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stefandillinger/Nextcloud/Daten/Training/Trainingsanalyse/"/>
    </mc:Choice>
  </mc:AlternateContent>
  <xr:revisionPtr revIDLastSave="0" documentId="13_ncr:1_{11F02EBC-0EF7-6B49-BADD-B0A48C522AFE}" xr6:coauthVersionLast="47" xr6:coauthVersionMax="47" xr10:uidLastSave="{00000000-0000-0000-0000-000000000000}"/>
  <bookViews>
    <workbookView xWindow="0" yWindow="500" windowWidth="28800" windowHeight="17500" xr2:uid="{275936FF-2C61-7944-93D3-A7F075333D5E}"/>
  </bookViews>
  <sheets>
    <sheet name="2018+" sheetId="1" r:id="rId1"/>
  </sheets>
  <externalReferences>
    <externalReference r:id="rId2"/>
  </externalReferences>
  <definedNames>
    <definedName name="_xlnm._FilterDatabase" localSheetId="0" hidden="1">'2018+'!$A$1:$X$2548</definedName>
    <definedName name="_xlnm.Print_Area" localSheetId="0">'2018+'!$B$1469:$W$1622</definedName>
    <definedName name="Schuhe">"$#REF!.$B$3:$B$13"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39" i="1" l="1"/>
  <c r="E2239" i="1"/>
  <c r="F2239" i="1"/>
  <c r="G2239" i="1"/>
  <c r="H2239" i="1"/>
  <c r="I2239" i="1"/>
  <c r="J2239" i="1"/>
  <c r="K2239" i="1"/>
  <c r="L2239" i="1"/>
  <c r="M2239" i="1"/>
  <c r="N2239" i="1"/>
  <c r="O2239" i="1"/>
  <c r="P2239" i="1"/>
  <c r="Q2239" i="1"/>
  <c r="R2239" i="1"/>
  <c r="S2239" i="1"/>
  <c r="T2239" i="1"/>
  <c r="U2239" i="1"/>
  <c r="V2239" i="1"/>
  <c r="W2239" i="1"/>
  <c r="X2239" i="1"/>
  <c r="D2240" i="1"/>
  <c r="E2240" i="1"/>
  <c r="F2240" i="1"/>
  <c r="G2240" i="1"/>
  <c r="H2240" i="1"/>
  <c r="I2240" i="1"/>
  <c r="J2240" i="1"/>
  <c r="K2240" i="1"/>
  <c r="L2240" i="1"/>
  <c r="M2240" i="1"/>
  <c r="N2240" i="1"/>
  <c r="P2240" i="1"/>
  <c r="Q2240" i="1"/>
  <c r="R2240" i="1"/>
  <c r="S2240" i="1"/>
  <c r="T2240" i="1"/>
  <c r="U2240" i="1"/>
  <c r="V2240" i="1"/>
  <c r="W2240" i="1"/>
  <c r="X2240" i="1"/>
  <c r="D2241" i="1"/>
  <c r="E2241" i="1"/>
  <c r="G2241" i="1"/>
  <c r="H2241" i="1"/>
  <c r="I2241" i="1"/>
  <c r="J2241" i="1"/>
  <c r="K2241" i="1"/>
  <c r="L2241" i="1"/>
  <c r="M2241" i="1"/>
  <c r="N2241" i="1"/>
  <c r="P2241" i="1"/>
  <c r="Q2241" i="1"/>
  <c r="R2241" i="1"/>
  <c r="S2241" i="1"/>
  <c r="T2241" i="1"/>
  <c r="U2241" i="1"/>
  <c r="V2241" i="1"/>
  <c r="W2241" i="1"/>
  <c r="X2241" i="1"/>
  <c r="D2242" i="1"/>
  <c r="E2242" i="1"/>
  <c r="F2242" i="1"/>
  <c r="G2242" i="1"/>
  <c r="H2242" i="1"/>
  <c r="I2242" i="1"/>
  <c r="J2242" i="1"/>
  <c r="K2242" i="1"/>
  <c r="L2242" i="1"/>
  <c r="M2242" i="1"/>
  <c r="N2242" i="1"/>
  <c r="P2242" i="1"/>
  <c r="Q2242" i="1"/>
  <c r="R2242" i="1"/>
  <c r="S2242" i="1"/>
  <c r="T2242" i="1"/>
  <c r="U2242" i="1"/>
  <c r="V2242" i="1"/>
  <c r="W2242" i="1"/>
  <c r="X2242" i="1"/>
  <c r="D2243" i="1"/>
  <c r="E2243" i="1"/>
  <c r="F2243" i="1"/>
  <c r="G2243" i="1"/>
  <c r="H2243" i="1"/>
  <c r="I2243" i="1"/>
  <c r="J2243" i="1"/>
  <c r="K2243" i="1"/>
  <c r="L2243" i="1"/>
  <c r="M2243" i="1"/>
  <c r="N2243" i="1"/>
  <c r="P2243" i="1"/>
  <c r="Q2243" i="1"/>
  <c r="R2243" i="1"/>
  <c r="S2243" i="1"/>
  <c r="T2243" i="1"/>
  <c r="U2243" i="1"/>
  <c r="V2243" i="1"/>
  <c r="W2243" i="1"/>
  <c r="X2243" i="1"/>
  <c r="D2244" i="1"/>
  <c r="E2244" i="1"/>
  <c r="F2244" i="1"/>
  <c r="G2244" i="1"/>
  <c r="H2244" i="1"/>
  <c r="I2244" i="1"/>
  <c r="J2244" i="1"/>
  <c r="K2244" i="1"/>
  <c r="L2244" i="1"/>
  <c r="M2244" i="1"/>
  <c r="N2244" i="1"/>
  <c r="P2244" i="1"/>
  <c r="Q2244" i="1"/>
  <c r="R2244" i="1"/>
  <c r="S2244" i="1"/>
  <c r="T2244" i="1"/>
  <c r="U2244" i="1"/>
  <c r="V2244" i="1"/>
  <c r="W2244" i="1"/>
  <c r="X2244" i="1"/>
  <c r="D2245" i="1"/>
  <c r="E2245" i="1"/>
  <c r="F2245" i="1"/>
  <c r="G2245" i="1"/>
  <c r="H2245" i="1"/>
  <c r="I2245" i="1"/>
  <c r="J2245" i="1"/>
  <c r="K2245" i="1"/>
  <c r="L2245" i="1"/>
  <c r="M2245" i="1"/>
  <c r="N2245" i="1"/>
  <c r="P2245" i="1"/>
  <c r="Q2245" i="1"/>
  <c r="R2245" i="1"/>
  <c r="S2245" i="1"/>
  <c r="T2245" i="1"/>
  <c r="U2245" i="1"/>
  <c r="V2245" i="1"/>
  <c r="W2245" i="1"/>
  <c r="X2245" i="1"/>
  <c r="D2246" i="1"/>
  <c r="E2246" i="1"/>
  <c r="F2246" i="1"/>
  <c r="G2246" i="1"/>
  <c r="H2246" i="1"/>
  <c r="I2246" i="1"/>
  <c r="J2246" i="1"/>
  <c r="K2246" i="1"/>
  <c r="L2246" i="1"/>
  <c r="M2246" i="1"/>
  <c r="N2246" i="1"/>
  <c r="P2246" i="1"/>
  <c r="Q2246" i="1"/>
  <c r="R2246" i="1"/>
  <c r="S2246" i="1"/>
  <c r="T2246" i="1"/>
  <c r="U2246" i="1"/>
  <c r="V2246" i="1"/>
  <c r="W2246" i="1"/>
  <c r="X2246" i="1"/>
  <c r="D2247" i="1"/>
  <c r="E2247" i="1"/>
  <c r="F2247" i="1"/>
  <c r="G2247" i="1"/>
  <c r="H2247" i="1"/>
  <c r="I2247" i="1"/>
  <c r="J2247" i="1"/>
  <c r="K2247" i="1"/>
  <c r="L2247" i="1"/>
  <c r="M2247" i="1"/>
  <c r="N2247" i="1"/>
  <c r="P2247" i="1"/>
  <c r="Q2247" i="1"/>
  <c r="R2247" i="1"/>
  <c r="S2247" i="1"/>
  <c r="T2247" i="1"/>
  <c r="U2247" i="1"/>
  <c r="V2247" i="1"/>
  <c r="W2247" i="1"/>
  <c r="X2247" i="1"/>
  <c r="D2248" i="1"/>
  <c r="E2248" i="1"/>
  <c r="F2248" i="1"/>
  <c r="G2248" i="1"/>
  <c r="H2248" i="1"/>
  <c r="I2248" i="1"/>
  <c r="J2248" i="1"/>
  <c r="K2248" i="1"/>
  <c r="L2248" i="1"/>
  <c r="M2248" i="1"/>
  <c r="N2248" i="1"/>
  <c r="P2248" i="1"/>
  <c r="Q2248" i="1"/>
  <c r="R2248" i="1"/>
  <c r="S2248" i="1"/>
  <c r="T2248" i="1"/>
  <c r="U2248" i="1"/>
  <c r="V2248" i="1"/>
  <c r="W2248" i="1"/>
  <c r="X2248" i="1"/>
  <c r="D2249" i="1"/>
  <c r="E2249" i="1"/>
  <c r="F2249" i="1"/>
  <c r="G2249" i="1"/>
  <c r="H2249" i="1"/>
  <c r="I2249" i="1"/>
  <c r="J2249" i="1"/>
  <c r="K2249" i="1"/>
  <c r="L2249" i="1"/>
  <c r="M2249" i="1"/>
  <c r="N2249" i="1"/>
  <c r="P2249" i="1"/>
  <c r="Q2249" i="1"/>
  <c r="R2249" i="1"/>
  <c r="S2249" i="1"/>
  <c r="T2249" i="1"/>
  <c r="U2249" i="1"/>
  <c r="V2249" i="1"/>
  <c r="W2249" i="1"/>
  <c r="X2249" i="1"/>
  <c r="D2250" i="1"/>
  <c r="E2250" i="1"/>
  <c r="F2250" i="1"/>
  <c r="G2250" i="1"/>
  <c r="H2250" i="1"/>
  <c r="I2250" i="1"/>
  <c r="J2250" i="1"/>
  <c r="K2250" i="1"/>
  <c r="L2250" i="1"/>
  <c r="M2250" i="1"/>
  <c r="N2250" i="1"/>
  <c r="P2250" i="1"/>
  <c r="Q2250" i="1"/>
  <c r="R2250" i="1"/>
  <c r="S2250" i="1"/>
  <c r="T2250" i="1"/>
  <c r="U2250" i="1"/>
  <c r="V2250" i="1"/>
  <c r="W2250" i="1"/>
  <c r="X2250" i="1"/>
  <c r="D2251" i="1"/>
  <c r="E2251" i="1"/>
  <c r="F2251" i="1"/>
  <c r="G2251" i="1"/>
  <c r="H2251" i="1"/>
  <c r="I2251" i="1"/>
  <c r="J2251" i="1"/>
  <c r="K2251" i="1"/>
  <c r="L2251" i="1"/>
  <c r="M2251" i="1"/>
  <c r="N2251" i="1"/>
  <c r="P2251" i="1"/>
  <c r="Q2251" i="1"/>
  <c r="R2251" i="1"/>
  <c r="S2251" i="1"/>
  <c r="T2251" i="1"/>
  <c r="U2251" i="1"/>
  <c r="V2251" i="1"/>
  <c r="W2251" i="1"/>
  <c r="X2251" i="1"/>
  <c r="D2252" i="1"/>
  <c r="E2252" i="1"/>
  <c r="F2252" i="1"/>
  <c r="G2252" i="1"/>
  <c r="H2252" i="1"/>
  <c r="I2252" i="1"/>
  <c r="J2252" i="1"/>
  <c r="K2252" i="1"/>
  <c r="L2252" i="1"/>
  <c r="M2252" i="1"/>
  <c r="N2252" i="1"/>
  <c r="P2252" i="1"/>
  <c r="Q2252" i="1"/>
  <c r="R2252" i="1"/>
  <c r="S2252" i="1"/>
  <c r="T2252" i="1"/>
  <c r="U2252" i="1"/>
  <c r="V2252" i="1"/>
  <c r="W2252" i="1"/>
  <c r="X2252" i="1"/>
  <c r="D2253" i="1"/>
  <c r="E2253" i="1"/>
  <c r="F2253" i="1"/>
  <c r="G2253" i="1"/>
  <c r="H2253" i="1"/>
  <c r="I2253" i="1"/>
  <c r="J2253" i="1"/>
  <c r="K2253" i="1"/>
  <c r="L2253" i="1"/>
  <c r="M2253" i="1"/>
  <c r="N2253" i="1"/>
  <c r="P2253" i="1"/>
  <c r="Q2253" i="1"/>
  <c r="R2253" i="1"/>
  <c r="S2253" i="1"/>
  <c r="T2253" i="1"/>
  <c r="U2253" i="1"/>
  <c r="V2253" i="1"/>
  <c r="W2253" i="1"/>
  <c r="X2253" i="1"/>
  <c r="D2254" i="1"/>
  <c r="E2254" i="1"/>
  <c r="F2254" i="1"/>
  <c r="G2254" i="1"/>
  <c r="H2254" i="1"/>
  <c r="I2254" i="1"/>
  <c r="J2254" i="1"/>
  <c r="K2254" i="1"/>
  <c r="L2254" i="1"/>
  <c r="M2254" i="1"/>
  <c r="N2254" i="1"/>
  <c r="P2254" i="1"/>
  <c r="Q2254" i="1"/>
  <c r="R2254" i="1"/>
  <c r="S2254" i="1"/>
  <c r="T2254" i="1"/>
  <c r="U2254" i="1"/>
  <c r="V2254" i="1"/>
  <c r="W2254" i="1"/>
  <c r="X2254" i="1"/>
  <c r="D2255" i="1"/>
  <c r="E2255" i="1"/>
  <c r="F2255" i="1"/>
  <c r="G2255" i="1"/>
  <c r="H2255" i="1"/>
  <c r="I2255" i="1"/>
  <c r="J2255" i="1"/>
  <c r="K2255" i="1"/>
  <c r="L2255" i="1"/>
  <c r="M2255" i="1"/>
  <c r="N2255" i="1"/>
  <c r="P2255" i="1"/>
  <c r="Q2255" i="1"/>
  <c r="R2255" i="1"/>
  <c r="S2255" i="1"/>
  <c r="T2255" i="1"/>
  <c r="U2255" i="1"/>
  <c r="V2255" i="1"/>
  <c r="W2255" i="1"/>
  <c r="X2255" i="1"/>
  <c r="D2256" i="1"/>
  <c r="E2256" i="1"/>
  <c r="F2256" i="1"/>
  <c r="G2256" i="1"/>
  <c r="H2256" i="1"/>
  <c r="I2256" i="1"/>
  <c r="J2256" i="1"/>
  <c r="K2256" i="1"/>
  <c r="L2256" i="1"/>
  <c r="M2256" i="1"/>
  <c r="N2256" i="1"/>
  <c r="P2256" i="1"/>
  <c r="Q2256" i="1"/>
  <c r="R2256" i="1"/>
  <c r="S2256" i="1"/>
  <c r="T2256" i="1"/>
  <c r="U2256" i="1"/>
  <c r="V2256" i="1"/>
  <c r="W2256" i="1"/>
  <c r="X2256" i="1"/>
  <c r="D2257" i="1"/>
  <c r="E2257" i="1"/>
  <c r="F2257" i="1"/>
  <c r="G2257" i="1"/>
  <c r="H2257" i="1"/>
  <c r="I2257" i="1"/>
  <c r="J2257" i="1"/>
  <c r="K2257" i="1"/>
  <c r="L2257" i="1"/>
  <c r="M2257" i="1"/>
  <c r="N2257" i="1"/>
  <c r="P2257" i="1"/>
  <c r="Q2257" i="1"/>
  <c r="R2257" i="1"/>
  <c r="S2257" i="1"/>
  <c r="T2257" i="1"/>
  <c r="U2257" i="1"/>
  <c r="V2257" i="1"/>
  <c r="W2257" i="1"/>
  <c r="X2257" i="1"/>
  <c r="D2258" i="1"/>
  <c r="E2258" i="1"/>
  <c r="F2258" i="1"/>
  <c r="G2258" i="1"/>
  <c r="H2258" i="1"/>
  <c r="I2258" i="1"/>
  <c r="J2258" i="1"/>
  <c r="K2258" i="1"/>
  <c r="L2258" i="1"/>
  <c r="M2258" i="1"/>
  <c r="N2258" i="1"/>
  <c r="P2258" i="1"/>
  <c r="Q2258" i="1"/>
  <c r="R2258" i="1"/>
  <c r="S2258" i="1"/>
  <c r="T2258" i="1"/>
  <c r="U2258" i="1"/>
  <c r="V2258" i="1"/>
  <c r="W2258" i="1"/>
  <c r="X2258" i="1"/>
  <c r="D2259" i="1"/>
  <c r="E2259" i="1"/>
  <c r="F2259" i="1"/>
  <c r="G2259" i="1"/>
  <c r="H2259" i="1"/>
  <c r="I2259" i="1"/>
  <c r="J2259" i="1"/>
  <c r="K2259" i="1"/>
  <c r="L2259" i="1"/>
  <c r="M2259" i="1"/>
  <c r="N2259" i="1"/>
  <c r="P2259" i="1"/>
  <c r="Q2259" i="1"/>
  <c r="R2259" i="1"/>
  <c r="S2259" i="1"/>
  <c r="T2259" i="1"/>
  <c r="U2259" i="1"/>
  <c r="V2259" i="1"/>
  <c r="W2259" i="1"/>
  <c r="X2259" i="1"/>
  <c r="D2260" i="1"/>
  <c r="E2260" i="1"/>
  <c r="F2260" i="1"/>
  <c r="G2260" i="1"/>
  <c r="H2260" i="1"/>
  <c r="I2260" i="1"/>
  <c r="J2260" i="1"/>
  <c r="K2260" i="1"/>
  <c r="L2260" i="1"/>
  <c r="M2260" i="1"/>
  <c r="N2260" i="1"/>
  <c r="P2260" i="1"/>
  <c r="Q2260" i="1"/>
  <c r="R2260" i="1"/>
  <c r="S2260" i="1"/>
  <c r="T2260" i="1"/>
  <c r="U2260" i="1"/>
  <c r="V2260" i="1"/>
  <c r="W2260" i="1"/>
  <c r="X2260" i="1"/>
  <c r="D2261" i="1"/>
  <c r="E2261" i="1"/>
  <c r="F2261" i="1"/>
  <c r="G2261" i="1"/>
  <c r="H2261" i="1"/>
  <c r="I2261" i="1"/>
  <c r="J2261" i="1"/>
  <c r="K2261" i="1"/>
  <c r="L2261" i="1"/>
  <c r="M2261" i="1"/>
  <c r="N2261" i="1"/>
  <c r="P2261" i="1"/>
  <c r="Q2261" i="1"/>
  <c r="R2261" i="1"/>
  <c r="S2261" i="1"/>
  <c r="T2261" i="1"/>
  <c r="U2261" i="1"/>
  <c r="V2261" i="1"/>
  <c r="W2261" i="1"/>
  <c r="X2261" i="1"/>
  <c r="D2262" i="1"/>
  <c r="E2262" i="1"/>
  <c r="F2262" i="1"/>
  <c r="G2262" i="1"/>
  <c r="H2262" i="1"/>
  <c r="I2262" i="1"/>
  <c r="J2262" i="1"/>
  <c r="K2262" i="1"/>
  <c r="L2262" i="1"/>
  <c r="M2262" i="1"/>
  <c r="N2262" i="1"/>
  <c r="P2262" i="1"/>
  <c r="Q2262" i="1"/>
  <c r="R2262" i="1"/>
  <c r="S2262" i="1"/>
  <c r="T2262" i="1"/>
  <c r="U2262" i="1"/>
  <c r="V2262" i="1"/>
  <c r="W2262" i="1"/>
  <c r="X2262" i="1"/>
  <c r="D2263" i="1"/>
  <c r="E2263" i="1"/>
  <c r="F2263" i="1"/>
  <c r="G2263" i="1"/>
  <c r="H2263" i="1"/>
  <c r="I2263" i="1"/>
  <c r="J2263" i="1"/>
  <c r="K2263" i="1"/>
  <c r="L2263" i="1"/>
  <c r="M2263" i="1"/>
  <c r="N2263" i="1"/>
  <c r="P2263" i="1"/>
  <c r="Q2263" i="1"/>
  <c r="R2263" i="1"/>
  <c r="S2263" i="1"/>
  <c r="T2263" i="1"/>
  <c r="U2263" i="1"/>
  <c r="V2263" i="1"/>
  <c r="W2263" i="1"/>
  <c r="X2263" i="1"/>
  <c r="D2264" i="1"/>
  <c r="E2264" i="1"/>
  <c r="F2264" i="1"/>
  <c r="G2264" i="1"/>
  <c r="H2264" i="1"/>
  <c r="I2264" i="1"/>
  <c r="J2264" i="1"/>
  <c r="K2264" i="1"/>
  <c r="L2264" i="1"/>
  <c r="M2264" i="1"/>
  <c r="N2264" i="1"/>
  <c r="P2264" i="1"/>
  <c r="Q2264" i="1"/>
  <c r="R2264" i="1"/>
  <c r="S2264" i="1"/>
  <c r="T2264" i="1"/>
  <c r="U2264" i="1"/>
  <c r="V2264" i="1"/>
  <c r="W2264" i="1"/>
  <c r="X2264" i="1"/>
  <c r="D2265" i="1"/>
  <c r="E2265" i="1"/>
  <c r="F2265" i="1"/>
  <c r="G2265" i="1"/>
  <c r="H2265" i="1"/>
  <c r="I2265" i="1"/>
  <c r="J2265" i="1"/>
  <c r="K2265" i="1"/>
  <c r="L2265" i="1"/>
  <c r="M2265" i="1"/>
  <c r="N2265" i="1"/>
  <c r="P2265" i="1"/>
  <c r="Q2265" i="1"/>
  <c r="R2265" i="1"/>
  <c r="S2265" i="1"/>
  <c r="T2265" i="1"/>
  <c r="U2265" i="1"/>
  <c r="V2265" i="1"/>
  <c r="W2265" i="1"/>
  <c r="X2265" i="1"/>
  <c r="D2266" i="1"/>
  <c r="E2266" i="1"/>
  <c r="F2266" i="1"/>
  <c r="G2266" i="1"/>
  <c r="H2266" i="1"/>
  <c r="I2266" i="1"/>
  <c r="J2266" i="1"/>
  <c r="K2266" i="1"/>
  <c r="L2266" i="1"/>
  <c r="M2266" i="1"/>
  <c r="N2266" i="1"/>
  <c r="P2266" i="1"/>
  <c r="Q2266" i="1"/>
  <c r="R2266" i="1"/>
  <c r="S2266" i="1"/>
  <c r="T2266" i="1"/>
  <c r="U2266" i="1"/>
  <c r="V2266" i="1"/>
  <c r="W2266" i="1"/>
  <c r="X2266" i="1"/>
  <c r="D2267" i="1"/>
  <c r="E2267" i="1"/>
  <c r="F2267" i="1"/>
  <c r="G2267" i="1"/>
  <c r="H2267" i="1"/>
  <c r="I2267" i="1"/>
  <c r="J2267" i="1"/>
  <c r="K2267" i="1"/>
  <c r="L2267" i="1"/>
  <c r="M2267" i="1"/>
  <c r="N2267" i="1"/>
  <c r="P2267" i="1"/>
  <c r="Q2267" i="1"/>
  <c r="R2267" i="1"/>
  <c r="S2267" i="1"/>
  <c r="T2267" i="1"/>
  <c r="U2267" i="1"/>
  <c r="V2267" i="1"/>
  <c r="W2267" i="1"/>
  <c r="X2267" i="1"/>
  <c r="D2268" i="1"/>
  <c r="E2268" i="1"/>
  <c r="F2268" i="1"/>
  <c r="G2268" i="1"/>
  <c r="H2268" i="1"/>
  <c r="I2268" i="1"/>
  <c r="J2268" i="1"/>
  <c r="K2268" i="1"/>
  <c r="L2268" i="1"/>
  <c r="M2268" i="1"/>
  <c r="N2268" i="1"/>
  <c r="P2268" i="1"/>
  <c r="Q2268" i="1"/>
  <c r="R2268" i="1"/>
  <c r="S2268" i="1"/>
  <c r="T2268" i="1"/>
  <c r="U2268" i="1"/>
  <c r="V2268" i="1"/>
  <c r="W2268" i="1"/>
  <c r="X2268" i="1"/>
  <c r="D2269" i="1"/>
  <c r="E2269" i="1"/>
  <c r="F2269" i="1"/>
  <c r="G2269" i="1"/>
  <c r="H2269" i="1"/>
  <c r="I2269" i="1"/>
  <c r="J2269" i="1"/>
  <c r="K2269" i="1"/>
  <c r="L2269" i="1"/>
  <c r="M2269" i="1"/>
  <c r="N2269" i="1"/>
  <c r="P2269" i="1"/>
  <c r="Q2269" i="1"/>
  <c r="R2269" i="1"/>
  <c r="S2269" i="1"/>
  <c r="T2269" i="1"/>
  <c r="U2269" i="1"/>
  <c r="V2269" i="1"/>
  <c r="W2269" i="1"/>
  <c r="X2269" i="1"/>
  <c r="D2270" i="1"/>
  <c r="E2270" i="1"/>
  <c r="F2270" i="1"/>
  <c r="G2270" i="1"/>
  <c r="H2270" i="1"/>
  <c r="I2270" i="1"/>
  <c r="J2270" i="1"/>
  <c r="K2270" i="1"/>
  <c r="L2270" i="1"/>
  <c r="M2270" i="1"/>
  <c r="N2270" i="1"/>
  <c r="P2270" i="1"/>
  <c r="Q2270" i="1"/>
  <c r="R2270" i="1"/>
  <c r="S2270" i="1"/>
  <c r="T2270" i="1"/>
  <c r="U2270" i="1"/>
  <c r="V2270" i="1"/>
  <c r="W2270" i="1"/>
  <c r="X2270" i="1"/>
  <c r="D2271" i="1"/>
  <c r="E2271" i="1"/>
  <c r="F2271" i="1"/>
  <c r="G2271" i="1"/>
  <c r="H2271" i="1"/>
  <c r="I2271" i="1"/>
  <c r="J2271" i="1"/>
  <c r="K2271" i="1"/>
  <c r="L2271" i="1"/>
  <c r="M2271" i="1"/>
  <c r="N2271" i="1"/>
  <c r="P2271" i="1"/>
  <c r="Q2271" i="1"/>
  <c r="R2271" i="1"/>
  <c r="S2271" i="1"/>
  <c r="T2271" i="1"/>
  <c r="U2271" i="1"/>
  <c r="V2271" i="1"/>
  <c r="W2271" i="1"/>
  <c r="X2271" i="1"/>
  <c r="D2272" i="1"/>
  <c r="E2272" i="1"/>
  <c r="F2272" i="1"/>
  <c r="G2272" i="1"/>
  <c r="H2272" i="1"/>
  <c r="I2272" i="1"/>
  <c r="J2272" i="1"/>
  <c r="K2272" i="1"/>
  <c r="L2272" i="1"/>
  <c r="M2272" i="1"/>
  <c r="N2272" i="1"/>
  <c r="P2272" i="1"/>
  <c r="Q2272" i="1"/>
  <c r="R2272" i="1"/>
  <c r="S2272" i="1"/>
  <c r="T2272" i="1"/>
  <c r="U2272" i="1"/>
  <c r="V2272" i="1"/>
  <c r="W2272" i="1"/>
  <c r="X2272" i="1"/>
  <c r="D2273" i="1"/>
  <c r="E2273" i="1"/>
  <c r="F2273" i="1"/>
  <c r="G2273" i="1"/>
  <c r="H2273" i="1"/>
  <c r="I2273" i="1"/>
  <c r="J2273" i="1"/>
  <c r="K2273" i="1"/>
  <c r="L2273" i="1"/>
  <c r="M2273" i="1"/>
  <c r="N2273" i="1"/>
  <c r="P2273" i="1"/>
  <c r="Q2273" i="1"/>
  <c r="R2273" i="1"/>
  <c r="S2273" i="1"/>
  <c r="T2273" i="1"/>
  <c r="U2273" i="1"/>
  <c r="V2273" i="1"/>
  <c r="W2273" i="1"/>
  <c r="X2273" i="1"/>
  <c r="D2274" i="1"/>
  <c r="E2274" i="1"/>
  <c r="F2274" i="1"/>
  <c r="G2274" i="1"/>
  <c r="H2274" i="1"/>
  <c r="I2274" i="1"/>
  <c r="J2274" i="1"/>
  <c r="K2274" i="1"/>
  <c r="L2274" i="1"/>
  <c r="M2274" i="1"/>
  <c r="N2274" i="1"/>
  <c r="P2274" i="1"/>
  <c r="Q2274" i="1"/>
  <c r="R2274" i="1"/>
  <c r="S2274" i="1"/>
  <c r="T2274" i="1"/>
  <c r="U2274" i="1"/>
  <c r="V2274" i="1"/>
  <c r="W2274" i="1"/>
  <c r="X2274" i="1"/>
  <c r="D2275" i="1"/>
  <c r="E2275" i="1"/>
  <c r="F2275" i="1"/>
  <c r="G2275" i="1"/>
  <c r="H2275" i="1"/>
  <c r="I2275" i="1"/>
  <c r="J2275" i="1"/>
  <c r="K2275" i="1"/>
  <c r="L2275" i="1"/>
  <c r="M2275" i="1"/>
  <c r="N2275" i="1"/>
  <c r="P2275" i="1"/>
  <c r="Q2275" i="1"/>
  <c r="R2275" i="1"/>
  <c r="S2275" i="1"/>
  <c r="T2275" i="1"/>
  <c r="U2275" i="1"/>
  <c r="V2275" i="1"/>
  <c r="W2275" i="1"/>
  <c r="X2275" i="1"/>
  <c r="D2276" i="1"/>
  <c r="E2276" i="1"/>
  <c r="F2276" i="1"/>
  <c r="G2276" i="1"/>
  <c r="H2276" i="1"/>
  <c r="I2276" i="1"/>
  <c r="J2276" i="1"/>
  <c r="K2276" i="1"/>
  <c r="L2276" i="1"/>
  <c r="M2276" i="1"/>
  <c r="N2276" i="1"/>
  <c r="P2276" i="1"/>
  <c r="Q2276" i="1"/>
  <c r="R2276" i="1"/>
  <c r="S2276" i="1"/>
  <c r="T2276" i="1"/>
  <c r="U2276" i="1"/>
  <c r="V2276" i="1"/>
  <c r="W2276" i="1"/>
  <c r="X2276" i="1"/>
  <c r="D2277" i="1"/>
  <c r="E2277" i="1"/>
  <c r="F2277" i="1"/>
  <c r="G2277" i="1"/>
  <c r="H2277" i="1"/>
  <c r="I2277" i="1"/>
  <c r="J2277" i="1"/>
  <c r="K2277" i="1"/>
  <c r="L2277" i="1"/>
  <c r="M2277" i="1"/>
  <c r="N2277" i="1"/>
  <c r="P2277" i="1"/>
  <c r="Q2277" i="1"/>
  <c r="R2277" i="1"/>
  <c r="S2277" i="1"/>
  <c r="T2277" i="1"/>
  <c r="U2277" i="1"/>
  <c r="V2277" i="1"/>
  <c r="W2277" i="1"/>
  <c r="X2277" i="1"/>
  <c r="D2278" i="1"/>
  <c r="E2278" i="1"/>
  <c r="F2278" i="1"/>
  <c r="G2278" i="1"/>
  <c r="H2278" i="1"/>
  <c r="I2278" i="1"/>
  <c r="J2278" i="1"/>
  <c r="K2278" i="1"/>
  <c r="L2278" i="1"/>
  <c r="M2278" i="1"/>
  <c r="N2278" i="1"/>
  <c r="P2278" i="1"/>
  <c r="Q2278" i="1"/>
  <c r="R2278" i="1"/>
  <c r="S2278" i="1"/>
  <c r="T2278" i="1"/>
  <c r="U2278" i="1"/>
  <c r="V2278" i="1"/>
  <c r="W2278" i="1"/>
  <c r="X2278" i="1"/>
  <c r="D2279" i="1"/>
  <c r="E2279" i="1"/>
  <c r="F2279" i="1"/>
  <c r="G2279" i="1"/>
  <c r="H2279" i="1"/>
  <c r="I2279" i="1"/>
  <c r="J2279" i="1"/>
  <c r="K2279" i="1"/>
  <c r="L2279" i="1"/>
  <c r="M2279" i="1"/>
  <c r="N2279" i="1"/>
  <c r="P2279" i="1"/>
  <c r="Q2279" i="1"/>
  <c r="R2279" i="1"/>
  <c r="S2279" i="1"/>
  <c r="T2279" i="1"/>
  <c r="U2279" i="1"/>
  <c r="V2279" i="1"/>
  <c r="W2279" i="1"/>
  <c r="X2279" i="1"/>
  <c r="D2280" i="1"/>
  <c r="E2280" i="1"/>
  <c r="F2280" i="1"/>
  <c r="G2280" i="1"/>
  <c r="H2280" i="1"/>
  <c r="I2280" i="1"/>
  <c r="J2280" i="1"/>
  <c r="K2280" i="1"/>
  <c r="L2280" i="1"/>
  <c r="M2280" i="1"/>
  <c r="N2280" i="1"/>
  <c r="P2280" i="1"/>
  <c r="Q2280" i="1"/>
  <c r="R2280" i="1"/>
  <c r="S2280" i="1"/>
  <c r="T2280" i="1"/>
  <c r="U2280" i="1"/>
  <c r="V2280" i="1"/>
  <c r="W2280" i="1"/>
  <c r="X2280" i="1"/>
  <c r="D2281" i="1"/>
  <c r="E2281" i="1"/>
  <c r="F2281" i="1"/>
  <c r="G2281" i="1"/>
  <c r="H2281" i="1"/>
  <c r="I2281" i="1"/>
  <c r="J2281" i="1"/>
  <c r="K2281" i="1"/>
  <c r="L2281" i="1"/>
  <c r="M2281" i="1"/>
  <c r="N2281" i="1"/>
  <c r="P2281" i="1"/>
  <c r="Q2281" i="1"/>
  <c r="R2281" i="1"/>
  <c r="S2281" i="1"/>
  <c r="T2281" i="1"/>
  <c r="U2281" i="1"/>
  <c r="V2281" i="1"/>
  <c r="W2281" i="1"/>
  <c r="X2281" i="1"/>
  <c r="D2282" i="1"/>
  <c r="E2282" i="1"/>
  <c r="F2282" i="1"/>
  <c r="G2282" i="1"/>
  <c r="H2282" i="1"/>
  <c r="I2282" i="1"/>
  <c r="J2282" i="1"/>
  <c r="K2282" i="1"/>
  <c r="L2282" i="1"/>
  <c r="M2282" i="1"/>
  <c r="N2282" i="1"/>
  <c r="P2282" i="1"/>
  <c r="Q2282" i="1"/>
  <c r="R2282" i="1"/>
  <c r="S2282" i="1"/>
  <c r="T2282" i="1"/>
  <c r="U2282" i="1"/>
  <c r="V2282" i="1"/>
  <c r="W2282" i="1"/>
  <c r="X2282" i="1"/>
  <c r="D2283" i="1"/>
  <c r="E2283" i="1"/>
  <c r="F2283" i="1"/>
  <c r="G2283" i="1"/>
  <c r="H2283" i="1"/>
  <c r="I2283" i="1"/>
  <c r="J2283" i="1"/>
  <c r="K2283" i="1"/>
  <c r="L2283" i="1"/>
  <c r="M2283" i="1"/>
  <c r="N2283" i="1"/>
  <c r="P2283" i="1"/>
  <c r="Q2283" i="1"/>
  <c r="R2283" i="1"/>
  <c r="S2283" i="1"/>
  <c r="T2283" i="1"/>
  <c r="U2283" i="1"/>
  <c r="V2283" i="1"/>
  <c r="W2283" i="1"/>
  <c r="X2283" i="1"/>
  <c r="D2284" i="1"/>
  <c r="E2284" i="1"/>
  <c r="F2284" i="1"/>
  <c r="G2284" i="1"/>
  <c r="H2284" i="1"/>
  <c r="I2284" i="1"/>
  <c r="J2284" i="1"/>
  <c r="K2284" i="1"/>
  <c r="L2284" i="1"/>
  <c r="M2284" i="1"/>
  <c r="N2284" i="1"/>
  <c r="P2284" i="1"/>
  <c r="Q2284" i="1"/>
  <c r="R2284" i="1"/>
  <c r="S2284" i="1"/>
  <c r="T2284" i="1"/>
  <c r="U2284" i="1"/>
  <c r="V2284" i="1"/>
  <c r="W2284" i="1"/>
  <c r="X2284" i="1"/>
  <c r="D2285" i="1"/>
  <c r="E2285" i="1"/>
  <c r="F2285" i="1"/>
  <c r="G2285" i="1"/>
  <c r="H2285" i="1"/>
  <c r="I2285" i="1"/>
  <c r="J2285" i="1"/>
  <c r="K2285" i="1"/>
  <c r="L2285" i="1"/>
  <c r="M2285" i="1"/>
  <c r="N2285" i="1"/>
  <c r="P2285" i="1"/>
  <c r="Q2285" i="1"/>
  <c r="R2285" i="1"/>
  <c r="S2285" i="1"/>
  <c r="T2285" i="1"/>
  <c r="U2285" i="1"/>
  <c r="V2285" i="1"/>
  <c r="W2285" i="1"/>
  <c r="X2285" i="1"/>
  <c r="D2286" i="1"/>
  <c r="E2286" i="1"/>
  <c r="F2286" i="1"/>
  <c r="G2286" i="1"/>
  <c r="H2286" i="1"/>
  <c r="I2286" i="1"/>
  <c r="J2286" i="1"/>
  <c r="K2286" i="1"/>
  <c r="L2286" i="1"/>
  <c r="M2286" i="1"/>
  <c r="N2286" i="1"/>
  <c r="P2286" i="1"/>
  <c r="Q2286" i="1"/>
  <c r="R2286" i="1"/>
  <c r="S2286" i="1"/>
  <c r="T2286" i="1"/>
  <c r="U2286" i="1"/>
  <c r="V2286" i="1"/>
  <c r="W2286" i="1"/>
  <c r="X2286" i="1"/>
  <c r="D2287" i="1"/>
  <c r="E2287" i="1"/>
  <c r="F2287" i="1"/>
  <c r="G2287" i="1"/>
  <c r="H2287" i="1"/>
  <c r="I2287" i="1"/>
  <c r="J2287" i="1"/>
  <c r="K2287" i="1"/>
  <c r="L2287" i="1"/>
  <c r="M2287" i="1"/>
  <c r="N2287" i="1"/>
  <c r="P2287" i="1"/>
  <c r="Q2287" i="1"/>
  <c r="R2287" i="1"/>
  <c r="S2287" i="1"/>
  <c r="T2287" i="1"/>
  <c r="U2287" i="1"/>
  <c r="V2287" i="1"/>
  <c r="W2287" i="1"/>
  <c r="X2287" i="1"/>
  <c r="D2288" i="1"/>
  <c r="E2288" i="1"/>
  <c r="F2288" i="1"/>
  <c r="G2288" i="1"/>
  <c r="H2288" i="1"/>
  <c r="I2288" i="1"/>
  <c r="J2288" i="1"/>
  <c r="K2288" i="1"/>
  <c r="L2288" i="1"/>
  <c r="M2288" i="1"/>
  <c r="N2288" i="1"/>
  <c r="P2288" i="1"/>
  <c r="Q2288" i="1"/>
  <c r="R2288" i="1"/>
  <c r="S2288" i="1"/>
  <c r="T2288" i="1"/>
  <c r="U2288" i="1"/>
  <c r="V2288" i="1"/>
  <c r="W2288" i="1"/>
  <c r="X2288" i="1"/>
  <c r="D2289" i="1"/>
  <c r="E2289" i="1"/>
  <c r="F2289" i="1"/>
  <c r="G2289" i="1"/>
  <c r="H2289" i="1"/>
  <c r="I2289" i="1"/>
  <c r="J2289" i="1"/>
  <c r="K2289" i="1"/>
  <c r="L2289" i="1"/>
  <c r="M2289" i="1"/>
  <c r="N2289" i="1"/>
  <c r="P2289" i="1"/>
  <c r="Q2289" i="1"/>
  <c r="R2289" i="1"/>
  <c r="S2289" i="1"/>
  <c r="T2289" i="1"/>
  <c r="U2289" i="1"/>
  <c r="V2289" i="1"/>
  <c r="W2289" i="1"/>
  <c r="X2289" i="1"/>
  <c r="D2290" i="1"/>
  <c r="E2290" i="1"/>
  <c r="F2290" i="1"/>
  <c r="G2290" i="1"/>
  <c r="H2290" i="1"/>
  <c r="I2290" i="1"/>
  <c r="J2290" i="1"/>
  <c r="K2290" i="1"/>
  <c r="L2290" i="1"/>
  <c r="M2290" i="1"/>
  <c r="N2290" i="1"/>
  <c r="P2290" i="1"/>
  <c r="Q2290" i="1"/>
  <c r="R2290" i="1"/>
  <c r="S2290" i="1"/>
  <c r="T2290" i="1"/>
  <c r="U2290" i="1"/>
  <c r="V2290" i="1"/>
  <c r="W2290" i="1"/>
  <c r="X2290" i="1"/>
  <c r="D2291" i="1"/>
  <c r="E2291" i="1"/>
  <c r="F2291" i="1"/>
  <c r="G2291" i="1"/>
  <c r="H2291" i="1"/>
  <c r="I2291" i="1"/>
  <c r="J2291" i="1"/>
  <c r="K2291" i="1"/>
  <c r="L2291" i="1"/>
  <c r="M2291" i="1"/>
  <c r="N2291" i="1"/>
  <c r="P2291" i="1"/>
  <c r="Q2291" i="1"/>
  <c r="R2291" i="1"/>
  <c r="S2291" i="1"/>
  <c r="T2291" i="1"/>
  <c r="U2291" i="1"/>
  <c r="V2291" i="1"/>
  <c r="W2291" i="1"/>
  <c r="X2291" i="1"/>
  <c r="D2292" i="1"/>
  <c r="E2292" i="1"/>
  <c r="F2292" i="1"/>
  <c r="G2292" i="1"/>
  <c r="H2292" i="1"/>
  <c r="I2292" i="1"/>
  <c r="J2292" i="1"/>
  <c r="K2292" i="1"/>
  <c r="L2292" i="1"/>
  <c r="M2292" i="1"/>
  <c r="N2292" i="1"/>
  <c r="P2292" i="1"/>
  <c r="Q2292" i="1"/>
  <c r="R2292" i="1"/>
  <c r="S2292" i="1"/>
  <c r="T2292" i="1"/>
  <c r="U2292" i="1"/>
  <c r="V2292" i="1"/>
  <c r="W2292" i="1"/>
  <c r="X2292" i="1"/>
  <c r="D2293" i="1"/>
  <c r="E2293" i="1"/>
  <c r="F2293" i="1"/>
  <c r="G2293" i="1"/>
  <c r="H2293" i="1"/>
  <c r="I2293" i="1"/>
  <c r="J2293" i="1"/>
  <c r="K2293" i="1"/>
  <c r="L2293" i="1"/>
  <c r="M2293" i="1"/>
  <c r="N2293" i="1"/>
  <c r="P2293" i="1"/>
  <c r="Q2293" i="1"/>
  <c r="R2293" i="1"/>
  <c r="S2293" i="1"/>
  <c r="T2293" i="1"/>
  <c r="U2293" i="1"/>
  <c r="V2293" i="1"/>
  <c r="W2293" i="1"/>
  <c r="X2293" i="1"/>
  <c r="D2294" i="1"/>
  <c r="E2294" i="1"/>
  <c r="F2294" i="1"/>
  <c r="G2294" i="1"/>
  <c r="H2294" i="1"/>
  <c r="I2294" i="1"/>
  <c r="J2294" i="1"/>
  <c r="K2294" i="1"/>
  <c r="L2294" i="1"/>
  <c r="M2294" i="1"/>
  <c r="N2294" i="1"/>
  <c r="P2294" i="1"/>
  <c r="Q2294" i="1"/>
  <c r="R2294" i="1"/>
  <c r="S2294" i="1"/>
  <c r="T2294" i="1"/>
  <c r="U2294" i="1"/>
  <c r="V2294" i="1"/>
  <c r="W2294" i="1"/>
  <c r="X2294" i="1"/>
  <c r="D2295" i="1"/>
  <c r="E2295" i="1"/>
  <c r="F2295" i="1"/>
  <c r="G2295" i="1"/>
  <c r="H2295" i="1"/>
  <c r="I2295" i="1"/>
  <c r="J2295" i="1"/>
  <c r="K2295" i="1"/>
  <c r="L2295" i="1"/>
  <c r="M2295" i="1"/>
  <c r="N2295" i="1"/>
  <c r="P2295" i="1"/>
  <c r="Q2295" i="1"/>
  <c r="R2295" i="1"/>
  <c r="S2295" i="1"/>
  <c r="T2295" i="1"/>
  <c r="U2295" i="1"/>
  <c r="V2295" i="1"/>
  <c r="W2295" i="1"/>
  <c r="X2295" i="1"/>
  <c r="D2296" i="1"/>
  <c r="E2296" i="1"/>
  <c r="F2296" i="1"/>
  <c r="G2296" i="1"/>
  <c r="H2296" i="1"/>
  <c r="I2296" i="1"/>
  <c r="J2296" i="1"/>
  <c r="K2296" i="1"/>
  <c r="L2296" i="1"/>
  <c r="M2296" i="1"/>
  <c r="N2296" i="1"/>
  <c r="P2296" i="1"/>
  <c r="Q2296" i="1"/>
  <c r="R2296" i="1"/>
  <c r="S2296" i="1"/>
  <c r="T2296" i="1"/>
  <c r="U2296" i="1"/>
  <c r="V2296" i="1"/>
  <c r="W2296" i="1"/>
  <c r="X2296" i="1"/>
  <c r="D2297" i="1"/>
  <c r="E2297" i="1"/>
  <c r="F2297" i="1"/>
  <c r="G2297" i="1"/>
  <c r="H2297" i="1"/>
  <c r="I2297" i="1"/>
  <c r="J2297" i="1"/>
  <c r="K2297" i="1"/>
  <c r="L2297" i="1"/>
  <c r="M2297" i="1"/>
  <c r="N2297" i="1"/>
  <c r="P2297" i="1"/>
  <c r="Q2297" i="1"/>
  <c r="R2297" i="1"/>
  <c r="S2297" i="1"/>
  <c r="T2297" i="1"/>
  <c r="U2297" i="1"/>
  <c r="V2297" i="1"/>
  <c r="W2297" i="1"/>
  <c r="X2297" i="1"/>
  <c r="D2298" i="1"/>
  <c r="E2298" i="1"/>
  <c r="F2298" i="1"/>
  <c r="G2298" i="1"/>
  <c r="H2298" i="1"/>
  <c r="I2298" i="1"/>
  <c r="J2298" i="1"/>
  <c r="K2298" i="1"/>
  <c r="L2298" i="1"/>
  <c r="M2298" i="1"/>
  <c r="N2298" i="1"/>
  <c r="P2298" i="1"/>
  <c r="Q2298" i="1"/>
  <c r="R2298" i="1"/>
  <c r="S2298" i="1"/>
  <c r="T2298" i="1"/>
  <c r="U2298" i="1"/>
  <c r="V2298" i="1"/>
  <c r="W2298" i="1"/>
  <c r="X2298" i="1"/>
  <c r="D2299" i="1"/>
  <c r="E2299" i="1"/>
  <c r="F2299" i="1"/>
  <c r="G2299" i="1"/>
  <c r="H2299" i="1"/>
  <c r="I2299" i="1"/>
  <c r="J2299" i="1"/>
  <c r="K2299" i="1"/>
  <c r="L2299" i="1"/>
  <c r="M2299" i="1"/>
  <c r="N2299" i="1"/>
  <c r="P2299" i="1"/>
  <c r="Q2299" i="1"/>
  <c r="R2299" i="1"/>
  <c r="S2299" i="1"/>
  <c r="T2299" i="1"/>
  <c r="U2299" i="1"/>
  <c r="V2299" i="1"/>
  <c r="W2299" i="1"/>
  <c r="X2299" i="1"/>
  <c r="D2300" i="1"/>
  <c r="E2300" i="1"/>
  <c r="F2300" i="1"/>
  <c r="G2300" i="1"/>
  <c r="H2300" i="1"/>
  <c r="I2300" i="1"/>
  <c r="J2300" i="1"/>
  <c r="K2300" i="1"/>
  <c r="L2300" i="1"/>
  <c r="M2300" i="1"/>
  <c r="N2300" i="1"/>
  <c r="P2300" i="1"/>
  <c r="Q2300" i="1"/>
  <c r="R2300" i="1"/>
  <c r="S2300" i="1"/>
  <c r="T2300" i="1"/>
  <c r="U2300" i="1"/>
  <c r="V2300" i="1"/>
  <c r="W2300" i="1"/>
  <c r="X2300" i="1"/>
  <c r="D2301" i="1"/>
  <c r="E2301" i="1"/>
  <c r="F2301" i="1"/>
  <c r="G2301" i="1"/>
  <c r="H2301" i="1"/>
  <c r="I2301" i="1"/>
  <c r="J2301" i="1"/>
  <c r="K2301" i="1"/>
  <c r="L2301" i="1"/>
  <c r="M2301" i="1"/>
  <c r="N2301" i="1"/>
  <c r="P2301" i="1"/>
  <c r="Q2301" i="1"/>
  <c r="R2301" i="1"/>
  <c r="S2301" i="1"/>
  <c r="T2301" i="1"/>
  <c r="U2301" i="1"/>
  <c r="V2301" i="1"/>
  <c r="W2301" i="1"/>
  <c r="X2301" i="1"/>
  <c r="D2302" i="1"/>
  <c r="E2302" i="1"/>
  <c r="F2302" i="1"/>
  <c r="G2302" i="1"/>
  <c r="H2302" i="1"/>
  <c r="I2302" i="1"/>
  <c r="J2302" i="1"/>
  <c r="K2302" i="1"/>
  <c r="L2302" i="1"/>
  <c r="M2302" i="1"/>
  <c r="N2302" i="1"/>
  <c r="P2302" i="1"/>
  <c r="Q2302" i="1"/>
  <c r="R2302" i="1"/>
  <c r="S2302" i="1"/>
  <c r="T2302" i="1"/>
  <c r="U2302" i="1"/>
  <c r="V2302" i="1"/>
  <c r="W2302" i="1"/>
  <c r="X2302" i="1"/>
  <c r="D2303" i="1"/>
  <c r="E2303" i="1"/>
  <c r="F2303" i="1"/>
  <c r="G2303" i="1"/>
  <c r="H2303" i="1"/>
  <c r="I2303" i="1"/>
  <c r="J2303" i="1"/>
  <c r="K2303" i="1"/>
  <c r="L2303" i="1"/>
  <c r="M2303" i="1"/>
  <c r="N2303" i="1"/>
  <c r="P2303" i="1"/>
  <c r="Q2303" i="1"/>
  <c r="R2303" i="1"/>
  <c r="S2303" i="1"/>
  <c r="T2303" i="1"/>
  <c r="U2303" i="1"/>
  <c r="V2303" i="1"/>
  <c r="W2303" i="1"/>
  <c r="X2303" i="1"/>
  <c r="D2304" i="1"/>
  <c r="E2304" i="1"/>
  <c r="F2304" i="1"/>
  <c r="G2304" i="1"/>
  <c r="H2304" i="1"/>
  <c r="I2304" i="1"/>
  <c r="J2304" i="1"/>
  <c r="K2304" i="1"/>
  <c r="L2304" i="1"/>
  <c r="M2304" i="1"/>
  <c r="N2304" i="1"/>
  <c r="P2304" i="1"/>
  <c r="Q2304" i="1"/>
  <c r="R2304" i="1"/>
  <c r="S2304" i="1"/>
  <c r="T2304" i="1"/>
  <c r="U2304" i="1"/>
  <c r="V2304" i="1"/>
  <c r="W2304" i="1"/>
  <c r="X2304" i="1"/>
  <c r="D2305" i="1"/>
  <c r="E2305" i="1"/>
  <c r="F2305" i="1"/>
  <c r="G2305" i="1"/>
  <c r="H2305" i="1"/>
  <c r="I2305" i="1"/>
  <c r="J2305" i="1"/>
  <c r="K2305" i="1"/>
  <c r="L2305" i="1"/>
  <c r="M2305" i="1"/>
  <c r="N2305" i="1"/>
  <c r="P2305" i="1"/>
  <c r="Q2305" i="1"/>
  <c r="R2305" i="1"/>
  <c r="S2305" i="1"/>
  <c r="T2305" i="1"/>
  <c r="U2305" i="1"/>
  <c r="V2305" i="1"/>
  <c r="W2305" i="1"/>
  <c r="X2305" i="1"/>
  <c r="D2306" i="1"/>
  <c r="E2306" i="1"/>
  <c r="F2306" i="1"/>
  <c r="G2306" i="1"/>
  <c r="H2306" i="1"/>
  <c r="I2306" i="1"/>
  <c r="J2306" i="1"/>
  <c r="K2306" i="1"/>
  <c r="L2306" i="1"/>
  <c r="M2306" i="1"/>
  <c r="N2306" i="1"/>
  <c r="P2306" i="1"/>
  <c r="Q2306" i="1"/>
  <c r="R2306" i="1"/>
  <c r="S2306" i="1"/>
  <c r="T2306" i="1"/>
  <c r="U2306" i="1"/>
  <c r="V2306" i="1"/>
  <c r="W2306" i="1"/>
  <c r="X2306" i="1"/>
  <c r="D2307" i="1"/>
  <c r="E2307" i="1"/>
  <c r="F2307" i="1"/>
  <c r="G2307" i="1"/>
  <c r="H2307" i="1"/>
  <c r="I2307" i="1"/>
  <c r="J2307" i="1"/>
  <c r="K2307" i="1"/>
  <c r="L2307" i="1"/>
  <c r="M2307" i="1"/>
  <c r="N2307" i="1"/>
  <c r="P2307" i="1"/>
  <c r="Q2307" i="1"/>
  <c r="R2307" i="1"/>
  <c r="S2307" i="1"/>
  <c r="T2307" i="1"/>
  <c r="U2307" i="1"/>
  <c r="V2307" i="1"/>
  <c r="W2307" i="1"/>
  <c r="X2307" i="1"/>
  <c r="D2308" i="1"/>
  <c r="E2308" i="1"/>
  <c r="F2308" i="1"/>
  <c r="G2308" i="1"/>
  <c r="H2308" i="1"/>
  <c r="I2308" i="1"/>
  <c r="J2308" i="1"/>
  <c r="K2308" i="1"/>
  <c r="L2308" i="1"/>
  <c r="M2308" i="1"/>
  <c r="N2308" i="1"/>
  <c r="P2308" i="1"/>
  <c r="Q2308" i="1"/>
  <c r="R2308" i="1"/>
  <c r="S2308" i="1"/>
  <c r="T2308" i="1"/>
  <c r="U2308" i="1"/>
  <c r="V2308" i="1"/>
  <c r="W2308" i="1"/>
  <c r="X2308" i="1"/>
  <c r="D2309" i="1"/>
  <c r="E2309" i="1"/>
  <c r="F2309" i="1"/>
  <c r="G2309" i="1"/>
  <c r="H2309" i="1"/>
  <c r="I2309" i="1"/>
  <c r="J2309" i="1"/>
  <c r="K2309" i="1"/>
  <c r="L2309" i="1"/>
  <c r="M2309" i="1"/>
  <c r="N2309" i="1"/>
  <c r="P2309" i="1"/>
  <c r="Q2309" i="1"/>
  <c r="R2309" i="1"/>
  <c r="S2309" i="1"/>
  <c r="T2309" i="1"/>
  <c r="U2309" i="1"/>
  <c r="V2309" i="1"/>
  <c r="W2309" i="1"/>
  <c r="X2309" i="1"/>
  <c r="D2310" i="1"/>
  <c r="E2310" i="1"/>
  <c r="F2310" i="1"/>
  <c r="G2310" i="1"/>
  <c r="H2310" i="1"/>
  <c r="I2310" i="1"/>
  <c r="J2310" i="1"/>
  <c r="K2310" i="1"/>
  <c r="L2310" i="1"/>
  <c r="M2310" i="1"/>
  <c r="N2310" i="1"/>
  <c r="P2310" i="1"/>
  <c r="Q2310" i="1"/>
  <c r="R2310" i="1"/>
  <c r="S2310" i="1"/>
  <c r="T2310" i="1"/>
  <c r="U2310" i="1"/>
  <c r="V2310" i="1"/>
  <c r="W2310" i="1"/>
  <c r="X2310" i="1"/>
  <c r="D2311" i="1"/>
  <c r="E2311" i="1"/>
  <c r="F2311" i="1"/>
  <c r="G2311" i="1"/>
  <c r="H2311" i="1"/>
  <c r="I2311" i="1"/>
  <c r="J2311" i="1"/>
  <c r="K2311" i="1"/>
  <c r="L2311" i="1"/>
  <c r="M2311" i="1"/>
  <c r="N2311" i="1"/>
  <c r="P2311" i="1"/>
  <c r="Q2311" i="1"/>
  <c r="R2311" i="1"/>
  <c r="S2311" i="1"/>
  <c r="T2311" i="1"/>
  <c r="U2311" i="1"/>
  <c r="V2311" i="1"/>
  <c r="W2311" i="1"/>
  <c r="X2311" i="1"/>
  <c r="D2312" i="1"/>
  <c r="E2312" i="1"/>
  <c r="F2312" i="1"/>
  <c r="G2312" i="1"/>
  <c r="H2312" i="1"/>
  <c r="I2312" i="1"/>
  <c r="J2312" i="1"/>
  <c r="K2312" i="1"/>
  <c r="L2312" i="1"/>
  <c r="M2312" i="1"/>
  <c r="N2312" i="1"/>
  <c r="P2312" i="1"/>
  <c r="Q2312" i="1"/>
  <c r="R2312" i="1"/>
  <c r="S2312" i="1"/>
  <c r="T2312" i="1"/>
  <c r="U2312" i="1"/>
  <c r="V2312" i="1"/>
  <c r="W2312" i="1"/>
  <c r="X2312" i="1"/>
  <c r="D2313" i="1"/>
  <c r="E2313" i="1"/>
  <c r="F2313" i="1"/>
  <c r="G2313" i="1"/>
  <c r="H2313" i="1"/>
  <c r="I2313" i="1"/>
  <c r="J2313" i="1"/>
  <c r="K2313" i="1"/>
  <c r="L2313" i="1"/>
  <c r="M2313" i="1"/>
  <c r="N2313" i="1"/>
  <c r="P2313" i="1"/>
  <c r="Q2313" i="1"/>
  <c r="R2313" i="1"/>
  <c r="S2313" i="1"/>
  <c r="T2313" i="1"/>
  <c r="U2313" i="1"/>
  <c r="V2313" i="1"/>
  <c r="W2313" i="1"/>
  <c r="X2313" i="1"/>
  <c r="D2314" i="1"/>
  <c r="E2314" i="1"/>
  <c r="F2314" i="1"/>
  <c r="G2314" i="1"/>
  <c r="H2314" i="1"/>
  <c r="I2314" i="1"/>
  <c r="J2314" i="1"/>
  <c r="K2314" i="1"/>
  <c r="L2314" i="1"/>
  <c r="M2314" i="1"/>
  <c r="N2314" i="1"/>
  <c r="P2314" i="1"/>
  <c r="Q2314" i="1"/>
  <c r="R2314" i="1"/>
  <c r="S2314" i="1"/>
  <c r="T2314" i="1"/>
  <c r="U2314" i="1"/>
  <c r="V2314" i="1"/>
  <c r="W2314" i="1"/>
  <c r="X2314" i="1"/>
  <c r="D2315" i="1"/>
  <c r="E2315" i="1"/>
  <c r="F2315" i="1"/>
  <c r="G2315" i="1"/>
  <c r="H2315" i="1"/>
  <c r="I2315" i="1"/>
  <c r="J2315" i="1"/>
  <c r="K2315" i="1"/>
  <c r="L2315" i="1"/>
  <c r="M2315" i="1"/>
  <c r="N2315" i="1"/>
  <c r="P2315" i="1"/>
  <c r="Q2315" i="1"/>
  <c r="R2315" i="1"/>
  <c r="S2315" i="1"/>
  <c r="T2315" i="1"/>
  <c r="U2315" i="1"/>
  <c r="V2315" i="1"/>
  <c r="W2315" i="1"/>
  <c r="X2315" i="1"/>
  <c r="AA2231" i="1" l="1"/>
  <c r="Z2231" i="1"/>
  <c r="AB2231" i="1" s="1"/>
  <c r="W2231" i="1"/>
  <c r="Y2301" i="1"/>
  <c r="Y2302" i="1"/>
  <c r="Y2303" i="1"/>
  <c r="Y2304" i="1"/>
  <c r="Y2305" i="1"/>
  <c r="Y2306" i="1"/>
  <c r="Y2307" i="1"/>
  <c r="Y2308" i="1"/>
  <c r="Y2310" i="1"/>
  <c r="Y2311" i="1"/>
  <c r="Y2314" i="1"/>
  <c r="B2574" i="1"/>
  <c r="Y2569" i="1"/>
  <c r="A2568" i="1"/>
  <c r="Y2567" i="1"/>
  <c r="B2567" i="1"/>
  <c r="Y2566" i="1"/>
  <c r="Y2565" i="1"/>
  <c r="Y2564" i="1"/>
  <c r="Y2563" i="1"/>
  <c r="Y2562" i="1"/>
  <c r="A2561" i="1"/>
  <c r="Y2560" i="1"/>
  <c r="B2560" i="1"/>
  <c r="Y2559" i="1"/>
  <c r="Y2558" i="1"/>
  <c r="Y2557" i="1"/>
  <c r="Y2556" i="1"/>
  <c r="Y2555" i="1"/>
  <c r="A2554" i="1"/>
  <c r="Y2553" i="1"/>
  <c r="B2553" i="1"/>
  <c r="Y2552" i="1"/>
  <c r="Y2551" i="1"/>
  <c r="Y2550" i="1"/>
  <c r="Y2549" i="1"/>
  <c r="Y2548" i="1"/>
  <c r="Y2547" i="1"/>
  <c r="A2547" i="1"/>
  <c r="Y2546" i="1"/>
  <c r="B2546" i="1"/>
  <c r="Y2545" i="1"/>
  <c r="Y2544" i="1"/>
  <c r="Y2543" i="1"/>
  <c r="Y2542" i="1"/>
  <c r="Y2541" i="1"/>
  <c r="A2540" i="1"/>
  <c r="Y2539" i="1"/>
  <c r="B2539" i="1"/>
  <c r="Y2538" i="1"/>
  <c r="Y2537" i="1"/>
  <c r="Y2536" i="1"/>
  <c r="Y2535" i="1"/>
  <c r="Y2534" i="1"/>
  <c r="A2533" i="1"/>
  <c r="Y2532" i="1"/>
  <c r="B2532" i="1"/>
  <c r="Y2531" i="1"/>
  <c r="Y2530" i="1"/>
  <c r="Y2529" i="1"/>
  <c r="Y2528" i="1"/>
  <c r="Y2527" i="1"/>
  <c r="Y2526" i="1"/>
  <c r="A2526" i="1"/>
  <c r="Y2525" i="1"/>
  <c r="B2525" i="1"/>
  <c r="Y2524" i="1"/>
  <c r="Y2523" i="1"/>
  <c r="Y2522" i="1"/>
  <c r="Y2521" i="1"/>
  <c r="Y2520" i="1"/>
  <c r="Y2519" i="1"/>
  <c r="A2519" i="1"/>
  <c r="Y2518" i="1"/>
  <c r="B2518" i="1"/>
  <c r="Y2517" i="1"/>
  <c r="Y2516" i="1"/>
  <c r="Y2515" i="1"/>
  <c r="Y2514" i="1"/>
  <c r="Y2513" i="1"/>
  <c r="A2512" i="1"/>
  <c r="Y2511" i="1"/>
  <c r="B2511" i="1"/>
  <c r="Y2510" i="1"/>
  <c r="Y2509" i="1"/>
  <c r="Y2508" i="1"/>
  <c r="Y2507" i="1"/>
  <c r="Y2505" i="1"/>
  <c r="A2505" i="1"/>
  <c r="Y2504" i="1"/>
  <c r="B2504" i="1"/>
  <c r="Y2503" i="1"/>
  <c r="Y2502" i="1"/>
  <c r="Y2501" i="1"/>
  <c r="Y2500" i="1"/>
  <c r="Y2499" i="1"/>
  <c r="A2498" i="1"/>
  <c r="Y2497" i="1"/>
  <c r="B2497" i="1"/>
  <c r="Y2496" i="1"/>
  <c r="Y2495" i="1"/>
  <c r="Y2494" i="1"/>
  <c r="Y2493" i="1"/>
  <c r="Y2492" i="1"/>
  <c r="A2491" i="1"/>
  <c r="Y2490" i="1"/>
  <c r="B2490" i="1"/>
  <c r="Y2489" i="1"/>
  <c r="Y2488" i="1"/>
  <c r="Y2487" i="1"/>
  <c r="Y2486" i="1"/>
  <c r="Y2485" i="1"/>
  <c r="A2484" i="1"/>
  <c r="Y2483" i="1"/>
  <c r="B2483" i="1"/>
  <c r="Y2482" i="1"/>
  <c r="Y2481" i="1"/>
  <c r="Y2480" i="1"/>
  <c r="Y2479" i="1"/>
  <c r="Y2478" i="1"/>
  <c r="A2477" i="1"/>
  <c r="Y2476" i="1"/>
  <c r="B2476" i="1"/>
  <c r="Y2475" i="1"/>
  <c r="Y2474" i="1"/>
  <c r="Y2473" i="1"/>
  <c r="Y2472" i="1"/>
  <c r="Y2471" i="1"/>
  <c r="A2470" i="1"/>
  <c r="Y2469" i="1"/>
  <c r="B2469" i="1"/>
  <c r="Y2468" i="1"/>
  <c r="Y2467" i="1"/>
  <c r="Y2466" i="1"/>
  <c r="Y2465" i="1"/>
  <c r="Y2464" i="1"/>
  <c r="A2463" i="1"/>
  <c r="Y2462" i="1"/>
  <c r="B2462" i="1"/>
  <c r="Y2461" i="1"/>
  <c r="Y2460" i="1"/>
  <c r="Y2459" i="1"/>
  <c r="Y2458" i="1"/>
  <c r="Y2457" i="1"/>
  <c r="Y2456" i="1"/>
  <c r="A2456" i="1"/>
  <c r="Y2455" i="1"/>
  <c r="B2455" i="1"/>
  <c r="Y2454" i="1"/>
  <c r="Y2453" i="1"/>
  <c r="Y2452" i="1"/>
  <c r="Y2451" i="1"/>
  <c r="Y2450" i="1"/>
  <c r="Y2449" i="1"/>
  <c r="A2449" i="1"/>
  <c r="Y2448" i="1"/>
  <c r="B2448" i="1"/>
  <c r="Y2447" i="1"/>
  <c r="Y2446" i="1"/>
  <c r="Y2445" i="1"/>
  <c r="Y2444" i="1"/>
  <c r="Y2443" i="1"/>
  <c r="A2442" i="1"/>
  <c r="Y2441" i="1"/>
  <c r="B2441" i="1"/>
  <c r="Y2440" i="1"/>
  <c r="Y2439" i="1"/>
  <c r="Y2438" i="1"/>
  <c r="Y2437" i="1"/>
  <c r="Y2436" i="1"/>
  <c r="Y2435" i="1"/>
  <c r="A2435" i="1"/>
  <c r="Y2434" i="1"/>
  <c r="B2434" i="1"/>
  <c r="Y2433" i="1"/>
  <c r="Y2432" i="1"/>
  <c r="Y2431" i="1"/>
  <c r="Y2430" i="1"/>
  <c r="Y2429" i="1"/>
  <c r="Y2428" i="1"/>
  <c r="A2428" i="1"/>
  <c r="Y2427" i="1"/>
  <c r="B2427" i="1"/>
  <c r="Y2426" i="1"/>
  <c r="Y2425" i="1"/>
  <c r="Y2424" i="1"/>
  <c r="Y2423" i="1"/>
  <c r="Y2422" i="1"/>
  <c r="A2421" i="1"/>
  <c r="Y2420" i="1"/>
  <c r="B2420" i="1"/>
  <c r="Y2419" i="1"/>
  <c r="Y2418" i="1"/>
  <c r="Y2417" i="1"/>
  <c r="Y2416" i="1"/>
  <c r="Y2415" i="1"/>
  <c r="A2414" i="1"/>
  <c r="Y2413" i="1"/>
  <c r="B2413" i="1"/>
  <c r="Y2412" i="1"/>
  <c r="Y2411" i="1"/>
  <c r="Y2410" i="1"/>
  <c r="Y2409" i="1"/>
  <c r="Y2408" i="1"/>
  <c r="Y2407" i="1"/>
  <c r="A2407" i="1"/>
  <c r="Y2406" i="1"/>
  <c r="B2406" i="1"/>
  <c r="Y2405" i="1"/>
  <c r="Y2404" i="1"/>
  <c r="Y2403" i="1"/>
  <c r="Y2402" i="1"/>
  <c r="Y2401" i="1"/>
  <c r="A2400" i="1"/>
  <c r="Y2399" i="1"/>
  <c r="B2399" i="1"/>
  <c r="Y2398" i="1"/>
  <c r="Y2397" i="1"/>
  <c r="Y2396" i="1"/>
  <c r="Y2395" i="1"/>
  <c r="Y2394" i="1"/>
  <c r="Y2393" i="1"/>
  <c r="A2393" i="1"/>
  <c r="Y2392" i="1"/>
  <c r="B2392" i="1"/>
  <c r="Y2391" i="1"/>
  <c r="Y2390" i="1"/>
  <c r="Y2389" i="1"/>
  <c r="Y2388" i="1"/>
  <c r="Y2387" i="1"/>
  <c r="Y2386" i="1"/>
  <c r="A2386" i="1"/>
  <c r="Y2385" i="1"/>
  <c r="B2385" i="1"/>
  <c r="Y2384" i="1"/>
  <c r="Y2383" i="1"/>
  <c r="Y2382" i="1"/>
  <c r="Y2381" i="1"/>
  <c r="Y2380" i="1"/>
  <c r="Y2379" i="1"/>
  <c r="A2379" i="1"/>
  <c r="Y2378" i="1"/>
  <c r="B2378" i="1"/>
  <c r="Y2377" i="1"/>
  <c r="Y2376" i="1"/>
  <c r="Y2375" i="1"/>
  <c r="Y2374" i="1"/>
  <c r="Y2373" i="1"/>
  <c r="A2372" i="1"/>
  <c r="Y2371" i="1"/>
  <c r="B2371" i="1"/>
  <c r="Y2370" i="1"/>
  <c r="Y2369" i="1"/>
  <c r="Y2368" i="1"/>
  <c r="Y2367" i="1"/>
  <c r="Y2366" i="1"/>
  <c r="Y2365" i="1"/>
  <c r="A2365" i="1"/>
  <c r="Y2364" i="1"/>
  <c r="B2364" i="1"/>
  <c r="Y2363" i="1"/>
  <c r="Y2362" i="1"/>
  <c r="Y2361" i="1"/>
  <c r="Y2360" i="1"/>
  <c r="Y2359" i="1"/>
  <c r="Y2358" i="1"/>
  <c r="A2358" i="1"/>
  <c r="Y2357" i="1"/>
  <c r="B2357" i="1"/>
  <c r="Y2356" i="1"/>
  <c r="Y2355" i="1"/>
  <c r="Y2354" i="1"/>
  <c r="Y2353" i="1"/>
  <c r="Y2352" i="1"/>
  <c r="A2351" i="1"/>
  <c r="Y2350" i="1"/>
  <c r="B2350" i="1"/>
  <c r="Y2349" i="1"/>
  <c r="Y2347" i="1"/>
  <c r="Y2346" i="1"/>
  <c r="Y2345" i="1"/>
  <c r="Y2344" i="1"/>
  <c r="A2344" i="1"/>
  <c r="Y2343" i="1"/>
  <c r="B2343" i="1"/>
  <c r="Y2342" i="1"/>
  <c r="Y2341" i="1"/>
  <c r="Y2340" i="1"/>
  <c r="Y2339" i="1"/>
  <c r="Y2338" i="1"/>
  <c r="Y2337" i="1"/>
  <c r="A2337" i="1"/>
  <c r="Y2336" i="1"/>
  <c r="B2336" i="1"/>
  <c r="Y2335" i="1"/>
  <c r="Y2334" i="1"/>
  <c r="Y2333" i="1"/>
  <c r="Y2332" i="1"/>
  <c r="Y2331" i="1"/>
  <c r="Y2330" i="1"/>
  <c r="A2330" i="1"/>
  <c r="Y2329" i="1"/>
  <c r="B2329" i="1"/>
  <c r="Y2328" i="1"/>
  <c r="Y2327" i="1"/>
  <c r="Y2326" i="1"/>
  <c r="Y2325" i="1"/>
  <c r="Y2324" i="1"/>
  <c r="A2323" i="1"/>
  <c r="Y2322" i="1"/>
  <c r="B2322" i="1"/>
  <c r="Y2321" i="1"/>
  <c r="Y2320" i="1"/>
  <c r="Y2319" i="1"/>
  <c r="Y2318" i="1"/>
  <c r="Y2317" i="1"/>
  <c r="Y2316" i="1"/>
  <c r="A2316" i="1"/>
  <c r="Y2315" i="1"/>
  <c r="B2315" i="1"/>
  <c r="Y2313" i="1"/>
  <c r="Y2312" i="1"/>
  <c r="B2310" i="1"/>
  <c r="A2309" i="1"/>
  <c r="B2308" i="1"/>
  <c r="B2303" i="1"/>
  <c r="A2302" i="1"/>
  <c r="B2301" i="1"/>
  <c r="Y2300" i="1"/>
  <c r="Y2299" i="1"/>
  <c r="Y2298" i="1"/>
  <c r="Y2297" i="1"/>
  <c r="Y2296" i="1"/>
  <c r="A2295" i="1"/>
  <c r="Y2294" i="1"/>
  <c r="B2294" i="1"/>
  <c r="Y2293" i="1"/>
  <c r="Y2292" i="1"/>
  <c r="Y2291" i="1"/>
  <c r="Y2290" i="1"/>
  <c r="Y2288" i="1"/>
  <c r="A2288" i="1"/>
  <c r="Y2287" i="1"/>
  <c r="B2287" i="1"/>
  <c r="Y2286" i="1"/>
  <c r="Y2285" i="1"/>
  <c r="Y2284" i="1"/>
  <c r="Y2283" i="1"/>
  <c r="Y2282" i="1"/>
  <c r="Y2281" i="1"/>
  <c r="A2281" i="1"/>
  <c r="Y2280" i="1"/>
  <c r="B2280" i="1"/>
  <c r="Y2279" i="1"/>
  <c r="Y2278" i="1"/>
  <c r="Y2277" i="1"/>
  <c r="Y2276" i="1"/>
  <c r="Y2275" i="1"/>
  <c r="Y2274" i="1"/>
  <c r="A2274" i="1"/>
  <c r="Y2273" i="1"/>
  <c r="B2273" i="1"/>
  <c r="Y2272" i="1"/>
  <c r="Y2271" i="1"/>
  <c r="Y2270" i="1"/>
  <c r="Y2269" i="1"/>
  <c r="Y2268" i="1"/>
  <c r="Y2267" i="1"/>
  <c r="A2267" i="1"/>
  <c r="Y2266" i="1"/>
  <c r="B2266" i="1"/>
  <c r="Y2265" i="1"/>
  <c r="Y2264" i="1"/>
  <c r="Y2263" i="1"/>
  <c r="Y2262" i="1"/>
  <c r="Y2261" i="1"/>
  <c r="A2260" i="1"/>
  <c r="Y2259" i="1"/>
  <c r="B2259" i="1"/>
  <c r="Y2258" i="1"/>
  <c r="Y2257" i="1"/>
  <c r="Y2256" i="1"/>
  <c r="Y2255" i="1"/>
  <c r="Y2254" i="1"/>
  <c r="A2253" i="1"/>
  <c r="Y2252" i="1"/>
  <c r="B2252" i="1"/>
  <c r="Y2251" i="1"/>
  <c r="Y2250" i="1"/>
  <c r="Y2248" i="1"/>
  <c r="Y2247" i="1"/>
  <c r="Y2246" i="1"/>
  <c r="A2246" i="1"/>
  <c r="Y2245" i="1"/>
  <c r="B2245" i="1"/>
  <c r="Y2244" i="1"/>
  <c r="Y2243" i="1"/>
  <c r="Y2242" i="1"/>
  <c r="Y2241" i="1"/>
  <c r="Y2240" i="1"/>
  <c r="A2239" i="1"/>
  <c r="Y2238" i="1"/>
  <c r="B2238" i="1"/>
  <c r="Y2237" i="1"/>
  <c r="Y2235" i="1"/>
  <c r="Y2234" i="1"/>
  <c r="A2232" i="1"/>
  <c r="B2231" i="1"/>
  <c r="A2225" i="1"/>
  <c r="Y2224" i="1"/>
  <c r="S2224" i="1"/>
  <c r="R2224" i="1"/>
  <c r="P2224" i="1"/>
  <c r="I2224" i="1"/>
  <c r="N2224" i="1" s="1"/>
  <c r="B2224" i="1"/>
  <c r="S2223" i="1"/>
  <c r="R2223" i="1"/>
  <c r="P2223" i="1"/>
  <c r="K2223" i="1"/>
  <c r="Y2223" i="1" s="1"/>
  <c r="H2223" i="1"/>
  <c r="I2223" i="1" s="1"/>
  <c r="N2223" i="1" s="1"/>
  <c r="S2222" i="1"/>
  <c r="R2222" i="1"/>
  <c r="P2222" i="1"/>
  <c r="K2222" i="1"/>
  <c r="Y2222" i="1" s="1"/>
  <c r="H2222" i="1"/>
  <c r="I2222" i="1" s="1"/>
  <c r="N2222" i="1" s="1"/>
  <c r="Y2221" i="1"/>
  <c r="S2221" i="1"/>
  <c r="R2221" i="1"/>
  <c r="P2221" i="1"/>
  <c r="I2221" i="1"/>
  <c r="N2221" i="1" s="1"/>
  <c r="Y2220" i="1"/>
  <c r="S2220" i="1"/>
  <c r="R2220" i="1"/>
  <c r="P2220" i="1"/>
  <c r="I2220" i="1"/>
  <c r="N2220" i="1" s="1"/>
  <c r="S2219" i="1"/>
  <c r="R2219" i="1"/>
  <c r="P2219" i="1"/>
  <c r="K2219" i="1"/>
  <c r="Y2219" i="1" s="1"/>
  <c r="H2219" i="1"/>
  <c r="Y2218" i="1"/>
  <c r="S2218" i="1"/>
  <c r="R2218" i="1"/>
  <c r="P2218" i="1"/>
  <c r="I2218" i="1"/>
  <c r="N2218" i="1" s="1"/>
  <c r="A2218" i="1"/>
  <c r="Y2217" i="1"/>
  <c r="S2217" i="1"/>
  <c r="R2217" i="1"/>
  <c r="P2217" i="1"/>
  <c r="I2217" i="1"/>
  <c r="N2217" i="1" s="1"/>
  <c r="B2217" i="1"/>
  <c r="S2216" i="1"/>
  <c r="R2216" i="1"/>
  <c r="P2216" i="1"/>
  <c r="K2216" i="1"/>
  <c r="Y2216" i="1" s="1"/>
  <c r="I2216" i="1"/>
  <c r="N2216" i="1" s="1"/>
  <c r="S2215" i="1"/>
  <c r="R2215" i="1"/>
  <c r="P2215" i="1"/>
  <c r="K2215" i="1"/>
  <c r="Y2215" i="1" s="1"/>
  <c r="H2215" i="1"/>
  <c r="I2215" i="1" s="1"/>
  <c r="N2215" i="1" s="1"/>
  <c r="S2214" i="1"/>
  <c r="R2214" i="1"/>
  <c r="P2214" i="1"/>
  <c r="K2214" i="1"/>
  <c r="Y2214" i="1" s="1"/>
  <c r="H2214" i="1"/>
  <c r="I2214" i="1" s="1"/>
  <c r="N2214" i="1" s="1"/>
  <c r="Y2213" i="1"/>
  <c r="S2213" i="1"/>
  <c r="R2213" i="1"/>
  <c r="P2213" i="1"/>
  <c r="I2213" i="1"/>
  <c r="N2213" i="1" s="1"/>
  <c r="S2212" i="1"/>
  <c r="R2212" i="1"/>
  <c r="P2212" i="1"/>
  <c r="K2212" i="1"/>
  <c r="H2212" i="1"/>
  <c r="Y2211" i="1"/>
  <c r="S2211" i="1"/>
  <c r="R2211" i="1"/>
  <c r="P2211" i="1"/>
  <c r="I2211" i="1"/>
  <c r="N2211" i="1" s="1"/>
  <c r="A2211" i="1"/>
  <c r="S2210" i="1"/>
  <c r="R2210" i="1"/>
  <c r="P2210" i="1"/>
  <c r="K2210" i="1"/>
  <c r="Y2210" i="1" s="1"/>
  <c r="H2210" i="1"/>
  <c r="I2210" i="1" s="1"/>
  <c r="N2210" i="1" s="1"/>
  <c r="B2210" i="1"/>
  <c r="Y2209" i="1"/>
  <c r="S2209" i="1"/>
  <c r="R2209" i="1"/>
  <c r="P2209" i="1"/>
  <c r="I2209" i="1"/>
  <c r="N2209" i="1" s="1"/>
  <c r="S2208" i="1"/>
  <c r="R2208" i="1"/>
  <c r="P2208" i="1"/>
  <c r="K2208" i="1"/>
  <c r="Y2208" i="1" s="1"/>
  <c r="H2208" i="1"/>
  <c r="I2208" i="1" s="1"/>
  <c r="N2208" i="1" s="1"/>
  <c r="S2207" i="1"/>
  <c r="R2207" i="1"/>
  <c r="P2207" i="1"/>
  <c r="K2207" i="1"/>
  <c r="Y2207" i="1" s="1"/>
  <c r="H2207" i="1"/>
  <c r="I2207" i="1" s="1"/>
  <c r="N2207" i="1" s="1"/>
  <c r="Y2206" i="1"/>
  <c r="S2206" i="1"/>
  <c r="R2206" i="1"/>
  <c r="P2206" i="1"/>
  <c r="I2206" i="1"/>
  <c r="N2206" i="1" s="1"/>
  <c r="S2205" i="1"/>
  <c r="R2205" i="1"/>
  <c r="P2205" i="1"/>
  <c r="K2205" i="1"/>
  <c r="Y2205" i="1" s="1"/>
  <c r="H2205" i="1"/>
  <c r="I2205" i="1" s="1"/>
  <c r="N2205" i="1" s="1"/>
  <c r="S2204" i="1"/>
  <c r="R2204" i="1"/>
  <c r="P2204" i="1"/>
  <c r="K2204" i="1"/>
  <c r="Y2204" i="1" s="1"/>
  <c r="H2204" i="1"/>
  <c r="A2204" i="1"/>
  <c r="Y2203" i="1"/>
  <c r="S2203" i="1"/>
  <c r="R2203" i="1"/>
  <c r="P2203" i="1"/>
  <c r="I2203" i="1"/>
  <c r="N2203" i="1" s="1"/>
  <c r="B2203" i="1"/>
  <c r="S2202" i="1"/>
  <c r="R2202" i="1"/>
  <c r="P2202" i="1"/>
  <c r="K2202" i="1"/>
  <c r="Y2202" i="1" s="1"/>
  <c r="H2202" i="1"/>
  <c r="I2202" i="1" s="1"/>
  <c r="N2202" i="1" s="1"/>
  <c r="Y2201" i="1"/>
  <c r="S2201" i="1"/>
  <c r="R2201" i="1"/>
  <c r="P2201" i="1"/>
  <c r="I2201" i="1"/>
  <c r="N2201" i="1" s="1"/>
  <c r="S2200" i="1"/>
  <c r="R2200" i="1"/>
  <c r="P2200" i="1"/>
  <c r="K2200" i="1"/>
  <c r="Y2200" i="1" s="1"/>
  <c r="H2200" i="1"/>
  <c r="Y2199" i="1"/>
  <c r="S2199" i="1"/>
  <c r="R2199" i="1"/>
  <c r="P2199" i="1"/>
  <c r="I2199" i="1"/>
  <c r="N2199" i="1" s="1"/>
  <c r="S2198" i="1"/>
  <c r="R2198" i="1"/>
  <c r="P2198" i="1"/>
  <c r="K2198" i="1"/>
  <c r="Y2198" i="1" s="1"/>
  <c r="H2198" i="1"/>
  <c r="I2198" i="1" s="1"/>
  <c r="N2198" i="1" s="1"/>
  <c r="S2197" i="1"/>
  <c r="R2197" i="1"/>
  <c r="P2197" i="1"/>
  <c r="K2197" i="1"/>
  <c r="H2197" i="1"/>
  <c r="I2197" i="1" s="1"/>
  <c r="N2197" i="1" s="1"/>
  <c r="A2197" i="1"/>
  <c r="S2196" i="1"/>
  <c r="R2196" i="1"/>
  <c r="P2196" i="1"/>
  <c r="K2196" i="1"/>
  <c r="Y2196" i="1" s="1"/>
  <c r="H2196" i="1"/>
  <c r="I2196" i="1" s="1"/>
  <c r="N2196" i="1" s="1"/>
  <c r="B2196" i="1"/>
  <c r="S2195" i="1"/>
  <c r="R2195" i="1"/>
  <c r="P2195" i="1"/>
  <c r="K2195" i="1"/>
  <c r="Y2195" i="1" s="1"/>
  <c r="H2195" i="1"/>
  <c r="I2195" i="1" s="1"/>
  <c r="N2195" i="1" s="1"/>
  <c r="S2194" i="1"/>
  <c r="R2194" i="1"/>
  <c r="P2194" i="1"/>
  <c r="K2194" i="1"/>
  <c r="Y2194" i="1" s="1"/>
  <c r="H2194" i="1"/>
  <c r="I2194" i="1" s="1"/>
  <c r="N2194" i="1" s="1"/>
  <c r="S2193" i="1"/>
  <c r="R2193" i="1"/>
  <c r="P2193" i="1"/>
  <c r="K2193" i="1"/>
  <c r="Y2193" i="1" s="1"/>
  <c r="H2193" i="1"/>
  <c r="I2193" i="1" s="1"/>
  <c r="N2193" i="1" s="1"/>
  <c r="S2192" i="1"/>
  <c r="R2192" i="1"/>
  <c r="P2192" i="1"/>
  <c r="K2192" i="1"/>
  <c r="Y2192" i="1" s="1"/>
  <c r="H2192" i="1"/>
  <c r="I2192" i="1" s="1"/>
  <c r="N2192" i="1" s="1"/>
  <c r="S2191" i="1"/>
  <c r="R2191" i="1"/>
  <c r="P2191" i="1"/>
  <c r="K2191" i="1"/>
  <c r="Y2191" i="1" s="1"/>
  <c r="H2191" i="1"/>
  <c r="I2191" i="1" s="1"/>
  <c r="N2191" i="1" s="1"/>
  <c r="S2190" i="1"/>
  <c r="R2190" i="1"/>
  <c r="P2190" i="1"/>
  <c r="K2190" i="1"/>
  <c r="Y2190" i="1" s="1"/>
  <c r="H2190" i="1"/>
  <c r="I2190" i="1" s="1"/>
  <c r="N2190" i="1" s="1"/>
  <c r="A2190" i="1"/>
  <c r="S2189" i="1"/>
  <c r="R2189" i="1"/>
  <c r="P2189" i="1"/>
  <c r="K2189" i="1"/>
  <c r="Y2189" i="1" s="1"/>
  <c r="H2189" i="1"/>
  <c r="I2189" i="1" s="1"/>
  <c r="N2189" i="1" s="1"/>
  <c r="B2189" i="1"/>
  <c r="S2188" i="1"/>
  <c r="R2188" i="1"/>
  <c r="P2188" i="1"/>
  <c r="K2188" i="1"/>
  <c r="Y2188" i="1" s="1"/>
  <c r="H2188" i="1"/>
  <c r="I2188" i="1" s="1"/>
  <c r="N2188" i="1" s="1"/>
  <c r="S2187" i="1"/>
  <c r="R2187" i="1"/>
  <c r="P2187" i="1"/>
  <c r="K2187" i="1"/>
  <c r="Y2187" i="1" s="1"/>
  <c r="H2187" i="1"/>
  <c r="I2187" i="1" s="1"/>
  <c r="N2187" i="1" s="1"/>
  <c r="S2186" i="1"/>
  <c r="R2186" i="1"/>
  <c r="P2186" i="1"/>
  <c r="K2186" i="1"/>
  <c r="Y2186" i="1" s="1"/>
  <c r="H2186" i="1"/>
  <c r="I2186" i="1" s="1"/>
  <c r="N2186" i="1" s="1"/>
  <c r="S2185" i="1"/>
  <c r="R2185" i="1"/>
  <c r="P2185" i="1"/>
  <c r="K2185" i="1"/>
  <c r="Y2185" i="1" s="1"/>
  <c r="H2185" i="1"/>
  <c r="I2185" i="1" s="1"/>
  <c r="N2185" i="1" s="1"/>
  <c r="Y2184" i="1"/>
  <c r="S2184" i="1"/>
  <c r="R2184" i="1"/>
  <c r="P2184" i="1"/>
  <c r="I2184" i="1"/>
  <c r="N2184" i="1" s="1"/>
  <c r="S2183" i="1"/>
  <c r="R2183" i="1"/>
  <c r="P2183" i="1"/>
  <c r="K2183" i="1"/>
  <c r="H2183" i="1"/>
  <c r="A2183" i="1"/>
  <c r="S2182" i="1"/>
  <c r="R2182" i="1"/>
  <c r="P2182" i="1"/>
  <c r="K2182" i="1"/>
  <c r="Y2182" i="1" s="1"/>
  <c r="H2182" i="1"/>
  <c r="I2182" i="1" s="1"/>
  <c r="N2182" i="1" s="1"/>
  <c r="B2182" i="1"/>
  <c r="S2181" i="1"/>
  <c r="R2181" i="1"/>
  <c r="P2181" i="1"/>
  <c r="K2181" i="1"/>
  <c r="Y2181" i="1" s="1"/>
  <c r="H2181" i="1"/>
  <c r="I2181" i="1" s="1"/>
  <c r="N2181" i="1" s="1"/>
  <c r="S2180" i="1"/>
  <c r="R2180" i="1"/>
  <c r="P2180" i="1"/>
  <c r="K2180" i="1"/>
  <c r="Y2180" i="1" s="1"/>
  <c r="H2180" i="1"/>
  <c r="I2180" i="1" s="1"/>
  <c r="N2180" i="1" s="1"/>
  <c r="S2179" i="1"/>
  <c r="R2179" i="1"/>
  <c r="P2179" i="1"/>
  <c r="K2179" i="1"/>
  <c r="Y2179" i="1" s="1"/>
  <c r="H2179" i="1"/>
  <c r="I2179" i="1" s="1"/>
  <c r="N2179" i="1" s="1"/>
  <c r="S2178" i="1"/>
  <c r="R2178" i="1"/>
  <c r="P2178" i="1"/>
  <c r="K2178" i="1"/>
  <c r="Y2178" i="1" s="1"/>
  <c r="H2178" i="1"/>
  <c r="I2178" i="1" s="1"/>
  <c r="N2178" i="1" s="1"/>
  <c r="S2177" i="1"/>
  <c r="R2177" i="1"/>
  <c r="P2177" i="1"/>
  <c r="K2177" i="1"/>
  <c r="Y2177" i="1" s="1"/>
  <c r="H2177" i="1"/>
  <c r="I2177" i="1" s="1"/>
  <c r="N2177" i="1" s="1"/>
  <c r="S2176" i="1"/>
  <c r="R2176" i="1"/>
  <c r="P2176" i="1"/>
  <c r="K2176" i="1"/>
  <c r="H2176" i="1"/>
  <c r="I2176" i="1" s="1"/>
  <c r="N2176" i="1" s="1"/>
  <c r="A2176" i="1"/>
  <c r="S2175" i="1"/>
  <c r="R2175" i="1"/>
  <c r="P2175" i="1"/>
  <c r="K2175" i="1"/>
  <c r="Y2175" i="1" s="1"/>
  <c r="H2175" i="1"/>
  <c r="I2175" i="1" s="1"/>
  <c r="N2175" i="1" s="1"/>
  <c r="B2175" i="1"/>
  <c r="S2174" i="1"/>
  <c r="R2174" i="1"/>
  <c r="P2174" i="1"/>
  <c r="K2174" i="1"/>
  <c r="Y2174" i="1" s="1"/>
  <c r="H2174" i="1"/>
  <c r="I2174" i="1" s="1"/>
  <c r="N2174" i="1" s="1"/>
  <c r="S2173" i="1"/>
  <c r="R2173" i="1"/>
  <c r="P2173" i="1"/>
  <c r="K2173" i="1"/>
  <c r="Y2173" i="1" s="1"/>
  <c r="H2173" i="1"/>
  <c r="I2173" i="1" s="1"/>
  <c r="N2173" i="1" s="1"/>
  <c r="S2172" i="1"/>
  <c r="R2172" i="1"/>
  <c r="P2172" i="1"/>
  <c r="K2172" i="1"/>
  <c r="Y2172" i="1" s="1"/>
  <c r="H2172" i="1"/>
  <c r="I2172" i="1" s="1"/>
  <c r="N2172" i="1" s="1"/>
  <c r="S2171" i="1"/>
  <c r="R2171" i="1"/>
  <c r="P2171" i="1"/>
  <c r="K2171" i="1"/>
  <c r="Y2171" i="1" s="1"/>
  <c r="H2171" i="1"/>
  <c r="I2171" i="1" s="1"/>
  <c r="N2171" i="1" s="1"/>
  <c r="S2170" i="1"/>
  <c r="R2170" i="1"/>
  <c r="P2170" i="1"/>
  <c r="K2170" i="1"/>
  <c r="Y2170" i="1" s="1"/>
  <c r="H2170" i="1"/>
  <c r="I2170" i="1" s="1"/>
  <c r="N2170" i="1" s="1"/>
  <c r="S2169" i="1"/>
  <c r="R2169" i="1"/>
  <c r="P2169" i="1"/>
  <c r="K2169" i="1"/>
  <c r="H2169" i="1"/>
  <c r="A2169" i="1"/>
  <c r="S2168" i="1"/>
  <c r="R2168" i="1"/>
  <c r="P2168" i="1"/>
  <c r="K2168" i="1"/>
  <c r="Y2168" i="1" s="1"/>
  <c r="H2168" i="1"/>
  <c r="I2168" i="1" s="1"/>
  <c r="N2168" i="1" s="1"/>
  <c r="B2168" i="1"/>
  <c r="S2167" i="1"/>
  <c r="R2167" i="1"/>
  <c r="P2167" i="1"/>
  <c r="K2167" i="1"/>
  <c r="Y2167" i="1" s="1"/>
  <c r="H2167" i="1"/>
  <c r="I2167" i="1" s="1"/>
  <c r="N2167" i="1" s="1"/>
  <c r="S2166" i="1"/>
  <c r="R2166" i="1"/>
  <c r="P2166" i="1"/>
  <c r="K2166" i="1"/>
  <c r="Y2166" i="1" s="1"/>
  <c r="H2166" i="1"/>
  <c r="I2166" i="1" s="1"/>
  <c r="N2166" i="1" s="1"/>
  <c r="S2165" i="1"/>
  <c r="R2165" i="1"/>
  <c r="P2165" i="1"/>
  <c r="K2165" i="1"/>
  <c r="Y2165" i="1" s="1"/>
  <c r="H2165" i="1"/>
  <c r="I2165" i="1" s="1"/>
  <c r="N2165" i="1" s="1"/>
  <c r="S2164" i="1"/>
  <c r="R2164" i="1"/>
  <c r="P2164" i="1"/>
  <c r="K2164" i="1"/>
  <c r="Y2164" i="1" s="1"/>
  <c r="H2164" i="1"/>
  <c r="I2164" i="1" s="1"/>
  <c r="N2164" i="1" s="1"/>
  <c r="S2163" i="1"/>
  <c r="R2163" i="1"/>
  <c r="P2163" i="1"/>
  <c r="K2163" i="1"/>
  <c r="Y2163" i="1" s="1"/>
  <c r="H2163" i="1"/>
  <c r="I2163" i="1" s="1"/>
  <c r="N2163" i="1" s="1"/>
  <c r="S2162" i="1"/>
  <c r="R2162" i="1"/>
  <c r="P2162" i="1"/>
  <c r="K2162" i="1"/>
  <c r="H2162" i="1"/>
  <c r="I2162" i="1" s="1"/>
  <c r="N2162" i="1" s="1"/>
  <c r="A2162" i="1"/>
  <c r="S2161" i="1"/>
  <c r="R2161" i="1"/>
  <c r="P2161" i="1"/>
  <c r="K2161" i="1"/>
  <c r="Y2161" i="1" s="1"/>
  <c r="H2161" i="1"/>
  <c r="I2161" i="1" s="1"/>
  <c r="N2161" i="1" s="1"/>
  <c r="B2161" i="1"/>
  <c r="S2160" i="1"/>
  <c r="R2160" i="1"/>
  <c r="P2160" i="1"/>
  <c r="K2160" i="1"/>
  <c r="H2160" i="1"/>
  <c r="I2160" i="1" s="1"/>
  <c r="N2160" i="1" s="1"/>
  <c r="S2159" i="1"/>
  <c r="R2159" i="1"/>
  <c r="P2159" i="1"/>
  <c r="K2159" i="1"/>
  <c r="Y2159" i="1" s="1"/>
  <c r="H2159" i="1"/>
  <c r="I2159" i="1" s="1"/>
  <c r="N2159" i="1" s="1"/>
  <c r="S2158" i="1"/>
  <c r="R2158" i="1"/>
  <c r="P2158" i="1"/>
  <c r="K2158" i="1"/>
  <c r="Y2158" i="1" s="1"/>
  <c r="H2158" i="1"/>
  <c r="I2158" i="1" s="1"/>
  <c r="N2158" i="1" s="1"/>
  <c r="S2157" i="1"/>
  <c r="R2157" i="1"/>
  <c r="P2157" i="1"/>
  <c r="K2157" i="1"/>
  <c r="Y2157" i="1" s="1"/>
  <c r="H2157" i="1"/>
  <c r="I2157" i="1" s="1"/>
  <c r="N2157" i="1" s="1"/>
  <c r="S2156" i="1"/>
  <c r="R2156" i="1"/>
  <c r="P2156" i="1"/>
  <c r="K2156" i="1"/>
  <c r="Y2156" i="1" s="1"/>
  <c r="H2156" i="1"/>
  <c r="I2156" i="1" s="1"/>
  <c r="N2156" i="1" s="1"/>
  <c r="S2155" i="1"/>
  <c r="R2155" i="1"/>
  <c r="P2155" i="1"/>
  <c r="K2155" i="1"/>
  <c r="Y2155" i="1" s="1"/>
  <c r="H2155" i="1"/>
  <c r="I2155" i="1" s="1"/>
  <c r="N2155" i="1" s="1"/>
  <c r="A2155" i="1"/>
  <c r="Y2154" i="1"/>
  <c r="S2154" i="1"/>
  <c r="R2154" i="1"/>
  <c r="P2154" i="1"/>
  <c r="I2154" i="1"/>
  <c r="N2154" i="1" s="1"/>
  <c r="B2154" i="1"/>
  <c r="S2153" i="1"/>
  <c r="R2153" i="1"/>
  <c r="P2153" i="1"/>
  <c r="K2153" i="1"/>
  <c r="Y2153" i="1" s="1"/>
  <c r="H2153" i="1"/>
  <c r="I2153" i="1" s="1"/>
  <c r="N2153" i="1" s="1"/>
  <c r="S2152" i="1"/>
  <c r="R2152" i="1"/>
  <c r="P2152" i="1"/>
  <c r="K2152" i="1"/>
  <c r="Y2152" i="1" s="1"/>
  <c r="H2152" i="1"/>
  <c r="I2152" i="1" s="1"/>
  <c r="N2152" i="1" s="1"/>
  <c r="S2151" i="1"/>
  <c r="R2151" i="1"/>
  <c r="P2151" i="1"/>
  <c r="K2151" i="1"/>
  <c r="Y2151" i="1" s="1"/>
  <c r="H2151" i="1"/>
  <c r="I2151" i="1" s="1"/>
  <c r="N2151" i="1" s="1"/>
  <c r="S2150" i="1"/>
  <c r="R2150" i="1"/>
  <c r="P2150" i="1"/>
  <c r="K2150" i="1"/>
  <c r="Y2150" i="1" s="1"/>
  <c r="H2150" i="1"/>
  <c r="I2150" i="1" s="1"/>
  <c r="N2150" i="1" s="1"/>
  <c r="Y2149" i="1"/>
  <c r="S2149" i="1"/>
  <c r="R2149" i="1"/>
  <c r="P2149" i="1"/>
  <c r="I2149" i="1"/>
  <c r="N2149" i="1" s="1"/>
  <c r="S2148" i="1"/>
  <c r="R2148" i="1"/>
  <c r="P2148" i="1"/>
  <c r="K2148" i="1"/>
  <c r="H2148" i="1"/>
  <c r="I2148" i="1" s="1"/>
  <c r="N2148" i="1" s="1"/>
  <c r="A2148" i="1"/>
  <c r="S2147" i="1"/>
  <c r="R2147" i="1"/>
  <c r="P2147" i="1"/>
  <c r="K2147" i="1"/>
  <c r="Y2147" i="1" s="1"/>
  <c r="H2147" i="1"/>
  <c r="I2147" i="1" s="1"/>
  <c r="N2147" i="1" s="1"/>
  <c r="B2147" i="1"/>
  <c r="S2146" i="1"/>
  <c r="R2146" i="1"/>
  <c r="P2146" i="1"/>
  <c r="K2146" i="1"/>
  <c r="Y2146" i="1" s="1"/>
  <c r="H2146" i="1"/>
  <c r="I2146" i="1" s="1"/>
  <c r="N2146" i="1" s="1"/>
  <c r="S2145" i="1"/>
  <c r="R2145" i="1"/>
  <c r="P2145" i="1"/>
  <c r="K2145" i="1"/>
  <c r="Y2145" i="1" s="1"/>
  <c r="H2145" i="1"/>
  <c r="I2145" i="1" s="1"/>
  <c r="N2145" i="1" s="1"/>
  <c r="S2144" i="1"/>
  <c r="R2144" i="1"/>
  <c r="P2144" i="1"/>
  <c r="K2144" i="1"/>
  <c r="Y2144" i="1" s="1"/>
  <c r="H2144" i="1"/>
  <c r="I2144" i="1" s="1"/>
  <c r="N2144" i="1" s="1"/>
  <c r="S2143" i="1"/>
  <c r="R2143" i="1"/>
  <c r="P2143" i="1"/>
  <c r="K2143" i="1"/>
  <c r="Y2143" i="1" s="1"/>
  <c r="I2143" i="1"/>
  <c r="N2143" i="1" s="1"/>
  <c r="S2142" i="1"/>
  <c r="R2142" i="1"/>
  <c r="P2142" i="1"/>
  <c r="K2142" i="1"/>
  <c r="Y2142" i="1" s="1"/>
  <c r="H2142" i="1"/>
  <c r="I2142" i="1" s="1"/>
  <c r="N2142" i="1" s="1"/>
  <c r="S2141" i="1"/>
  <c r="R2141" i="1"/>
  <c r="P2141" i="1"/>
  <c r="K2141" i="1"/>
  <c r="Y2141" i="1" s="1"/>
  <c r="H2141" i="1"/>
  <c r="I2141" i="1" s="1"/>
  <c r="N2141" i="1" s="1"/>
  <c r="A2141" i="1"/>
  <c r="S2140" i="1"/>
  <c r="K2140" i="1"/>
  <c r="I2140" i="1"/>
  <c r="N2140" i="1" s="1"/>
  <c r="B2140" i="1"/>
  <c r="S2139" i="1"/>
  <c r="R2139" i="1"/>
  <c r="P2139" i="1"/>
  <c r="K2139" i="1"/>
  <c r="H2139" i="1"/>
  <c r="I2139" i="1" s="1"/>
  <c r="N2139" i="1" s="1"/>
  <c r="S2138" i="1"/>
  <c r="R2138" i="1"/>
  <c r="P2138" i="1"/>
  <c r="K2138" i="1"/>
  <c r="H2138" i="1"/>
  <c r="I2138" i="1" s="1"/>
  <c r="N2138" i="1" s="1"/>
  <c r="S2137" i="1"/>
  <c r="R2137" i="1"/>
  <c r="P2137" i="1"/>
  <c r="K2137" i="1"/>
  <c r="H2137" i="1"/>
  <c r="I2137" i="1" s="1"/>
  <c r="N2137" i="1" s="1"/>
  <c r="S2136" i="1"/>
  <c r="R2136" i="1"/>
  <c r="P2136" i="1"/>
  <c r="I2136" i="1"/>
  <c r="N2136" i="1" s="1"/>
  <c r="S2135" i="1"/>
  <c r="R2135" i="1"/>
  <c r="P2135" i="1"/>
  <c r="K2135" i="1"/>
  <c r="H2135" i="1"/>
  <c r="S2134" i="1"/>
  <c r="R2134" i="1"/>
  <c r="P2134" i="1"/>
  <c r="I2134" i="1"/>
  <c r="N2134" i="1" s="1"/>
  <c r="A2134" i="1"/>
  <c r="S2133" i="1"/>
  <c r="R2133" i="1"/>
  <c r="P2133" i="1"/>
  <c r="I2133" i="1"/>
  <c r="N2133" i="1" s="1"/>
  <c r="B2133" i="1"/>
  <c r="S2132" i="1"/>
  <c r="R2132" i="1"/>
  <c r="P2132" i="1"/>
  <c r="K2132" i="1"/>
  <c r="H2132" i="1"/>
  <c r="S2131" i="1"/>
  <c r="R2131" i="1"/>
  <c r="P2131" i="1"/>
  <c r="I2131" i="1"/>
  <c r="N2131" i="1" s="1"/>
  <c r="S2130" i="1"/>
  <c r="R2130" i="1"/>
  <c r="P2130" i="1"/>
  <c r="I2130" i="1"/>
  <c r="N2130" i="1" s="1"/>
  <c r="S2129" i="1"/>
  <c r="R2129" i="1"/>
  <c r="P2129" i="1"/>
  <c r="I2129" i="1"/>
  <c r="N2129" i="1" s="1"/>
  <c r="S2128" i="1"/>
  <c r="R2128" i="1"/>
  <c r="P2128" i="1"/>
  <c r="K2128" i="1"/>
  <c r="H2128" i="1"/>
  <c r="I2128" i="1" s="1"/>
  <c r="N2128" i="1" s="1"/>
  <c r="S2127" i="1"/>
  <c r="R2127" i="1"/>
  <c r="P2127" i="1"/>
  <c r="I2127" i="1"/>
  <c r="N2127" i="1" s="1"/>
  <c r="A2127" i="1"/>
  <c r="S2126" i="1"/>
  <c r="R2126" i="1"/>
  <c r="P2126" i="1"/>
  <c r="K2126" i="1"/>
  <c r="B2122" i="1" s="1"/>
  <c r="H2126" i="1"/>
  <c r="B2121" i="1" s="1"/>
  <c r="B2126" i="1"/>
  <c r="S2125" i="1"/>
  <c r="R2125" i="1"/>
  <c r="P2125" i="1"/>
  <c r="I2125" i="1"/>
  <c r="N2125" i="1" s="1"/>
  <c r="S2124" i="1"/>
  <c r="R2124" i="1"/>
  <c r="P2124" i="1"/>
  <c r="I2124" i="1"/>
  <c r="N2124" i="1" s="1"/>
  <c r="S2123" i="1"/>
  <c r="R2123" i="1"/>
  <c r="P2123" i="1"/>
  <c r="I2123" i="1"/>
  <c r="N2123" i="1" s="1"/>
  <c r="S2122" i="1"/>
  <c r="R2122" i="1"/>
  <c r="P2122" i="1"/>
  <c r="I2122" i="1"/>
  <c r="N2122" i="1" s="1"/>
  <c r="S2121" i="1"/>
  <c r="R2121" i="1"/>
  <c r="P2121" i="1"/>
  <c r="I2121" i="1"/>
  <c r="N2121" i="1" s="1"/>
  <c r="S2120" i="1"/>
  <c r="R2120" i="1"/>
  <c r="P2120" i="1"/>
  <c r="I2120" i="1"/>
  <c r="N2120" i="1" s="1"/>
  <c r="A2120" i="1"/>
  <c r="S2119" i="1"/>
  <c r="R2119" i="1"/>
  <c r="P2119" i="1"/>
  <c r="K2119" i="1"/>
  <c r="H2119" i="1"/>
  <c r="B2119" i="1"/>
  <c r="S2118" i="1"/>
  <c r="I2118" i="1"/>
  <c r="N2118" i="1" s="1"/>
  <c r="S2117" i="1"/>
  <c r="R2117" i="1"/>
  <c r="P2117" i="1"/>
  <c r="K2117" i="1"/>
  <c r="H2117" i="1"/>
  <c r="I2117" i="1" s="1"/>
  <c r="N2117" i="1" s="1"/>
  <c r="S2116" i="1"/>
  <c r="R2116" i="1"/>
  <c r="P2116" i="1"/>
  <c r="I2116" i="1"/>
  <c r="N2116" i="1" s="1"/>
  <c r="S2115" i="1"/>
  <c r="R2115" i="1"/>
  <c r="P2115" i="1"/>
  <c r="K2115" i="1"/>
  <c r="H2115" i="1"/>
  <c r="I2115" i="1" s="1"/>
  <c r="N2115" i="1" s="1"/>
  <c r="S2114" i="1"/>
  <c r="R2114" i="1"/>
  <c r="P2114" i="1"/>
  <c r="I2114" i="1"/>
  <c r="N2114" i="1" s="1"/>
  <c r="S2113" i="1"/>
  <c r="R2113" i="1"/>
  <c r="P2113" i="1"/>
  <c r="I2113" i="1"/>
  <c r="N2113" i="1" s="1"/>
  <c r="A2113" i="1"/>
  <c r="S2112" i="1"/>
  <c r="R2112" i="1"/>
  <c r="P2112" i="1"/>
  <c r="K2112" i="1"/>
  <c r="H2112" i="1"/>
  <c r="I2112" i="1" s="1"/>
  <c r="N2112" i="1" s="1"/>
  <c r="B2112" i="1"/>
  <c r="S2111" i="1"/>
  <c r="R2111" i="1"/>
  <c r="P2111" i="1"/>
  <c r="K2111" i="1"/>
  <c r="H2111" i="1"/>
  <c r="I2111" i="1" s="1"/>
  <c r="N2111" i="1" s="1"/>
  <c r="S2110" i="1"/>
  <c r="R2110" i="1"/>
  <c r="P2110" i="1"/>
  <c r="I2110" i="1"/>
  <c r="N2110" i="1" s="1"/>
  <c r="S2109" i="1"/>
  <c r="R2109" i="1"/>
  <c r="P2109" i="1"/>
  <c r="K2109" i="1"/>
  <c r="H2109" i="1"/>
  <c r="S2108" i="1"/>
  <c r="R2108" i="1"/>
  <c r="P2108" i="1"/>
  <c r="I2108" i="1"/>
  <c r="N2108" i="1" s="1"/>
  <c r="S2107" i="1"/>
  <c r="R2107" i="1"/>
  <c r="P2107" i="1"/>
  <c r="K2107" i="1"/>
  <c r="H2107" i="1"/>
  <c r="I2107" i="1" s="1"/>
  <c r="N2107" i="1" s="1"/>
  <c r="S2106" i="1"/>
  <c r="R2106" i="1"/>
  <c r="P2106" i="1"/>
  <c r="I2106" i="1"/>
  <c r="N2106" i="1" s="1"/>
  <c r="A2106" i="1"/>
  <c r="R2105" i="1"/>
  <c r="P2105" i="1"/>
  <c r="I2105" i="1"/>
  <c r="B2105" i="1"/>
  <c r="S2104" i="1"/>
  <c r="R2104" i="1"/>
  <c r="P2104" i="1"/>
  <c r="K2104" i="1"/>
  <c r="H2104" i="1"/>
  <c r="I2104" i="1" s="1"/>
  <c r="N2104" i="1" s="1"/>
  <c r="S2103" i="1"/>
  <c r="R2103" i="1"/>
  <c r="P2103" i="1"/>
  <c r="K2103" i="1"/>
  <c r="H2103" i="1"/>
  <c r="I2103" i="1" s="1"/>
  <c r="N2103" i="1" s="1"/>
  <c r="S2102" i="1"/>
  <c r="R2102" i="1"/>
  <c r="P2102" i="1"/>
  <c r="I2102" i="1"/>
  <c r="N2102" i="1" s="1"/>
  <c r="S2101" i="1"/>
  <c r="R2101" i="1"/>
  <c r="P2101" i="1"/>
  <c r="I2101" i="1"/>
  <c r="N2101" i="1" s="1"/>
  <c r="S2100" i="1"/>
  <c r="R2100" i="1"/>
  <c r="P2100" i="1"/>
  <c r="K2100" i="1"/>
  <c r="H2100" i="1"/>
  <c r="I2100" i="1" s="1"/>
  <c r="N2100" i="1" s="1"/>
  <c r="S2099" i="1"/>
  <c r="R2099" i="1"/>
  <c r="P2099" i="1"/>
  <c r="I2099" i="1"/>
  <c r="N2099" i="1" s="1"/>
  <c r="A2099" i="1"/>
  <c r="S2098" i="1"/>
  <c r="R2098" i="1"/>
  <c r="P2098" i="1"/>
  <c r="I2098" i="1"/>
  <c r="N2098" i="1" s="1"/>
  <c r="B2098" i="1"/>
  <c r="S2097" i="1"/>
  <c r="R2097" i="1"/>
  <c r="P2097" i="1"/>
  <c r="K2097" i="1"/>
  <c r="H2097" i="1"/>
  <c r="I2097" i="1" s="1"/>
  <c r="N2097" i="1" s="1"/>
  <c r="S2096" i="1"/>
  <c r="R2096" i="1"/>
  <c r="P2096" i="1"/>
  <c r="K2096" i="1"/>
  <c r="H2096" i="1"/>
  <c r="I2096" i="1" s="1"/>
  <c r="N2096" i="1" s="1"/>
  <c r="S2095" i="1"/>
  <c r="R2095" i="1"/>
  <c r="P2095" i="1"/>
  <c r="K2095" i="1"/>
  <c r="H2095" i="1"/>
  <c r="S2094" i="1"/>
  <c r="R2094" i="1"/>
  <c r="P2094" i="1"/>
  <c r="I2094" i="1"/>
  <c r="N2094" i="1" s="1"/>
  <c r="S2093" i="1"/>
  <c r="R2093" i="1"/>
  <c r="P2093" i="1"/>
  <c r="K2093" i="1"/>
  <c r="H2093" i="1"/>
  <c r="I2093" i="1" s="1"/>
  <c r="N2093" i="1" s="1"/>
  <c r="S2092" i="1"/>
  <c r="R2092" i="1"/>
  <c r="P2092" i="1"/>
  <c r="I2092" i="1"/>
  <c r="N2092" i="1" s="1"/>
  <c r="A2092" i="1"/>
  <c r="S2091" i="1"/>
  <c r="R2091" i="1"/>
  <c r="P2091" i="1"/>
  <c r="K2091" i="1"/>
  <c r="H2091" i="1"/>
  <c r="I2091" i="1" s="1"/>
  <c r="N2091" i="1" s="1"/>
  <c r="B2091" i="1"/>
  <c r="S2090" i="1"/>
  <c r="R2090" i="1"/>
  <c r="P2090" i="1"/>
  <c r="I2090" i="1"/>
  <c r="N2090" i="1" s="1"/>
  <c r="S2089" i="1"/>
  <c r="R2089" i="1"/>
  <c r="P2089" i="1"/>
  <c r="I2089" i="1"/>
  <c r="N2089" i="1" s="1"/>
  <c r="S2088" i="1"/>
  <c r="R2088" i="1"/>
  <c r="P2088" i="1"/>
  <c r="K2088" i="1"/>
  <c r="H2088" i="1"/>
  <c r="S2087" i="1"/>
  <c r="R2087" i="1"/>
  <c r="P2087" i="1"/>
  <c r="I2087" i="1"/>
  <c r="N2087" i="1" s="1"/>
  <c r="S2086" i="1"/>
  <c r="R2086" i="1"/>
  <c r="P2086" i="1"/>
  <c r="I2086" i="1"/>
  <c r="N2086" i="1" s="1"/>
  <c r="S2085" i="1"/>
  <c r="R2085" i="1"/>
  <c r="P2085" i="1"/>
  <c r="I2085" i="1"/>
  <c r="N2085" i="1" s="1"/>
  <c r="A2085" i="1"/>
  <c r="S2084" i="1"/>
  <c r="R2084" i="1"/>
  <c r="P2084" i="1"/>
  <c r="I2084" i="1"/>
  <c r="N2084" i="1" s="1"/>
  <c r="B2084" i="1"/>
  <c r="S2083" i="1"/>
  <c r="R2083" i="1"/>
  <c r="P2083" i="1"/>
  <c r="K2083" i="1"/>
  <c r="H2083" i="1"/>
  <c r="I2083" i="1" s="1"/>
  <c r="N2083" i="1" s="1"/>
  <c r="S2082" i="1"/>
  <c r="R2082" i="1"/>
  <c r="P2082" i="1"/>
  <c r="I2082" i="1"/>
  <c r="N2082" i="1" s="1"/>
  <c r="S2081" i="1"/>
  <c r="R2081" i="1"/>
  <c r="P2081" i="1"/>
  <c r="I2081" i="1"/>
  <c r="N2081" i="1" s="1"/>
  <c r="S2080" i="1"/>
  <c r="R2080" i="1"/>
  <c r="P2080" i="1"/>
  <c r="K2080" i="1"/>
  <c r="H2080" i="1"/>
  <c r="I2080" i="1" s="1"/>
  <c r="N2080" i="1" s="1"/>
  <c r="S2079" i="1"/>
  <c r="R2079" i="1"/>
  <c r="P2079" i="1"/>
  <c r="I2079" i="1"/>
  <c r="N2079" i="1" s="1"/>
  <c r="S2078" i="1"/>
  <c r="R2078" i="1"/>
  <c r="P2078" i="1"/>
  <c r="K2078" i="1"/>
  <c r="H2078" i="1"/>
  <c r="I2078" i="1" s="1"/>
  <c r="N2078" i="1" s="1"/>
  <c r="A2078" i="1"/>
  <c r="S2077" i="1"/>
  <c r="R2077" i="1"/>
  <c r="P2077" i="1"/>
  <c r="I2077" i="1"/>
  <c r="N2077" i="1" s="1"/>
  <c r="B2077" i="1"/>
  <c r="S2076" i="1"/>
  <c r="R2076" i="1"/>
  <c r="P2076" i="1"/>
  <c r="K2076" i="1"/>
  <c r="H2076" i="1"/>
  <c r="I2076" i="1" s="1"/>
  <c r="N2076" i="1" s="1"/>
  <c r="S2075" i="1"/>
  <c r="R2075" i="1"/>
  <c r="P2075" i="1"/>
  <c r="I2075" i="1"/>
  <c r="N2075" i="1" s="1"/>
  <c r="S2074" i="1"/>
  <c r="R2074" i="1"/>
  <c r="P2074" i="1"/>
  <c r="I2074" i="1"/>
  <c r="N2074" i="1" s="1"/>
  <c r="S2073" i="1"/>
  <c r="R2073" i="1"/>
  <c r="P2073" i="1"/>
  <c r="K2073" i="1"/>
  <c r="H2073" i="1"/>
  <c r="I2073" i="1" s="1"/>
  <c r="N2073" i="1" s="1"/>
  <c r="S2072" i="1"/>
  <c r="R2072" i="1"/>
  <c r="P2072" i="1"/>
  <c r="I2072" i="1"/>
  <c r="N2072" i="1" s="1"/>
  <c r="S2071" i="1"/>
  <c r="R2071" i="1"/>
  <c r="P2071" i="1"/>
  <c r="K2071" i="1"/>
  <c r="H2071" i="1"/>
  <c r="I2071" i="1" s="1"/>
  <c r="N2071" i="1" s="1"/>
  <c r="A2071" i="1"/>
  <c r="S2070" i="1"/>
  <c r="R2070" i="1"/>
  <c r="P2070" i="1"/>
  <c r="I2070" i="1"/>
  <c r="N2070" i="1" s="1"/>
  <c r="B2070" i="1"/>
  <c r="S2069" i="1"/>
  <c r="R2069" i="1"/>
  <c r="P2069" i="1"/>
  <c r="K2069" i="1"/>
  <c r="H2069" i="1"/>
  <c r="I2069" i="1" s="1"/>
  <c r="N2069" i="1" s="1"/>
  <c r="S2068" i="1"/>
  <c r="R2068" i="1"/>
  <c r="P2068" i="1"/>
  <c r="K2068" i="1"/>
  <c r="H2068" i="1"/>
  <c r="I2068" i="1" s="1"/>
  <c r="N2068" i="1" s="1"/>
  <c r="S2067" i="1"/>
  <c r="R2067" i="1"/>
  <c r="P2067" i="1"/>
  <c r="I2067" i="1"/>
  <c r="N2067" i="1" s="1"/>
  <c r="S2066" i="1"/>
  <c r="R2066" i="1"/>
  <c r="P2066" i="1"/>
  <c r="K2066" i="1"/>
  <c r="H2066" i="1"/>
  <c r="I2066" i="1" s="1"/>
  <c r="N2066" i="1" s="1"/>
  <c r="S2065" i="1"/>
  <c r="R2065" i="1"/>
  <c r="P2065" i="1"/>
  <c r="I2065" i="1"/>
  <c r="N2065" i="1" s="1"/>
  <c r="S2064" i="1"/>
  <c r="R2064" i="1"/>
  <c r="P2064" i="1"/>
  <c r="K2064" i="1"/>
  <c r="H2064" i="1"/>
  <c r="A2064" i="1"/>
  <c r="R2063" i="1"/>
  <c r="P2063" i="1"/>
  <c r="I2063" i="1"/>
  <c r="B2063" i="1"/>
  <c r="S2062" i="1"/>
  <c r="R2062" i="1"/>
  <c r="P2062" i="1"/>
  <c r="I2062" i="1"/>
  <c r="N2062" i="1" s="1"/>
  <c r="S2061" i="1"/>
  <c r="R2061" i="1"/>
  <c r="P2061" i="1"/>
  <c r="I2061" i="1"/>
  <c r="N2061" i="1" s="1"/>
  <c r="S2060" i="1"/>
  <c r="R2060" i="1"/>
  <c r="P2060" i="1"/>
  <c r="K2060" i="1"/>
  <c r="H2060" i="1"/>
  <c r="I2060" i="1" s="1"/>
  <c r="N2060" i="1" s="1"/>
  <c r="S2059" i="1"/>
  <c r="R2059" i="1"/>
  <c r="P2059" i="1"/>
  <c r="K2059" i="1"/>
  <c r="H2059" i="1"/>
  <c r="I2059" i="1" s="1"/>
  <c r="N2059" i="1" s="1"/>
  <c r="S2058" i="1"/>
  <c r="R2058" i="1"/>
  <c r="P2058" i="1"/>
  <c r="I2058" i="1"/>
  <c r="N2058" i="1" s="1"/>
  <c r="S2057" i="1"/>
  <c r="R2057" i="1"/>
  <c r="P2057" i="1"/>
  <c r="K2057" i="1"/>
  <c r="H2057" i="1"/>
  <c r="I2057" i="1" s="1"/>
  <c r="N2057" i="1" s="1"/>
  <c r="A2057" i="1"/>
  <c r="S2056" i="1"/>
  <c r="R2056" i="1"/>
  <c r="P2056" i="1"/>
  <c r="I2056" i="1"/>
  <c r="N2056" i="1" s="1"/>
  <c r="B2056" i="1"/>
  <c r="S2055" i="1"/>
  <c r="R2055" i="1"/>
  <c r="P2055" i="1"/>
  <c r="K2055" i="1"/>
  <c r="H2055" i="1"/>
  <c r="I2055" i="1" s="1"/>
  <c r="N2055" i="1" s="1"/>
  <c r="S2054" i="1"/>
  <c r="R2054" i="1"/>
  <c r="P2054" i="1"/>
  <c r="I2054" i="1"/>
  <c r="N2054" i="1" s="1"/>
  <c r="S2053" i="1"/>
  <c r="R2053" i="1"/>
  <c r="P2053" i="1"/>
  <c r="I2053" i="1"/>
  <c r="N2053" i="1" s="1"/>
  <c r="S2052" i="1"/>
  <c r="R2052" i="1"/>
  <c r="P2052" i="1"/>
  <c r="I2052" i="1"/>
  <c r="N2052" i="1" s="1"/>
  <c r="S2051" i="1"/>
  <c r="R2051" i="1"/>
  <c r="P2051" i="1"/>
  <c r="K2051" i="1"/>
  <c r="H2051" i="1"/>
  <c r="S2050" i="1"/>
  <c r="R2050" i="1"/>
  <c r="P2050" i="1"/>
  <c r="I2050" i="1"/>
  <c r="N2050" i="1" s="1"/>
  <c r="A2050" i="1"/>
  <c r="S2049" i="1"/>
  <c r="R2049" i="1"/>
  <c r="P2049" i="1"/>
  <c r="I2049" i="1"/>
  <c r="N2049" i="1" s="1"/>
  <c r="B2049" i="1"/>
  <c r="S2048" i="1"/>
  <c r="R2048" i="1"/>
  <c r="P2048" i="1"/>
  <c r="K2048" i="1"/>
  <c r="H2048" i="1"/>
  <c r="I2048" i="1" s="1"/>
  <c r="N2048" i="1" s="1"/>
  <c r="S2047" i="1"/>
  <c r="R2047" i="1"/>
  <c r="P2047" i="1"/>
  <c r="I2047" i="1"/>
  <c r="N2047" i="1" s="1"/>
  <c r="S2046" i="1"/>
  <c r="R2046" i="1"/>
  <c r="P2046" i="1"/>
  <c r="I2046" i="1"/>
  <c r="N2046" i="1" s="1"/>
  <c r="S2045" i="1"/>
  <c r="R2045" i="1"/>
  <c r="P2045" i="1"/>
  <c r="I2045" i="1"/>
  <c r="N2045" i="1" s="1"/>
  <c r="S2044" i="1"/>
  <c r="R2044" i="1"/>
  <c r="P2044" i="1"/>
  <c r="K2044" i="1"/>
  <c r="H2044" i="1"/>
  <c r="I2044" i="1" s="1"/>
  <c r="N2044" i="1" s="1"/>
  <c r="S2043" i="1"/>
  <c r="R2043" i="1"/>
  <c r="P2043" i="1"/>
  <c r="I2043" i="1"/>
  <c r="N2043" i="1" s="1"/>
  <c r="A2043" i="1"/>
  <c r="S2042" i="1"/>
  <c r="R2042" i="1"/>
  <c r="P2042" i="1"/>
  <c r="I2042" i="1"/>
  <c r="N2042" i="1" s="1"/>
  <c r="B2042" i="1"/>
  <c r="S2041" i="1"/>
  <c r="R2041" i="1"/>
  <c r="P2041" i="1"/>
  <c r="K2041" i="1"/>
  <c r="H2041" i="1"/>
  <c r="I2041" i="1" s="1"/>
  <c r="N2041" i="1" s="1"/>
  <c r="S2040" i="1"/>
  <c r="R2040" i="1"/>
  <c r="P2040" i="1"/>
  <c r="I2040" i="1"/>
  <c r="N2040" i="1" s="1"/>
  <c r="S2039" i="1"/>
  <c r="R2039" i="1"/>
  <c r="P2039" i="1"/>
  <c r="I2039" i="1"/>
  <c r="N2039" i="1" s="1"/>
  <c r="S2038" i="1"/>
  <c r="R2038" i="1"/>
  <c r="P2038" i="1"/>
  <c r="K2038" i="1"/>
  <c r="H2038" i="1"/>
  <c r="I2038" i="1" s="1"/>
  <c r="N2038" i="1" s="1"/>
  <c r="S2037" i="1"/>
  <c r="R2037" i="1"/>
  <c r="P2037" i="1"/>
  <c r="K2037" i="1"/>
  <c r="H2037" i="1"/>
  <c r="I2037" i="1" s="1"/>
  <c r="N2037" i="1" s="1"/>
  <c r="S2036" i="1"/>
  <c r="R2036" i="1"/>
  <c r="P2036" i="1"/>
  <c r="I2036" i="1"/>
  <c r="N2036" i="1" s="1"/>
  <c r="A2036" i="1"/>
  <c r="S2035" i="1"/>
  <c r="R2035" i="1"/>
  <c r="P2035" i="1"/>
  <c r="I2035" i="1"/>
  <c r="N2035" i="1" s="1"/>
  <c r="B2035" i="1"/>
  <c r="S2034" i="1"/>
  <c r="R2034" i="1"/>
  <c r="P2034" i="1"/>
  <c r="K2034" i="1"/>
  <c r="H2034" i="1"/>
  <c r="I2034" i="1" s="1"/>
  <c r="N2034" i="1" s="1"/>
  <c r="S2033" i="1"/>
  <c r="R2033" i="1"/>
  <c r="P2033" i="1"/>
  <c r="I2033" i="1"/>
  <c r="N2033" i="1" s="1"/>
  <c r="S2032" i="1"/>
  <c r="R2032" i="1"/>
  <c r="P2032" i="1"/>
  <c r="I2032" i="1"/>
  <c r="N2032" i="1" s="1"/>
  <c r="S2031" i="1"/>
  <c r="R2031" i="1"/>
  <c r="P2031" i="1"/>
  <c r="K2031" i="1"/>
  <c r="H2031" i="1"/>
  <c r="S2030" i="1"/>
  <c r="R2030" i="1"/>
  <c r="P2030" i="1"/>
  <c r="I2030" i="1"/>
  <c r="N2030" i="1" s="1"/>
  <c r="S2029" i="1"/>
  <c r="R2029" i="1"/>
  <c r="P2029" i="1"/>
  <c r="I2029" i="1"/>
  <c r="N2029" i="1" s="1"/>
  <c r="A2029" i="1"/>
  <c r="S2028" i="1"/>
  <c r="R2028" i="1"/>
  <c r="P2028" i="1"/>
  <c r="I2028" i="1"/>
  <c r="N2028" i="1" s="1"/>
  <c r="B2028" i="1"/>
  <c r="S2027" i="1"/>
  <c r="R2027" i="1"/>
  <c r="P2027" i="1"/>
  <c r="K2027" i="1"/>
  <c r="H2027" i="1"/>
  <c r="I2027" i="1" s="1"/>
  <c r="N2027" i="1" s="1"/>
  <c r="S2026" i="1"/>
  <c r="R2026" i="1"/>
  <c r="P2026" i="1"/>
  <c r="I2026" i="1"/>
  <c r="N2026" i="1" s="1"/>
  <c r="S2025" i="1"/>
  <c r="R2025" i="1"/>
  <c r="P2025" i="1"/>
  <c r="I2025" i="1"/>
  <c r="N2025" i="1" s="1"/>
  <c r="S2024" i="1"/>
  <c r="R2024" i="1"/>
  <c r="P2024" i="1"/>
  <c r="K2024" i="1"/>
  <c r="H2024" i="1"/>
  <c r="I2024" i="1" s="1"/>
  <c r="N2024" i="1" s="1"/>
  <c r="S2023" i="1"/>
  <c r="R2023" i="1"/>
  <c r="P2023" i="1"/>
  <c r="K2023" i="1"/>
  <c r="H2023" i="1"/>
  <c r="I2023" i="1" s="1"/>
  <c r="N2023" i="1" s="1"/>
  <c r="S2022" i="1"/>
  <c r="R2022" i="1"/>
  <c r="P2022" i="1"/>
  <c r="I2022" i="1"/>
  <c r="N2022" i="1" s="1"/>
  <c r="A2022" i="1"/>
  <c r="S2021" i="1"/>
  <c r="R2021" i="1"/>
  <c r="P2021" i="1"/>
  <c r="I2021" i="1"/>
  <c r="N2021" i="1" s="1"/>
  <c r="B2021" i="1"/>
  <c r="S2020" i="1"/>
  <c r="R2020" i="1"/>
  <c r="P2020" i="1"/>
  <c r="K2020" i="1"/>
  <c r="H2020" i="1"/>
  <c r="I2020" i="1" s="1"/>
  <c r="N2020" i="1" s="1"/>
  <c r="S2019" i="1"/>
  <c r="R2019" i="1"/>
  <c r="P2019" i="1"/>
  <c r="I2019" i="1"/>
  <c r="N2019" i="1" s="1"/>
  <c r="S2018" i="1"/>
  <c r="R2018" i="1"/>
  <c r="P2018" i="1"/>
  <c r="I2018" i="1"/>
  <c r="N2018" i="1" s="1"/>
  <c r="S2017" i="1"/>
  <c r="R2017" i="1"/>
  <c r="P2017" i="1"/>
  <c r="K2017" i="1"/>
  <c r="H2017" i="1"/>
  <c r="S2016" i="1"/>
  <c r="R2016" i="1"/>
  <c r="P2016" i="1"/>
  <c r="I2016" i="1"/>
  <c r="N2016" i="1" s="1"/>
  <c r="S2015" i="1"/>
  <c r="R2015" i="1"/>
  <c r="P2015" i="1"/>
  <c r="I2015" i="1"/>
  <c r="N2015" i="1" s="1"/>
  <c r="A2015" i="1"/>
  <c r="S2014" i="1"/>
  <c r="R2014" i="1"/>
  <c r="P2014" i="1"/>
  <c r="I2014" i="1"/>
  <c r="N2014" i="1" s="1"/>
  <c r="B2014" i="1"/>
  <c r="S2013" i="1"/>
  <c r="R2013" i="1"/>
  <c r="P2013" i="1"/>
  <c r="K2013" i="1"/>
  <c r="H2013" i="1"/>
  <c r="I2013" i="1" s="1"/>
  <c r="N2013" i="1" s="1"/>
  <c r="S2012" i="1"/>
  <c r="R2012" i="1"/>
  <c r="P2012" i="1"/>
  <c r="I2012" i="1"/>
  <c r="N2012" i="1" s="1"/>
  <c r="S2011" i="1"/>
  <c r="R2011" i="1"/>
  <c r="P2011" i="1"/>
  <c r="I2011" i="1"/>
  <c r="N2011" i="1" s="1"/>
  <c r="S2010" i="1"/>
  <c r="R2010" i="1"/>
  <c r="P2010" i="1"/>
  <c r="K2010" i="1"/>
  <c r="H2010" i="1"/>
  <c r="I2010" i="1" s="1"/>
  <c r="N2010" i="1" s="1"/>
  <c r="S2009" i="1"/>
  <c r="R2009" i="1"/>
  <c r="P2009" i="1"/>
  <c r="I2009" i="1"/>
  <c r="N2009" i="1" s="1"/>
  <c r="S2008" i="1"/>
  <c r="R2008" i="1"/>
  <c r="P2008" i="1"/>
  <c r="I2008" i="1"/>
  <c r="N2008" i="1" s="1"/>
  <c r="A2008" i="1"/>
  <c r="S2007" i="1"/>
  <c r="R2007" i="1"/>
  <c r="P2007" i="1"/>
  <c r="I2007" i="1"/>
  <c r="N2007" i="1" s="1"/>
  <c r="B2007" i="1"/>
  <c r="S2006" i="1"/>
  <c r="R2006" i="1"/>
  <c r="P2006" i="1"/>
  <c r="K2006" i="1"/>
  <c r="H2006" i="1"/>
  <c r="I2006" i="1" s="1"/>
  <c r="N2006" i="1" s="1"/>
  <c r="S2005" i="1"/>
  <c r="R2005" i="1"/>
  <c r="P2005" i="1"/>
  <c r="I2005" i="1"/>
  <c r="N2005" i="1" s="1"/>
  <c r="S2004" i="1"/>
  <c r="R2004" i="1"/>
  <c r="P2004" i="1"/>
  <c r="I2004" i="1"/>
  <c r="N2004" i="1" s="1"/>
  <c r="S2003" i="1"/>
  <c r="R2003" i="1"/>
  <c r="P2003" i="1"/>
  <c r="K2003" i="1"/>
  <c r="H2003" i="1"/>
  <c r="S2002" i="1"/>
  <c r="R2002" i="1"/>
  <c r="P2002" i="1"/>
  <c r="I2002" i="1"/>
  <c r="N2002" i="1" s="1"/>
  <c r="S2001" i="1"/>
  <c r="R2001" i="1"/>
  <c r="P2001" i="1"/>
  <c r="I2001" i="1"/>
  <c r="N2001" i="1" s="1"/>
  <c r="A2001" i="1"/>
  <c r="R2000" i="1"/>
  <c r="P2000" i="1"/>
  <c r="I2000" i="1"/>
  <c r="B2000" i="1"/>
  <c r="S1999" i="1"/>
  <c r="R1999" i="1"/>
  <c r="P1999" i="1"/>
  <c r="K1999" i="1"/>
  <c r="H1999" i="1"/>
  <c r="I1999" i="1" s="1"/>
  <c r="N1999" i="1" s="1"/>
  <c r="S1998" i="1"/>
  <c r="R1998" i="1"/>
  <c r="P1998" i="1"/>
  <c r="I1998" i="1"/>
  <c r="N1998" i="1" s="1"/>
  <c r="S1997" i="1"/>
  <c r="R1997" i="1"/>
  <c r="P1997" i="1"/>
  <c r="K1997" i="1"/>
  <c r="H1997" i="1"/>
  <c r="I1997" i="1" s="1"/>
  <c r="N1997" i="1" s="1"/>
  <c r="S1996" i="1"/>
  <c r="R1996" i="1"/>
  <c r="P1996" i="1"/>
  <c r="K1996" i="1"/>
  <c r="H1996" i="1"/>
  <c r="I1996" i="1" s="1"/>
  <c r="N1996" i="1" s="1"/>
  <c r="S1995" i="1"/>
  <c r="R1995" i="1"/>
  <c r="P1995" i="1"/>
  <c r="I1995" i="1"/>
  <c r="N1995" i="1" s="1"/>
  <c r="S1994" i="1"/>
  <c r="R1994" i="1"/>
  <c r="P1994" i="1"/>
  <c r="K1994" i="1"/>
  <c r="H1994" i="1"/>
  <c r="I1994" i="1" s="1"/>
  <c r="N1994" i="1" s="1"/>
  <c r="A1994" i="1"/>
  <c r="S1993" i="1"/>
  <c r="R1993" i="1"/>
  <c r="P1993" i="1"/>
  <c r="I1993" i="1"/>
  <c r="N1993" i="1" s="1"/>
  <c r="B1993" i="1"/>
  <c r="S1992" i="1"/>
  <c r="R1992" i="1"/>
  <c r="P1992" i="1"/>
  <c r="K1992" i="1"/>
  <c r="H1992" i="1"/>
  <c r="I1992" i="1" s="1"/>
  <c r="N1992" i="1" s="1"/>
  <c r="S1991" i="1"/>
  <c r="R1991" i="1"/>
  <c r="P1991" i="1"/>
  <c r="I1991" i="1"/>
  <c r="N1991" i="1" s="1"/>
  <c r="S1990" i="1"/>
  <c r="R1990" i="1"/>
  <c r="P1990" i="1"/>
  <c r="I1990" i="1"/>
  <c r="N1990" i="1" s="1"/>
  <c r="S1989" i="1"/>
  <c r="R1989" i="1"/>
  <c r="P1989" i="1"/>
  <c r="I1989" i="1"/>
  <c r="N1989" i="1" s="1"/>
  <c r="S1988" i="1"/>
  <c r="R1988" i="1"/>
  <c r="P1988" i="1"/>
  <c r="I1988" i="1"/>
  <c r="N1988" i="1" s="1"/>
  <c r="S1987" i="1"/>
  <c r="R1987" i="1"/>
  <c r="P1987" i="1"/>
  <c r="K1987" i="1"/>
  <c r="H1987" i="1"/>
  <c r="A1987" i="1"/>
  <c r="S1986" i="1"/>
  <c r="R1986" i="1"/>
  <c r="P1986" i="1"/>
  <c r="K1986" i="1"/>
  <c r="H1986" i="1"/>
  <c r="I1986" i="1" s="1"/>
  <c r="N1986" i="1" s="1"/>
  <c r="B1986" i="1"/>
  <c r="S1985" i="1"/>
  <c r="R1985" i="1"/>
  <c r="P1985" i="1"/>
  <c r="K1985" i="1"/>
  <c r="H1985" i="1"/>
  <c r="I1985" i="1" s="1"/>
  <c r="N1985" i="1" s="1"/>
  <c r="S1984" i="1"/>
  <c r="R1984" i="1"/>
  <c r="P1984" i="1"/>
  <c r="I1984" i="1"/>
  <c r="N1984" i="1" s="1"/>
  <c r="S1983" i="1"/>
  <c r="R1983" i="1"/>
  <c r="P1983" i="1"/>
  <c r="I1983" i="1"/>
  <c r="N1983" i="1" s="1"/>
  <c r="S1982" i="1"/>
  <c r="R1982" i="1"/>
  <c r="P1982" i="1"/>
  <c r="I1982" i="1"/>
  <c r="N1982" i="1" s="1"/>
  <c r="S1981" i="1"/>
  <c r="R1981" i="1"/>
  <c r="P1981" i="1"/>
  <c r="K1981" i="1"/>
  <c r="H1981" i="1"/>
  <c r="I1981" i="1" s="1"/>
  <c r="N1981" i="1" s="1"/>
  <c r="S1980" i="1"/>
  <c r="R1980" i="1"/>
  <c r="P1980" i="1"/>
  <c r="I1980" i="1"/>
  <c r="N1980" i="1" s="1"/>
  <c r="A1980" i="1"/>
  <c r="S1979" i="1"/>
  <c r="R1979" i="1"/>
  <c r="P1979" i="1"/>
  <c r="I1979" i="1"/>
  <c r="N1979" i="1" s="1"/>
  <c r="B1979" i="1"/>
  <c r="S1978" i="1"/>
  <c r="R1978" i="1"/>
  <c r="P1978" i="1"/>
  <c r="K1978" i="1"/>
  <c r="H1978" i="1"/>
  <c r="I1978" i="1" s="1"/>
  <c r="N1978" i="1" s="1"/>
  <c r="S1977" i="1"/>
  <c r="R1977" i="1"/>
  <c r="P1977" i="1"/>
  <c r="K1977" i="1"/>
  <c r="H1977" i="1"/>
  <c r="I1977" i="1" s="1"/>
  <c r="N1977" i="1" s="1"/>
  <c r="S1976" i="1"/>
  <c r="R1976" i="1"/>
  <c r="P1976" i="1"/>
  <c r="K1976" i="1"/>
  <c r="H1976" i="1"/>
  <c r="I1976" i="1" s="1"/>
  <c r="N1976" i="1" s="1"/>
  <c r="S1975" i="1"/>
  <c r="R1975" i="1"/>
  <c r="P1975" i="1"/>
  <c r="K1975" i="1"/>
  <c r="H1975" i="1"/>
  <c r="R1974" i="1"/>
  <c r="P1974" i="1"/>
  <c r="I1974" i="1"/>
  <c r="S1973" i="1"/>
  <c r="R1973" i="1"/>
  <c r="P1973" i="1"/>
  <c r="K1973" i="1"/>
  <c r="H1973" i="1"/>
  <c r="I1973" i="1" s="1"/>
  <c r="N1973" i="1" s="1"/>
  <c r="A1973" i="1"/>
  <c r="S1972" i="1"/>
  <c r="R1972" i="1"/>
  <c r="P1972" i="1"/>
  <c r="K1972" i="1"/>
  <c r="H1972" i="1"/>
  <c r="I1972" i="1" s="1"/>
  <c r="N1972" i="1" s="1"/>
  <c r="B1972" i="1"/>
  <c r="S1971" i="1"/>
  <c r="R1971" i="1"/>
  <c r="P1971" i="1"/>
  <c r="K1971" i="1"/>
  <c r="H1971" i="1"/>
  <c r="I1971" i="1" s="1"/>
  <c r="N1971" i="1" s="1"/>
  <c r="S1970" i="1"/>
  <c r="R1970" i="1"/>
  <c r="P1970" i="1"/>
  <c r="K1970" i="1"/>
  <c r="H1970" i="1"/>
  <c r="I1970" i="1" s="1"/>
  <c r="N1970" i="1" s="1"/>
  <c r="S1969" i="1"/>
  <c r="R1969" i="1"/>
  <c r="P1969" i="1"/>
  <c r="I1969" i="1"/>
  <c r="N1969" i="1" s="1"/>
  <c r="S1968" i="1"/>
  <c r="R1968" i="1"/>
  <c r="P1968" i="1"/>
  <c r="K1968" i="1"/>
  <c r="H1968" i="1"/>
  <c r="I1968" i="1" s="1"/>
  <c r="N1968" i="1" s="1"/>
  <c r="S1967" i="1"/>
  <c r="R1967" i="1"/>
  <c r="P1967" i="1"/>
  <c r="I1967" i="1"/>
  <c r="N1967" i="1" s="1"/>
  <c r="S1966" i="1"/>
  <c r="R1966" i="1"/>
  <c r="P1966" i="1"/>
  <c r="I1966" i="1"/>
  <c r="N1966" i="1" s="1"/>
  <c r="A1966" i="1"/>
  <c r="S1965" i="1"/>
  <c r="R1965" i="1"/>
  <c r="P1965" i="1"/>
  <c r="K1965" i="1"/>
  <c r="H1965" i="1"/>
  <c r="I1965" i="1" s="1"/>
  <c r="N1965" i="1" s="1"/>
  <c r="B1965" i="1"/>
  <c r="S1964" i="1"/>
  <c r="R1964" i="1"/>
  <c r="P1964" i="1"/>
  <c r="K1964" i="1"/>
  <c r="H1964" i="1"/>
  <c r="I1964" i="1" s="1"/>
  <c r="N1964" i="1" s="1"/>
  <c r="S1963" i="1"/>
  <c r="R1963" i="1"/>
  <c r="P1963" i="1"/>
  <c r="I1963" i="1"/>
  <c r="N1963" i="1" s="1"/>
  <c r="S1962" i="1"/>
  <c r="R1962" i="1"/>
  <c r="P1962" i="1"/>
  <c r="H1962" i="1"/>
  <c r="I1962" i="1" s="1"/>
  <c r="N1962" i="1" s="1"/>
  <c r="S1961" i="1"/>
  <c r="R1961" i="1"/>
  <c r="P1961" i="1"/>
  <c r="I1961" i="1"/>
  <c r="N1961" i="1" s="1"/>
  <c r="S1960" i="1"/>
  <c r="R1960" i="1"/>
  <c r="P1960" i="1"/>
  <c r="K1960" i="1"/>
  <c r="H1960" i="1"/>
  <c r="I1960" i="1" s="1"/>
  <c r="N1960" i="1" s="1"/>
  <c r="S1959" i="1"/>
  <c r="R1959" i="1"/>
  <c r="P1959" i="1"/>
  <c r="K1959" i="1"/>
  <c r="H1959" i="1"/>
  <c r="A1959" i="1"/>
  <c r="S1958" i="1"/>
  <c r="R1958" i="1"/>
  <c r="P1958" i="1"/>
  <c r="I1958" i="1"/>
  <c r="N1958" i="1" s="1"/>
  <c r="B1958" i="1"/>
  <c r="S1957" i="1"/>
  <c r="R1957" i="1"/>
  <c r="P1957" i="1"/>
  <c r="K1957" i="1"/>
  <c r="H1957" i="1"/>
  <c r="I1957" i="1" s="1"/>
  <c r="N1957" i="1" s="1"/>
  <c r="S1956" i="1"/>
  <c r="R1956" i="1"/>
  <c r="P1956" i="1"/>
  <c r="I1956" i="1"/>
  <c r="N1956" i="1" s="1"/>
  <c r="S1955" i="1"/>
  <c r="R1955" i="1"/>
  <c r="P1955" i="1"/>
  <c r="I1955" i="1"/>
  <c r="N1955" i="1" s="1"/>
  <c r="S1954" i="1"/>
  <c r="R1954" i="1"/>
  <c r="P1954" i="1"/>
  <c r="K1954" i="1"/>
  <c r="H1954" i="1"/>
  <c r="I1954" i="1" s="1"/>
  <c r="N1954" i="1" s="1"/>
  <c r="S1953" i="1"/>
  <c r="R1953" i="1"/>
  <c r="P1953" i="1"/>
  <c r="I1953" i="1"/>
  <c r="N1953" i="1" s="1"/>
  <c r="S1952" i="1"/>
  <c r="R1952" i="1"/>
  <c r="P1952" i="1"/>
  <c r="I1952" i="1"/>
  <c r="N1952" i="1" s="1"/>
  <c r="A1952" i="1"/>
  <c r="S1951" i="1"/>
  <c r="R1951" i="1"/>
  <c r="P1951" i="1"/>
  <c r="I1951" i="1"/>
  <c r="N1951" i="1" s="1"/>
  <c r="B1951" i="1"/>
  <c r="S1950" i="1"/>
  <c r="R1950" i="1"/>
  <c r="P1950" i="1"/>
  <c r="K1950" i="1"/>
  <c r="H1950" i="1"/>
  <c r="I1950" i="1" s="1"/>
  <c r="N1950" i="1" s="1"/>
  <c r="S1949" i="1"/>
  <c r="R1949" i="1"/>
  <c r="P1949" i="1"/>
  <c r="I1949" i="1"/>
  <c r="N1949" i="1" s="1"/>
  <c r="S1948" i="1"/>
  <c r="R1948" i="1"/>
  <c r="P1948" i="1"/>
  <c r="I1948" i="1"/>
  <c r="N1948" i="1" s="1"/>
  <c r="S1947" i="1"/>
  <c r="R1947" i="1"/>
  <c r="P1947" i="1"/>
  <c r="K1947" i="1"/>
  <c r="H1947" i="1"/>
  <c r="I1947" i="1" s="1"/>
  <c r="N1947" i="1" s="1"/>
  <c r="S1946" i="1"/>
  <c r="R1946" i="1"/>
  <c r="P1946" i="1"/>
  <c r="I1946" i="1"/>
  <c r="N1946" i="1" s="1"/>
  <c r="S1945" i="1"/>
  <c r="R1945" i="1"/>
  <c r="P1945" i="1"/>
  <c r="I1945" i="1"/>
  <c r="N1945" i="1" s="1"/>
  <c r="A1945" i="1"/>
  <c r="S1944" i="1"/>
  <c r="R1944" i="1"/>
  <c r="P1944" i="1"/>
  <c r="I1944" i="1"/>
  <c r="N1944" i="1" s="1"/>
  <c r="B1944" i="1"/>
  <c r="S1943" i="1"/>
  <c r="R1943" i="1"/>
  <c r="P1943" i="1"/>
  <c r="I1943" i="1"/>
  <c r="N1943" i="1" s="1"/>
  <c r="S1942" i="1"/>
  <c r="R1942" i="1"/>
  <c r="P1942" i="1"/>
  <c r="K1942" i="1"/>
  <c r="H1942" i="1"/>
  <c r="I1942" i="1" s="1"/>
  <c r="N1942" i="1" s="1"/>
  <c r="S1941" i="1"/>
  <c r="R1941" i="1"/>
  <c r="P1941" i="1"/>
  <c r="K1941" i="1"/>
  <c r="H1941" i="1"/>
  <c r="I1941" i="1" s="1"/>
  <c r="N1941" i="1" s="1"/>
  <c r="S1940" i="1"/>
  <c r="R1940" i="1"/>
  <c r="P1940" i="1"/>
  <c r="K1940" i="1"/>
  <c r="H1940" i="1"/>
  <c r="I1940" i="1" s="1"/>
  <c r="N1940" i="1" s="1"/>
  <c r="S1939" i="1"/>
  <c r="R1939" i="1"/>
  <c r="P1939" i="1"/>
  <c r="I1939" i="1"/>
  <c r="N1939" i="1" s="1"/>
  <c r="S1938" i="1"/>
  <c r="R1938" i="1"/>
  <c r="P1938" i="1"/>
  <c r="K1938" i="1"/>
  <c r="H1938" i="1"/>
  <c r="I1938" i="1" s="1"/>
  <c r="N1938" i="1" s="1"/>
  <c r="A1938" i="1"/>
  <c r="S1937" i="1"/>
  <c r="R1937" i="1"/>
  <c r="P1937" i="1"/>
  <c r="K1937" i="1"/>
  <c r="H1937" i="1"/>
  <c r="I1937" i="1" s="1"/>
  <c r="N1937" i="1" s="1"/>
  <c r="B1937" i="1"/>
  <c r="S1936" i="1"/>
  <c r="R1936" i="1"/>
  <c r="P1936" i="1"/>
  <c r="I1936" i="1"/>
  <c r="N1936" i="1" s="1"/>
  <c r="S1935" i="1"/>
  <c r="R1935" i="1"/>
  <c r="P1935" i="1"/>
  <c r="I1935" i="1"/>
  <c r="N1935" i="1" s="1"/>
  <c r="S1934" i="1"/>
  <c r="R1934" i="1"/>
  <c r="P1934" i="1"/>
  <c r="I1934" i="1"/>
  <c r="N1934" i="1" s="1"/>
  <c r="S1933" i="1"/>
  <c r="R1933" i="1"/>
  <c r="P1933" i="1"/>
  <c r="I1933" i="1"/>
  <c r="N1933" i="1" s="1"/>
  <c r="S1932" i="1"/>
  <c r="R1932" i="1"/>
  <c r="P1932" i="1"/>
  <c r="I1932" i="1"/>
  <c r="N1932" i="1" s="1"/>
  <c r="S1931" i="1"/>
  <c r="R1931" i="1"/>
  <c r="P1931" i="1"/>
  <c r="K1931" i="1"/>
  <c r="H1931" i="1"/>
  <c r="I1931" i="1" s="1"/>
  <c r="N1931" i="1" s="1"/>
  <c r="A1931" i="1"/>
  <c r="S1930" i="1"/>
  <c r="R1930" i="1"/>
  <c r="P1930" i="1"/>
  <c r="I1930" i="1"/>
  <c r="N1930" i="1" s="1"/>
  <c r="B1930" i="1"/>
  <c r="S1929" i="1"/>
  <c r="R1929" i="1"/>
  <c r="P1929" i="1"/>
  <c r="K1929" i="1"/>
  <c r="H1929" i="1"/>
  <c r="I1929" i="1" s="1"/>
  <c r="N1929" i="1" s="1"/>
  <c r="S1928" i="1"/>
  <c r="R1928" i="1"/>
  <c r="P1928" i="1"/>
  <c r="I1928" i="1"/>
  <c r="N1928" i="1" s="1"/>
  <c r="S1927" i="1"/>
  <c r="R1927" i="1"/>
  <c r="P1927" i="1"/>
  <c r="I1927" i="1"/>
  <c r="N1927" i="1" s="1"/>
  <c r="S1926" i="1"/>
  <c r="R1926" i="1"/>
  <c r="P1926" i="1"/>
  <c r="I1926" i="1"/>
  <c r="N1926" i="1" s="1"/>
  <c r="S1925" i="1"/>
  <c r="R1925" i="1"/>
  <c r="P1925" i="1"/>
  <c r="K1925" i="1"/>
  <c r="H1925" i="1"/>
  <c r="I1925" i="1" s="1"/>
  <c r="N1925" i="1" s="1"/>
  <c r="S1924" i="1"/>
  <c r="R1924" i="1"/>
  <c r="P1924" i="1"/>
  <c r="I1924" i="1"/>
  <c r="N1924" i="1" s="1"/>
  <c r="A1924" i="1"/>
  <c r="S1923" i="1"/>
  <c r="R1923" i="1"/>
  <c r="P1923" i="1"/>
  <c r="K1923" i="1"/>
  <c r="H1923" i="1"/>
  <c r="I1923" i="1" s="1"/>
  <c r="N1923" i="1" s="1"/>
  <c r="B1923" i="1"/>
  <c r="S1922" i="1"/>
  <c r="R1922" i="1"/>
  <c r="P1922" i="1"/>
  <c r="I1922" i="1"/>
  <c r="N1922" i="1" s="1"/>
  <c r="S1921" i="1"/>
  <c r="R1921" i="1"/>
  <c r="P1921" i="1"/>
  <c r="K1921" i="1"/>
  <c r="H1921" i="1"/>
  <c r="I1921" i="1" s="1"/>
  <c r="N1921" i="1" s="1"/>
  <c r="S1920" i="1"/>
  <c r="R1920" i="1"/>
  <c r="P1920" i="1"/>
  <c r="I1920" i="1"/>
  <c r="N1920" i="1" s="1"/>
  <c r="S1919" i="1"/>
  <c r="R1919" i="1"/>
  <c r="P1919" i="1"/>
  <c r="K1919" i="1"/>
  <c r="H1919" i="1"/>
  <c r="I1919" i="1" s="1"/>
  <c r="N1919" i="1" s="1"/>
  <c r="S1918" i="1"/>
  <c r="R1918" i="1"/>
  <c r="P1918" i="1"/>
  <c r="I1918" i="1"/>
  <c r="N1918" i="1" s="1"/>
  <c r="S1917" i="1"/>
  <c r="R1917" i="1"/>
  <c r="P1917" i="1"/>
  <c r="K1917" i="1"/>
  <c r="H1917" i="1"/>
  <c r="I1917" i="1" s="1"/>
  <c r="N1917" i="1" s="1"/>
  <c r="A1917" i="1"/>
  <c r="S1916" i="1"/>
  <c r="R1916" i="1"/>
  <c r="P1916" i="1"/>
  <c r="K1916" i="1"/>
  <c r="H1916" i="1"/>
  <c r="I1916" i="1" s="1"/>
  <c r="N1916" i="1" s="1"/>
  <c r="B1916" i="1"/>
  <c r="S1915" i="1"/>
  <c r="R1915" i="1"/>
  <c r="P1915" i="1"/>
  <c r="K1915" i="1"/>
  <c r="H1915" i="1"/>
  <c r="I1915" i="1" s="1"/>
  <c r="N1915" i="1" s="1"/>
  <c r="S1914" i="1"/>
  <c r="R1914" i="1"/>
  <c r="P1914" i="1"/>
  <c r="K1914" i="1"/>
  <c r="H1914" i="1"/>
  <c r="I1914" i="1" s="1"/>
  <c r="N1914" i="1" s="1"/>
  <c r="S1913" i="1"/>
  <c r="R1913" i="1"/>
  <c r="P1913" i="1"/>
  <c r="K1913" i="1"/>
  <c r="H1913" i="1"/>
  <c r="I1913" i="1" s="1"/>
  <c r="N1913" i="1" s="1"/>
  <c r="S1912" i="1"/>
  <c r="R1912" i="1"/>
  <c r="P1912" i="1"/>
  <c r="K1912" i="1"/>
  <c r="H1912" i="1"/>
  <c r="S1911" i="1"/>
  <c r="R1911" i="1"/>
  <c r="P1911" i="1"/>
  <c r="K1911" i="1"/>
  <c r="H1911" i="1"/>
  <c r="I1911" i="1" s="1"/>
  <c r="N1911" i="1" s="1"/>
  <c r="S1910" i="1"/>
  <c r="R1910" i="1"/>
  <c r="P1910" i="1"/>
  <c r="K1910" i="1"/>
  <c r="H1910" i="1"/>
  <c r="I1910" i="1" s="1"/>
  <c r="N1910" i="1" s="1"/>
  <c r="A1910" i="1"/>
  <c r="S1909" i="1"/>
  <c r="R1909" i="1"/>
  <c r="P1909" i="1"/>
  <c r="K1909" i="1"/>
  <c r="H1909" i="1"/>
  <c r="I1909" i="1" s="1"/>
  <c r="N1909" i="1" s="1"/>
  <c r="B1909" i="1"/>
  <c r="S1908" i="1"/>
  <c r="R1908" i="1"/>
  <c r="P1908" i="1"/>
  <c r="K1908" i="1"/>
  <c r="H1908" i="1"/>
  <c r="I1908" i="1" s="1"/>
  <c r="N1908" i="1" s="1"/>
  <c r="S1907" i="1"/>
  <c r="R1907" i="1"/>
  <c r="P1907" i="1"/>
  <c r="K1907" i="1"/>
  <c r="H1907" i="1"/>
  <c r="I1907" i="1" s="1"/>
  <c r="N1907" i="1" s="1"/>
  <c r="S1906" i="1"/>
  <c r="R1906" i="1"/>
  <c r="P1906" i="1"/>
  <c r="K1906" i="1"/>
  <c r="H1906" i="1"/>
  <c r="S1905" i="1"/>
  <c r="R1905" i="1"/>
  <c r="P1905" i="1"/>
  <c r="I1905" i="1"/>
  <c r="N1905" i="1" s="1"/>
  <c r="S1904" i="1"/>
  <c r="R1904" i="1"/>
  <c r="P1904" i="1"/>
  <c r="I1904" i="1"/>
  <c r="N1904" i="1" s="1"/>
  <c r="S1903" i="1"/>
  <c r="R1903" i="1"/>
  <c r="P1903" i="1"/>
  <c r="K1903" i="1"/>
  <c r="H1903" i="1"/>
  <c r="I1903" i="1" s="1"/>
  <c r="N1903" i="1" s="1"/>
  <c r="A1903" i="1"/>
  <c r="S1902" i="1"/>
  <c r="R1902" i="1"/>
  <c r="P1902" i="1"/>
  <c r="I1902" i="1"/>
  <c r="N1902" i="1" s="1"/>
  <c r="B1902" i="1"/>
  <c r="S1901" i="1"/>
  <c r="R1901" i="1"/>
  <c r="P1901" i="1"/>
  <c r="K1901" i="1"/>
  <c r="H1901" i="1"/>
  <c r="I1901" i="1" s="1"/>
  <c r="N1901" i="1" s="1"/>
  <c r="S1900" i="1"/>
  <c r="R1900" i="1"/>
  <c r="P1900" i="1"/>
  <c r="I1900" i="1"/>
  <c r="N1900" i="1" s="1"/>
  <c r="S1899" i="1"/>
  <c r="R1899" i="1"/>
  <c r="P1899" i="1"/>
  <c r="I1899" i="1"/>
  <c r="N1899" i="1" s="1"/>
  <c r="S1898" i="1"/>
  <c r="R1898" i="1"/>
  <c r="P1898" i="1"/>
  <c r="K1898" i="1"/>
  <c r="H1898" i="1"/>
  <c r="S1897" i="1"/>
  <c r="R1897" i="1"/>
  <c r="P1897" i="1"/>
  <c r="I1897" i="1"/>
  <c r="N1897" i="1" s="1"/>
  <c r="S1896" i="1"/>
  <c r="R1896" i="1"/>
  <c r="P1896" i="1"/>
  <c r="I1896" i="1"/>
  <c r="N1896" i="1" s="1"/>
  <c r="A1896" i="1"/>
  <c r="S1895" i="1"/>
  <c r="R1895" i="1"/>
  <c r="P1895" i="1"/>
  <c r="K1895" i="1"/>
  <c r="H1895" i="1"/>
  <c r="I1895" i="1" s="1"/>
  <c r="N1895" i="1" s="1"/>
  <c r="B1895" i="1"/>
  <c r="S1894" i="1"/>
  <c r="R1894" i="1"/>
  <c r="P1894" i="1"/>
  <c r="I1894" i="1"/>
  <c r="N1894" i="1" s="1"/>
  <c r="S1893" i="1"/>
  <c r="R1893" i="1"/>
  <c r="P1893" i="1"/>
  <c r="I1893" i="1"/>
  <c r="N1893" i="1" s="1"/>
  <c r="S1892" i="1"/>
  <c r="R1892" i="1"/>
  <c r="P1892" i="1"/>
  <c r="I1892" i="1"/>
  <c r="N1892" i="1" s="1"/>
  <c r="S1891" i="1"/>
  <c r="R1891" i="1"/>
  <c r="P1891" i="1"/>
  <c r="K1891" i="1"/>
  <c r="H1891" i="1"/>
  <c r="I1891" i="1" s="1"/>
  <c r="N1891" i="1" s="1"/>
  <c r="S1890" i="1"/>
  <c r="R1890" i="1"/>
  <c r="P1890" i="1"/>
  <c r="I1890" i="1"/>
  <c r="N1890" i="1" s="1"/>
  <c r="S1889" i="1"/>
  <c r="R1889" i="1"/>
  <c r="P1889" i="1"/>
  <c r="I1889" i="1"/>
  <c r="N1889" i="1" s="1"/>
  <c r="A1889" i="1"/>
  <c r="S1888" i="1"/>
  <c r="R1888" i="1"/>
  <c r="P1888" i="1"/>
  <c r="K1888" i="1"/>
  <c r="H1888" i="1"/>
  <c r="I1888" i="1" s="1"/>
  <c r="N1888" i="1" s="1"/>
  <c r="B1888" i="1"/>
  <c r="S1887" i="1"/>
  <c r="R1887" i="1"/>
  <c r="P1887" i="1"/>
  <c r="I1887" i="1"/>
  <c r="N1887" i="1" s="1"/>
  <c r="S1886" i="1"/>
  <c r="R1886" i="1"/>
  <c r="P1886" i="1"/>
  <c r="K1886" i="1"/>
  <c r="H1886" i="1"/>
  <c r="I1886" i="1" s="1"/>
  <c r="N1886" i="1" s="1"/>
  <c r="S1885" i="1"/>
  <c r="R1885" i="1"/>
  <c r="P1885" i="1"/>
  <c r="I1885" i="1"/>
  <c r="N1885" i="1" s="1"/>
  <c r="S1884" i="1"/>
  <c r="R1884" i="1"/>
  <c r="P1884" i="1"/>
  <c r="K1884" i="1"/>
  <c r="H1884" i="1"/>
  <c r="I1884" i="1" s="1"/>
  <c r="N1884" i="1" s="1"/>
  <c r="S1883" i="1"/>
  <c r="R1883" i="1"/>
  <c r="P1883" i="1"/>
  <c r="I1883" i="1"/>
  <c r="N1883" i="1" s="1"/>
  <c r="S1882" i="1"/>
  <c r="R1882" i="1"/>
  <c r="P1882" i="1"/>
  <c r="I1882" i="1"/>
  <c r="N1882" i="1" s="1"/>
  <c r="A1882" i="1"/>
  <c r="S1881" i="1"/>
  <c r="R1881" i="1"/>
  <c r="P1881" i="1"/>
  <c r="I1881" i="1"/>
  <c r="N1881" i="1" s="1"/>
  <c r="B1881" i="1"/>
  <c r="S1880" i="1"/>
  <c r="R1880" i="1"/>
  <c r="P1880" i="1"/>
  <c r="K1880" i="1"/>
  <c r="H1880" i="1"/>
  <c r="I1880" i="1" s="1"/>
  <c r="N1880" i="1" s="1"/>
  <c r="S1879" i="1"/>
  <c r="R1879" i="1"/>
  <c r="P1879" i="1"/>
  <c r="I1879" i="1"/>
  <c r="N1879" i="1" s="1"/>
  <c r="S1878" i="1"/>
  <c r="R1878" i="1"/>
  <c r="P1878" i="1"/>
  <c r="I1878" i="1"/>
  <c r="N1878" i="1" s="1"/>
  <c r="S1877" i="1"/>
  <c r="R1877" i="1"/>
  <c r="P1877" i="1"/>
  <c r="K1877" i="1"/>
  <c r="H1877" i="1"/>
  <c r="I1877" i="1" s="1"/>
  <c r="N1877" i="1" s="1"/>
  <c r="S1876" i="1"/>
  <c r="R1876" i="1"/>
  <c r="P1876" i="1"/>
  <c r="I1876" i="1"/>
  <c r="N1876" i="1" s="1"/>
  <c r="S1875" i="1"/>
  <c r="R1875" i="1"/>
  <c r="P1875" i="1"/>
  <c r="I1875" i="1"/>
  <c r="N1875" i="1" s="1"/>
  <c r="A1875" i="1"/>
  <c r="S1874" i="1"/>
  <c r="R1874" i="1"/>
  <c r="P1874" i="1"/>
  <c r="I1874" i="1"/>
  <c r="N1874" i="1" s="1"/>
  <c r="B1874" i="1"/>
  <c r="S1873" i="1"/>
  <c r="R1873" i="1"/>
  <c r="P1873" i="1"/>
  <c r="K1873" i="1"/>
  <c r="H1873" i="1"/>
  <c r="I1873" i="1" s="1"/>
  <c r="N1873" i="1" s="1"/>
  <c r="S1872" i="1"/>
  <c r="R1872" i="1"/>
  <c r="P1872" i="1"/>
  <c r="I1872" i="1"/>
  <c r="N1872" i="1" s="1"/>
  <c r="S1871" i="1"/>
  <c r="R1871" i="1"/>
  <c r="P1871" i="1"/>
  <c r="I1871" i="1"/>
  <c r="N1871" i="1" s="1"/>
  <c r="S1870" i="1"/>
  <c r="R1870" i="1"/>
  <c r="P1870" i="1"/>
  <c r="K1870" i="1"/>
  <c r="H1870" i="1"/>
  <c r="I1870" i="1" s="1"/>
  <c r="N1870" i="1" s="1"/>
  <c r="S1869" i="1"/>
  <c r="R1869" i="1"/>
  <c r="P1869" i="1"/>
  <c r="I1869" i="1"/>
  <c r="N1869" i="1" s="1"/>
  <c r="S1868" i="1"/>
  <c r="R1868" i="1"/>
  <c r="P1868" i="1"/>
  <c r="K1868" i="1"/>
  <c r="H1868" i="1"/>
  <c r="I1868" i="1" s="1"/>
  <c r="N1868" i="1" s="1"/>
  <c r="A1868" i="1"/>
  <c r="S1867" i="1"/>
  <c r="R1867" i="1"/>
  <c r="P1867" i="1"/>
  <c r="K1867" i="1"/>
  <c r="H1867" i="1"/>
  <c r="I1867" i="1" s="1"/>
  <c r="N1867" i="1" s="1"/>
  <c r="B1867" i="1"/>
  <c r="S1866" i="1"/>
  <c r="R1866" i="1"/>
  <c r="P1866" i="1"/>
  <c r="I1866" i="1"/>
  <c r="N1866" i="1" s="1"/>
  <c r="S1865" i="1"/>
  <c r="R1865" i="1"/>
  <c r="P1865" i="1"/>
  <c r="K1865" i="1"/>
  <c r="H1865" i="1"/>
  <c r="I1865" i="1" s="1"/>
  <c r="N1865" i="1" s="1"/>
  <c r="S1864" i="1"/>
  <c r="R1864" i="1"/>
  <c r="P1864" i="1"/>
  <c r="I1864" i="1"/>
  <c r="N1864" i="1" s="1"/>
  <c r="S1863" i="1"/>
  <c r="R1863" i="1"/>
  <c r="P1863" i="1"/>
  <c r="I1863" i="1"/>
  <c r="N1863" i="1" s="1"/>
  <c r="S1862" i="1"/>
  <c r="R1862" i="1"/>
  <c r="P1862" i="1"/>
  <c r="K1862" i="1"/>
  <c r="H1862" i="1"/>
  <c r="S1861" i="1"/>
  <c r="R1861" i="1"/>
  <c r="P1861" i="1"/>
  <c r="I1861" i="1"/>
  <c r="N1861" i="1" s="1"/>
  <c r="A1861" i="1"/>
  <c r="S1860" i="1"/>
  <c r="R1860" i="1"/>
  <c r="P1860" i="1"/>
  <c r="K1860" i="1"/>
  <c r="H1860" i="1"/>
  <c r="I1860" i="1" s="1"/>
  <c r="N1860" i="1" s="1"/>
  <c r="B1860" i="1"/>
  <c r="S1859" i="1"/>
  <c r="R1859" i="1"/>
  <c r="P1859" i="1"/>
  <c r="I1859" i="1"/>
  <c r="N1859" i="1" s="1"/>
  <c r="S1858" i="1"/>
  <c r="R1858" i="1"/>
  <c r="P1858" i="1"/>
  <c r="K1858" i="1"/>
  <c r="H1858" i="1"/>
  <c r="I1858" i="1" s="1"/>
  <c r="N1858" i="1" s="1"/>
  <c r="S1857" i="1"/>
  <c r="R1857" i="1"/>
  <c r="P1857" i="1"/>
  <c r="K1857" i="1"/>
  <c r="H1857" i="1"/>
  <c r="S1856" i="1"/>
  <c r="R1856" i="1"/>
  <c r="P1856" i="1"/>
  <c r="K1856" i="1"/>
  <c r="H1856" i="1"/>
  <c r="I1856" i="1" s="1"/>
  <c r="N1856" i="1" s="1"/>
  <c r="S1855" i="1"/>
  <c r="R1855" i="1"/>
  <c r="P1855" i="1"/>
  <c r="K1855" i="1"/>
  <c r="H1855" i="1"/>
  <c r="I1855" i="1" s="1"/>
  <c r="N1855" i="1" s="1"/>
  <c r="S1854" i="1"/>
  <c r="R1854" i="1"/>
  <c r="P1854" i="1"/>
  <c r="K1854" i="1"/>
  <c r="H1854" i="1"/>
  <c r="I1854" i="1" s="1"/>
  <c r="N1854" i="1" s="1"/>
  <c r="A1854" i="1"/>
  <c r="S1853" i="1"/>
  <c r="R1853" i="1"/>
  <c r="P1853" i="1"/>
  <c r="K1853" i="1"/>
  <c r="H1853" i="1"/>
  <c r="I1853" i="1" s="1"/>
  <c r="N1853" i="1" s="1"/>
  <c r="B1853" i="1"/>
  <c r="S1852" i="1"/>
  <c r="R1852" i="1"/>
  <c r="P1852" i="1"/>
  <c r="K1852" i="1"/>
  <c r="H1852" i="1"/>
  <c r="I1852" i="1" s="1"/>
  <c r="N1852" i="1" s="1"/>
  <c r="S1851" i="1"/>
  <c r="R1851" i="1"/>
  <c r="P1851" i="1"/>
  <c r="K1851" i="1"/>
  <c r="H1851" i="1"/>
  <c r="I1851" i="1" s="1"/>
  <c r="N1851" i="1" s="1"/>
  <c r="S1850" i="1"/>
  <c r="R1850" i="1"/>
  <c r="P1850" i="1"/>
  <c r="K1850" i="1"/>
  <c r="H1850" i="1"/>
  <c r="I1850" i="1" s="1"/>
  <c r="N1850" i="1" s="1"/>
  <c r="S1849" i="1"/>
  <c r="R1849" i="1"/>
  <c r="P1849" i="1"/>
  <c r="I1849" i="1"/>
  <c r="N1849" i="1" s="1"/>
  <c r="S1848" i="1"/>
  <c r="R1848" i="1"/>
  <c r="P1848" i="1"/>
  <c r="K1848" i="1"/>
  <c r="H1848" i="1"/>
  <c r="I1848" i="1" s="1"/>
  <c r="N1848" i="1" s="1"/>
  <c r="S1847" i="1"/>
  <c r="R1847" i="1"/>
  <c r="P1847" i="1"/>
  <c r="K1847" i="1"/>
  <c r="H1847" i="1"/>
  <c r="I1847" i="1" s="1"/>
  <c r="N1847" i="1" s="1"/>
  <c r="A1847" i="1"/>
  <c r="S1846" i="1"/>
  <c r="R1846" i="1"/>
  <c r="P1846" i="1"/>
  <c r="K1846" i="1"/>
  <c r="H1846" i="1"/>
  <c r="I1846" i="1" s="1"/>
  <c r="N1846" i="1" s="1"/>
  <c r="B1846" i="1"/>
  <c r="S1845" i="1"/>
  <c r="R1845" i="1"/>
  <c r="P1845" i="1"/>
  <c r="I1845" i="1"/>
  <c r="N1845" i="1" s="1"/>
  <c r="S1844" i="1"/>
  <c r="R1844" i="1"/>
  <c r="P1844" i="1"/>
  <c r="K1844" i="1"/>
  <c r="H1844" i="1"/>
  <c r="I1844" i="1" s="1"/>
  <c r="N1844" i="1" s="1"/>
  <c r="S1843" i="1"/>
  <c r="R1843" i="1"/>
  <c r="P1843" i="1"/>
  <c r="I1843" i="1"/>
  <c r="N1843" i="1" s="1"/>
  <c r="S1842" i="1"/>
  <c r="R1842" i="1"/>
  <c r="P1842" i="1"/>
  <c r="K1842" i="1"/>
  <c r="H1842" i="1"/>
  <c r="I1842" i="1" s="1"/>
  <c r="N1842" i="1" s="1"/>
  <c r="S1841" i="1"/>
  <c r="R1841" i="1"/>
  <c r="P1841" i="1"/>
  <c r="I1841" i="1"/>
  <c r="N1841" i="1" s="1"/>
  <c r="S1840" i="1"/>
  <c r="R1840" i="1"/>
  <c r="P1840" i="1"/>
  <c r="K1840" i="1"/>
  <c r="H1840" i="1"/>
  <c r="I1840" i="1" s="1"/>
  <c r="N1840" i="1" s="1"/>
  <c r="A1840" i="1"/>
  <c r="S1839" i="1"/>
  <c r="R1839" i="1"/>
  <c r="P1839" i="1"/>
  <c r="K1839" i="1"/>
  <c r="H1839" i="1"/>
  <c r="I1839" i="1" s="1"/>
  <c r="N1839" i="1" s="1"/>
  <c r="S1838" i="1"/>
  <c r="R1838" i="1"/>
  <c r="P1838" i="1"/>
  <c r="I1838" i="1"/>
  <c r="N1838" i="1" s="1"/>
  <c r="S1837" i="1"/>
  <c r="R1837" i="1"/>
  <c r="P1837" i="1"/>
  <c r="K1837" i="1"/>
  <c r="H1837" i="1"/>
  <c r="I1837" i="1" s="1"/>
  <c r="N1837" i="1" s="1"/>
  <c r="S1836" i="1"/>
  <c r="R1836" i="1"/>
  <c r="P1836" i="1"/>
  <c r="I1836" i="1"/>
  <c r="N1836" i="1" s="1"/>
  <c r="S1835" i="1"/>
  <c r="R1835" i="1"/>
  <c r="P1835" i="1"/>
  <c r="K1835" i="1"/>
  <c r="H1835" i="1"/>
  <c r="S1834" i="1"/>
  <c r="R1834" i="1"/>
  <c r="P1834" i="1"/>
  <c r="I1834" i="1"/>
  <c r="N1834" i="1" s="1"/>
  <c r="S1833" i="1"/>
  <c r="R1833" i="1"/>
  <c r="P1833" i="1"/>
  <c r="K1833" i="1"/>
  <c r="H1833" i="1"/>
  <c r="I1833" i="1" s="1"/>
  <c r="N1833" i="1" s="1"/>
  <c r="S1832" i="1"/>
  <c r="R1832" i="1"/>
  <c r="P1832" i="1"/>
  <c r="K1832" i="1"/>
  <c r="H1832" i="1"/>
  <c r="I1832" i="1" s="1"/>
  <c r="N1832" i="1" s="1"/>
  <c r="S1831" i="1"/>
  <c r="R1831" i="1"/>
  <c r="P1831" i="1"/>
  <c r="I1831" i="1"/>
  <c r="N1831" i="1" s="1"/>
  <c r="S1830" i="1"/>
  <c r="R1830" i="1"/>
  <c r="P1830" i="1"/>
  <c r="K1830" i="1"/>
  <c r="H1830" i="1"/>
  <c r="I1830" i="1" s="1"/>
  <c r="N1830" i="1" s="1"/>
  <c r="S1829" i="1"/>
  <c r="R1829" i="1"/>
  <c r="P1829" i="1"/>
  <c r="K1829" i="1"/>
  <c r="H1829" i="1"/>
  <c r="I1829" i="1" s="1"/>
  <c r="N1829" i="1" s="1"/>
  <c r="S1828" i="1"/>
  <c r="R1828" i="1"/>
  <c r="P1828" i="1"/>
  <c r="I1828" i="1"/>
  <c r="N1828" i="1" s="1"/>
  <c r="S1827" i="1"/>
  <c r="R1827" i="1"/>
  <c r="P1827" i="1"/>
  <c r="K1827" i="1"/>
  <c r="H1827" i="1"/>
  <c r="S1826" i="1"/>
  <c r="R1826" i="1"/>
  <c r="P1826" i="1"/>
  <c r="I1826" i="1"/>
  <c r="N1826" i="1" s="1"/>
  <c r="S1825" i="1"/>
  <c r="R1825" i="1"/>
  <c r="P1825" i="1"/>
  <c r="K1825" i="1"/>
  <c r="H1825" i="1"/>
  <c r="I1825" i="1" s="1"/>
  <c r="N1825" i="1" s="1"/>
  <c r="S1824" i="1"/>
  <c r="R1824" i="1"/>
  <c r="P1824" i="1"/>
  <c r="K1824" i="1"/>
  <c r="H1824" i="1"/>
  <c r="I1824" i="1" s="1"/>
  <c r="N1824" i="1" s="1"/>
  <c r="S1823" i="1"/>
  <c r="R1823" i="1"/>
  <c r="P1823" i="1"/>
  <c r="K1823" i="1"/>
  <c r="H1823" i="1"/>
  <c r="I1823" i="1" s="1"/>
  <c r="N1823" i="1" s="1"/>
  <c r="S1822" i="1"/>
  <c r="R1822" i="1"/>
  <c r="P1822" i="1"/>
  <c r="K1822" i="1"/>
  <c r="H1822" i="1"/>
  <c r="I1822" i="1" s="1"/>
  <c r="N1822" i="1" s="1"/>
  <c r="S1821" i="1"/>
  <c r="R1821" i="1"/>
  <c r="P1821" i="1"/>
  <c r="K1821" i="1"/>
  <c r="H1821" i="1"/>
  <c r="I1821" i="1" s="1"/>
  <c r="N1821" i="1" s="1"/>
  <c r="S1820" i="1"/>
  <c r="R1820" i="1"/>
  <c r="P1820" i="1"/>
  <c r="K1820" i="1"/>
  <c r="H1820" i="1"/>
  <c r="I1820" i="1" s="1"/>
  <c r="N1820" i="1" s="1"/>
  <c r="S1819" i="1"/>
  <c r="R1819" i="1"/>
  <c r="P1819" i="1"/>
  <c r="K1819" i="1"/>
  <c r="H1819" i="1"/>
  <c r="S1818" i="1"/>
  <c r="R1818" i="1"/>
  <c r="P1818" i="1"/>
  <c r="I1818" i="1"/>
  <c r="N1818" i="1" s="1"/>
  <c r="S1817" i="1"/>
  <c r="R1817" i="1"/>
  <c r="P1817" i="1"/>
  <c r="K1817" i="1"/>
  <c r="H1817" i="1"/>
  <c r="I1817" i="1" s="1"/>
  <c r="N1817" i="1" s="1"/>
  <c r="S1816" i="1"/>
  <c r="R1816" i="1"/>
  <c r="P1816" i="1"/>
  <c r="K1816" i="1"/>
  <c r="H1816" i="1"/>
  <c r="I1816" i="1" s="1"/>
  <c r="N1816" i="1" s="1"/>
  <c r="S1815" i="1"/>
  <c r="R1815" i="1"/>
  <c r="P1815" i="1"/>
  <c r="K1815" i="1"/>
  <c r="H1815" i="1"/>
  <c r="I1815" i="1" s="1"/>
  <c r="N1815" i="1" s="1"/>
  <c r="S1814" i="1"/>
  <c r="R1814" i="1"/>
  <c r="P1814" i="1"/>
  <c r="I1814" i="1"/>
  <c r="N1814" i="1" s="1"/>
  <c r="S1813" i="1"/>
  <c r="R1813" i="1"/>
  <c r="P1813" i="1"/>
  <c r="K1813" i="1"/>
  <c r="H1813" i="1"/>
  <c r="I1813" i="1" s="1"/>
  <c r="N1813" i="1" s="1"/>
  <c r="S1812" i="1"/>
  <c r="R1812" i="1"/>
  <c r="P1812" i="1"/>
  <c r="K1812" i="1"/>
  <c r="H1812" i="1"/>
  <c r="I1812" i="1" s="1"/>
  <c r="N1812" i="1" s="1"/>
  <c r="S1811" i="1"/>
  <c r="R1811" i="1"/>
  <c r="P1811" i="1"/>
  <c r="K1811" i="1"/>
  <c r="H1811" i="1"/>
  <c r="I1811" i="1" s="1"/>
  <c r="N1811" i="1" s="1"/>
  <c r="S1810" i="1"/>
  <c r="R1810" i="1"/>
  <c r="P1810" i="1"/>
  <c r="K1810" i="1"/>
  <c r="H1810" i="1"/>
  <c r="I1810" i="1" s="1"/>
  <c r="N1810" i="1" s="1"/>
  <c r="S1809" i="1"/>
  <c r="R1809" i="1"/>
  <c r="P1809" i="1"/>
  <c r="K1809" i="1"/>
  <c r="H1809" i="1"/>
  <c r="S1808" i="1"/>
  <c r="R1808" i="1"/>
  <c r="P1808" i="1"/>
  <c r="I1808" i="1"/>
  <c r="N1808" i="1" s="1"/>
  <c r="S1807" i="1"/>
  <c r="R1807" i="1"/>
  <c r="P1807" i="1"/>
  <c r="K1807" i="1"/>
  <c r="H1807" i="1"/>
  <c r="I1807" i="1" s="1"/>
  <c r="N1807" i="1" s="1"/>
  <c r="S1806" i="1"/>
  <c r="R1806" i="1"/>
  <c r="P1806" i="1"/>
  <c r="I1806" i="1"/>
  <c r="N1806" i="1" s="1"/>
  <c r="S1805" i="1"/>
  <c r="R1805" i="1"/>
  <c r="P1805" i="1"/>
  <c r="K1805" i="1"/>
  <c r="H1805" i="1"/>
  <c r="I1805" i="1" s="1"/>
  <c r="N1805" i="1" s="1"/>
  <c r="S1804" i="1"/>
  <c r="R1804" i="1"/>
  <c r="P1804" i="1"/>
  <c r="K1804" i="1"/>
  <c r="H1804" i="1"/>
  <c r="I1804" i="1" s="1"/>
  <c r="N1804" i="1" s="1"/>
  <c r="S1803" i="1"/>
  <c r="R1803" i="1"/>
  <c r="P1803" i="1"/>
  <c r="I1803" i="1"/>
  <c r="N1803" i="1" s="1"/>
  <c r="S1802" i="1"/>
  <c r="R1802" i="1"/>
  <c r="P1802" i="1"/>
  <c r="K1802" i="1"/>
  <c r="H1802" i="1"/>
  <c r="I1802" i="1" s="1"/>
  <c r="N1802" i="1" s="1"/>
  <c r="S1801" i="1"/>
  <c r="R1801" i="1"/>
  <c r="P1801" i="1"/>
  <c r="I1801" i="1"/>
  <c r="N1801" i="1" s="1"/>
  <c r="S1800" i="1"/>
  <c r="R1800" i="1"/>
  <c r="P1800" i="1"/>
  <c r="K1800" i="1"/>
  <c r="H1800" i="1"/>
  <c r="I1800" i="1" s="1"/>
  <c r="N1800" i="1" s="1"/>
  <c r="S1799" i="1"/>
  <c r="R1799" i="1"/>
  <c r="P1799" i="1"/>
  <c r="I1799" i="1"/>
  <c r="N1799" i="1" s="1"/>
  <c r="S1798" i="1"/>
  <c r="R1798" i="1"/>
  <c r="P1798" i="1"/>
  <c r="K1798" i="1"/>
  <c r="H1798" i="1"/>
  <c r="I1798" i="1" s="1"/>
  <c r="N1798" i="1" s="1"/>
  <c r="S1797" i="1"/>
  <c r="R1797" i="1"/>
  <c r="P1797" i="1"/>
  <c r="I1797" i="1"/>
  <c r="N1797" i="1" s="1"/>
  <c r="S1796" i="1"/>
  <c r="R1796" i="1"/>
  <c r="P1796" i="1"/>
  <c r="K1796" i="1"/>
  <c r="H1796" i="1"/>
  <c r="I1796" i="1" s="1"/>
  <c r="N1796" i="1" s="1"/>
  <c r="S1795" i="1"/>
  <c r="R1795" i="1"/>
  <c r="P1795" i="1"/>
  <c r="I1795" i="1"/>
  <c r="N1795" i="1" s="1"/>
  <c r="S1794" i="1"/>
  <c r="R1794" i="1"/>
  <c r="P1794" i="1"/>
  <c r="K1794" i="1"/>
  <c r="H1794" i="1"/>
  <c r="S1793" i="1"/>
  <c r="R1793" i="1"/>
  <c r="P1793" i="1"/>
  <c r="I1793" i="1"/>
  <c r="N1793" i="1" s="1"/>
  <c r="S1792" i="1"/>
  <c r="R1792" i="1"/>
  <c r="P1792" i="1"/>
  <c r="K1792" i="1"/>
  <c r="H1792" i="1"/>
  <c r="I1792" i="1" s="1"/>
  <c r="N1792" i="1" s="1"/>
  <c r="S1791" i="1"/>
  <c r="R1791" i="1"/>
  <c r="P1791" i="1"/>
  <c r="K1791" i="1"/>
  <c r="H1791" i="1"/>
  <c r="I1791" i="1" s="1"/>
  <c r="N1791" i="1" s="1"/>
  <c r="S1790" i="1"/>
  <c r="R1790" i="1"/>
  <c r="P1790" i="1"/>
  <c r="I1790" i="1"/>
  <c r="N1790" i="1" s="1"/>
  <c r="S1789" i="1"/>
  <c r="R1789" i="1"/>
  <c r="P1789" i="1"/>
  <c r="K1789" i="1"/>
  <c r="H1789" i="1"/>
  <c r="I1789" i="1" s="1"/>
  <c r="N1789" i="1" s="1"/>
  <c r="S1788" i="1"/>
  <c r="R1788" i="1"/>
  <c r="P1788" i="1"/>
  <c r="K1788" i="1"/>
  <c r="H1788" i="1"/>
  <c r="I1788" i="1" s="1"/>
  <c r="N1788" i="1" s="1"/>
  <c r="S1787" i="1"/>
  <c r="R1787" i="1"/>
  <c r="P1787" i="1"/>
  <c r="I1787" i="1"/>
  <c r="N1787" i="1" s="1"/>
  <c r="S1786" i="1"/>
  <c r="R1786" i="1"/>
  <c r="P1786" i="1"/>
  <c r="K1786" i="1"/>
  <c r="H1786" i="1"/>
  <c r="I1786" i="1" s="1"/>
  <c r="N1786" i="1" s="1"/>
  <c r="S1785" i="1"/>
  <c r="R1785" i="1"/>
  <c r="P1785" i="1"/>
  <c r="I1785" i="1"/>
  <c r="N1785" i="1" s="1"/>
  <c r="S1784" i="1"/>
  <c r="R1784" i="1"/>
  <c r="P1784" i="1"/>
  <c r="K1784" i="1"/>
  <c r="H1784" i="1"/>
  <c r="I1784" i="1" s="1"/>
  <c r="N1784" i="1" s="1"/>
  <c r="S1783" i="1"/>
  <c r="R1783" i="1"/>
  <c r="P1783" i="1"/>
  <c r="K1783" i="1"/>
  <c r="H1783" i="1"/>
  <c r="I1783" i="1" s="1"/>
  <c r="N1783" i="1" s="1"/>
  <c r="S1782" i="1"/>
  <c r="R1782" i="1"/>
  <c r="P1782" i="1"/>
  <c r="K1782" i="1"/>
  <c r="H1782" i="1"/>
  <c r="I1782" i="1" s="1"/>
  <c r="N1782" i="1" s="1"/>
  <c r="S1781" i="1"/>
  <c r="R1781" i="1"/>
  <c r="P1781" i="1"/>
  <c r="K1781" i="1"/>
  <c r="H1781" i="1"/>
  <c r="I1781" i="1" s="1"/>
  <c r="N1781" i="1" s="1"/>
  <c r="S1780" i="1"/>
  <c r="R1780" i="1"/>
  <c r="P1780" i="1"/>
  <c r="K1780" i="1"/>
  <c r="H1780" i="1"/>
  <c r="I1780" i="1" s="1"/>
  <c r="N1780" i="1" s="1"/>
  <c r="S1779" i="1"/>
  <c r="R1779" i="1"/>
  <c r="P1779" i="1"/>
  <c r="K1779" i="1"/>
  <c r="H1779" i="1"/>
  <c r="I1779" i="1" s="1"/>
  <c r="N1779" i="1" s="1"/>
  <c r="S1778" i="1"/>
  <c r="R1778" i="1"/>
  <c r="P1778" i="1"/>
  <c r="K1778" i="1"/>
  <c r="H1778" i="1"/>
  <c r="S1777" i="1"/>
  <c r="R1777" i="1"/>
  <c r="P1777" i="1"/>
  <c r="K1777" i="1"/>
  <c r="H1777" i="1"/>
  <c r="I1777" i="1" s="1"/>
  <c r="N1777" i="1" s="1"/>
  <c r="S1776" i="1"/>
  <c r="R1776" i="1"/>
  <c r="P1776" i="1"/>
  <c r="K1776" i="1"/>
  <c r="H1776" i="1"/>
  <c r="I1776" i="1" s="1"/>
  <c r="N1776" i="1" s="1"/>
  <c r="S1775" i="1"/>
  <c r="R1775" i="1"/>
  <c r="P1775" i="1"/>
  <c r="K1775" i="1"/>
  <c r="H1775" i="1"/>
  <c r="I1775" i="1" s="1"/>
  <c r="N1775" i="1" s="1"/>
  <c r="S1774" i="1"/>
  <c r="R1774" i="1"/>
  <c r="P1774" i="1"/>
  <c r="K1774" i="1"/>
  <c r="H1774" i="1"/>
  <c r="I1774" i="1" s="1"/>
  <c r="N1774" i="1" s="1"/>
  <c r="S1773" i="1"/>
  <c r="R1773" i="1"/>
  <c r="P1773" i="1"/>
  <c r="K1773" i="1"/>
  <c r="H1773" i="1"/>
  <c r="I1773" i="1" s="1"/>
  <c r="N1773" i="1" s="1"/>
  <c r="S1772" i="1"/>
  <c r="R1772" i="1"/>
  <c r="P1772" i="1"/>
  <c r="K1772" i="1"/>
  <c r="H1772" i="1"/>
  <c r="S1771" i="1"/>
  <c r="R1771" i="1"/>
  <c r="P1771" i="1"/>
  <c r="K1771" i="1"/>
  <c r="H1771" i="1"/>
  <c r="I1771" i="1" s="1"/>
  <c r="N1771" i="1" s="1"/>
  <c r="S1770" i="1"/>
  <c r="R1770" i="1"/>
  <c r="P1770" i="1"/>
  <c r="K1770" i="1"/>
  <c r="H1770" i="1"/>
  <c r="I1770" i="1" s="1"/>
  <c r="N1770" i="1" s="1"/>
  <c r="S1769" i="1"/>
  <c r="R1769" i="1"/>
  <c r="P1769" i="1"/>
  <c r="K1769" i="1"/>
  <c r="H1769" i="1"/>
  <c r="I1769" i="1" s="1"/>
  <c r="N1769" i="1" s="1"/>
  <c r="S1768" i="1"/>
  <c r="R1768" i="1"/>
  <c r="P1768" i="1"/>
  <c r="K1768" i="1"/>
  <c r="H1768" i="1"/>
  <c r="I1768" i="1" s="1"/>
  <c r="N1768" i="1" s="1"/>
  <c r="S1767" i="1"/>
  <c r="R1767" i="1"/>
  <c r="P1767" i="1"/>
  <c r="K1767" i="1"/>
  <c r="H1767" i="1"/>
  <c r="I1767" i="1" s="1"/>
  <c r="N1767" i="1" s="1"/>
  <c r="S1766" i="1"/>
  <c r="R1766" i="1"/>
  <c r="P1766" i="1"/>
  <c r="K1766" i="1"/>
  <c r="H1766" i="1"/>
  <c r="I1766" i="1" s="1"/>
  <c r="N1766" i="1" s="1"/>
  <c r="S1765" i="1"/>
  <c r="R1765" i="1"/>
  <c r="P1765" i="1"/>
  <c r="K1765" i="1"/>
  <c r="H1765" i="1"/>
  <c r="I1765" i="1" s="1"/>
  <c r="N1765" i="1" s="1"/>
  <c r="S1764" i="1"/>
  <c r="R1764" i="1"/>
  <c r="P1764" i="1"/>
  <c r="K1764" i="1"/>
  <c r="H1764" i="1"/>
  <c r="I1764" i="1" s="1"/>
  <c r="N1764" i="1" s="1"/>
  <c r="S1763" i="1"/>
  <c r="R1763" i="1"/>
  <c r="P1763" i="1"/>
  <c r="K1763" i="1"/>
  <c r="H1763" i="1"/>
  <c r="I1763" i="1" s="1"/>
  <c r="N1763" i="1" s="1"/>
  <c r="S1762" i="1"/>
  <c r="R1762" i="1"/>
  <c r="P1762" i="1"/>
  <c r="K1762" i="1"/>
  <c r="H1762" i="1"/>
  <c r="I1762" i="1" s="1"/>
  <c r="N1762" i="1" s="1"/>
  <c r="S1761" i="1"/>
  <c r="R1761" i="1"/>
  <c r="P1761" i="1"/>
  <c r="K1761" i="1"/>
  <c r="H1761" i="1"/>
  <c r="I1761" i="1" s="1"/>
  <c r="N1761" i="1" s="1"/>
  <c r="S1760" i="1"/>
  <c r="R1760" i="1"/>
  <c r="P1760" i="1"/>
  <c r="K1760" i="1"/>
  <c r="H1760" i="1"/>
  <c r="I1760" i="1" s="1"/>
  <c r="N1760" i="1" s="1"/>
  <c r="S1759" i="1"/>
  <c r="R1759" i="1"/>
  <c r="P1759" i="1"/>
  <c r="K1759" i="1"/>
  <c r="H1759" i="1"/>
  <c r="I1759" i="1" s="1"/>
  <c r="N1759" i="1" s="1"/>
  <c r="S1758" i="1"/>
  <c r="R1758" i="1"/>
  <c r="P1758" i="1"/>
  <c r="K1758" i="1"/>
  <c r="H1758" i="1"/>
  <c r="I1758" i="1" s="1"/>
  <c r="N1758" i="1" s="1"/>
  <c r="S1757" i="1"/>
  <c r="R1757" i="1"/>
  <c r="P1757" i="1"/>
  <c r="K1757" i="1"/>
  <c r="H1757" i="1"/>
  <c r="I1757" i="1" s="1"/>
  <c r="N1757" i="1" s="1"/>
  <c r="S1756" i="1"/>
  <c r="R1756" i="1"/>
  <c r="P1756" i="1"/>
  <c r="K1756" i="1"/>
  <c r="H1756" i="1"/>
  <c r="I1756" i="1" s="1"/>
  <c r="N1756" i="1" s="1"/>
  <c r="S1755" i="1"/>
  <c r="R1755" i="1"/>
  <c r="P1755" i="1"/>
  <c r="I1755" i="1"/>
  <c r="N1755" i="1" s="1"/>
  <c r="S1754" i="1"/>
  <c r="R1754" i="1"/>
  <c r="P1754" i="1"/>
  <c r="K1754" i="1"/>
  <c r="H1754" i="1"/>
  <c r="I1754" i="1" s="1"/>
  <c r="N1754" i="1" s="1"/>
  <c r="S1753" i="1"/>
  <c r="R1753" i="1"/>
  <c r="P1753" i="1"/>
  <c r="K1753" i="1"/>
  <c r="H1753" i="1"/>
  <c r="S1752" i="1"/>
  <c r="R1752" i="1"/>
  <c r="P1752" i="1"/>
  <c r="K1752" i="1"/>
  <c r="H1752" i="1"/>
  <c r="I1752" i="1" s="1"/>
  <c r="N1752" i="1" s="1"/>
  <c r="S1751" i="1"/>
  <c r="R1751" i="1"/>
  <c r="P1751" i="1"/>
  <c r="I1751" i="1"/>
  <c r="N1751" i="1" s="1"/>
  <c r="S1750" i="1"/>
  <c r="R1750" i="1"/>
  <c r="P1750" i="1"/>
  <c r="K1750" i="1"/>
  <c r="H1750" i="1"/>
  <c r="I1750" i="1" s="1"/>
  <c r="N1750" i="1" s="1"/>
  <c r="S1749" i="1"/>
  <c r="R1749" i="1"/>
  <c r="P1749" i="1"/>
  <c r="K1749" i="1"/>
  <c r="H1749" i="1"/>
  <c r="I1749" i="1" s="1"/>
  <c r="N1749" i="1" s="1"/>
  <c r="S1748" i="1"/>
  <c r="R1748" i="1"/>
  <c r="P1748" i="1"/>
  <c r="K1748" i="1"/>
  <c r="H1748" i="1"/>
  <c r="I1748" i="1" s="1"/>
  <c r="N1748" i="1" s="1"/>
  <c r="S1747" i="1"/>
  <c r="R1747" i="1"/>
  <c r="P1747" i="1"/>
  <c r="I1747" i="1"/>
  <c r="N1747" i="1" s="1"/>
  <c r="S1746" i="1"/>
  <c r="R1746" i="1"/>
  <c r="P1746" i="1"/>
  <c r="K1746" i="1"/>
  <c r="H1746" i="1"/>
  <c r="I1746" i="1" s="1"/>
  <c r="N1746" i="1" s="1"/>
  <c r="S1745" i="1"/>
  <c r="R1745" i="1"/>
  <c r="P1745" i="1"/>
  <c r="K1745" i="1"/>
  <c r="H1745" i="1"/>
  <c r="I1745" i="1" s="1"/>
  <c r="N1745" i="1" s="1"/>
  <c r="S1744" i="1"/>
  <c r="R1744" i="1"/>
  <c r="P1744" i="1"/>
  <c r="K1744" i="1"/>
  <c r="H1744" i="1"/>
  <c r="I1744" i="1" s="1"/>
  <c r="N1744" i="1" s="1"/>
  <c r="S1743" i="1"/>
  <c r="R1743" i="1"/>
  <c r="P1743" i="1"/>
  <c r="I1743" i="1"/>
  <c r="N1743" i="1" s="1"/>
  <c r="S1742" i="1"/>
  <c r="R1742" i="1"/>
  <c r="P1742" i="1"/>
  <c r="K1742" i="1"/>
  <c r="H1742" i="1"/>
  <c r="I1742" i="1" s="1"/>
  <c r="N1742" i="1" s="1"/>
  <c r="S1741" i="1"/>
  <c r="R1741" i="1"/>
  <c r="P1741" i="1"/>
  <c r="I1741" i="1"/>
  <c r="N1741" i="1" s="1"/>
  <c r="S1740" i="1"/>
  <c r="R1740" i="1"/>
  <c r="P1740" i="1"/>
  <c r="K1740" i="1"/>
  <c r="H1740" i="1"/>
  <c r="I1740" i="1" s="1"/>
  <c r="N1740" i="1" s="1"/>
  <c r="S1739" i="1"/>
  <c r="R1739" i="1"/>
  <c r="P1739" i="1"/>
  <c r="K1739" i="1"/>
  <c r="H1739" i="1"/>
  <c r="I1739" i="1" s="1"/>
  <c r="N1739" i="1" s="1"/>
  <c r="S1738" i="1"/>
  <c r="R1738" i="1"/>
  <c r="P1738" i="1"/>
  <c r="K1738" i="1"/>
  <c r="H1738" i="1"/>
  <c r="I1738" i="1" s="1"/>
  <c r="N1738" i="1" s="1"/>
  <c r="S1737" i="1"/>
  <c r="R1737" i="1"/>
  <c r="P1737" i="1"/>
  <c r="K1737" i="1"/>
  <c r="H1737" i="1"/>
  <c r="I1737" i="1" s="1"/>
  <c r="N1737" i="1" s="1"/>
  <c r="S1736" i="1"/>
  <c r="R1736" i="1"/>
  <c r="P1736" i="1"/>
  <c r="K1736" i="1"/>
  <c r="H1736" i="1"/>
  <c r="I1736" i="1" s="1"/>
  <c r="N1736" i="1" s="1"/>
  <c r="S1735" i="1"/>
  <c r="R1735" i="1"/>
  <c r="P1735" i="1"/>
  <c r="K1735" i="1"/>
  <c r="H1735" i="1"/>
  <c r="I1735" i="1" s="1"/>
  <c r="N1735" i="1" s="1"/>
  <c r="S1734" i="1"/>
  <c r="R1734" i="1"/>
  <c r="P1734" i="1"/>
  <c r="K1734" i="1"/>
  <c r="H1734" i="1"/>
  <c r="I1734" i="1" s="1"/>
  <c r="N1734" i="1" s="1"/>
  <c r="S1733" i="1"/>
  <c r="R1733" i="1"/>
  <c r="P1733" i="1"/>
  <c r="I1733" i="1"/>
  <c r="N1733" i="1" s="1"/>
  <c r="S1732" i="1"/>
  <c r="R1732" i="1"/>
  <c r="P1732" i="1"/>
  <c r="K1732" i="1"/>
  <c r="H1732" i="1"/>
  <c r="I1732" i="1" s="1"/>
  <c r="N1732" i="1" s="1"/>
  <c r="S1731" i="1"/>
  <c r="R1731" i="1"/>
  <c r="P1731" i="1"/>
  <c r="K1731" i="1"/>
  <c r="H1731" i="1"/>
  <c r="I1731" i="1" s="1"/>
  <c r="N1731" i="1" s="1"/>
  <c r="S1730" i="1"/>
  <c r="R1730" i="1"/>
  <c r="P1730" i="1"/>
  <c r="I1730" i="1"/>
  <c r="N1730" i="1" s="1"/>
  <c r="S1729" i="1"/>
  <c r="R1729" i="1"/>
  <c r="P1729" i="1"/>
  <c r="K1729" i="1"/>
  <c r="H1729" i="1"/>
  <c r="S1728" i="1"/>
  <c r="R1728" i="1"/>
  <c r="P1728" i="1"/>
  <c r="I1728" i="1"/>
  <c r="N1728" i="1" s="1"/>
  <c r="S1727" i="1"/>
  <c r="R1727" i="1"/>
  <c r="P1727" i="1"/>
  <c r="K1727" i="1"/>
  <c r="H1727" i="1"/>
  <c r="S1726" i="1"/>
  <c r="R1726" i="1"/>
  <c r="P1726" i="1"/>
  <c r="K1726" i="1"/>
  <c r="H1726" i="1"/>
  <c r="I1726" i="1" s="1"/>
  <c r="N1726" i="1" s="1"/>
  <c r="S1725" i="1"/>
  <c r="R1725" i="1"/>
  <c r="P1725" i="1"/>
  <c r="I1725" i="1"/>
  <c r="N1725" i="1" s="1"/>
  <c r="S1724" i="1"/>
  <c r="R1724" i="1"/>
  <c r="P1724" i="1"/>
  <c r="K1724" i="1"/>
  <c r="H1724" i="1"/>
  <c r="I1724" i="1" s="1"/>
  <c r="N1724" i="1" s="1"/>
  <c r="S1723" i="1"/>
  <c r="R1723" i="1"/>
  <c r="P1723" i="1"/>
  <c r="I1723" i="1"/>
  <c r="N1723" i="1" s="1"/>
  <c r="S1722" i="1"/>
  <c r="R1722" i="1"/>
  <c r="P1722" i="1"/>
  <c r="K1722" i="1"/>
  <c r="H1722" i="1"/>
  <c r="I1722" i="1" s="1"/>
  <c r="N1722" i="1" s="1"/>
  <c r="S1721" i="1"/>
  <c r="R1721" i="1"/>
  <c r="P1721" i="1"/>
  <c r="I1721" i="1"/>
  <c r="N1721" i="1" s="1"/>
  <c r="S1720" i="1"/>
  <c r="R1720" i="1"/>
  <c r="P1720" i="1"/>
  <c r="K1720" i="1"/>
  <c r="H1720" i="1"/>
  <c r="I1720" i="1" s="1"/>
  <c r="N1720" i="1" s="1"/>
  <c r="S1719" i="1"/>
  <c r="R1719" i="1"/>
  <c r="P1719" i="1"/>
  <c r="I1719" i="1"/>
  <c r="N1719" i="1" s="1"/>
  <c r="S1718" i="1"/>
  <c r="R1718" i="1"/>
  <c r="P1718" i="1"/>
  <c r="K1718" i="1"/>
  <c r="H1718" i="1"/>
  <c r="I1718" i="1" s="1"/>
  <c r="N1718" i="1" s="1"/>
  <c r="S1717" i="1"/>
  <c r="R1717" i="1"/>
  <c r="P1717" i="1"/>
  <c r="K1717" i="1"/>
  <c r="H1717" i="1"/>
  <c r="I1717" i="1" s="1"/>
  <c r="N1717" i="1" s="1"/>
  <c r="S1716" i="1"/>
  <c r="R1716" i="1"/>
  <c r="P1716" i="1"/>
  <c r="I1716" i="1"/>
  <c r="N1716" i="1" s="1"/>
  <c r="S1715" i="1"/>
  <c r="R1715" i="1"/>
  <c r="P1715" i="1"/>
  <c r="K1715" i="1"/>
  <c r="H1715" i="1"/>
  <c r="I1715" i="1" s="1"/>
  <c r="N1715" i="1" s="1"/>
  <c r="S1714" i="1"/>
  <c r="R1714" i="1"/>
  <c r="P1714" i="1"/>
  <c r="K1714" i="1"/>
  <c r="H1714" i="1"/>
  <c r="I1714" i="1" s="1"/>
  <c r="N1714" i="1" s="1"/>
  <c r="S1713" i="1"/>
  <c r="R1713" i="1"/>
  <c r="P1713" i="1"/>
  <c r="K1713" i="1"/>
  <c r="H1713" i="1"/>
  <c r="I1713" i="1" s="1"/>
  <c r="N1713" i="1" s="1"/>
  <c r="R1712" i="1"/>
  <c r="P1712" i="1"/>
  <c r="I1712" i="1"/>
  <c r="S1711" i="1"/>
  <c r="R1711" i="1"/>
  <c r="P1711" i="1"/>
  <c r="K1711" i="1"/>
  <c r="H1711" i="1"/>
  <c r="S1710" i="1"/>
  <c r="R1710" i="1"/>
  <c r="P1710" i="1"/>
  <c r="I1710" i="1"/>
  <c r="N1710" i="1" s="1"/>
  <c r="S1709" i="1"/>
  <c r="R1709" i="1"/>
  <c r="P1709" i="1"/>
  <c r="I1709" i="1"/>
  <c r="N1709" i="1" s="1"/>
  <c r="S1708" i="1"/>
  <c r="R1708" i="1"/>
  <c r="P1708" i="1"/>
  <c r="K1708" i="1"/>
  <c r="H1708" i="1"/>
  <c r="I1708" i="1" s="1"/>
  <c r="N1708" i="1" s="1"/>
  <c r="S1707" i="1"/>
  <c r="R1707" i="1"/>
  <c r="P1707" i="1"/>
  <c r="I1707" i="1"/>
  <c r="N1707" i="1" s="1"/>
  <c r="S1706" i="1"/>
  <c r="R1706" i="1"/>
  <c r="P1706" i="1"/>
  <c r="K1706" i="1"/>
  <c r="H1706" i="1"/>
  <c r="I1706" i="1" s="1"/>
  <c r="N1706" i="1" s="1"/>
  <c r="S1705" i="1"/>
  <c r="R1705" i="1"/>
  <c r="P1705" i="1"/>
  <c r="I1705" i="1"/>
  <c r="N1705" i="1" s="1"/>
  <c r="S1704" i="1"/>
  <c r="R1704" i="1"/>
  <c r="P1704" i="1"/>
  <c r="K1704" i="1"/>
  <c r="H1704" i="1"/>
  <c r="I1704" i="1" s="1"/>
  <c r="N1704" i="1" s="1"/>
  <c r="S1703" i="1"/>
  <c r="R1703" i="1"/>
  <c r="P1703" i="1"/>
  <c r="I1703" i="1"/>
  <c r="N1703" i="1" s="1"/>
  <c r="S1702" i="1"/>
  <c r="R1702" i="1"/>
  <c r="P1702" i="1"/>
  <c r="K1702" i="1"/>
  <c r="H1702" i="1"/>
  <c r="I1702" i="1" s="1"/>
  <c r="N1702" i="1" s="1"/>
  <c r="R1701" i="1"/>
  <c r="P1701" i="1"/>
  <c r="I1701" i="1"/>
  <c r="S1700" i="1"/>
  <c r="R1700" i="1"/>
  <c r="P1700" i="1"/>
  <c r="K1700" i="1"/>
  <c r="H1700" i="1"/>
  <c r="I1700" i="1" s="1"/>
  <c r="N1700" i="1" s="1"/>
  <c r="S1699" i="1"/>
  <c r="R1699" i="1"/>
  <c r="P1699" i="1"/>
  <c r="K1699" i="1"/>
  <c r="H1699" i="1"/>
  <c r="I1699" i="1" s="1"/>
  <c r="N1699" i="1" s="1"/>
  <c r="S1698" i="1"/>
  <c r="R1698" i="1"/>
  <c r="P1698" i="1"/>
  <c r="K1698" i="1"/>
  <c r="H1698" i="1"/>
  <c r="I1698" i="1" s="1"/>
  <c r="N1698" i="1" s="1"/>
  <c r="S1697" i="1"/>
  <c r="R1697" i="1"/>
  <c r="P1697" i="1"/>
  <c r="K1697" i="1"/>
  <c r="H1697" i="1"/>
  <c r="I1697" i="1" s="1"/>
  <c r="N1697" i="1" s="1"/>
  <c r="S1696" i="1"/>
  <c r="R1696" i="1"/>
  <c r="P1696" i="1"/>
  <c r="K1696" i="1"/>
  <c r="H1696" i="1"/>
  <c r="I1696" i="1" s="1"/>
  <c r="N1696" i="1" s="1"/>
  <c r="S1695" i="1"/>
  <c r="R1695" i="1"/>
  <c r="P1695" i="1"/>
  <c r="I1695" i="1"/>
  <c r="N1695" i="1" s="1"/>
  <c r="S1694" i="1"/>
  <c r="R1694" i="1"/>
  <c r="P1694" i="1"/>
  <c r="K1694" i="1"/>
  <c r="H1694" i="1"/>
  <c r="S1693" i="1"/>
  <c r="R1693" i="1"/>
  <c r="P1693" i="1"/>
  <c r="I1693" i="1"/>
  <c r="N1693" i="1" s="1"/>
  <c r="S1692" i="1"/>
  <c r="R1692" i="1"/>
  <c r="P1692" i="1"/>
  <c r="K1692" i="1"/>
  <c r="H1692" i="1"/>
  <c r="I1692" i="1" s="1"/>
  <c r="N1692" i="1" s="1"/>
  <c r="S1691" i="1"/>
  <c r="R1691" i="1"/>
  <c r="P1691" i="1"/>
  <c r="I1691" i="1"/>
  <c r="N1691" i="1" s="1"/>
  <c r="S1690" i="1"/>
  <c r="R1690" i="1"/>
  <c r="P1690" i="1"/>
  <c r="K1690" i="1"/>
  <c r="H1690" i="1"/>
  <c r="I1690" i="1" s="1"/>
  <c r="N1690" i="1" s="1"/>
  <c r="S1689" i="1"/>
  <c r="R1689" i="1"/>
  <c r="P1689" i="1"/>
  <c r="I1689" i="1"/>
  <c r="N1689" i="1" s="1"/>
  <c r="S1688" i="1"/>
  <c r="R1688" i="1"/>
  <c r="P1688" i="1"/>
  <c r="K1688" i="1"/>
  <c r="H1688" i="1"/>
  <c r="I1688" i="1" s="1"/>
  <c r="N1688" i="1" s="1"/>
  <c r="S1687" i="1"/>
  <c r="R1687" i="1"/>
  <c r="P1687" i="1"/>
  <c r="I1687" i="1"/>
  <c r="N1687" i="1" s="1"/>
  <c r="S1686" i="1"/>
  <c r="R1686" i="1"/>
  <c r="P1686" i="1"/>
  <c r="K1686" i="1"/>
  <c r="H1686" i="1"/>
  <c r="I1686" i="1" s="1"/>
  <c r="N1686" i="1" s="1"/>
  <c r="S1685" i="1"/>
  <c r="R1685" i="1"/>
  <c r="P1685" i="1"/>
  <c r="I1685" i="1"/>
  <c r="N1685" i="1" s="1"/>
  <c r="S1684" i="1"/>
  <c r="R1684" i="1"/>
  <c r="P1684" i="1"/>
  <c r="K1684" i="1"/>
  <c r="H1684" i="1"/>
  <c r="S1683" i="1"/>
  <c r="R1683" i="1"/>
  <c r="P1683" i="1"/>
  <c r="K1683" i="1"/>
  <c r="H1683" i="1"/>
  <c r="I1683" i="1" s="1"/>
  <c r="N1683" i="1" s="1"/>
  <c r="S1682" i="1"/>
  <c r="R1682" i="1"/>
  <c r="P1682" i="1"/>
  <c r="K1682" i="1"/>
  <c r="H1682" i="1"/>
  <c r="I1682" i="1" s="1"/>
  <c r="N1682" i="1" s="1"/>
  <c r="S1681" i="1"/>
  <c r="R1681" i="1"/>
  <c r="P1681" i="1"/>
  <c r="K1681" i="1"/>
  <c r="H1681" i="1"/>
  <c r="I1681" i="1" s="1"/>
  <c r="N1681" i="1" s="1"/>
  <c r="S1680" i="1"/>
  <c r="R1680" i="1"/>
  <c r="P1680" i="1"/>
  <c r="K1680" i="1"/>
  <c r="H1680" i="1"/>
  <c r="I1680" i="1" s="1"/>
  <c r="N1680" i="1" s="1"/>
  <c r="S1679" i="1"/>
  <c r="R1679" i="1"/>
  <c r="P1679" i="1"/>
  <c r="K1679" i="1"/>
  <c r="H1679" i="1"/>
  <c r="I1679" i="1" s="1"/>
  <c r="N1679" i="1" s="1"/>
  <c r="S1678" i="1"/>
  <c r="R1678" i="1"/>
  <c r="P1678" i="1"/>
  <c r="K1678" i="1"/>
  <c r="H1678" i="1"/>
  <c r="I1678" i="1" s="1"/>
  <c r="N1678" i="1" s="1"/>
  <c r="S1677" i="1"/>
  <c r="R1677" i="1"/>
  <c r="P1677" i="1"/>
  <c r="I1677" i="1"/>
  <c r="N1677" i="1" s="1"/>
  <c r="S1676" i="1"/>
  <c r="R1676" i="1"/>
  <c r="P1676" i="1"/>
  <c r="K1676" i="1"/>
  <c r="H1676" i="1"/>
  <c r="I1676" i="1" s="1"/>
  <c r="N1676" i="1" s="1"/>
  <c r="S1675" i="1"/>
  <c r="R1675" i="1"/>
  <c r="P1675" i="1"/>
  <c r="K1675" i="1"/>
  <c r="H1675" i="1"/>
  <c r="I1675" i="1" s="1"/>
  <c r="N1675" i="1" s="1"/>
  <c r="S1674" i="1"/>
  <c r="R1674" i="1"/>
  <c r="P1674" i="1"/>
  <c r="I1674" i="1"/>
  <c r="N1674" i="1" s="1"/>
  <c r="S1673" i="1"/>
  <c r="R1673" i="1"/>
  <c r="P1673" i="1"/>
  <c r="I1673" i="1"/>
  <c r="N1673" i="1" s="1"/>
  <c r="S1672" i="1"/>
  <c r="R1672" i="1"/>
  <c r="P1672" i="1"/>
  <c r="I1672" i="1"/>
  <c r="N1672" i="1" s="1"/>
  <c r="S1671" i="1"/>
  <c r="R1671" i="1"/>
  <c r="P1671" i="1"/>
  <c r="K1671" i="1"/>
  <c r="H1671" i="1"/>
  <c r="I1671" i="1" s="1"/>
  <c r="N1671" i="1" s="1"/>
  <c r="S1670" i="1"/>
  <c r="R1670" i="1"/>
  <c r="P1670" i="1"/>
  <c r="I1670" i="1"/>
  <c r="N1670" i="1" s="1"/>
  <c r="S1669" i="1"/>
  <c r="R1669" i="1"/>
  <c r="P1669" i="1"/>
  <c r="K1669" i="1"/>
  <c r="H1669" i="1"/>
  <c r="I1669" i="1" s="1"/>
  <c r="N1669" i="1" s="1"/>
  <c r="S1668" i="1"/>
  <c r="R1668" i="1"/>
  <c r="P1668" i="1"/>
  <c r="I1668" i="1"/>
  <c r="N1668" i="1" s="1"/>
  <c r="S1667" i="1"/>
  <c r="R1667" i="1"/>
  <c r="P1667" i="1"/>
  <c r="I1667" i="1"/>
  <c r="N1667" i="1" s="1"/>
  <c r="S1666" i="1"/>
  <c r="R1666" i="1"/>
  <c r="P1666" i="1"/>
  <c r="I1666" i="1"/>
  <c r="N1666" i="1" s="1"/>
  <c r="S1665" i="1"/>
  <c r="R1665" i="1"/>
  <c r="P1665" i="1"/>
  <c r="K1665" i="1"/>
  <c r="H1665" i="1"/>
  <c r="I1665" i="1" s="1"/>
  <c r="N1665" i="1" s="1"/>
  <c r="S1664" i="1"/>
  <c r="R1664" i="1"/>
  <c r="P1664" i="1"/>
  <c r="K1664" i="1"/>
  <c r="H1664" i="1"/>
  <c r="I1664" i="1" s="1"/>
  <c r="N1664" i="1" s="1"/>
  <c r="R1663" i="1"/>
  <c r="P1663" i="1"/>
  <c r="I1663" i="1"/>
  <c r="S1662" i="1"/>
  <c r="R1662" i="1"/>
  <c r="P1662" i="1"/>
  <c r="K1662" i="1"/>
  <c r="H1662" i="1"/>
  <c r="I1662" i="1" s="1"/>
  <c r="N1662" i="1" s="1"/>
  <c r="S1661" i="1"/>
  <c r="R1661" i="1"/>
  <c r="P1661" i="1"/>
  <c r="I1661" i="1"/>
  <c r="N1661" i="1" s="1"/>
  <c r="S1660" i="1"/>
  <c r="R1660" i="1"/>
  <c r="P1660" i="1"/>
  <c r="I1660" i="1"/>
  <c r="N1660" i="1" s="1"/>
  <c r="S1659" i="1"/>
  <c r="R1659" i="1"/>
  <c r="P1659" i="1"/>
  <c r="K1659" i="1"/>
  <c r="H1659" i="1"/>
  <c r="I1659" i="1" s="1"/>
  <c r="N1659" i="1" s="1"/>
  <c r="S1658" i="1"/>
  <c r="R1658" i="1"/>
  <c r="P1658" i="1"/>
  <c r="I1658" i="1"/>
  <c r="N1658" i="1" s="1"/>
  <c r="S1657" i="1"/>
  <c r="R1657" i="1"/>
  <c r="P1657" i="1"/>
  <c r="K1657" i="1"/>
  <c r="H1657" i="1"/>
  <c r="I1657" i="1" s="1"/>
  <c r="N1657" i="1" s="1"/>
  <c r="S1656" i="1"/>
  <c r="R1656" i="1"/>
  <c r="P1656" i="1"/>
  <c r="I1656" i="1"/>
  <c r="N1656" i="1" s="1"/>
  <c r="S1655" i="1"/>
  <c r="R1655" i="1"/>
  <c r="P1655" i="1"/>
  <c r="K1655" i="1"/>
  <c r="I1655" i="1"/>
  <c r="N1655" i="1" s="1"/>
  <c r="S1654" i="1"/>
  <c r="R1654" i="1"/>
  <c r="P1654" i="1"/>
  <c r="K1654" i="1"/>
  <c r="H1654" i="1"/>
  <c r="I1654" i="1" s="1"/>
  <c r="N1654" i="1" s="1"/>
  <c r="S1653" i="1"/>
  <c r="R1653" i="1"/>
  <c r="P1653" i="1"/>
  <c r="I1653" i="1"/>
  <c r="N1653" i="1" s="1"/>
  <c r="S1652" i="1"/>
  <c r="R1652" i="1"/>
  <c r="P1652" i="1"/>
  <c r="K1652" i="1"/>
  <c r="H1652" i="1"/>
  <c r="I1652" i="1" s="1"/>
  <c r="N1652" i="1" s="1"/>
  <c r="R1651" i="1"/>
  <c r="P1651" i="1"/>
  <c r="I1651" i="1"/>
  <c r="S1650" i="1"/>
  <c r="R1650" i="1"/>
  <c r="P1650" i="1"/>
  <c r="K1650" i="1"/>
  <c r="H1650" i="1"/>
  <c r="I1650" i="1" s="1"/>
  <c r="N1650" i="1" s="1"/>
  <c r="S1649" i="1"/>
  <c r="R1649" i="1"/>
  <c r="P1649" i="1"/>
  <c r="I1649" i="1"/>
  <c r="N1649" i="1" s="1"/>
  <c r="S1648" i="1"/>
  <c r="R1648" i="1"/>
  <c r="P1648" i="1"/>
  <c r="K1648" i="1"/>
  <c r="H1648" i="1"/>
  <c r="I1648" i="1" s="1"/>
  <c r="N1648" i="1" s="1"/>
  <c r="S1647" i="1"/>
  <c r="R1647" i="1"/>
  <c r="P1647" i="1"/>
  <c r="I1647" i="1"/>
  <c r="N1647" i="1" s="1"/>
  <c r="S1646" i="1"/>
  <c r="R1646" i="1"/>
  <c r="P1646" i="1"/>
  <c r="K1646" i="1"/>
  <c r="H1646" i="1"/>
  <c r="I1646" i="1" s="1"/>
  <c r="N1646" i="1" s="1"/>
  <c r="S1645" i="1"/>
  <c r="R1645" i="1"/>
  <c r="P1645" i="1"/>
  <c r="I1645" i="1"/>
  <c r="N1645" i="1" s="1"/>
  <c r="S1644" i="1"/>
  <c r="R1644" i="1"/>
  <c r="P1644" i="1"/>
  <c r="K1644" i="1"/>
  <c r="H1644" i="1"/>
  <c r="S1643" i="1"/>
  <c r="R1643" i="1"/>
  <c r="P1643" i="1"/>
  <c r="K1643" i="1"/>
  <c r="H1643" i="1"/>
  <c r="I1643" i="1" s="1"/>
  <c r="N1643" i="1" s="1"/>
  <c r="S1642" i="1"/>
  <c r="R1642" i="1"/>
  <c r="P1642" i="1"/>
  <c r="K1642" i="1"/>
  <c r="H1642" i="1"/>
  <c r="I1642" i="1" s="1"/>
  <c r="N1642" i="1" s="1"/>
  <c r="S1641" i="1"/>
  <c r="R1641" i="1"/>
  <c r="P1641" i="1"/>
  <c r="K1641" i="1"/>
  <c r="H1641" i="1"/>
  <c r="I1641" i="1" s="1"/>
  <c r="N1641" i="1" s="1"/>
  <c r="R1640" i="1"/>
  <c r="P1640" i="1"/>
  <c r="I1640" i="1"/>
  <c r="S1639" i="1"/>
  <c r="R1639" i="1"/>
  <c r="P1639" i="1"/>
  <c r="K1639" i="1"/>
  <c r="H1639" i="1"/>
  <c r="I1639" i="1" s="1"/>
  <c r="N1639" i="1" s="1"/>
  <c r="S1638" i="1"/>
  <c r="R1638" i="1"/>
  <c r="P1638" i="1"/>
  <c r="K1638" i="1"/>
  <c r="H1638" i="1"/>
  <c r="I1638" i="1" s="1"/>
  <c r="N1638" i="1" s="1"/>
  <c r="S1637" i="1"/>
  <c r="R1637" i="1"/>
  <c r="P1637" i="1"/>
  <c r="I1637" i="1"/>
  <c r="N1637" i="1" s="1"/>
  <c r="S1636" i="1"/>
  <c r="R1636" i="1"/>
  <c r="P1636" i="1"/>
  <c r="K1636" i="1"/>
  <c r="H1636" i="1"/>
  <c r="I1636" i="1" s="1"/>
  <c r="N1636" i="1" s="1"/>
  <c r="R1635" i="1"/>
  <c r="P1635" i="1"/>
  <c r="I1635" i="1"/>
  <c r="S1634" i="1"/>
  <c r="R1634" i="1"/>
  <c r="P1634" i="1"/>
  <c r="K1634" i="1"/>
  <c r="H1634" i="1"/>
  <c r="I1634" i="1" s="1"/>
  <c r="N1634" i="1" s="1"/>
  <c r="S1633" i="1"/>
  <c r="R1633" i="1"/>
  <c r="P1633" i="1"/>
  <c r="I1633" i="1"/>
  <c r="N1633" i="1" s="1"/>
  <c r="S1632" i="1"/>
  <c r="R1632" i="1"/>
  <c r="P1632" i="1"/>
  <c r="I1632" i="1"/>
  <c r="N1632" i="1" s="1"/>
  <c r="S1631" i="1"/>
  <c r="R1631" i="1"/>
  <c r="P1631" i="1"/>
  <c r="K1631" i="1"/>
  <c r="H1631" i="1"/>
  <c r="S1630" i="1"/>
  <c r="R1630" i="1"/>
  <c r="P1630" i="1"/>
  <c r="I1630" i="1"/>
  <c r="N1630" i="1" s="1"/>
  <c r="S1629" i="1"/>
  <c r="R1629" i="1"/>
  <c r="P1629" i="1"/>
  <c r="K1629" i="1"/>
  <c r="H1629" i="1"/>
  <c r="I1629" i="1" s="1"/>
  <c r="N1629" i="1" s="1"/>
  <c r="S1628" i="1"/>
  <c r="R1628" i="1"/>
  <c r="P1628" i="1"/>
  <c r="I1628" i="1"/>
  <c r="N1628" i="1" s="1"/>
  <c r="S1627" i="1"/>
  <c r="R1627" i="1"/>
  <c r="P1627" i="1"/>
  <c r="K1627" i="1"/>
  <c r="H1627" i="1"/>
  <c r="I1627" i="1" s="1"/>
  <c r="N1627" i="1" s="1"/>
  <c r="S1626" i="1"/>
  <c r="R1626" i="1"/>
  <c r="P1626" i="1"/>
  <c r="I1626" i="1"/>
  <c r="N1626" i="1" s="1"/>
  <c r="R1625" i="1"/>
  <c r="P1625" i="1"/>
  <c r="I1625" i="1"/>
  <c r="N1625" i="1" s="1"/>
  <c r="S1624" i="1"/>
  <c r="R1624" i="1"/>
  <c r="P1624" i="1"/>
  <c r="K1624" i="1"/>
  <c r="H1624" i="1"/>
  <c r="S1623" i="1"/>
  <c r="R1623" i="1"/>
  <c r="P1623" i="1"/>
  <c r="I1623" i="1"/>
  <c r="N1623" i="1" s="1"/>
  <c r="S1622" i="1"/>
  <c r="R1622" i="1"/>
  <c r="P1622" i="1"/>
  <c r="I1622" i="1"/>
  <c r="N1622" i="1" s="1"/>
  <c r="S1621" i="1"/>
  <c r="R1621" i="1"/>
  <c r="P1621" i="1"/>
  <c r="K1621" i="1"/>
  <c r="H1621" i="1"/>
  <c r="I1621" i="1" s="1"/>
  <c r="N1621" i="1" s="1"/>
  <c r="S1620" i="1"/>
  <c r="R1620" i="1"/>
  <c r="P1620" i="1"/>
  <c r="I1620" i="1"/>
  <c r="S1619" i="1"/>
  <c r="R1619" i="1"/>
  <c r="P1619" i="1"/>
  <c r="K1619" i="1"/>
  <c r="H1619" i="1"/>
  <c r="I1619" i="1" s="1"/>
  <c r="N1619" i="1" s="1"/>
  <c r="S1618" i="1"/>
  <c r="R1618" i="1"/>
  <c r="P1618" i="1"/>
  <c r="I1618" i="1"/>
  <c r="N1618" i="1" s="1"/>
  <c r="S1617" i="1"/>
  <c r="R1617" i="1"/>
  <c r="P1617" i="1"/>
  <c r="K1617" i="1"/>
  <c r="H1617" i="1"/>
  <c r="I1617" i="1" s="1"/>
  <c r="N1617" i="1" s="1"/>
  <c r="S1616" i="1"/>
  <c r="R1616" i="1"/>
  <c r="P1616" i="1"/>
  <c r="I1616" i="1"/>
  <c r="N1616" i="1" s="1"/>
  <c r="S1615" i="1"/>
  <c r="R1615" i="1"/>
  <c r="P1615" i="1"/>
  <c r="K1615" i="1"/>
  <c r="I1615" i="1"/>
  <c r="N1615" i="1" s="1"/>
  <c r="S1614" i="1"/>
  <c r="R1614" i="1"/>
  <c r="P1614" i="1"/>
  <c r="I1614" i="1"/>
  <c r="N1614" i="1" s="1"/>
  <c r="S1613" i="1"/>
  <c r="R1613" i="1"/>
  <c r="P1613" i="1"/>
  <c r="K1613" i="1"/>
  <c r="H1613" i="1"/>
  <c r="I1613" i="1" s="1"/>
  <c r="N1613" i="1" s="1"/>
  <c r="S1612" i="1"/>
  <c r="R1612" i="1"/>
  <c r="P1612" i="1"/>
  <c r="I1612" i="1"/>
  <c r="N1612" i="1" s="1"/>
  <c r="S1611" i="1"/>
  <c r="R1611" i="1"/>
  <c r="P1611" i="1"/>
  <c r="K1611" i="1"/>
  <c r="H1611" i="1"/>
  <c r="I1611" i="1" s="1"/>
  <c r="N1611" i="1" s="1"/>
  <c r="S1610" i="1"/>
  <c r="R1610" i="1"/>
  <c r="P1610" i="1"/>
  <c r="I1610" i="1"/>
  <c r="N1610" i="1" s="1"/>
  <c r="S1609" i="1"/>
  <c r="R1609" i="1"/>
  <c r="P1609" i="1"/>
  <c r="K1609" i="1"/>
  <c r="H1609" i="1"/>
  <c r="I1609" i="1" s="1"/>
  <c r="N1609" i="1" s="1"/>
  <c r="S1608" i="1"/>
  <c r="R1608" i="1"/>
  <c r="P1608" i="1"/>
  <c r="I1608" i="1"/>
  <c r="N1608" i="1" s="1"/>
  <c r="S1607" i="1"/>
  <c r="R1607" i="1"/>
  <c r="P1607" i="1"/>
  <c r="K1607" i="1"/>
  <c r="H1607" i="1"/>
  <c r="I1607" i="1" s="1"/>
  <c r="N1607" i="1" s="1"/>
  <c r="S1606" i="1"/>
  <c r="R1606" i="1"/>
  <c r="P1606" i="1"/>
  <c r="K1606" i="1"/>
  <c r="H1606" i="1"/>
  <c r="I1606" i="1" s="1"/>
  <c r="N1606" i="1" s="1"/>
  <c r="S1605" i="1"/>
  <c r="R1605" i="1"/>
  <c r="P1605" i="1"/>
  <c r="K1605" i="1"/>
  <c r="H1605" i="1"/>
  <c r="I1605" i="1" s="1"/>
  <c r="N1605" i="1" s="1"/>
  <c r="S1604" i="1"/>
  <c r="R1604" i="1"/>
  <c r="P1604" i="1"/>
  <c r="K1604" i="1"/>
  <c r="H1604" i="1"/>
  <c r="I1604" i="1" s="1"/>
  <c r="N1604" i="1" s="1"/>
  <c r="S1603" i="1"/>
  <c r="R1603" i="1"/>
  <c r="P1603" i="1"/>
  <c r="K1603" i="1"/>
  <c r="H1603" i="1"/>
  <c r="I1603" i="1" s="1"/>
  <c r="N1603" i="1" s="1"/>
  <c r="S1602" i="1"/>
  <c r="R1602" i="1"/>
  <c r="P1602" i="1"/>
  <c r="K1602" i="1"/>
  <c r="H1602" i="1"/>
  <c r="S1601" i="1"/>
  <c r="R1601" i="1"/>
  <c r="P1601" i="1"/>
  <c r="K1601" i="1"/>
  <c r="H1601" i="1"/>
  <c r="I1601" i="1" s="1"/>
  <c r="N1601" i="1" s="1"/>
  <c r="S1600" i="1"/>
  <c r="R1600" i="1"/>
  <c r="P1600" i="1"/>
  <c r="K1600" i="1"/>
  <c r="H1600" i="1"/>
  <c r="S1599" i="1"/>
  <c r="R1599" i="1"/>
  <c r="P1599" i="1"/>
  <c r="K1599" i="1"/>
  <c r="H1599" i="1"/>
  <c r="I1599" i="1" s="1"/>
  <c r="N1599" i="1" s="1"/>
  <c r="S1598" i="1"/>
  <c r="R1598" i="1"/>
  <c r="P1598" i="1"/>
  <c r="I1598" i="1"/>
  <c r="N1598" i="1" s="1"/>
  <c r="S1597" i="1"/>
  <c r="R1597" i="1"/>
  <c r="P1597" i="1"/>
  <c r="I1597" i="1"/>
  <c r="N1597" i="1" s="1"/>
  <c r="S1596" i="1"/>
  <c r="R1596" i="1"/>
  <c r="P1596" i="1"/>
  <c r="K1596" i="1"/>
  <c r="H1596" i="1"/>
  <c r="I1596" i="1" s="1"/>
  <c r="N1596" i="1" s="1"/>
  <c r="S1595" i="1"/>
  <c r="R1595" i="1"/>
  <c r="P1595" i="1"/>
  <c r="I1595" i="1"/>
  <c r="N1595" i="1" s="1"/>
  <c r="S1594" i="1"/>
  <c r="R1594" i="1"/>
  <c r="P1594" i="1"/>
  <c r="K1594" i="1"/>
  <c r="H1594" i="1"/>
  <c r="I1594" i="1" s="1"/>
  <c r="N1594" i="1" s="1"/>
  <c r="S1593" i="1"/>
  <c r="R1593" i="1"/>
  <c r="P1593" i="1"/>
  <c r="I1593" i="1"/>
  <c r="N1593" i="1" s="1"/>
  <c r="S1592" i="1"/>
  <c r="R1592" i="1"/>
  <c r="P1592" i="1"/>
  <c r="K1592" i="1"/>
  <c r="H1592" i="1"/>
  <c r="I1592" i="1" s="1"/>
  <c r="N1592" i="1" s="1"/>
  <c r="S1591" i="1"/>
  <c r="R1591" i="1"/>
  <c r="P1591" i="1"/>
  <c r="I1591" i="1"/>
  <c r="N1591" i="1" s="1"/>
  <c r="S1590" i="1"/>
  <c r="R1590" i="1"/>
  <c r="P1590" i="1"/>
  <c r="I1590" i="1"/>
  <c r="N1590" i="1" s="1"/>
  <c r="S1589" i="1"/>
  <c r="R1589" i="1"/>
  <c r="P1589" i="1"/>
  <c r="K1589" i="1"/>
  <c r="H1589" i="1"/>
  <c r="I1589" i="1" s="1"/>
  <c r="N1589" i="1" s="1"/>
  <c r="S1588" i="1"/>
  <c r="R1588" i="1"/>
  <c r="P1588" i="1"/>
  <c r="I1588" i="1"/>
  <c r="N1588" i="1" s="1"/>
  <c r="S1587" i="1"/>
  <c r="R1587" i="1"/>
  <c r="P1587" i="1"/>
  <c r="K1587" i="1"/>
  <c r="H1587" i="1"/>
  <c r="I1587" i="1" s="1"/>
  <c r="N1587" i="1" s="1"/>
  <c r="S1586" i="1"/>
  <c r="R1586" i="1"/>
  <c r="P1586" i="1"/>
  <c r="I1586" i="1"/>
  <c r="N1586" i="1" s="1"/>
  <c r="S1585" i="1"/>
  <c r="R1585" i="1"/>
  <c r="P1585" i="1"/>
  <c r="K1585" i="1"/>
  <c r="H1585" i="1"/>
  <c r="I1585" i="1" s="1"/>
  <c r="N1585" i="1" s="1"/>
  <c r="S1584" i="1"/>
  <c r="R1584" i="1"/>
  <c r="P1584" i="1"/>
  <c r="I1584" i="1"/>
  <c r="N1584" i="1" s="1"/>
  <c r="S1583" i="1"/>
  <c r="R1583" i="1"/>
  <c r="P1583" i="1"/>
  <c r="K1583" i="1"/>
  <c r="H1583" i="1"/>
  <c r="I1583" i="1" s="1"/>
  <c r="N1583" i="1" s="1"/>
  <c r="S1582" i="1"/>
  <c r="R1582" i="1"/>
  <c r="P1582" i="1"/>
  <c r="I1582" i="1"/>
  <c r="N1582" i="1" s="1"/>
  <c r="S1581" i="1"/>
  <c r="R1581" i="1"/>
  <c r="P1581" i="1"/>
  <c r="K1581" i="1"/>
  <c r="H1581" i="1"/>
  <c r="I1581" i="1" s="1"/>
  <c r="N1581" i="1" s="1"/>
  <c r="S1580" i="1"/>
  <c r="R1580" i="1"/>
  <c r="P1580" i="1"/>
  <c r="K1580" i="1"/>
  <c r="H1580" i="1"/>
  <c r="I1580" i="1" s="1"/>
  <c r="N1580" i="1" s="1"/>
  <c r="S1579" i="1"/>
  <c r="R1579" i="1"/>
  <c r="P1579" i="1"/>
  <c r="I1579" i="1"/>
  <c r="N1579" i="1" s="1"/>
  <c r="S1578" i="1"/>
  <c r="R1578" i="1"/>
  <c r="P1578" i="1"/>
  <c r="K1578" i="1"/>
  <c r="H1578" i="1"/>
  <c r="I1578" i="1" s="1"/>
  <c r="N1578" i="1" s="1"/>
  <c r="S1577" i="1"/>
  <c r="R1577" i="1"/>
  <c r="P1577" i="1"/>
  <c r="I1577" i="1"/>
  <c r="N1577" i="1" s="1"/>
  <c r="S1576" i="1"/>
  <c r="R1576" i="1"/>
  <c r="P1576" i="1"/>
  <c r="K1576" i="1"/>
  <c r="H1576" i="1"/>
  <c r="I1576" i="1" s="1"/>
  <c r="N1576" i="1" s="1"/>
  <c r="S1575" i="1"/>
  <c r="R1575" i="1"/>
  <c r="P1575" i="1"/>
  <c r="I1575" i="1"/>
  <c r="N1575" i="1" s="1"/>
  <c r="S1574" i="1"/>
  <c r="R1574" i="1"/>
  <c r="P1574" i="1"/>
  <c r="K1574" i="1"/>
  <c r="H1574" i="1"/>
  <c r="I1574" i="1" s="1"/>
  <c r="N1574" i="1" s="1"/>
  <c r="S1573" i="1"/>
  <c r="R1573" i="1"/>
  <c r="P1573" i="1"/>
  <c r="I1573" i="1"/>
  <c r="N1573" i="1" s="1"/>
  <c r="S1572" i="1"/>
  <c r="R1572" i="1"/>
  <c r="P1572" i="1"/>
  <c r="K1572" i="1"/>
  <c r="H1572" i="1"/>
  <c r="I1572" i="1" s="1"/>
  <c r="N1572" i="1" s="1"/>
  <c r="S1571" i="1"/>
  <c r="R1571" i="1"/>
  <c r="P1571" i="1"/>
  <c r="I1571" i="1"/>
  <c r="N1571" i="1" s="1"/>
  <c r="S1570" i="1"/>
  <c r="R1570" i="1"/>
  <c r="P1570" i="1"/>
  <c r="K1570" i="1"/>
  <c r="H1570" i="1"/>
  <c r="S1569" i="1"/>
  <c r="R1569" i="1"/>
  <c r="P1569" i="1"/>
  <c r="I1569" i="1"/>
  <c r="N1569" i="1" s="1"/>
  <c r="S1568" i="1"/>
  <c r="R1568" i="1"/>
  <c r="P1568" i="1"/>
  <c r="I1568" i="1"/>
  <c r="N1568" i="1" s="1"/>
  <c r="S1567" i="1"/>
  <c r="R1567" i="1"/>
  <c r="P1567" i="1"/>
  <c r="K1567" i="1"/>
  <c r="H1567" i="1"/>
  <c r="I1567" i="1" s="1"/>
  <c r="N1567" i="1" s="1"/>
  <c r="S1566" i="1"/>
  <c r="R1566" i="1"/>
  <c r="P1566" i="1"/>
  <c r="I1566" i="1"/>
  <c r="N1566" i="1" s="1"/>
  <c r="S1565" i="1"/>
  <c r="R1565" i="1"/>
  <c r="P1565" i="1"/>
  <c r="K1565" i="1"/>
  <c r="H1565" i="1"/>
  <c r="I1565" i="1" s="1"/>
  <c r="N1565" i="1" s="1"/>
  <c r="S1564" i="1"/>
  <c r="R1564" i="1"/>
  <c r="P1564" i="1"/>
  <c r="I1564" i="1"/>
  <c r="N1564" i="1" s="1"/>
  <c r="S1563" i="1"/>
  <c r="R1563" i="1"/>
  <c r="P1563" i="1"/>
  <c r="I1563" i="1"/>
  <c r="N1563" i="1" s="1"/>
  <c r="S1562" i="1"/>
  <c r="R1562" i="1"/>
  <c r="P1562" i="1"/>
  <c r="I1562" i="1"/>
  <c r="N1562" i="1" s="1"/>
  <c r="S1561" i="1"/>
  <c r="R1561" i="1"/>
  <c r="P1561" i="1"/>
  <c r="K1561" i="1"/>
  <c r="H1561" i="1"/>
  <c r="I1561" i="1" s="1"/>
  <c r="N1561" i="1" s="1"/>
  <c r="S1560" i="1"/>
  <c r="R1560" i="1"/>
  <c r="P1560" i="1"/>
  <c r="I1560" i="1"/>
  <c r="N1560" i="1" s="1"/>
  <c r="S1559" i="1"/>
  <c r="R1559" i="1"/>
  <c r="P1559" i="1"/>
  <c r="K1559" i="1"/>
  <c r="H1559" i="1"/>
  <c r="I1559" i="1" s="1"/>
  <c r="N1559" i="1" s="1"/>
  <c r="R1558" i="1"/>
  <c r="P1558" i="1"/>
  <c r="I1558" i="1"/>
  <c r="S1557" i="1"/>
  <c r="R1557" i="1"/>
  <c r="P1557" i="1"/>
  <c r="K1557" i="1"/>
  <c r="H1557" i="1"/>
  <c r="I1557" i="1" s="1"/>
  <c r="N1557" i="1" s="1"/>
  <c r="S1556" i="1"/>
  <c r="R1556" i="1"/>
  <c r="P1556" i="1"/>
  <c r="I1556" i="1"/>
  <c r="N1556" i="1" s="1"/>
  <c r="S1555" i="1"/>
  <c r="R1555" i="1"/>
  <c r="P1555" i="1"/>
  <c r="I1555" i="1"/>
  <c r="N1555" i="1" s="1"/>
  <c r="S1554" i="1"/>
  <c r="R1554" i="1"/>
  <c r="P1554" i="1"/>
  <c r="I1554" i="1"/>
  <c r="N1554" i="1" s="1"/>
  <c r="S1553" i="1"/>
  <c r="R1553" i="1"/>
  <c r="P1553" i="1"/>
  <c r="K1553" i="1"/>
  <c r="H1553" i="1"/>
  <c r="I1553" i="1" s="1"/>
  <c r="N1553" i="1" s="1"/>
  <c r="S1552" i="1"/>
  <c r="R1552" i="1"/>
  <c r="P1552" i="1"/>
  <c r="I1552" i="1"/>
  <c r="N1552" i="1" s="1"/>
  <c r="S1551" i="1"/>
  <c r="R1551" i="1"/>
  <c r="P1551" i="1"/>
  <c r="K1551" i="1"/>
  <c r="H1551" i="1"/>
  <c r="I1551" i="1" s="1"/>
  <c r="N1551" i="1" s="1"/>
  <c r="S1550" i="1"/>
  <c r="R1550" i="1"/>
  <c r="P1550" i="1"/>
  <c r="I1550" i="1"/>
  <c r="N1550" i="1" s="1"/>
  <c r="S1549" i="1"/>
  <c r="R1549" i="1"/>
  <c r="P1549" i="1"/>
  <c r="I1549" i="1"/>
  <c r="N1549" i="1" s="1"/>
  <c r="S1548" i="1"/>
  <c r="R1548" i="1"/>
  <c r="P1548" i="1"/>
  <c r="K1548" i="1"/>
  <c r="H1548" i="1"/>
  <c r="I1548" i="1" s="1"/>
  <c r="N1548" i="1" s="1"/>
  <c r="S1547" i="1"/>
  <c r="R1547" i="1"/>
  <c r="P1547" i="1"/>
  <c r="I1547" i="1"/>
  <c r="N1547" i="1" s="1"/>
  <c r="S1546" i="1"/>
  <c r="R1546" i="1"/>
  <c r="P1546" i="1"/>
  <c r="I1546" i="1"/>
  <c r="N1546" i="1" s="1"/>
  <c r="S1545" i="1"/>
  <c r="R1545" i="1"/>
  <c r="P1545" i="1"/>
  <c r="K1545" i="1"/>
  <c r="H1545" i="1"/>
  <c r="I1545" i="1" s="1"/>
  <c r="N1545" i="1" s="1"/>
  <c r="S1544" i="1"/>
  <c r="R1544" i="1"/>
  <c r="P1544" i="1"/>
  <c r="I1544" i="1"/>
  <c r="N1544" i="1" s="1"/>
  <c r="S1543" i="1"/>
  <c r="R1543" i="1"/>
  <c r="P1543" i="1"/>
  <c r="K1543" i="1"/>
  <c r="H1543" i="1"/>
  <c r="I1543" i="1" s="1"/>
  <c r="N1543" i="1" s="1"/>
  <c r="S1542" i="1"/>
  <c r="R1542" i="1"/>
  <c r="P1542" i="1"/>
  <c r="I1542" i="1"/>
  <c r="N1542" i="1" s="1"/>
  <c r="S1541" i="1"/>
  <c r="R1541" i="1"/>
  <c r="P1541" i="1"/>
  <c r="K1541" i="1"/>
  <c r="H1541" i="1"/>
  <c r="I1541" i="1" s="1"/>
  <c r="N1541" i="1" s="1"/>
  <c r="S1540" i="1"/>
  <c r="R1540" i="1"/>
  <c r="P1540" i="1"/>
  <c r="I1540" i="1"/>
  <c r="N1540" i="1" s="1"/>
  <c r="S1539" i="1"/>
  <c r="R1539" i="1"/>
  <c r="P1539" i="1"/>
  <c r="K1539" i="1"/>
  <c r="H1539" i="1"/>
  <c r="I1539" i="1" s="1"/>
  <c r="N1539" i="1" s="1"/>
  <c r="S1538" i="1"/>
  <c r="R1538" i="1"/>
  <c r="P1538" i="1"/>
  <c r="I1538" i="1"/>
  <c r="N1538" i="1" s="1"/>
  <c r="S1537" i="1"/>
  <c r="R1537" i="1"/>
  <c r="P1537" i="1"/>
  <c r="K1537" i="1"/>
  <c r="H1537" i="1"/>
  <c r="R1536" i="1"/>
  <c r="P1536" i="1"/>
  <c r="I1536" i="1"/>
  <c r="S1535" i="1"/>
  <c r="R1535" i="1"/>
  <c r="P1535" i="1"/>
  <c r="K1535" i="1"/>
  <c r="H1535" i="1"/>
  <c r="I1535" i="1" s="1"/>
  <c r="N1535" i="1" s="1"/>
  <c r="S1534" i="1"/>
  <c r="R1534" i="1"/>
  <c r="P1534" i="1"/>
  <c r="I1534" i="1"/>
  <c r="N1534" i="1" s="1"/>
  <c r="S1533" i="1"/>
  <c r="R1533" i="1"/>
  <c r="P1533" i="1"/>
  <c r="I1533" i="1"/>
  <c r="N1533" i="1" s="1"/>
  <c r="S1532" i="1"/>
  <c r="R1532" i="1"/>
  <c r="P1532" i="1"/>
  <c r="K1532" i="1"/>
  <c r="H1532" i="1"/>
  <c r="I1532" i="1" s="1"/>
  <c r="N1532" i="1" s="1"/>
  <c r="S1531" i="1"/>
  <c r="R1531" i="1"/>
  <c r="P1531" i="1"/>
  <c r="I1531" i="1"/>
  <c r="N1531" i="1" s="1"/>
  <c r="S1530" i="1"/>
  <c r="R1530" i="1"/>
  <c r="P1530" i="1"/>
  <c r="K1530" i="1"/>
  <c r="H1530" i="1"/>
  <c r="I1530" i="1" s="1"/>
  <c r="N1530" i="1" s="1"/>
  <c r="S1529" i="1"/>
  <c r="R1529" i="1"/>
  <c r="P1529" i="1"/>
  <c r="I1529" i="1"/>
  <c r="N1529" i="1" s="1"/>
  <c r="S1528" i="1"/>
  <c r="R1528" i="1"/>
  <c r="P1528" i="1"/>
  <c r="I1528" i="1"/>
  <c r="N1528" i="1" s="1"/>
  <c r="S1527" i="1"/>
  <c r="R1527" i="1"/>
  <c r="P1527" i="1"/>
  <c r="I1527" i="1"/>
  <c r="N1527" i="1" s="1"/>
  <c r="S1526" i="1"/>
  <c r="R1526" i="1"/>
  <c r="P1526" i="1"/>
  <c r="I1526" i="1"/>
  <c r="N1526" i="1" s="1"/>
  <c r="S1525" i="1"/>
  <c r="R1525" i="1"/>
  <c r="P1525" i="1"/>
  <c r="K1525" i="1"/>
  <c r="H1525" i="1"/>
  <c r="S1524" i="1"/>
  <c r="R1524" i="1"/>
  <c r="P1524" i="1"/>
  <c r="K1524" i="1"/>
  <c r="H1524" i="1"/>
  <c r="S1523" i="1"/>
  <c r="R1523" i="1"/>
  <c r="P1523" i="1"/>
  <c r="I1523" i="1"/>
  <c r="N1523" i="1" s="1"/>
  <c r="S1522" i="1"/>
  <c r="R1522" i="1"/>
  <c r="P1522" i="1"/>
  <c r="I1522" i="1"/>
  <c r="N1522" i="1" s="1"/>
  <c r="S1521" i="1"/>
  <c r="R1521" i="1"/>
  <c r="P1521" i="1"/>
  <c r="K1521" i="1"/>
  <c r="H1521" i="1"/>
  <c r="I1521" i="1" s="1"/>
  <c r="N1521" i="1" s="1"/>
  <c r="S1520" i="1"/>
  <c r="R1520" i="1"/>
  <c r="P1520" i="1"/>
  <c r="I1520" i="1"/>
  <c r="N1520" i="1" s="1"/>
  <c r="S1519" i="1"/>
  <c r="R1519" i="1"/>
  <c r="P1519" i="1"/>
  <c r="I1519" i="1"/>
  <c r="N1519" i="1" s="1"/>
  <c r="S1518" i="1"/>
  <c r="R1518" i="1"/>
  <c r="P1518" i="1"/>
  <c r="I1518" i="1"/>
  <c r="N1518" i="1" s="1"/>
  <c r="S1517" i="1"/>
  <c r="R1517" i="1"/>
  <c r="P1517" i="1"/>
  <c r="K1517" i="1"/>
  <c r="H1517" i="1"/>
  <c r="I1517" i="1" s="1"/>
  <c r="N1517" i="1" s="1"/>
  <c r="S1516" i="1"/>
  <c r="R1516" i="1"/>
  <c r="P1516" i="1"/>
  <c r="I1516" i="1"/>
  <c r="N1516" i="1" s="1"/>
  <c r="S1515" i="1"/>
  <c r="R1515" i="1"/>
  <c r="P1515" i="1"/>
  <c r="K1515" i="1"/>
  <c r="H1515" i="1"/>
  <c r="S1514" i="1"/>
  <c r="R1514" i="1"/>
  <c r="P1514" i="1"/>
  <c r="I1514" i="1"/>
  <c r="N1514" i="1" s="1"/>
  <c r="S1513" i="1"/>
  <c r="R1513" i="1"/>
  <c r="P1513" i="1"/>
  <c r="I1513" i="1"/>
  <c r="N1513" i="1" s="1"/>
  <c r="S1512" i="1"/>
  <c r="R1512" i="1"/>
  <c r="P1512" i="1"/>
  <c r="I1512" i="1"/>
  <c r="N1512" i="1" s="1"/>
  <c r="S1511" i="1"/>
  <c r="R1511" i="1"/>
  <c r="P1511" i="1"/>
  <c r="I1511" i="1"/>
  <c r="N1511" i="1" s="1"/>
  <c r="S1510" i="1"/>
  <c r="R1510" i="1"/>
  <c r="P1510" i="1"/>
  <c r="K1510" i="1"/>
  <c r="H1510" i="1"/>
  <c r="I1510" i="1" s="1"/>
  <c r="N1510" i="1" s="1"/>
  <c r="S1509" i="1"/>
  <c r="R1509" i="1"/>
  <c r="P1509" i="1"/>
  <c r="K1509" i="1"/>
  <c r="H1509" i="1"/>
  <c r="I1509" i="1" s="1"/>
  <c r="N1509" i="1" s="1"/>
  <c r="S1508" i="1"/>
  <c r="R1508" i="1"/>
  <c r="P1508" i="1"/>
  <c r="I1508" i="1"/>
  <c r="N1508" i="1" s="1"/>
  <c r="S1507" i="1"/>
  <c r="R1507" i="1"/>
  <c r="P1507" i="1"/>
  <c r="K1507" i="1"/>
  <c r="H1507" i="1"/>
  <c r="I1507" i="1" s="1"/>
  <c r="N1507" i="1" s="1"/>
  <c r="S1506" i="1"/>
  <c r="R1506" i="1"/>
  <c r="P1506" i="1"/>
  <c r="I1506" i="1"/>
  <c r="N1506" i="1" s="1"/>
  <c r="S1505" i="1"/>
  <c r="R1505" i="1"/>
  <c r="P1505" i="1"/>
  <c r="K1505" i="1"/>
  <c r="H1505" i="1"/>
  <c r="I1505" i="1" s="1"/>
  <c r="N1505" i="1" s="1"/>
  <c r="S1504" i="1"/>
  <c r="R1504" i="1"/>
  <c r="P1504" i="1"/>
  <c r="I1504" i="1"/>
  <c r="N1504" i="1" s="1"/>
  <c r="S1503" i="1"/>
  <c r="R1503" i="1"/>
  <c r="P1503" i="1"/>
  <c r="K1503" i="1"/>
  <c r="H1503" i="1"/>
  <c r="I1503" i="1" s="1"/>
  <c r="N1503" i="1" s="1"/>
  <c r="S1502" i="1"/>
  <c r="R1502" i="1"/>
  <c r="P1502" i="1"/>
  <c r="I1502" i="1"/>
  <c r="N1502" i="1" s="1"/>
  <c r="S1501" i="1"/>
  <c r="R1501" i="1"/>
  <c r="P1501" i="1"/>
  <c r="K1501" i="1"/>
  <c r="H1501" i="1"/>
  <c r="I1501" i="1" s="1"/>
  <c r="N1501" i="1" s="1"/>
  <c r="S1500" i="1"/>
  <c r="R1500" i="1"/>
  <c r="P1500" i="1"/>
  <c r="I1500" i="1"/>
  <c r="N1500" i="1" s="1"/>
  <c r="S1499" i="1"/>
  <c r="R1499" i="1"/>
  <c r="P1499" i="1"/>
  <c r="K1499" i="1"/>
  <c r="H1499" i="1"/>
  <c r="S1498" i="1"/>
  <c r="R1498" i="1"/>
  <c r="P1498" i="1"/>
  <c r="I1498" i="1"/>
  <c r="N1498" i="1" s="1"/>
  <c r="S1497" i="1"/>
  <c r="R1497" i="1"/>
  <c r="P1497" i="1"/>
  <c r="K1497" i="1"/>
  <c r="I1497" i="1"/>
  <c r="N1497" i="1" s="1"/>
  <c r="S1496" i="1"/>
  <c r="R1496" i="1"/>
  <c r="P1496" i="1"/>
  <c r="K1496" i="1"/>
  <c r="H1496" i="1"/>
  <c r="I1496" i="1" s="1"/>
  <c r="N1496" i="1" s="1"/>
  <c r="S1495" i="1"/>
  <c r="R1495" i="1"/>
  <c r="P1495" i="1"/>
  <c r="I1495" i="1"/>
  <c r="N1495" i="1" s="1"/>
  <c r="S1494" i="1"/>
  <c r="R1494" i="1"/>
  <c r="P1494" i="1"/>
  <c r="K1494" i="1"/>
  <c r="H1494" i="1"/>
  <c r="I1494" i="1" s="1"/>
  <c r="N1494" i="1" s="1"/>
  <c r="S1493" i="1"/>
  <c r="R1493" i="1"/>
  <c r="P1493" i="1"/>
  <c r="I1493" i="1"/>
  <c r="N1493" i="1" s="1"/>
  <c r="S1492" i="1"/>
  <c r="R1492" i="1"/>
  <c r="P1492" i="1"/>
  <c r="K1492" i="1"/>
  <c r="H1492" i="1"/>
  <c r="I1492" i="1" s="1"/>
  <c r="N1492" i="1" s="1"/>
  <c r="S1491" i="1"/>
  <c r="R1491" i="1"/>
  <c r="P1491" i="1"/>
  <c r="I1491" i="1"/>
  <c r="N1491" i="1" s="1"/>
  <c r="S1490" i="1"/>
  <c r="R1490" i="1"/>
  <c r="P1490" i="1"/>
  <c r="I1490" i="1"/>
  <c r="N1490" i="1" s="1"/>
  <c r="S1489" i="1"/>
  <c r="R1489" i="1"/>
  <c r="P1489" i="1"/>
  <c r="K1489" i="1"/>
  <c r="H1489" i="1"/>
  <c r="I1489" i="1" s="1"/>
  <c r="N1489" i="1" s="1"/>
  <c r="S1488" i="1"/>
  <c r="R1488" i="1"/>
  <c r="P1488" i="1"/>
  <c r="I1488" i="1"/>
  <c r="N1488" i="1" s="1"/>
  <c r="S1487" i="1"/>
  <c r="R1487" i="1"/>
  <c r="P1487" i="1"/>
  <c r="K1487" i="1"/>
  <c r="H1487" i="1"/>
  <c r="I1487" i="1" s="1"/>
  <c r="N1487" i="1" s="1"/>
  <c r="S1486" i="1"/>
  <c r="R1486" i="1"/>
  <c r="P1486" i="1"/>
  <c r="I1486" i="1"/>
  <c r="N1486" i="1" s="1"/>
  <c r="S1485" i="1"/>
  <c r="R1485" i="1"/>
  <c r="P1485" i="1"/>
  <c r="K1485" i="1"/>
  <c r="H1485" i="1"/>
  <c r="S1484" i="1"/>
  <c r="R1484" i="1"/>
  <c r="P1484" i="1"/>
  <c r="I1484" i="1"/>
  <c r="N1484" i="1" s="1"/>
  <c r="S1483" i="1"/>
  <c r="R1483" i="1"/>
  <c r="P1483" i="1"/>
  <c r="I1483" i="1"/>
  <c r="N1483" i="1" s="1"/>
  <c r="B1483" i="1"/>
  <c r="B1490" i="1" s="1"/>
  <c r="B1497" i="1" s="1"/>
  <c r="B1504" i="1" s="1"/>
  <c r="B1511" i="1" s="1"/>
  <c r="B1518" i="1" s="1"/>
  <c r="B1525" i="1" s="1"/>
  <c r="B1532" i="1" s="1"/>
  <c r="B1539" i="1" s="1"/>
  <c r="B1546" i="1" s="1"/>
  <c r="B1553" i="1" s="1"/>
  <c r="B1560" i="1" s="1"/>
  <c r="B1567" i="1" s="1"/>
  <c r="B1574" i="1" s="1"/>
  <c r="B1581" i="1" s="1"/>
  <c r="B1588" i="1" s="1"/>
  <c r="B1595" i="1" s="1"/>
  <c r="B1602" i="1" s="1"/>
  <c r="B1609" i="1" s="1"/>
  <c r="B1616" i="1" s="1"/>
  <c r="B1623" i="1" s="1"/>
  <c r="B1630" i="1" s="1"/>
  <c r="B1637" i="1" s="1"/>
  <c r="B1644" i="1" s="1"/>
  <c r="B1651" i="1" s="1"/>
  <c r="B1658" i="1" s="1"/>
  <c r="B1665" i="1" s="1"/>
  <c r="B1672" i="1" s="1"/>
  <c r="B1679" i="1" s="1"/>
  <c r="B1686" i="1" s="1"/>
  <c r="B1693" i="1" s="1"/>
  <c r="B1700" i="1" s="1"/>
  <c r="B1707" i="1" s="1"/>
  <c r="B1714" i="1" s="1"/>
  <c r="B1721" i="1" s="1"/>
  <c r="B1728" i="1" s="1"/>
  <c r="B1735" i="1" s="1"/>
  <c r="B1742" i="1" s="1"/>
  <c r="B1749" i="1" s="1"/>
  <c r="B1756" i="1" s="1"/>
  <c r="B1763" i="1" s="1"/>
  <c r="B1770" i="1" s="1"/>
  <c r="B1777" i="1" s="1"/>
  <c r="B1784" i="1" s="1"/>
  <c r="B1791" i="1" s="1"/>
  <c r="B1798" i="1" s="1"/>
  <c r="B1805" i="1" s="1"/>
  <c r="B1812" i="1" s="1"/>
  <c r="B1819" i="1" s="1"/>
  <c r="B1826" i="1" s="1"/>
  <c r="S1482" i="1"/>
  <c r="R1482" i="1"/>
  <c r="P1482" i="1"/>
  <c r="K1482" i="1"/>
  <c r="H1482" i="1"/>
  <c r="I1482" i="1" s="1"/>
  <c r="N1482" i="1" s="1"/>
  <c r="S1481" i="1"/>
  <c r="R1481" i="1"/>
  <c r="P1481" i="1"/>
  <c r="I1481" i="1"/>
  <c r="N1481" i="1" s="1"/>
  <c r="S1480" i="1"/>
  <c r="R1480" i="1"/>
  <c r="P1480" i="1"/>
  <c r="K1480" i="1"/>
  <c r="H1480" i="1"/>
  <c r="I1480" i="1" s="1"/>
  <c r="N1480" i="1" s="1"/>
  <c r="S1479" i="1"/>
  <c r="R1479" i="1"/>
  <c r="P1479" i="1"/>
  <c r="I1479" i="1"/>
  <c r="N1479" i="1" s="1"/>
  <c r="S1478" i="1"/>
  <c r="R1478" i="1"/>
  <c r="P1478" i="1"/>
  <c r="K1478" i="1"/>
  <c r="H1478" i="1"/>
  <c r="I1478" i="1" s="1"/>
  <c r="N1478" i="1" s="1"/>
  <c r="S1477" i="1"/>
  <c r="R1477" i="1"/>
  <c r="P1477" i="1"/>
  <c r="I1477" i="1"/>
  <c r="N1477" i="1" s="1"/>
  <c r="S1476" i="1"/>
  <c r="R1476" i="1"/>
  <c r="P1476" i="1"/>
  <c r="K1476" i="1"/>
  <c r="H1476" i="1"/>
  <c r="S1475" i="1"/>
  <c r="R1475" i="1"/>
  <c r="P1475" i="1"/>
  <c r="I1475" i="1"/>
  <c r="N1475" i="1" s="1"/>
  <c r="S1474" i="1"/>
  <c r="R1474" i="1"/>
  <c r="P1474" i="1"/>
  <c r="K1474" i="1"/>
  <c r="H1474" i="1"/>
  <c r="I1474" i="1" s="1"/>
  <c r="N1474" i="1" s="1"/>
  <c r="S1473" i="1"/>
  <c r="R1473" i="1"/>
  <c r="P1473" i="1"/>
  <c r="I1473" i="1"/>
  <c r="N1473" i="1" s="1"/>
  <c r="S1472" i="1"/>
  <c r="R1472" i="1"/>
  <c r="P1472" i="1"/>
  <c r="K1472" i="1"/>
  <c r="H1472" i="1"/>
  <c r="I1472" i="1" s="1"/>
  <c r="N1472" i="1" s="1"/>
  <c r="S1471" i="1"/>
  <c r="R1471" i="1"/>
  <c r="P1471" i="1"/>
  <c r="I1471" i="1"/>
  <c r="N1471" i="1" s="1"/>
  <c r="S1470" i="1"/>
  <c r="R1470" i="1"/>
  <c r="P1470" i="1"/>
  <c r="K1470" i="1"/>
  <c r="H1470" i="1"/>
  <c r="I1470" i="1" s="1"/>
  <c r="N1470" i="1" s="1"/>
  <c r="S1469" i="1"/>
  <c r="R1469" i="1"/>
  <c r="P1469" i="1"/>
  <c r="K1469" i="1"/>
  <c r="H1469" i="1"/>
  <c r="S1468" i="1"/>
  <c r="R1468" i="1"/>
  <c r="P1468" i="1"/>
  <c r="K1468" i="1"/>
  <c r="H1468" i="1"/>
  <c r="I1468" i="1" s="1"/>
  <c r="N1468" i="1" s="1"/>
  <c r="S1467" i="1"/>
  <c r="R1467" i="1"/>
  <c r="P1467" i="1"/>
  <c r="K1467" i="1"/>
  <c r="H1467" i="1"/>
  <c r="I1467" i="1" s="1"/>
  <c r="N1467" i="1" s="1"/>
  <c r="S1466" i="1"/>
  <c r="R1466" i="1"/>
  <c r="P1466" i="1"/>
  <c r="K1466" i="1"/>
  <c r="H1466" i="1"/>
  <c r="S1465" i="1"/>
  <c r="R1465" i="1"/>
  <c r="P1465" i="1"/>
  <c r="K1465" i="1"/>
  <c r="I1465" i="1"/>
  <c r="N1465" i="1" s="1"/>
  <c r="S1464" i="1"/>
  <c r="R1464" i="1"/>
  <c r="P1464" i="1"/>
  <c r="K1464" i="1"/>
  <c r="I1464" i="1"/>
  <c r="N1464" i="1" s="1"/>
  <c r="S1463" i="1"/>
  <c r="R1463" i="1"/>
  <c r="P1463" i="1"/>
  <c r="K1463" i="1"/>
  <c r="I1463" i="1"/>
  <c r="N1463" i="1" s="1"/>
  <c r="S1462" i="1"/>
  <c r="R1462" i="1"/>
  <c r="P1462" i="1"/>
  <c r="K1462" i="1"/>
  <c r="I1462" i="1"/>
  <c r="N1462" i="1" s="1"/>
  <c r="S1461" i="1"/>
  <c r="R1461" i="1"/>
  <c r="P1461" i="1"/>
  <c r="K1461" i="1"/>
  <c r="I1461" i="1"/>
  <c r="N1461" i="1" s="1"/>
  <c r="S1460" i="1"/>
  <c r="R1460" i="1"/>
  <c r="P1460" i="1"/>
  <c r="K1460" i="1"/>
  <c r="I1460" i="1"/>
  <c r="N1460" i="1" s="1"/>
  <c r="S1459" i="1"/>
  <c r="R1459" i="1"/>
  <c r="P1459" i="1"/>
  <c r="K1459" i="1"/>
  <c r="I1459" i="1"/>
  <c r="N1459" i="1" s="1"/>
  <c r="S1458" i="1"/>
  <c r="R1458" i="1"/>
  <c r="P1458" i="1"/>
  <c r="K1458" i="1"/>
  <c r="H1458" i="1"/>
  <c r="S1457" i="1"/>
  <c r="R1457" i="1"/>
  <c r="P1457" i="1"/>
  <c r="I1457" i="1"/>
  <c r="N1457" i="1" s="1"/>
  <c r="S1456" i="1"/>
  <c r="R1456" i="1"/>
  <c r="P1456" i="1"/>
  <c r="K1456" i="1"/>
  <c r="H1456" i="1"/>
  <c r="I1456" i="1" s="1"/>
  <c r="N1456" i="1" s="1"/>
  <c r="S1455" i="1"/>
  <c r="R1455" i="1"/>
  <c r="P1455" i="1"/>
  <c r="I1455" i="1"/>
  <c r="N1455" i="1" s="1"/>
  <c r="S1454" i="1"/>
  <c r="R1454" i="1"/>
  <c r="P1454" i="1"/>
  <c r="K1454" i="1"/>
  <c r="H1454" i="1"/>
  <c r="I1454" i="1" s="1"/>
  <c r="N1454" i="1" s="1"/>
  <c r="S1453" i="1"/>
  <c r="R1453" i="1"/>
  <c r="P1453" i="1"/>
  <c r="I1453" i="1"/>
  <c r="N1453" i="1" s="1"/>
  <c r="S1452" i="1"/>
  <c r="R1452" i="1"/>
  <c r="P1452" i="1"/>
  <c r="I1452" i="1"/>
  <c r="N1452" i="1" s="1"/>
  <c r="S1451" i="1"/>
  <c r="R1451" i="1"/>
  <c r="P1451" i="1"/>
  <c r="K1451" i="1"/>
  <c r="H1451" i="1"/>
  <c r="I1451" i="1" s="1"/>
  <c r="N1451" i="1" s="1"/>
  <c r="S1450" i="1"/>
  <c r="R1450" i="1"/>
  <c r="P1450" i="1"/>
  <c r="I1450" i="1"/>
  <c r="N1450" i="1" s="1"/>
  <c r="S1449" i="1"/>
  <c r="R1449" i="1"/>
  <c r="P1449" i="1"/>
  <c r="I1449" i="1"/>
  <c r="N1449" i="1" s="1"/>
  <c r="S1448" i="1"/>
  <c r="R1448" i="1"/>
  <c r="P1448" i="1"/>
  <c r="K1448" i="1"/>
  <c r="H1448" i="1"/>
  <c r="S1447" i="1"/>
  <c r="R1447" i="1"/>
  <c r="P1447" i="1"/>
  <c r="I1447" i="1"/>
  <c r="N1447" i="1" s="1"/>
  <c r="S1446" i="1"/>
  <c r="R1446" i="1"/>
  <c r="P1446" i="1"/>
  <c r="K1446" i="1"/>
  <c r="H1446" i="1"/>
  <c r="I1446" i="1" s="1"/>
  <c r="N1446" i="1" s="1"/>
  <c r="S1445" i="1"/>
  <c r="R1445" i="1"/>
  <c r="P1445" i="1"/>
  <c r="I1445" i="1"/>
  <c r="N1445" i="1" s="1"/>
  <c r="S1444" i="1"/>
  <c r="R1444" i="1"/>
  <c r="P1444" i="1"/>
  <c r="K1444" i="1"/>
  <c r="H1444" i="1"/>
  <c r="I1444" i="1" s="1"/>
  <c r="N1444" i="1" s="1"/>
  <c r="S1443" i="1"/>
  <c r="R1443" i="1"/>
  <c r="P1443" i="1"/>
  <c r="I1443" i="1"/>
  <c r="N1443" i="1" s="1"/>
  <c r="S1442" i="1"/>
  <c r="R1442" i="1"/>
  <c r="P1442" i="1"/>
  <c r="K1442" i="1"/>
  <c r="H1442" i="1"/>
  <c r="I1442" i="1" s="1"/>
  <c r="N1442" i="1" s="1"/>
  <c r="S1441" i="1"/>
  <c r="R1441" i="1"/>
  <c r="P1441" i="1"/>
  <c r="K1441" i="1"/>
  <c r="H1441" i="1"/>
  <c r="I1441" i="1" s="1"/>
  <c r="N1441" i="1" s="1"/>
  <c r="S1440" i="1"/>
  <c r="R1440" i="1"/>
  <c r="P1440" i="1"/>
  <c r="I1440" i="1"/>
  <c r="N1440" i="1" s="1"/>
  <c r="S1439" i="1"/>
  <c r="R1439" i="1"/>
  <c r="P1439" i="1"/>
  <c r="K1439" i="1"/>
  <c r="H1439" i="1"/>
  <c r="I1439" i="1" s="1"/>
  <c r="N1439" i="1" s="1"/>
  <c r="S1438" i="1"/>
  <c r="R1438" i="1"/>
  <c r="P1438" i="1"/>
  <c r="I1438" i="1"/>
  <c r="N1438" i="1" s="1"/>
  <c r="S1437" i="1"/>
  <c r="R1437" i="1"/>
  <c r="P1437" i="1"/>
  <c r="K1437" i="1"/>
  <c r="H1437" i="1"/>
  <c r="I1437" i="1" s="1"/>
  <c r="N1437" i="1" s="1"/>
  <c r="S1436" i="1"/>
  <c r="R1436" i="1"/>
  <c r="P1436" i="1"/>
  <c r="K1436" i="1"/>
  <c r="H1436" i="1"/>
  <c r="I1436" i="1" s="1"/>
  <c r="N1436" i="1" s="1"/>
  <c r="S1435" i="1"/>
  <c r="R1435" i="1"/>
  <c r="P1435" i="1"/>
  <c r="I1435" i="1"/>
  <c r="N1435" i="1" s="1"/>
  <c r="S1434" i="1"/>
  <c r="R1434" i="1"/>
  <c r="P1434" i="1"/>
  <c r="K1434" i="1"/>
  <c r="H1434" i="1"/>
  <c r="I1434" i="1" s="1"/>
  <c r="N1434" i="1" s="1"/>
  <c r="S1433" i="1"/>
  <c r="R1433" i="1"/>
  <c r="P1433" i="1"/>
  <c r="I1433" i="1"/>
  <c r="N1433" i="1" s="1"/>
  <c r="S1432" i="1"/>
  <c r="R1432" i="1"/>
  <c r="P1432" i="1"/>
  <c r="K1432" i="1"/>
  <c r="H1432" i="1"/>
  <c r="I1432" i="1" s="1"/>
  <c r="N1432" i="1" s="1"/>
  <c r="S1431" i="1"/>
  <c r="R1431" i="1"/>
  <c r="P1431" i="1"/>
  <c r="I1431" i="1"/>
  <c r="N1431" i="1" s="1"/>
  <c r="S1430" i="1"/>
  <c r="R1430" i="1"/>
  <c r="P1430" i="1"/>
  <c r="K1430" i="1"/>
  <c r="H1430" i="1"/>
  <c r="I1430" i="1" s="1"/>
  <c r="N1430" i="1" s="1"/>
  <c r="S1429" i="1"/>
  <c r="R1429" i="1"/>
  <c r="P1429" i="1"/>
  <c r="K1429" i="1"/>
  <c r="H1429" i="1"/>
  <c r="I1429" i="1" s="1"/>
  <c r="N1429" i="1" s="1"/>
  <c r="S1428" i="1"/>
  <c r="R1428" i="1"/>
  <c r="P1428" i="1"/>
  <c r="K1428" i="1"/>
  <c r="H1428" i="1"/>
  <c r="S1427" i="1"/>
  <c r="R1427" i="1"/>
  <c r="P1427" i="1"/>
  <c r="K1427" i="1"/>
  <c r="H1427" i="1"/>
  <c r="I1427" i="1" s="1"/>
  <c r="N1427" i="1" s="1"/>
  <c r="S1426" i="1"/>
  <c r="R1426" i="1"/>
  <c r="P1426" i="1"/>
  <c r="I1426" i="1"/>
  <c r="N1426" i="1" s="1"/>
  <c r="S1425" i="1"/>
  <c r="R1425" i="1"/>
  <c r="P1425" i="1"/>
  <c r="K1425" i="1"/>
  <c r="H1425" i="1"/>
  <c r="I1425" i="1" s="1"/>
  <c r="N1425" i="1" s="1"/>
  <c r="S1424" i="1"/>
  <c r="R1424" i="1"/>
  <c r="P1424" i="1"/>
  <c r="K1424" i="1"/>
  <c r="H1424" i="1"/>
  <c r="I1424" i="1" s="1"/>
  <c r="N1424" i="1" s="1"/>
  <c r="S1423" i="1"/>
  <c r="R1423" i="1"/>
  <c r="P1423" i="1"/>
  <c r="K1423" i="1"/>
  <c r="H1423" i="1"/>
  <c r="I1423" i="1" s="1"/>
  <c r="N1423" i="1" s="1"/>
  <c r="S1422" i="1"/>
  <c r="R1422" i="1"/>
  <c r="P1422" i="1"/>
  <c r="I1422" i="1"/>
  <c r="N1422" i="1" s="1"/>
  <c r="S1421" i="1"/>
  <c r="R1421" i="1"/>
  <c r="P1421" i="1"/>
  <c r="K1421" i="1"/>
  <c r="H1421" i="1"/>
  <c r="S1420" i="1"/>
  <c r="R1420" i="1"/>
  <c r="P1420" i="1"/>
  <c r="I1420" i="1"/>
  <c r="N1420" i="1" s="1"/>
  <c r="S1419" i="1"/>
  <c r="R1419" i="1"/>
  <c r="P1419" i="1"/>
  <c r="K1419" i="1"/>
  <c r="H1419" i="1"/>
  <c r="I1419" i="1" s="1"/>
  <c r="N1419" i="1" s="1"/>
  <c r="S1418" i="1"/>
  <c r="R1418" i="1"/>
  <c r="P1418" i="1"/>
  <c r="I1418" i="1"/>
  <c r="N1418" i="1" s="1"/>
  <c r="S1417" i="1"/>
  <c r="R1417" i="1"/>
  <c r="P1417" i="1"/>
  <c r="K1417" i="1"/>
  <c r="H1417" i="1"/>
  <c r="I1417" i="1" s="1"/>
  <c r="N1417" i="1" s="1"/>
  <c r="S1416" i="1"/>
  <c r="R1416" i="1"/>
  <c r="P1416" i="1"/>
  <c r="K1416" i="1"/>
  <c r="I1416" i="1"/>
  <c r="N1416" i="1" s="1"/>
  <c r="S1415" i="1"/>
  <c r="R1415" i="1"/>
  <c r="P1415" i="1"/>
  <c r="I1415" i="1"/>
  <c r="N1415" i="1" s="1"/>
  <c r="S1414" i="1"/>
  <c r="R1414" i="1"/>
  <c r="P1414" i="1"/>
  <c r="K1414" i="1"/>
  <c r="H1414" i="1"/>
  <c r="I1414" i="1" s="1"/>
  <c r="N1414" i="1" s="1"/>
  <c r="S1413" i="1"/>
  <c r="R1413" i="1"/>
  <c r="P1413" i="1"/>
  <c r="K1413" i="1"/>
  <c r="H1413" i="1"/>
  <c r="I1413" i="1" s="1"/>
  <c r="N1413" i="1" s="1"/>
  <c r="S1412" i="1"/>
  <c r="R1412" i="1"/>
  <c r="P1412" i="1"/>
  <c r="I1412" i="1"/>
  <c r="N1412" i="1" s="1"/>
  <c r="S1411" i="1"/>
  <c r="R1411" i="1"/>
  <c r="P1411" i="1"/>
  <c r="K1411" i="1"/>
  <c r="H1411" i="1"/>
  <c r="I1411" i="1" s="1"/>
  <c r="N1411" i="1" s="1"/>
  <c r="S1410" i="1"/>
  <c r="R1410" i="1"/>
  <c r="P1410" i="1"/>
  <c r="K1410" i="1"/>
  <c r="H1410" i="1"/>
  <c r="I1410" i="1" s="1"/>
  <c r="N1410" i="1" s="1"/>
  <c r="S1409" i="1"/>
  <c r="R1409" i="1"/>
  <c r="P1409" i="1"/>
  <c r="I1409" i="1"/>
  <c r="N1409" i="1" s="1"/>
  <c r="S1408" i="1"/>
  <c r="R1408" i="1"/>
  <c r="P1408" i="1"/>
  <c r="K1408" i="1"/>
  <c r="H1408" i="1"/>
  <c r="I1408" i="1" s="1"/>
  <c r="N1408" i="1" s="1"/>
  <c r="S1407" i="1"/>
  <c r="R1407" i="1"/>
  <c r="P1407" i="1"/>
  <c r="K1407" i="1"/>
  <c r="H1407" i="1"/>
  <c r="S1406" i="1"/>
  <c r="R1406" i="1"/>
  <c r="P1406" i="1"/>
  <c r="K1406" i="1"/>
  <c r="H1406" i="1"/>
  <c r="I1406" i="1" s="1"/>
  <c r="N1406" i="1" s="1"/>
  <c r="S1405" i="1"/>
  <c r="R1405" i="1"/>
  <c r="P1405" i="1"/>
  <c r="I1405" i="1"/>
  <c r="N1405" i="1" s="1"/>
  <c r="S1404" i="1"/>
  <c r="R1404" i="1"/>
  <c r="P1404" i="1"/>
  <c r="K1404" i="1"/>
  <c r="H1404" i="1"/>
  <c r="I1404" i="1" s="1"/>
  <c r="N1404" i="1" s="1"/>
  <c r="S1403" i="1"/>
  <c r="R1403" i="1"/>
  <c r="P1403" i="1"/>
  <c r="I1403" i="1"/>
  <c r="N1403" i="1" s="1"/>
  <c r="S1402" i="1"/>
  <c r="R1402" i="1"/>
  <c r="P1402" i="1"/>
  <c r="K1402" i="1"/>
  <c r="H1402" i="1"/>
  <c r="I1402" i="1" s="1"/>
  <c r="N1402" i="1" s="1"/>
  <c r="S1401" i="1"/>
  <c r="R1401" i="1"/>
  <c r="P1401" i="1"/>
  <c r="I1401" i="1"/>
  <c r="N1401" i="1" s="1"/>
  <c r="S1400" i="1"/>
  <c r="R1400" i="1"/>
  <c r="P1400" i="1"/>
  <c r="K1400" i="1"/>
  <c r="H1400" i="1"/>
  <c r="I1400" i="1" s="1"/>
  <c r="N1400" i="1" s="1"/>
  <c r="R1399" i="1"/>
  <c r="P1399" i="1"/>
  <c r="I1399" i="1"/>
  <c r="S1398" i="1"/>
  <c r="R1398" i="1"/>
  <c r="P1398" i="1"/>
  <c r="K1398" i="1"/>
  <c r="H1398" i="1"/>
  <c r="I1398" i="1" s="1"/>
  <c r="N1398" i="1" s="1"/>
  <c r="S1397" i="1"/>
  <c r="R1397" i="1"/>
  <c r="P1397" i="1"/>
  <c r="I1397" i="1"/>
  <c r="N1397" i="1" s="1"/>
  <c r="S1396" i="1"/>
  <c r="R1396" i="1"/>
  <c r="P1396" i="1"/>
  <c r="K1396" i="1"/>
  <c r="H1396" i="1"/>
  <c r="I1396" i="1" s="1"/>
  <c r="N1396" i="1" s="1"/>
  <c r="S1395" i="1"/>
  <c r="R1395" i="1"/>
  <c r="P1395" i="1"/>
  <c r="K1395" i="1"/>
  <c r="H1395" i="1"/>
  <c r="I1395" i="1" s="1"/>
  <c r="N1395" i="1" s="1"/>
  <c r="S1394" i="1"/>
  <c r="R1394" i="1"/>
  <c r="P1394" i="1"/>
  <c r="K1394" i="1"/>
  <c r="H1394" i="1"/>
  <c r="I1394" i="1" s="1"/>
  <c r="N1394" i="1" s="1"/>
  <c r="S1393" i="1"/>
  <c r="R1393" i="1"/>
  <c r="P1393" i="1"/>
  <c r="K1393" i="1"/>
  <c r="H1393" i="1"/>
  <c r="I1393" i="1" s="1"/>
  <c r="N1393" i="1" s="1"/>
  <c r="S1392" i="1"/>
  <c r="R1392" i="1"/>
  <c r="P1392" i="1"/>
  <c r="K1392" i="1"/>
  <c r="H1392" i="1"/>
  <c r="I1392" i="1" s="1"/>
  <c r="N1392" i="1" s="1"/>
  <c r="S1391" i="1"/>
  <c r="R1391" i="1"/>
  <c r="P1391" i="1"/>
  <c r="K1391" i="1"/>
  <c r="H1391" i="1"/>
  <c r="I1391" i="1" s="1"/>
  <c r="N1391" i="1" s="1"/>
  <c r="S1390" i="1"/>
  <c r="R1390" i="1"/>
  <c r="P1390" i="1"/>
  <c r="K1390" i="1"/>
  <c r="H1390" i="1"/>
  <c r="I1390" i="1" s="1"/>
  <c r="N1390" i="1" s="1"/>
  <c r="S1389" i="1"/>
  <c r="R1389" i="1"/>
  <c r="P1389" i="1"/>
  <c r="K1389" i="1"/>
  <c r="H1389" i="1"/>
  <c r="I1389" i="1" s="1"/>
  <c r="N1389" i="1" s="1"/>
  <c r="S1388" i="1"/>
  <c r="R1388" i="1"/>
  <c r="P1388" i="1"/>
  <c r="K1388" i="1"/>
  <c r="H1388" i="1"/>
  <c r="I1388" i="1" s="1"/>
  <c r="N1388" i="1" s="1"/>
  <c r="S1387" i="1"/>
  <c r="R1387" i="1"/>
  <c r="P1387" i="1"/>
  <c r="K1387" i="1"/>
  <c r="H1387" i="1"/>
  <c r="I1387" i="1" s="1"/>
  <c r="N1387" i="1" s="1"/>
  <c r="S1386" i="1"/>
  <c r="R1386" i="1"/>
  <c r="P1386" i="1"/>
  <c r="K1386" i="1"/>
  <c r="H1386" i="1"/>
  <c r="I1386" i="1" s="1"/>
  <c r="N1386" i="1" s="1"/>
  <c r="S1385" i="1"/>
  <c r="R1385" i="1"/>
  <c r="P1385" i="1"/>
  <c r="K1385" i="1"/>
  <c r="H1385" i="1"/>
  <c r="S1384" i="1"/>
  <c r="R1384" i="1"/>
  <c r="P1384" i="1"/>
  <c r="K1384" i="1"/>
  <c r="H1384" i="1"/>
  <c r="I1384" i="1" s="1"/>
  <c r="N1384" i="1" s="1"/>
  <c r="S1383" i="1"/>
  <c r="R1383" i="1"/>
  <c r="P1383" i="1"/>
  <c r="K1383" i="1"/>
  <c r="H1383" i="1"/>
  <c r="I1383" i="1" s="1"/>
  <c r="N1383" i="1" s="1"/>
  <c r="S1382" i="1"/>
  <c r="R1382" i="1"/>
  <c r="P1382" i="1"/>
  <c r="K1382" i="1"/>
  <c r="H1382" i="1"/>
  <c r="I1382" i="1" s="1"/>
  <c r="N1382" i="1" s="1"/>
  <c r="S1381" i="1"/>
  <c r="R1381" i="1"/>
  <c r="P1381" i="1"/>
  <c r="K1381" i="1"/>
  <c r="H1381" i="1"/>
  <c r="I1381" i="1" s="1"/>
  <c r="N1381" i="1" s="1"/>
  <c r="S1380" i="1"/>
  <c r="R1380" i="1"/>
  <c r="P1380" i="1"/>
  <c r="I1380" i="1"/>
  <c r="N1380" i="1" s="1"/>
  <c r="S1379" i="1"/>
  <c r="R1379" i="1"/>
  <c r="P1379" i="1"/>
  <c r="K1379" i="1"/>
  <c r="H1379" i="1"/>
  <c r="I1379" i="1" s="1"/>
  <c r="N1379" i="1" s="1"/>
  <c r="S1378" i="1"/>
  <c r="R1378" i="1"/>
  <c r="P1378" i="1"/>
  <c r="I1378" i="1"/>
  <c r="N1378" i="1" s="1"/>
  <c r="S1377" i="1"/>
  <c r="R1377" i="1"/>
  <c r="P1377" i="1"/>
  <c r="K1377" i="1"/>
  <c r="H1377" i="1"/>
  <c r="I1377" i="1" s="1"/>
  <c r="N1377" i="1" s="1"/>
  <c r="R1376" i="1"/>
  <c r="P1376" i="1"/>
  <c r="I1376" i="1"/>
  <c r="S1375" i="1"/>
  <c r="R1375" i="1"/>
  <c r="P1375" i="1"/>
  <c r="K1375" i="1"/>
  <c r="H1375" i="1"/>
  <c r="I1375" i="1" s="1"/>
  <c r="N1375" i="1" s="1"/>
  <c r="S1374" i="1"/>
  <c r="R1374" i="1"/>
  <c r="P1374" i="1"/>
  <c r="I1374" i="1"/>
  <c r="N1374" i="1" s="1"/>
  <c r="S1373" i="1"/>
  <c r="R1373" i="1"/>
  <c r="P1373" i="1"/>
  <c r="I1373" i="1"/>
  <c r="N1373" i="1" s="1"/>
  <c r="S1372" i="1"/>
  <c r="R1372" i="1"/>
  <c r="P1372" i="1"/>
  <c r="K1372" i="1"/>
  <c r="H1372" i="1"/>
  <c r="S1371" i="1"/>
  <c r="R1371" i="1"/>
  <c r="P1371" i="1"/>
  <c r="I1371" i="1"/>
  <c r="N1371" i="1" s="1"/>
  <c r="S1370" i="1"/>
  <c r="R1370" i="1"/>
  <c r="P1370" i="1"/>
  <c r="K1370" i="1"/>
  <c r="H1370" i="1"/>
  <c r="I1370" i="1" s="1"/>
  <c r="N1370" i="1" s="1"/>
  <c r="S1369" i="1"/>
  <c r="R1369" i="1"/>
  <c r="P1369" i="1"/>
  <c r="I1369" i="1"/>
  <c r="N1369" i="1" s="1"/>
  <c r="S1368" i="1"/>
  <c r="R1368" i="1"/>
  <c r="P1368" i="1"/>
  <c r="K1368" i="1"/>
  <c r="H1368" i="1"/>
  <c r="S1367" i="1"/>
  <c r="R1367" i="1"/>
  <c r="P1367" i="1"/>
  <c r="I1367" i="1"/>
  <c r="N1367" i="1" s="1"/>
  <c r="S1366" i="1"/>
  <c r="R1366" i="1"/>
  <c r="P1366" i="1"/>
  <c r="K1366" i="1"/>
  <c r="H1366" i="1"/>
  <c r="I1366" i="1" s="1"/>
  <c r="N1366" i="1" s="1"/>
  <c r="S1365" i="1"/>
  <c r="R1365" i="1"/>
  <c r="P1365" i="1"/>
  <c r="I1365" i="1"/>
  <c r="N1365" i="1" s="1"/>
  <c r="S1364" i="1"/>
  <c r="R1364" i="1"/>
  <c r="P1364" i="1"/>
  <c r="K1364" i="1"/>
  <c r="H1364" i="1"/>
  <c r="I1364" i="1" s="1"/>
  <c r="N1364" i="1" s="1"/>
  <c r="R1363" i="1"/>
  <c r="P1363" i="1"/>
  <c r="I1363" i="1"/>
  <c r="S1362" i="1"/>
  <c r="R1362" i="1"/>
  <c r="P1362" i="1"/>
  <c r="K1362" i="1"/>
  <c r="H1362" i="1"/>
  <c r="I1362" i="1" s="1"/>
  <c r="N1362" i="1" s="1"/>
  <c r="S1361" i="1"/>
  <c r="R1361" i="1"/>
  <c r="P1361" i="1"/>
  <c r="K1361" i="1"/>
  <c r="H1361" i="1"/>
  <c r="I1361" i="1" s="1"/>
  <c r="N1361" i="1" s="1"/>
  <c r="S1360" i="1"/>
  <c r="R1360" i="1"/>
  <c r="P1360" i="1"/>
  <c r="I1360" i="1"/>
  <c r="N1360" i="1" s="1"/>
  <c r="S1359" i="1"/>
  <c r="R1359" i="1"/>
  <c r="P1359" i="1"/>
  <c r="K1359" i="1"/>
  <c r="H1359" i="1"/>
  <c r="I1359" i="1" s="1"/>
  <c r="N1359" i="1" s="1"/>
  <c r="S1358" i="1"/>
  <c r="R1358" i="1"/>
  <c r="P1358" i="1"/>
  <c r="I1358" i="1"/>
  <c r="N1358" i="1" s="1"/>
  <c r="S1357" i="1"/>
  <c r="R1357" i="1"/>
  <c r="P1357" i="1"/>
  <c r="K1357" i="1"/>
  <c r="H1357" i="1"/>
  <c r="I1357" i="1" s="1"/>
  <c r="N1357" i="1" s="1"/>
  <c r="S1356" i="1"/>
  <c r="R1356" i="1"/>
  <c r="P1356" i="1"/>
  <c r="K1356" i="1"/>
  <c r="H1356" i="1"/>
  <c r="I1356" i="1" s="1"/>
  <c r="N1356" i="1" s="1"/>
  <c r="S1355" i="1"/>
  <c r="R1355" i="1"/>
  <c r="P1355" i="1"/>
  <c r="I1355" i="1"/>
  <c r="N1355" i="1" s="1"/>
  <c r="S1354" i="1"/>
  <c r="R1354" i="1"/>
  <c r="P1354" i="1"/>
  <c r="K1354" i="1"/>
  <c r="H1354" i="1"/>
  <c r="I1354" i="1" s="1"/>
  <c r="N1354" i="1" s="1"/>
  <c r="S1353" i="1"/>
  <c r="R1353" i="1"/>
  <c r="P1353" i="1"/>
  <c r="I1353" i="1"/>
  <c r="N1353" i="1" s="1"/>
  <c r="S1352" i="1"/>
  <c r="R1352" i="1"/>
  <c r="P1352" i="1"/>
  <c r="K1352" i="1"/>
  <c r="H1352" i="1"/>
  <c r="I1352" i="1" s="1"/>
  <c r="N1352" i="1" s="1"/>
  <c r="S1351" i="1"/>
  <c r="R1351" i="1"/>
  <c r="P1351" i="1"/>
  <c r="I1351" i="1"/>
  <c r="N1351" i="1" s="1"/>
  <c r="S1350" i="1"/>
  <c r="R1350" i="1"/>
  <c r="P1350" i="1"/>
  <c r="K1350" i="1"/>
  <c r="H1350" i="1"/>
  <c r="S1349" i="1"/>
  <c r="R1349" i="1"/>
  <c r="P1349" i="1"/>
  <c r="K1349" i="1"/>
  <c r="H1349" i="1"/>
  <c r="I1349" i="1" s="1"/>
  <c r="N1349" i="1" s="1"/>
  <c r="S1348" i="1"/>
  <c r="R1348" i="1"/>
  <c r="P1348" i="1"/>
  <c r="I1348" i="1"/>
  <c r="N1348" i="1" s="1"/>
  <c r="S1347" i="1"/>
  <c r="R1347" i="1"/>
  <c r="P1347" i="1"/>
  <c r="K1347" i="1"/>
  <c r="H1347" i="1"/>
  <c r="I1347" i="1" s="1"/>
  <c r="N1347" i="1" s="1"/>
  <c r="S1346" i="1"/>
  <c r="R1346" i="1"/>
  <c r="P1346" i="1"/>
  <c r="I1346" i="1"/>
  <c r="N1346" i="1" s="1"/>
  <c r="S1345" i="1"/>
  <c r="R1345" i="1"/>
  <c r="P1345" i="1"/>
  <c r="K1345" i="1"/>
  <c r="H1345" i="1"/>
  <c r="I1345" i="1" s="1"/>
  <c r="N1345" i="1" s="1"/>
  <c r="S1344" i="1"/>
  <c r="R1344" i="1"/>
  <c r="P1344" i="1"/>
  <c r="I1344" i="1"/>
  <c r="N1344" i="1" s="1"/>
  <c r="S1343" i="1"/>
  <c r="R1343" i="1"/>
  <c r="P1343" i="1"/>
  <c r="K1343" i="1"/>
  <c r="H1343" i="1"/>
  <c r="S1342" i="1"/>
  <c r="R1342" i="1"/>
  <c r="P1342" i="1"/>
  <c r="I1342" i="1"/>
  <c r="N1342" i="1" s="1"/>
  <c r="S1341" i="1"/>
  <c r="R1341" i="1"/>
  <c r="P1341" i="1"/>
  <c r="K1341" i="1"/>
  <c r="H1341" i="1"/>
  <c r="I1341" i="1" s="1"/>
  <c r="N1341" i="1" s="1"/>
  <c r="S1340" i="1"/>
  <c r="R1340" i="1"/>
  <c r="P1340" i="1"/>
  <c r="K1340" i="1"/>
  <c r="H1340" i="1"/>
  <c r="I1340" i="1" s="1"/>
  <c r="N1340" i="1" s="1"/>
  <c r="S1339" i="1"/>
  <c r="R1339" i="1"/>
  <c r="P1339" i="1"/>
  <c r="I1339" i="1"/>
  <c r="N1339" i="1" s="1"/>
  <c r="S1338" i="1"/>
  <c r="R1338" i="1"/>
  <c r="P1338" i="1"/>
  <c r="K1338" i="1"/>
  <c r="H1338" i="1"/>
  <c r="I1338" i="1" s="1"/>
  <c r="N1338" i="1" s="1"/>
  <c r="S1337" i="1"/>
  <c r="R1337" i="1"/>
  <c r="P1337" i="1"/>
  <c r="I1337" i="1"/>
  <c r="N1337" i="1" s="1"/>
  <c r="S1336" i="1"/>
  <c r="R1336" i="1"/>
  <c r="P1336" i="1"/>
  <c r="K1336" i="1"/>
  <c r="H1336" i="1"/>
  <c r="I1336" i="1" s="1"/>
  <c r="N1336" i="1" s="1"/>
  <c r="S1335" i="1"/>
  <c r="R1335" i="1"/>
  <c r="P1335" i="1"/>
  <c r="I1335" i="1"/>
  <c r="N1335" i="1" s="1"/>
  <c r="S1334" i="1"/>
  <c r="R1334" i="1"/>
  <c r="P1334" i="1"/>
  <c r="K1334" i="1"/>
  <c r="H1334" i="1"/>
  <c r="I1334" i="1" s="1"/>
  <c r="N1334" i="1" s="1"/>
  <c r="S1333" i="1"/>
  <c r="R1333" i="1"/>
  <c r="P1333" i="1"/>
  <c r="I1333" i="1"/>
  <c r="N1333" i="1" s="1"/>
  <c r="S1332" i="1"/>
  <c r="R1332" i="1"/>
  <c r="P1332" i="1"/>
  <c r="K1332" i="1"/>
  <c r="H1332" i="1"/>
  <c r="I1332" i="1" s="1"/>
  <c r="N1332" i="1" s="1"/>
  <c r="S1331" i="1"/>
  <c r="R1331" i="1"/>
  <c r="P1331" i="1"/>
  <c r="K1331" i="1"/>
  <c r="H1331" i="1"/>
  <c r="I1331" i="1" s="1"/>
  <c r="N1331" i="1" s="1"/>
  <c r="S1330" i="1"/>
  <c r="R1330" i="1"/>
  <c r="P1330" i="1"/>
  <c r="I1330" i="1"/>
  <c r="N1330" i="1" s="1"/>
  <c r="S1329" i="1"/>
  <c r="R1329" i="1"/>
  <c r="P1329" i="1"/>
  <c r="K1329" i="1"/>
  <c r="H1329" i="1"/>
  <c r="S1328" i="1"/>
  <c r="R1328" i="1"/>
  <c r="P1328" i="1"/>
  <c r="I1328" i="1"/>
  <c r="N1328" i="1" s="1"/>
  <c r="S1327" i="1"/>
  <c r="R1327" i="1"/>
  <c r="P1327" i="1"/>
  <c r="K1327" i="1"/>
  <c r="H1327" i="1"/>
  <c r="I1327" i="1" s="1"/>
  <c r="N1327" i="1" s="1"/>
  <c r="S1326" i="1"/>
  <c r="R1326" i="1"/>
  <c r="P1326" i="1"/>
  <c r="I1326" i="1"/>
  <c r="N1326" i="1" s="1"/>
  <c r="S1325" i="1"/>
  <c r="R1325" i="1"/>
  <c r="P1325" i="1"/>
  <c r="K1325" i="1"/>
  <c r="H1325" i="1"/>
  <c r="I1325" i="1" s="1"/>
  <c r="N1325" i="1" s="1"/>
  <c r="S1324" i="1"/>
  <c r="R1324" i="1"/>
  <c r="P1324" i="1"/>
  <c r="I1324" i="1"/>
  <c r="N1324" i="1" s="1"/>
  <c r="S1323" i="1"/>
  <c r="R1323" i="1"/>
  <c r="P1323" i="1"/>
  <c r="K1323" i="1"/>
  <c r="H1323" i="1"/>
  <c r="I1323" i="1" s="1"/>
  <c r="N1323" i="1" s="1"/>
  <c r="S1322" i="1"/>
  <c r="R1322" i="1"/>
  <c r="P1322" i="1"/>
  <c r="K1322" i="1"/>
  <c r="H1322" i="1"/>
  <c r="I1322" i="1" s="1"/>
  <c r="N1322" i="1" s="1"/>
  <c r="S1321" i="1"/>
  <c r="R1321" i="1"/>
  <c r="P1321" i="1"/>
  <c r="I1321" i="1"/>
  <c r="N1321" i="1" s="1"/>
  <c r="S1320" i="1"/>
  <c r="R1320" i="1"/>
  <c r="P1320" i="1"/>
  <c r="K1320" i="1"/>
  <c r="H1320" i="1"/>
  <c r="S1319" i="1"/>
  <c r="R1319" i="1"/>
  <c r="P1319" i="1"/>
  <c r="I1319" i="1"/>
  <c r="N1319" i="1" s="1"/>
  <c r="S1318" i="1"/>
  <c r="R1318" i="1"/>
  <c r="P1318" i="1"/>
  <c r="K1318" i="1"/>
  <c r="H1318" i="1"/>
  <c r="I1318" i="1" s="1"/>
  <c r="N1318" i="1" s="1"/>
  <c r="S1317" i="1"/>
  <c r="R1317" i="1"/>
  <c r="P1317" i="1"/>
  <c r="I1317" i="1"/>
  <c r="N1317" i="1" s="1"/>
  <c r="S1316" i="1"/>
  <c r="R1316" i="1"/>
  <c r="P1316" i="1"/>
  <c r="K1316" i="1"/>
  <c r="H1316" i="1"/>
  <c r="I1316" i="1" s="1"/>
  <c r="N1316" i="1" s="1"/>
  <c r="S1315" i="1"/>
  <c r="R1315" i="1"/>
  <c r="P1315" i="1"/>
  <c r="I1315" i="1"/>
  <c r="N1315" i="1" s="1"/>
  <c r="S1314" i="1"/>
  <c r="R1314" i="1"/>
  <c r="P1314" i="1"/>
  <c r="K1314" i="1"/>
  <c r="H1314" i="1"/>
  <c r="I1314" i="1" s="1"/>
  <c r="N1314" i="1" s="1"/>
  <c r="S1313" i="1"/>
  <c r="R1313" i="1"/>
  <c r="P1313" i="1"/>
  <c r="K1313" i="1"/>
  <c r="H1313" i="1"/>
  <c r="I1313" i="1" s="1"/>
  <c r="N1313" i="1" s="1"/>
  <c r="S1312" i="1"/>
  <c r="R1312" i="1"/>
  <c r="P1312" i="1"/>
  <c r="K1312" i="1"/>
  <c r="H1312" i="1"/>
  <c r="I1312" i="1" s="1"/>
  <c r="N1312" i="1" s="1"/>
  <c r="S1311" i="1"/>
  <c r="R1311" i="1"/>
  <c r="P1311" i="1"/>
  <c r="K1311" i="1"/>
  <c r="H1311" i="1"/>
  <c r="I1311" i="1" s="1"/>
  <c r="N1311" i="1" s="1"/>
  <c r="S1310" i="1"/>
  <c r="R1310" i="1"/>
  <c r="P1310" i="1"/>
  <c r="K1310" i="1"/>
  <c r="H1310" i="1"/>
  <c r="I1310" i="1" s="1"/>
  <c r="N1310" i="1" s="1"/>
  <c r="S1309" i="1"/>
  <c r="R1309" i="1"/>
  <c r="P1309" i="1"/>
  <c r="K1309" i="1"/>
  <c r="H1309" i="1"/>
  <c r="I1309" i="1" s="1"/>
  <c r="N1309" i="1" s="1"/>
  <c r="S1308" i="1"/>
  <c r="R1308" i="1"/>
  <c r="P1308" i="1"/>
  <c r="K1308" i="1"/>
  <c r="H1308" i="1"/>
  <c r="I1308" i="1" s="1"/>
  <c r="N1308" i="1" s="1"/>
  <c r="S1307" i="1"/>
  <c r="R1307" i="1"/>
  <c r="P1307" i="1"/>
  <c r="K1307" i="1"/>
  <c r="H1307" i="1"/>
  <c r="I1307" i="1" s="1"/>
  <c r="N1307" i="1" s="1"/>
  <c r="S1306" i="1"/>
  <c r="R1306" i="1"/>
  <c r="P1306" i="1"/>
  <c r="K1306" i="1"/>
  <c r="H1306" i="1"/>
  <c r="I1306" i="1" s="1"/>
  <c r="N1306" i="1" s="1"/>
  <c r="S1305" i="1"/>
  <c r="R1305" i="1"/>
  <c r="P1305" i="1"/>
  <c r="K1305" i="1"/>
  <c r="H1305" i="1"/>
  <c r="I1305" i="1" s="1"/>
  <c r="N1305" i="1" s="1"/>
  <c r="S1304" i="1"/>
  <c r="R1304" i="1"/>
  <c r="P1304" i="1"/>
  <c r="K1304" i="1"/>
  <c r="H1304" i="1"/>
  <c r="I1304" i="1" s="1"/>
  <c r="N1304" i="1" s="1"/>
  <c r="S1303" i="1"/>
  <c r="R1303" i="1"/>
  <c r="P1303" i="1"/>
  <c r="I1303" i="1"/>
  <c r="N1303" i="1" s="1"/>
  <c r="S1302" i="1"/>
  <c r="R1302" i="1"/>
  <c r="P1302" i="1"/>
  <c r="K1302" i="1"/>
  <c r="H1302" i="1"/>
  <c r="I1302" i="1" s="1"/>
  <c r="N1302" i="1" s="1"/>
  <c r="S1301" i="1"/>
  <c r="R1301" i="1"/>
  <c r="P1301" i="1"/>
  <c r="K1301" i="1"/>
  <c r="H1301" i="1"/>
  <c r="I1301" i="1" s="1"/>
  <c r="N1301" i="1" s="1"/>
  <c r="S1300" i="1"/>
  <c r="R1300" i="1"/>
  <c r="P1300" i="1"/>
  <c r="K1300" i="1"/>
  <c r="H1300" i="1"/>
  <c r="I1300" i="1" s="1"/>
  <c r="N1300" i="1" s="1"/>
  <c r="S1299" i="1"/>
  <c r="R1299" i="1"/>
  <c r="P1299" i="1"/>
  <c r="K1299" i="1"/>
  <c r="H1299" i="1"/>
  <c r="I1299" i="1" s="1"/>
  <c r="N1299" i="1" s="1"/>
  <c r="S1298" i="1"/>
  <c r="R1298" i="1"/>
  <c r="P1298" i="1"/>
  <c r="I1298" i="1"/>
  <c r="N1298" i="1" s="1"/>
  <c r="S1297" i="1"/>
  <c r="R1297" i="1"/>
  <c r="P1297" i="1"/>
  <c r="K1297" i="1"/>
  <c r="H1297" i="1"/>
  <c r="I1297" i="1" s="1"/>
  <c r="N1297" i="1" s="1"/>
  <c r="S1296" i="1"/>
  <c r="R1296" i="1"/>
  <c r="P1296" i="1"/>
  <c r="K1296" i="1"/>
  <c r="H1296" i="1"/>
  <c r="I1296" i="1" s="1"/>
  <c r="N1296" i="1" s="1"/>
  <c r="S1295" i="1"/>
  <c r="R1295" i="1"/>
  <c r="P1295" i="1"/>
  <c r="K1295" i="1"/>
  <c r="H1295" i="1"/>
  <c r="I1295" i="1" s="1"/>
  <c r="N1295" i="1" s="1"/>
  <c r="S1294" i="1"/>
  <c r="R1294" i="1"/>
  <c r="P1294" i="1"/>
  <c r="K1294" i="1"/>
  <c r="H1294" i="1"/>
  <c r="I1294" i="1" s="1"/>
  <c r="N1294" i="1" s="1"/>
  <c r="S1293" i="1"/>
  <c r="R1293" i="1"/>
  <c r="P1293" i="1"/>
  <c r="K1293" i="1"/>
  <c r="H1293" i="1"/>
  <c r="I1293" i="1" s="1"/>
  <c r="N1293" i="1" s="1"/>
  <c r="S1292" i="1"/>
  <c r="R1292" i="1"/>
  <c r="P1292" i="1"/>
  <c r="K1292" i="1"/>
  <c r="H1292" i="1"/>
  <c r="I1292" i="1" s="1"/>
  <c r="N1292" i="1" s="1"/>
  <c r="S1291" i="1"/>
  <c r="R1291" i="1"/>
  <c r="P1291" i="1"/>
  <c r="K1291" i="1"/>
  <c r="H1291" i="1"/>
  <c r="I1291" i="1" s="1"/>
  <c r="N1291" i="1" s="1"/>
  <c r="S1290" i="1"/>
  <c r="R1290" i="1"/>
  <c r="P1290" i="1"/>
  <c r="K1290" i="1"/>
  <c r="H1290" i="1"/>
  <c r="I1290" i="1" s="1"/>
  <c r="N1290" i="1" s="1"/>
  <c r="S1289" i="1"/>
  <c r="R1289" i="1"/>
  <c r="P1289" i="1"/>
  <c r="I1289" i="1"/>
  <c r="N1289" i="1" s="1"/>
  <c r="S1288" i="1"/>
  <c r="R1288" i="1"/>
  <c r="P1288" i="1"/>
  <c r="K1288" i="1"/>
  <c r="H1288" i="1"/>
  <c r="I1288" i="1" s="1"/>
  <c r="N1288" i="1" s="1"/>
  <c r="S1287" i="1"/>
  <c r="R1287" i="1"/>
  <c r="P1287" i="1"/>
  <c r="K1287" i="1"/>
  <c r="H1287" i="1"/>
  <c r="S1286" i="1"/>
  <c r="R1286" i="1"/>
  <c r="P1286" i="1"/>
  <c r="K1286" i="1"/>
  <c r="H1286" i="1"/>
  <c r="I1286" i="1" s="1"/>
  <c r="N1286" i="1" s="1"/>
  <c r="S1285" i="1"/>
  <c r="R1285" i="1"/>
  <c r="P1285" i="1"/>
  <c r="K1285" i="1"/>
  <c r="H1285" i="1"/>
  <c r="I1285" i="1" s="1"/>
  <c r="N1285" i="1" s="1"/>
  <c r="S1284" i="1"/>
  <c r="R1284" i="1"/>
  <c r="P1284" i="1"/>
  <c r="I1284" i="1"/>
  <c r="N1284" i="1" s="1"/>
  <c r="S1283" i="1"/>
  <c r="R1283" i="1"/>
  <c r="P1283" i="1"/>
  <c r="K1283" i="1"/>
  <c r="H1283" i="1"/>
  <c r="S1282" i="1"/>
  <c r="R1282" i="1"/>
  <c r="P1282" i="1"/>
  <c r="I1282" i="1"/>
  <c r="N1282" i="1" s="1"/>
  <c r="S1281" i="1"/>
  <c r="R1281" i="1"/>
  <c r="P1281" i="1"/>
  <c r="K1281" i="1"/>
  <c r="H1281" i="1"/>
  <c r="I1281" i="1" s="1"/>
  <c r="N1281" i="1" s="1"/>
  <c r="S1280" i="1"/>
  <c r="R1280" i="1"/>
  <c r="P1280" i="1"/>
  <c r="I1280" i="1"/>
  <c r="N1280" i="1" s="1"/>
  <c r="S1279" i="1"/>
  <c r="R1279" i="1"/>
  <c r="P1279" i="1"/>
  <c r="K1279" i="1"/>
  <c r="H1279" i="1"/>
  <c r="I1279" i="1" s="1"/>
  <c r="N1279" i="1" s="1"/>
  <c r="S1278" i="1"/>
  <c r="R1278" i="1"/>
  <c r="P1278" i="1"/>
  <c r="K1278" i="1"/>
  <c r="H1278" i="1"/>
  <c r="I1278" i="1" s="1"/>
  <c r="N1278" i="1" s="1"/>
  <c r="S1277" i="1"/>
  <c r="R1277" i="1"/>
  <c r="P1277" i="1"/>
  <c r="I1277" i="1"/>
  <c r="N1277" i="1" s="1"/>
  <c r="S1276" i="1"/>
  <c r="R1276" i="1"/>
  <c r="P1276" i="1"/>
  <c r="K1276" i="1"/>
  <c r="H1276" i="1"/>
  <c r="I1276" i="1" s="1"/>
  <c r="N1276" i="1" s="1"/>
  <c r="S1275" i="1"/>
  <c r="R1275" i="1"/>
  <c r="P1275" i="1"/>
  <c r="K1275" i="1"/>
  <c r="H1275" i="1"/>
  <c r="I1275" i="1" s="1"/>
  <c r="N1275" i="1" s="1"/>
  <c r="S1274" i="1"/>
  <c r="R1274" i="1"/>
  <c r="P1274" i="1"/>
  <c r="I1274" i="1"/>
  <c r="N1274" i="1" s="1"/>
  <c r="S1273" i="1"/>
  <c r="R1273" i="1"/>
  <c r="P1273" i="1"/>
  <c r="K1273" i="1"/>
  <c r="H1273" i="1"/>
  <c r="I1273" i="1" s="1"/>
  <c r="N1273" i="1" s="1"/>
  <c r="S1272" i="1"/>
  <c r="R1272" i="1"/>
  <c r="P1272" i="1"/>
  <c r="K1272" i="1"/>
  <c r="H1272" i="1"/>
  <c r="I1272" i="1" s="1"/>
  <c r="N1272" i="1" s="1"/>
  <c r="S1271" i="1"/>
  <c r="R1271" i="1"/>
  <c r="P1271" i="1"/>
  <c r="I1271" i="1"/>
  <c r="N1271" i="1" s="1"/>
  <c r="S1270" i="1"/>
  <c r="R1270" i="1"/>
  <c r="P1270" i="1"/>
  <c r="K1270" i="1"/>
  <c r="H1270" i="1"/>
  <c r="I1270" i="1" s="1"/>
  <c r="N1270" i="1" s="1"/>
  <c r="S1269" i="1"/>
  <c r="R1269" i="1"/>
  <c r="P1269" i="1"/>
  <c r="K1269" i="1"/>
  <c r="H1269" i="1"/>
  <c r="I1269" i="1" s="1"/>
  <c r="N1269" i="1" s="1"/>
  <c r="S1268" i="1"/>
  <c r="R1268" i="1"/>
  <c r="P1268" i="1"/>
  <c r="K1268" i="1"/>
  <c r="H1268" i="1"/>
  <c r="I1268" i="1" s="1"/>
  <c r="N1268" i="1" s="1"/>
  <c r="S1267" i="1"/>
  <c r="R1267" i="1"/>
  <c r="P1267" i="1"/>
  <c r="K1267" i="1"/>
  <c r="H1267" i="1"/>
  <c r="I1267" i="1" s="1"/>
  <c r="N1267" i="1" s="1"/>
  <c r="S1266" i="1"/>
  <c r="R1266" i="1"/>
  <c r="P1266" i="1"/>
  <c r="K1266" i="1"/>
  <c r="H1266" i="1"/>
  <c r="S1265" i="1"/>
  <c r="R1265" i="1"/>
  <c r="P1265" i="1"/>
  <c r="I1265" i="1"/>
  <c r="N1265" i="1" s="1"/>
  <c r="S1264" i="1"/>
  <c r="R1264" i="1"/>
  <c r="P1264" i="1"/>
  <c r="K1264" i="1"/>
  <c r="H1264" i="1"/>
  <c r="I1264" i="1" s="1"/>
  <c r="N1264" i="1" s="1"/>
  <c r="S1263" i="1"/>
  <c r="R1263" i="1"/>
  <c r="P1263" i="1"/>
  <c r="K1263" i="1"/>
  <c r="I1263" i="1"/>
  <c r="N1263" i="1" s="1"/>
  <c r="S1262" i="1"/>
  <c r="R1262" i="1"/>
  <c r="P1262" i="1"/>
  <c r="I1262" i="1"/>
  <c r="N1262" i="1" s="1"/>
  <c r="S1261" i="1"/>
  <c r="R1261" i="1"/>
  <c r="P1261" i="1"/>
  <c r="K1261" i="1"/>
  <c r="H1261" i="1"/>
  <c r="I1261" i="1" s="1"/>
  <c r="N1261" i="1" s="1"/>
  <c r="S1260" i="1"/>
  <c r="R1260" i="1"/>
  <c r="P1260" i="1"/>
  <c r="I1260" i="1"/>
  <c r="N1260" i="1" s="1"/>
  <c r="S1259" i="1"/>
  <c r="R1259" i="1"/>
  <c r="P1259" i="1"/>
  <c r="K1259" i="1"/>
  <c r="H1259" i="1"/>
  <c r="S1258" i="1"/>
  <c r="R1258" i="1"/>
  <c r="P1258" i="1"/>
  <c r="K1258" i="1"/>
  <c r="H1258" i="1"/>
  <c r="I1258" i="1" s="1"/>
  <c r="N1258" i="1" s="1"/>
  <c r="S1257" i="1"/>
  <c r="R1257" i="1"/>
  <c r="P1257" i="1"/>
  <c r="I1257" i="1"/>
  <c r="N1257" i="1" s="1"/>
  <c r="S1256" i="1"/>
  <c r="R1256" i="1"/>
  <c r="P1256" i="1"/>
  <c r="K1256" i="1"/>
  <c r="H1256" i="1"/>
  <c r="I1256" i="1" s="1"/>
  <c r="N1256" i="1" s="1"/>
  <c r="S1255" i="1"/>
  <c r="R1255" i="1"/>
  <c r="P1255" i="1"/>
  <c r="I1255" i="1"/>
  <c r="N1255" i="1" s="1"/>
  <c r="S1254" i="1"/>
  <c r="R1254" i="1"/>
  <c r="P1254" i="1"/>
  <c r="K1254" i="1"/>
  <c r="H1254" i="1"/>
  <c r="I1254" i="1" s="1"/>
  <c r="N1254" i="1" s="1"/>
  <c r="S1253" i="1"/>
  <c r="R1253" i="1"/>
  <c r="P1253" i="1"/>
  <c r="K1253" i="1"/>
  <c r="H1253" i="1"/>
  <c r="I1253" i="1" s="1"/>
  <c r="N1253" i="1" s="1"/>
  <c r="S1252" i="1"/>
  <c r="R1252" i="1"/>
  <c r="P1252" i="1"/>
  <c r="K1252" i="1"/>
  <c r="H1252" i="1"/>
  <c r="I1252" i="1" s="1"/>
  <c r="N1252" i="1" s="1"/>
  <c r="S1251" i="1"/>
  <c r="R1251" i="1"/>
  <c r="P1251" i="1"/>
  <c r="K1251" i="1"/>
  <c r="H1251" i="1"/>
  <c r="I1251" i="1" s="1"/>
  <c r="N1251" i="1" s="1"/>
  <c r="S1250" i="1"/>
  <c r="R1250" i="1"/>
  <c r="P1250" i="1"/>
  <c r="I1250" i="1"/>
  <c r="N1250" i="1" s="1"/>
  <c r="S1249" i="1"/>
  <c r="R1249" i="1"/>
  <c r="P1249" i="1"/>
  <c r="K1249" i="1"/>
  <c r="H1249" i="1"/>
  <c r="I1249" i="1" s="1"/>
  <c r="N1249" i="1" s="1"/>
  <c r="S1248" i="1"/>
  <c r="R1248" i="1"/>
  <c r="P1248" i="1"/>
  <c r="K1248" i="1"/>
  <c r="H1248" i="1"/>
  <c r="I1248" i="1" s="1"/>
  <c r="N1248" i="1" s="1"/>
  <c r="S1247" i="1"/>
  <c r="R1247" i="1"/>
  <c r="P1247" i="1"/>
  <c r="I1247" i="1"/>
  <c r="N1247" i="1" s="1"/>
  <c r="S1246" i="1"/>
  <c r="R1246" i="1"/>
  <c r="P1246" i="1"/>
  <c r="K1246" i="1"/>
  <c r="H1246" i="1"/>
  <c r="I1246" i="1" s="1"/>
  <c r="N1246" i="1" s="1"/>
  <c r="S1245" i="1"/>
  <c r="R1245" i="1"/>
  <c r="P1245" i="1"/>
  <c r="I1245" i="1"/>
  <c r="N1245" i="1" s="1"/>
  <c r="S1244" i="1"/>
  <c r="R1244" i="1"/>
  <c r="P1244" i="1"/>
  <c r="K1244" i="1"/>
  <c r="H1244" i="1"/>
  <c r="I1244" i="1" s="1"/>
  <c r="N1244" i="1" s="1"/>
  <c r="S1243" i="1"/>
  <c r="R1243" i="1"/>
  <c r="P1243" i="1"/>
  <c r="K1243" i="1"/>
  <c r="H1243" i="1"/>
  <c r="I1243" i="1" s="1"/>
  <c r="N1243" i="1" s="1"/>
  <c r="S1242" i="1"/>
  <c r="R1242" i="1"/>
  <c r="P1242" i="1"/>
  <c r="I1242" i="1"/>
  <c r="N1242" i="1" s="1"/>
  <c r="S1241" i="1"/>
  <c r="R1241" i="1"/>
  <c r="P1241" i="1"/>
  <c r="K1241" i="1"/>
  <c r="H1241" i="1"/>
  <c r="I1241" i="1" s="1"/>
  <c r="N1241" i="1" s="1"/>
  <c r="S1240" i="1"/>
  <c r="R1240" i="1"/>
  <c r="P1240" i="1"/>
  <c r="K1240" i="1"/>
  <c r="H1240" i="1"/>
  <c r="I1240" i="1" s="1"/>
  <c r="N1240" i="1" s="1"/>
  <c r="S1239" i="1"/>
  <c r="R1239" i="1"/>
  <c r="P1239" i="1"/>
  <c r="K1239" i="1"/>
  <c r="H1239" i="1"/>
  <c r="I1239" i="1" s="1"/>
  <c r="N1239" i="1" s="1"/>
  <c r="S1238" i="1"/>
  <c r="R1238" i="1"/>
  <c r="P1238" i="1"/>
  <c r="K1238" i="1"/>
  <c r="H1238" i="1"/>
  <c r="I1238" i="1" s="1"/>
  <c r="N1238" i="1" s="1"/>
  <c r="S1237" i="1"/>
  <c r="R1237" i="1"/>
  <c r="P1237" i="1"/>
  <c r="K1237" i="1"/>
  <c r="H1237" i="1"/>
  <c r="I1237" i="1" s="1"/>
  <c r="N1237" i="1" s="1"/>
  <c r="R1236" i="1"/>
  <c r="P1236" i="1"/>
  <c r="I1236" i="1"/>
  <c r="S1235" i="1"/>
  <c r="R1235" i="1"/>
  <c r="P1235" i="1"/>
  <c r="K1235" i="1"/>
  <c r="H1235" i="1"/>
  <c r="I1235" i="1" s="1"/>
  <c r="N1235" i="1" s="1"/>
  <c r="S1234" i="1"/>
  <c r="R1234" i="1"/>
  <c r="P1234" i="1"/>
  <c r="K1234" i="1"/>
  <c r="H1234" i="1"/>
  <c r="I1234" i="1" s="1"/>
  <c r="N1234" i="1" s="1"/>
  <c r="S1233" i="1"/>
  <c r="R1233" i="1"/>
  <c r="P1233" i="1"/>
  <c r="K1233" i="1"/>
  <c r="H1233" i="1"/>
  <c r="I1233" i="1" s="1"/>
  <c r="N1233" i="1" s="1"/>
  <c r="S1232" i="1"/>
  <c r="R1232" i="1"/>
  <c r="P1232" i="1"/>
  <c r="I1232" i="1"/>
  <c r="N1232" i="1" s="1"/>
  <c r="S1231" i="1"/>
  <c r="R1231" i="1"/>
  <c r="P1231" i="1"/>
  <c r="I1231" i="1"/>
  <c r="N1231" i="1" s="1"/>
  <c r="S1230" i="1"/>
  <c r="R1230" i="1"/>
  <c r="P1230" i="1"/>
  <c r="K1230" i="1"/>
  <c r="H1230" i="1"/>
  <c r="S1229" i="1"/>
  <c r="R1229" i="1"/>
  <c r="P1229" i="1"/>
  <c r="I1229" i="1"/>
  <c r="N1229" i="1" s="1"/>
  <c r="S1228" i="1"/>
  <c r="R1228" i="1"/>
  <c r="P1228" i="1"/>
  <c r="K1228" i="1"/>
  <c r="H1228" i="1"/>
  <c r="I1228" i="1" s="1"/>
  <c r="N1228" i="1" s="1"/>
  <c r="S1227" i="1"/>
  <c r="R1227" i="1"/>
  <c r="P1227" i="1"/>
  <c r="K1227" i="1"/>
  <c r="H1227" i="1"/>
  <c r="I1227" i="1" s="1"/>
  <c r="N1227" i="1" s="1"/>
  <c r="S1226" i="1"/>
  <c r="R1226" i="1"/>
  <c r="P1226" i="1"/>
  <c r="I1226" i="1"/>
  <c r="N1226" i="1" s="1"/>
  <c r="S1225" i="1"/>
  <c r="R1225" i="1"/>
  <c r="P1225" i="1"/>
  <c r="K1225" i="1"/>
  <c r="H1225" i="1"/>
  <c r="I1225" i="1" s="1"/>
  <c r="N1225" i="1" s="1"/>
  <c r="S1224" i="1"/>
  <c r="R1224" i="1"/>
  <c r="P1224" i="1"/>
  <c r="I1224" i="1"/>
  <c r="N1224" i="1" s="1"/>
  <c r="S1223" i="1"/>
  <c r="R1223" i="1"/>
  <c r="P1223" i="1"/>
  <c r="K1223" i="1"/>
  <c r="H1223" i="1"/>
  <c r="I1223" i="1" s="1"/>
  <c r="N1223" i="1" s="1"/>
  <c r="S1222" i="1"/>
  <c r="R1222" i="1"/>
  <c r="P1222" i="1"/>
  <c r="I1222" i="1"/>
  <c r="N1222" i="1" s="1"/>
  <c r="S1221" i="1"/>
  <c r="R1221" i="1"/>
  <c r="P1221" i="1"/>
  <c r="K1221" i="1"/>
  <c r="H1221" i="1"/>
  <c r="I1221" i="1" s="1"/>
  <c r="N1221" i="1" s="1"/>
  <c r="S1220" i="1"/>
  <c r="R1220" i="1"/>
  <c r="P1220" i="1"/>
  <c r="I1220" i="1"/>
  <c r="N1220" i="1" s="1"/>
  <c r="S1219" i="1"/>
  <c r="R1219" i="1"/>
  <c r="P1219" i="1"/>
  <c r="K1219" i="1"/>
  <c r="H1219" i="1"/>
  <c r="I1219" i="1" s="1"/>
  <c r="N1219" i="1" s="1"/>
  <c r="S1218" i="1"/>
  <c r="R1218" i="1"/>
  <c r="P1218" i="1"/>
  <c r="I1218" i="1"/>
  <c r="N1218" i="1" s="1"/>
  <c r="S1217" i="1"/>
  <c r="R1217" i="1"/>
  <c r="P1217" i="1"/>
  <c r="K1217" i="1"/>
  <c r="H1217" i="1"/>
  <c r="I1217" i="1" s="1"/>
  <c r="N1217" i="1" s="1"/>
  <c r="S1216" i="1"/>
  <c r="R1216" i="1"/>
  <c r="P1216" i="1"/>
  <c r="K1216" i="1"/>
  <c r="H1216" i="1"/>
  <c r="I1216" i="1" s="1"/>
  <c r="N1216" i="1" s="1"/>
  <c r="S1215" i="1"/>
  <c r="R1215" i="1"/>
  <c r="P1215" i="1"/>
  <c r="I1215" i="1"/>
  <c r="N1215" i="1" s="1"/>
  <c r="S1214" i="1"/>
  <c r="R1214" i="1"/>
  <c r="P1214" i="1"/>
  <c r="K1214" i="1"/>
  <c r="H1214" i="1"/>
  <c r="I1214" i="1" s="1"/>
  <c r="N1214" i="1" s="1"/>
  <c r="S1213" i="1"/>
  <c r="R1213" i="1"/>
  <c r="P1213" i="1"/>
  <c r="K1213" i="1"/>
  <c r="H1213" i="1"/>
  <c r="I1213" i="1" s="1"/>
  <c r="N1213" i="1" s="1"/>
  <c r="S1212" i="1"/>
  <c r="R1212" i="1"/>
  <c r="P1212" i="1"/>
  <c r="K1212" i="1"/>
  <c r="H1212" i="1"/>
  <c r="I1212" i="1" s="1"/>
  <c r="N1212" i="1" s="1"/>
  <c r="S1211" i="1"/>
  <c r="R1211" i="1"/>
  <c r="P1211" i="1"/>
  <c r="I1211" i="1"/>
  <c r="N1211" i="1" s="1"/>
  <c r="S1210" i="1"/>
  <c r="R1210" i="1"/>
  <c r="P1210" i="1"/>
  <c r="K1210" i="1"/>
  <c r="H1210" i="1"/>
  <c r="I1210" i="1" s="1"/>
  <c r="N1210" i="1" s="1"/>
  <c r="S1209" i="1"/>
  <c r="R1209" i="1"/>
  <c r="P1209" i="1"/>
  <c r="K1209" i="1"/>
  <c r="H1209" i="1"/>
  <c r="I1209" i="1" s="1"/>
  <c r="N1209" i="1" s="1"/>
  <c r="S1208" i="1"/>
  <c r="R1208" i="1"/>
  <c r="P1208" i="1"/>
  <c r="I1208" i="1"/>
  <c r="N1208" i="1" s="1"/>
  <c r="S1207" i="1"/>
  <c r="R1207" i="1"/>
  <c r="P1207" i="1"/>
  <c r="K1207" i="1"/>
  <c r="H1207" i="1"/>
  <c r="I1207" i="1" s="1"/>
  <c r="N1207" i="1" s="1"/>
  <c r="S1206" i="1"/>
  <c r="R1206" i="1"/>
  <c r="P1206" i="1"/>
  <c r="I1206" i="1"/>
  <c r="N1206" i="1" s="1"/>
  <c r="S1205" i="1"/>
  <c r="R1205" i="1"/>
  <c r="P1205" i="1"/>
  <c r="K1205" i="1"/>
  <c r="H1205" i="1"/>
  <c r="I1205" i="1" s="1"/>
  <c r="N1205" i="1" s="1"/>
  <c r="S1204" i="1"/>
  <c r="R1204" i="1"/>
  <c r="P1204" i="1"/>
  <c r="K1204" i="1"/>
  <c r="H1204" i="1"/>
  <c r="I1204" i="1" s="1"/>
  <c r="N1204" i="1" s="1"/>
  <c r="S1203" i="1"/>
  <c r="R1203" i="1"/>
  <c r="P1203" i="1"/>
  <c r="K1203" i="1"/>
  <c r="H1203" i="1"/>
  <c r="S1202" i="1"/>
  <c r="R1202" i="1"/>
  <c r="P1202" i="1"/>
  <c r="K1202" i="1"/>
  <c r="H1202" i="1"/>
  <c r="I1202" i="1" s="1"/>
  <c r="N1202" i="1" s="1"/>
  <c r="S1201" i="1"/>
  <c r="R1201" i="1"/>
  <c r="P1201" i="1"/>
  <c r="K1201" i="1"/>
  <c r="H1201" i="1"/>
  <c r="I1201" i="1" s="1"/>
  <c r="N1201" i="1" s="1"/>
  <c r="S1200" i="1"/>
  <c r="R1200" i="1"/>
  <c r="P1200" i="1"/>
  <c r="I1200" i="1"/>
  <c r="N1200" i="1" s="1"/>
  <c r="S1199" i="1"/>
  <c r="R1199" i="1"/>
  <c r="P1199" i="1"/>
  <c r="K1199" i="1"/>
  <c r="H1199" i="1"/>
  <c r="I1199" i="1" s="1"/>
  <c r="N1199" i="1" s="1"/>
  <c r="S1198" i="1"/>
  <c r="R1198" i="1"/>
  <c r="P1198" i="1"/>
  <c r="I1198" i="1"/>
  <c r="N1198" i="1" s="1"/>
  <c r="S1197" i="1"/>
  <c r="R1197" i="1"/>
  <c r="P1197" i="1"/>
  <c r="K1197" i="1"/>
  <c r="H1197" i="1"/>
  <c r="S1196" i="1"/>
  <c r="R1196" i="1"/>
  <c r="P1196" i="1"/>
  <c r="I1196" i="1"/>
  <c r="N1196" i="1" s="1"/>
  <c r="S1195" i="1"/>
  <c r="R1195" i="1"/>
  <c r="P1195" i="1"/>
  <c r="K1195" i="1"/>
  <c r="I1195" i="1"/>
  <c r="N1195" i="1" s="1"/>
  <c r="S1194" i="1"/>
  <c r="R1194" i="1"/>
  <c r="P1194" i="1"/>
  <c r="K1194" i="1"/>
  <c r="H1194" i="1"/>
  <c r="I1194" i="1" s="1"/>
  <c r="N1194" i="1" s="1"/>
  <c r="S1193" i="1"/>
  <c r="R1193" i="1"/>
  <c r="P1193" i="1"/>
  <c r="I1193" i="1"/>
  <c r="N1193" i="1" s="1"/>
  <c r="S1192" i="1"/>
  <c r="R1192" i="1"/>
  <c r="P1192" i="1"/>
  <c r="K1192" i="1"/>
  <c r="H1192" i="1"/>
  <c r="S1191" i="1"/>
  <c r="R1191" i="1"/>
  <c r="P1191" i="1"/>
  <c r="I1191" i="1"/>
  <c r="N1191" i="1" s="1"/>
  <c r="S1190" i="1"/>
  <c r="R1190" i="1"/>
  <c r="P1190" i="1"/>
  <c r="K1190" i="1"/>
  <c r="H1190" i="1"/>
  <c r="I1190" i="1" s="1"/>
  <c r="N1190" i="1" s="1"/>
  <c r="S1189" i="1"/>
  <c r="R1189" i="1"/>
  <c r="P1189" i="1"/>
  <c r="I1189" i="1"/>
  <c r="N1189" i="1" s="1"/>
  <c r="S1188" i="1"/>
  <c r="R1188" i="1"/>
  <c r="P1188" i="1"/>
  <c r="K1188" i="1"/>
  <c r="H1188" i="1"/>
  <c r="I1188" i="1" s="1"/>
  <c r="N1188" i="1" s="1"/>
  <c r="S1187" i="1"/>
  <c r="R1187" i="1"/>
  <c r="P1187" i="1"/>
  <c r="I1187" i="1"/>
  <c r="N1187" i="1" s="1"/>
  <c r="S1186" i="1"/>
  <c r="R1186" i="1"/>
  <c r="P1186" i="1"/>
  <c r="K1186" i="1"/>
  <c r="H1186" i="1"/>
  <c r="I1186" i="1" s="1"/>
  <c r="N1186" i="1" s="1"/>
  <c r="S1185" i="1"/>
  <c r="R1185" i="1"/>
  <c r="P1185" i="1"/>
  <c r="I1185" i="1"/>
  <c r="N1185" i="1" s="1"/>
  <c r="S1184" i="1"/>
  <c r="R1184" i="1"/>
  <c r="P1184" i="1"/>
  <c r="K1184" i="1"/>
  <c r="H1184" i="1"/>
  <c r="I1184" i="1" s="1"/>
  <c r="N1184" i="1" s="1"/>
  <c r="S1183" i="1"/>
  <c r="R1183" i="1"/>
  <c r="P1183" i="1"/>
  <c r="I1183" i="1"/>
  <c r="N1183" i="1" s="1"/>
  <c r="S1182" i="1"/>
  <c r="R1182" i="1"/>
  <c r="P1182" i="1"/>
  <c r="K1182" i="1"/>
  <c r="H1182" i="1"/>
  <c r="I1182" i="1" s="1"/>
  <c r="N1182" i="1" s="1"/>
  <c r="S1181" i="1"/>
  <c r="R1181" i="1"/>
  <c r="P1181" i="1"/>
  <c r="I1181" i="1"/>
  <c r="N1181" i="1" s="1"/>
  <c r="S1180" i="1"/>
  <c r="R1180" i="1"/>
  <c r="P1180" i="1"/>
  <c r="K1180" i="1"/>
  <c r="H1180" i="1"/>
  <c r="I1180" i="1" s="1"/>
  <c r="N1180" i="1" s="1"/>
  <c r="S1179" i="1"/>
  <c r="R1179" i="1"/>
  <c r="P1179" i="1"/>
  <c r="I1179" i="1"/>
  <c r="N1179" i="1" s="1"/>
  <c r="S1178" i="1"/>
  <c r="R1178" i="1"/>
  <c r="P1178" i="1"/>
  <c r="K1178" i="1"/>
  <c r="H1178" i="1"/>
  <c r="I1178" i="1" s="1"/>
  <c r="N1178" i="1" s="1"/>
  <c r="S1177" i="1"/>
  <c r="R1177" i="1"/>
  <c r="P1177" i="1"/>
  <c r="I1177" i="1"/>
  <c r="N1177" i="1" s="1"/>
  <c r="S1176" i="1"/>
  <c r="R1176" i="1"/>
  <c r="P1176" i="1"/>
  <c r="K1176" i="1"/>
  <c r="H1176" i="1"/>
  <c r="S1175" i="1"/>
  <c r="R1175" i="1"/>
  <c r="P1175" i="1"/>
  <c r="I1175" i="1"/>
  <c r="N1175" i="1" s="1"/>
  <c r="S1174" i="1"/>
  <c r="R1174" i="1"/>
  <c r="P1174" i="1"/>
  <c r="K1174" i="1"/>
  <c r="H1174" i="1"/>
  <c r="I1174" i="1" s="1"/>
  <c r="N1174" i="1" s="1"/>
  <c r="S1173" i="1"/>
  <c r="R1173" i="1"/>
  <c r="P1173" i="1"/>
  <c r="I1173" i="1"/>
  <c r="N1173" i="1" s="1"/>
  <c r="S1172" i="1"/>
  <c r="R1172" i="1"/>
  <c r="P1172" i="1"/>
  <c r="K1172" i="1"/>
  <c r="H1172" i="1"/>
  <c r="I1172" i="1" s="1"/>
  <c r="N1172" i="1" s="1"/>
  <c r="S1171" i="1"/>
  <c r="R1171" i="1"/>
  <c r="P1171" i="1"/>
  <c r="I1171" i="1"/>
  <c r="N1171" i="1" s="1"/>
  <c r="S1170" i="1"/>
  <c r="R1170" i="1"/>
  <c r="P1170" i="1"/>
  <c r="I1170" i="1"/>
  <c r="N1170" i="1" s="1"/>
  <c r="S1169" i="1"/>
  <c r="R1169" i="1"/>
  <c r="P1169" i="1"/>
  <c r="K1169" i="1"/>
  <c r="H1169" i="1"/>
  <c r="R1168" i="1"/>
  <c r="P1168" i="1"/>
  <c r="I1168" i="1"/>
  <c r="S1167" i="1"/>
  <c r="R1167" i="1"/>
  <c r="P1167" i="1"/>
  <c r="K1167" i="1"/>
  <c r="H1167" i="1"/>
  <c r="I1167" i="1" s="1"/>
  <c r="N1167" i="1" s="1"/>
  <c r="S1166" i="1"/>
  <c r="R1166" i="1"/>
  <c r="P1166" i="1"/>
  <c r="I1166" i="1"/>
  <c r="N1166" i="1" s="1"/>
  <c r="S1165" i="1"/>
  <c r="R1165" i="1"/>
  <c r="P1165" i="1"/>
  <c r="K1165" i="1"/>
  <c r="H1165" i="1"/>
  <c r="I1165" i="1" s="1"/>
  <c r="N1165" i="1" s="1"/>
  <c r="S1164" i="1"/>
  <c r="R1164" i="1"/>
  <c r="P1164" i="1"/>
  <c r="I1164" i="1"/>
  <c r="N1164" i="1" s="1"/>
  <c r="S1163" i="1"/>
  <c r="R1163" i="1"/>
  <c r="P1163" i="1"/>
  <c r="I1163" i="1"/>
  <c r="N1163" i="1" s="1"/>
  <c r="S1162" i="1"/>
  <c r="R1162" i="1"/>
  <c r="P1162" i="1"/>
  <c r="K1162" i="1"/>
  <c r="H1162" i="1"/>
  <c r="I1162" i="1" s="1"/>
  <c r="N1162" i="1" s="1"/>
  <c r="S1161" i="1"/>
  <c r="R1161" i="1"/>
  <c r="P1161" i="1"/>
  <c r="I1161" i="1"/>
  <c r="N1161" i="1" s="1"/>
  <c r="S1160" i="1"/>
  <c r="R1160" i="1"/>
  <c r="P1160" i="1"/>
  <c r="K1160" i="1"/>
  <c r="H1160" i="1"/>
  <c r="I1160" i="1" s="1"/>
  <c r="N1160" i="1" s="1"/>
  <c r="S1159" i="1"/>
  <c r="R1159" i="1"/>
  <c r="P1159" i="1"/>
  <c r="I1159" i="1"/>
  <c r="N1159" i="1" s="1"/>
  <c r="S1158" i="1"/>
  <c r="R1158" i="1"/>
  <c r="P1158" i="1"/>
  <c r="K1158" i="1"/>
  <c r="H1158" i="1"/>
  <c r="I1158" i="1" s="1"/>
  <c r="N1158" i="1" s="1"/>
  <c r="S1157" i="1"/>
  <c r="R1157" i="1"/>
  <c r="P1157" i="1"/>
  <c r="I1157" i="1"/>
  <c r="N1157" i="1" s="1"/>
  <c r="S1156" i="1"/>
  <c r="R1156" i="1"/>
  <c r="P1156" i="1"/>
  <c r="I1156" i="1"/>
  <c r="N1156" i="1" s="1"/>
  <c r="S1155" i="1"/>
  <c r="R1155" i="1"/>
  <c r="P1155" i="1"/>
  <c r="I1155" i="1"/>
  <c r="N1155" i="1" s="1"/>
  <c r="S1154" i="1"/>
  <c r="R1154" i="1"/>
  <c r="P1154" i="1"/>
  <c r="K1154" i="1"/>
  <c r="H1154" i="1"/>
  <c r="S1153" i="1"/>
  <c r="R1153" i="1"/>
  <c r="P1153" i="1"/>
  <c r="I1153" i="1"/>
  <c r="N1153" i="1" s="1"/>
  <c r="S1152" i="1"/>
  <c r="R1152" i="1"/>
  <c r="P1152" i="1"/>
  <c r="K1152" i="1"/>
  <c r="H1152" i="1"/>
  <c r="I1152" i="1" s="1"/>
  <c r="N1152" i="1" s="1"/>
  <c r="S1151" i="1"/>
  <c r="R1151" i="1"/>
  <c r="P1151" i="1"/>
  <c r="I1151" i="1"/>
  <c r="N1151" i="1" s="1"/>
  <c r="S1150" i="1"/>
  <c r="R1150" i="1"/>
  <c r="P1150" i="1"/>
  <c r="K1150" i="1"/>
  <c r="H1150" i="1"/>
  <c r="I1150" i="1" s="1"/>
  <c r="N1150" i="1" s="1"/>
  <c r="S1149" i="1"/>
  <c r="R1149" i="1"/>
  <c r="P1149" i="1"/>
  <c r="I1149" i="1"/>
  <c r="N1149" i="1" s="1"/>
  <c r="S1148" i="1"/>
  <c r="R1148" i="1"/>
  <c r="P1148" i="1"/>
  <c r="K1148" i="1"/>
  <c r="H1148" i="1"/>
  <c r="I1148" i="1" s="1"/>
  <c r="N1148" i="1" s="1"/>
  <c r="S1147" i="1"/>
  <c r="R1147" i="1"/>
  <c r="P1147" i="1"/>
  <c r="K1147" i="1"/>
  <c r="H1147" i="1"/>
  <c r="I1147" i="1" s="1"/>
  <c r="N1147" i="1" s="1"/>
  <c r="S1146" i="1"/>
  <c r="R1146" i="1"/>
  <c r="P1146" i="1"/>
  <c r="I1146" i="1"/>
  <c r="N1146" i="1" s="1"/>
  <c r="S1145" i="1"/>
  <c r="R1145" i="1"/>
  <c r="P1145" i="1"/>
  <c r="K1145" i="1"/>
  <c r="H1145" i="1"/>
  <c r="I1145" i="1" s="1"/>
  <c r="N1145" i="1" s="1"/>
  <c r="S1144" i="1"/>
  <c r="R1144" i="1"/>
  <c r="P1144" i="1"/>
  <c r="I1144" i="1"/>
  <c r="N1144" i="1" s="1"/>
  <c r="S1143" i="1"/>
  <c r="R1143" i="1"/>
  <c r="P1143" i="1"/>
  <c r="I1143" i="1"/>
  <c r="N1143" i="1" s="1"/>
  <c r="S1142" i="1"/>
  <c r="R1142" i="1"/>
  <c r="P1142" i="1"/>
  <c r="K1142" i="1"/>
  <c r="H1142" i="1"/>
  <c r="I1142" i="1" s="1"/>
  <c r="N1142" i="1" s="1"/>
  <c r="S1141" i="1"/>
  <c r="R1141" i="1"/>
  <c r="P1141" i="1"/>
  <c r="K1141" i="1"/>
  <c r="I1141" i="1"/>
  <c r="N1141" i="1" s="1"/>
  <c r="S1140" i="1"/>
  <c r="R1140" i="1"/>
  <c r="P1140" i="1"/>
  <c r="K1140" i="1"/>
  <c r="H1140" i="1"/>
  <c r="S1139" i="1"/>
  <c r="R1139" i="1"/>
  <c r="P1139" i="1"/>
  <c r="I1139" i="1"/>
  <c r="N1139" i="1" s="1"/>
  <c r="S1138" i="1"/>
  <c r="R1138" i="1"/>
  <c r="P1138" i="1"/>
  <c r="K1138" i="1"/>
  <c r="H1138" i="1"/>
  <c r="I1138" i="1" s="1"/>
  <c r="N1138" i="1" s="1"/>
  <c r="S1137" i="1"/>
  <c r="R1137" i="1"/>
  <c r="P1137" i="1"/>
  <c r="I1137" i="1"/>
  <c r="N1137" i="1" s="1"/>
  <c r="S1136" i="1"/>
  <c r="R1136" i="1"/>
  <c r="P1136" i="1"/>
  <c r="K1136" i="1"/>
  <c r="H1136" i="1"/>
  <c r="I1136" i="1" s="1"/>
  <c r="N1136" i="1" s="1"/>
  <c r="S1135" i="1"/>
  <c r="R1135" i="1"/>
  <c r="P1135" i="1"/>
  <c r="I1135" i="1"/>
  <c r="N1135" i="1" s="1"/>
  <c r="S1134" i="1"/>
  <c r="R1134" i="1"/>
  <c r="P1134" i="1"/>
  <c r="I1134" i="1"/>
  <c r="N1134" i="1" s="1"/>
  <c r="S1133" i="1"/>
  <c r="R1133" i="1"/>
  <c r="P1133" i="1"/>
  <c r="K1133" i="1"/>
  <c r="H1133" i="1"/>
  <c r="S1132" i="1"/>
  <c r="R1132" i="1"/>
  <c r="P1132" i="1"/>
  <c r="K1132" i="1"/>
  <c r="H1132" i="1"/>
  <c r="I1132" i="1" s="1"/>
  <c r="N1132" i="1" s="1"/>
  <c r="S1131" i="1"/>
  <c r="R1131" i="1"/>
  <c r="P1131" i="1"/>
  <c r="K1131" i="1"/>
  <c r="H1131" i="1"/>
  <c r="I1131" i="1" s="1"/>
  <c r="N1131" i="1" s="1"/>
  <c r="S1130" i="1"/>
  <c r="R1130" i="1"/>
  <c r="P1130" i="1"/>
  <c r="I1130" i="1"/>
  <c r="N1130" i="1" s="1"/>
  <c r="S1129" i="1"/>
  <c r="R1129" i="1"/>
  <c r="P1129" i="1"/>
  <c r="K1129" i="1"/>
  <c r="H1129" i="1"/>
  <c r="I1129" i="1" s="1"/>
  <c r="N1129" i="1" s="1"/>
  <c r="S1128" i="1"/>
  <c r="R1128" i="1"/>
  <c r="P1128" i="1"/>
  <c r="I1128" i="1"/>
  <c r="N1128" i="1" s="1"/>
  <c r="S1127" i="1"/>
  <c r="R1127" i="1"/>
  <c r="P1127" i="1"/>
  <c r="K1127" i="1"/>
  <c r="H1127" i="1"/>
  <c r="I1127" i="1" s="1"/>
  <c r="N1127" i="1" s="1"/>
  <c r="S1126" i="1"/>
  <c r="R1126" i="1"/>
  <c r="P1126" i="1"/>
  <c r="K1126" i="1"/>
  <c r="H1126" i="1"/>
  <c r="I1126" i="1" s="1"/>
  <c r="N1126" i="1" s="1"/>
  <c r="S1125" i="1"/>
  <c r="R1125" i="1"/>
  <c r="P1125" i="1"/>
  <c r="I1125" i="1"/>
  <c r="N1125" i="1" s="1"/>
  <c r="S1124" i="1"/>
  <c r="R1124" i="1"/>
  <c r="P1124" i="1"/>
  <c r="K1124" i="1"/>
  <c r="H1124" i="1"/>
  <c r="I1124" i="1" s="1"/>
  <c r="N1124" i="1" s="1"/>
  <c r="R1123" i="1"/>
  <c r="P1123" i="1"/>
  <c r="I1123" i="1"/>
  <c r="S1122" i="1"/>
  <c r="R1122" i="1"/>
  <c r="P1122" i="1"/>
  <c r="I1122" i="1"/>
  <c r="N1122" i="1" s="1"/>
  <c r="S1121" i="1"/>
  <c r="R1121" i="1"/>
  <c r="P1121" i="1"/>
  <c r="K1121" i="1"/>
  <c r="H1121" i="1"/>
  <c r="I1121" i="1" s="1"/>
  <c r="N1121" i="1" s="1"/>
  <c r="S1120" i="1"/>
  <c r="R1120" i="1"/>
  <c r="P1120" i="1"/>
  <c r="I1120" i="1"/>
  <c r="N1120" i="1" s="1"/>
  <c r="S1119" i="1"/>
  <c r="R1119" i="1"/>
  <c r="P1119" i="1"/>
  <c r="K1119" i="1"/>
  <c r="H1119" i="1"/>
  <c r="I1119" i="1" s="1"/>
  <c r="N1119" i="1" s="1"/>
  <c r="B1119" i="1"/>
  <c r="B1126" i="1" s="1"/>
  <c r="B1133" i="1" s="1"/>
  <c r="B1140" i="1" s="1"/>
  <c r="B1147" i="1" s="1"/>
  <c r="B1154" i="1" s="1"/>
  <c r="B1161" i="1" s="1"/>
  <c r="B1168" i="1" s="1"/>
  <c r="B1175" i="1" s="1"/>
  <c r="B1182" i="1" s="1"/>
  <c r="B1189" i="1" s="1"/>
  <c r="B1196" i="1" s="1"/>
  <c r="B1203" i="1" s="1"/>
  <c r="B1210" i="1" s="1"/>
  <c r="B1217" i="1" s="1"/>
  <c r="B1224" i="1" s="1"/>
  <c r="B1231" i="1" s="1"/>
  <c r="B1238" i="1" s="1"/>
  <c r="B1245" i="1" s="1"/>
  <c r="B1252" i="1" s="1"/>
  <c r="B1259" i="1" s="1"/>
  <c r="B1266" i="1" s="1"/>
  <c r="B1273" i="1" s="1"/>
  <c r="B1280" i="1" s="1"/>
  <c r="B1287" i="1" s="1"/>
  <c r="B1294" i="1" s="1"/>
  <c r="B1301" i="1" s="1"/>
  <c r="B1308" i="1" s="1"/>
  <c r="B1315" i="1" s="1"/>
  <c r="B1322" i="1" s="1"/>
  <c r="B1329" i="1" s="1"/>
  <c r="B1336" i="1" s="1"/>
  <c r="B1343" i="1" s="1"/>
  <c r="B1350" i="1" s="1"/>
  <c r="B1357" i="1" s="1"/>
  <c r="B1364" i="1" s="1"/>
  <c r="B1371" i="1" s="1"/>
  <c r="B1378" i="1" s="1"/>
  <c r="B1385" i="1" s="1"/>
  <c r="B1392" i="1" s="1"/>
  <c r="B1399" i="1" s="1"/>
  <c r="B1406" i="1" s="1"/>
  <c r="B1413" i="1" s="1"/>
  <c r="B1420" i="1" s="1"/>
  <c r="B1427" i="1" s="1"/>
  <c r="B1434" i="1" s="1"/>
  <c r="B1441" i="1" s="1"/>
  <c r="B1448" i="1" s="1"/>
  <c r="B1455" i="1" s="1"/>
  <c r="B1462" i="1" s="1"/>
  <c r="S1118" i="1"/>
  <c r="R1118" i="1"/>
  <c r="P1118" i="1"/>
  <c r="I1118" i="1"/>
  <c r="N1118" i="1" s="1"/>
  <c r="S1117" i="1"/>
  <c r="R1117" i="1"/>
  <c r="P1117" i="1"/>
  <c r="K1117" i="1"/>
  <c r="H1117" i="1"/>
  <c r="I1117" i="1" s="1"/>
  <c r="N1117" i="1" s="1"/>
  <c r="S1116" i="1"/>
  <c r="R1116" i="1"/>
  <c r="P1116" i="1"/>
  <c r="I1116" i="1"/>
  <c r="N1116" i="1" s="1"/>
  <c r="S1115" i="1"/>
  <c r="R1115" i="1"/>
  <c r="P1115" i="1"/>
  <c r="I1115" i="1"/>
  <c r="N1115" i="1" s="1"/>
  <c r="S1114" i="1"/>
  <c r="R1114" i="1"/>
  <c r="P1114" i="1"/>
  <c r="K1114" i="1"/>
  <c r="H1114" i="1"/>
  <c r="I1114" i="1" s="1"/>
  <c r="N1114" i="1" s="1"/>
  <c r="S1113" i="1"/>
  <c r="R1113" i="1"/>
  <c r="P1113" i="1"/>
  <c r="I1113" i="1"/>
  <c r="N1113" i="1" s="1"/>
  <c r="S1112" i="1"/>
  <c r="R1112" i="1"/>
  <c r="P1112" i="1"/>
  <c r="K1112" i="1"/>
  <c r="H1112" i="1"/>
  <c r="S1111" i="1"/>
  <c r="R1111" i="1"/>
  <c r="P1111" i="1"/>
  <c r="I1111" i="1"/>
  <c r="N1111" i="1" s="1"/>
  <c r="S1110" i="1"/>
  <c r="R1110" i="1"/>
  <c r="P1110" i="1"/>
  <c r="I1110" i="1"/>
  <c r="N1110" i="1" s="1"/>
  <c r="S1109" i="1"/>
  <c r="R1109" i="1"/>
  <c r="P1109" i="1"/>
  <c r="K1109" i="1"/>
  <c r="H1109" i="1"/>
  <c r="I1109" i="1" s="1"/>
  <c r="N1109" i="1" s="1"/>
  <c r="S1108" i="1"/>
  <c r="R1108" i="1"/>
  <c r="P1108" i="1"/>
  <c r="I1108" i="1"/>
  <c r="S1107" i="1"/>
  <c r="R1107" i="1"/>
  <c r="P1107" i="1"/>
  <c r="K1107" i="1"/>
  <c r="H1107" i="1"/>
  <c r="I1107" i="1" s="1"/>
  <c r="N1107" i="1" s="1"/>
  <c r="S1106" i="1"/>
  <c r="R1106" i="1"/>
  <c r="P1106" i="1"/>
  <c r="I1106" i="1"/>
  <c r="N1106" i="1" s="1"/>
  <c r="S1105" i="1"/>
  <c r="R1105" i="1"/>
  <c r="P1105" i="1"/>
  <c r="K1105" i="1"/>
  <c r="H1105" i="1"/>
  <c r="I1105" i="1" s="1"/>
  <c r="N1105" i="1" s="1"/>
  <c r="S1104" i="1"/>
  <c r="R1104" i="1"/>
  <c r="P1104" i="1"/>
  <c r="I1104" i="1"/>
  <c r="N1104" i="1" s="1"/>
  <c r="S1103" i="1"/>
  <c r="R1103" i="1"/>
  <c r="P1103" i="1"/>
  <c r="K1103" i="1"/>
  <c r="H1103" i="1"/>
  <c r="I1103" i="1" s="1"/>
  <c r="N1103" i="1" s="1"/>
  <c r="S1102" i="1"/>
  <c r="R1102" i="1"/>
  <c r="P1102" i="1"/>
  <c r="I1102" i="1"/>
  <c r="N1102" i="1" s="1"/>
  <c r="S1101" i="1"/>
  <c r="R1101" i="1"/>
  <c r="P1101" i="1"/>
  <c r="K1101" i="1"/>
  <c r="H1101" i="1"/>
  <c r="I1101" i="1" s="1"/>
  <c r="N1101" i="1" s="1"/>
  <c r="S1100" i="1"/>
  <c r="R1100" i="1"/>
  <c r="P1100" i="1"/>
  <c r="I1100" i="1"/>
  <c r="N1100" i="1" s="1"/>
  <c r="S1099" i="1"/>
  <c r="R1099" i="1"/>
  <c r="P1099" i="1"/>
  <c r="K1099" i="1"/>
  <c r="H1099" i="1"/>
  <c r="S1098" i="1"/>
  <c r="R1098" i="1"/>
  <c r="P1098" i="1"/>
  <c r="I1098" i="1"/>
  <c r="N1098" i="1" s="1"/>
  <c r="S1097" i="1"/>
  <c r="R1097" i="1"/>
  <c r="P1097" i="1"/>
  <c r="K1097" i="1"/>
  <c r="H1097" i="1"/>
  <c r="I1097" i="1" s="1"/>
  <c r="N1097" i="1" s="1"/>
  <c r="S1096" i="1"/>
  <c r="R1096" i="1"/>
  <c r="P1096" i="1"/>
  <c r="I1096" i="1"/>
  <c r="N1096" i="1" s="1"/>
  <c r="S1095" i="1"/>
  <c r="R1095" i="1"/>
  <c r="P1095" i="1"/>
  <c r="K1095" i="1"/>
  <c r="H1095" i="1"/>
  <c r="I1095" i="1" s="1"/>
  <c r="N1095" i="1" s="1"/>
  <c r="S1094" i="1"/>
  <c r="R1094" i="1"/>
  <c r="P1094" i="1"/>
  <c r="I1094" i="1"/>
  <c r="N1094" i="1" s="1"/>
  <c r="S1093" i="1"/>
  <c r="R1093" i="1"/>
  <c r="P1093" i="1"/>
  <c r="K1093" i="1"/>
  <c r="I1093" i="1"/>
  <c r="N1093" i="1" s="1"/>
  <c r="S1092" i="1"/>
  <c r="R1092" i="1"/>
  <c r="P1092" i="1"/>
  <c r="I1092" i="1"/>
  <c r="N1092" i="1" s="1"/>
  <c r="S1091" i="1"/>
  <c r="R1091" i="1"/>
  <c r="P1091" i="1"/>
  <c r="K1091" i="1"/>
  <c r="H1091" i="1"/>
  <c r="S1090" i="1"/>
  <c r="R1090" i="1"/>
  <c r="P1090" i="1"/>
  <c r="I1090" i="1"/>
  <c r="N1090" i="1" s="1"/>
  <c r="S1089" i="1"/>
  <c r="R1089" i="1"/>
  <c r="P1089" i="1"/>
  <c r="K1089" i="1"/>
  <c r="H1089" i="1"/>
  <c r="I1089" i="1" s="1"/>
  <c r="N1089" i="1" s="1"/>
  <c r="S1088" i="1"/>
  <c r="R1088" i="1"/>
  <c r="P1088" i="1"/>
  <c r="K1088" i="1"/>
  <c r="H1088" i="1"/>
  <c r="S1087" i="1"/>
  <c r="R1087" i="1"/>
  <c r="P1087" i="1"/>
  <c r="I1087" i="1"/>
  <c r="N1087" i="1" s="1"/>
  <c r="S1086" i="1"/>
  <c r="R1086" i="1"/>
  <c r="P1086" i="1"/>
  <c r="K1086" i="1"/>
  <c r="H1086" i="1"/>
  <c r="I1086" i="1" s="1"/>
  <c r="N1086" i="1" s="1"/>
  <c r="S1085" i="1"/>
  <c r="R1085" i="1"/>
  <c r="P1085" i="1"/>
  <c r="I1085" i="1"/>
  <c r="N1085" i="1" s="1"/>
  <c r="S1084" i="1"/>
  <c r="R1084" i="1"/>
  <c r="P1084" i="1"/>
  <c r="K1084" i="1"/>
  <c r="H1084" i="1"/>
  <c r="I1084" i="1" s="1"/>
  <c r="N1084" i="1" s="1"/>
  <c r="S1083" i="1"/>
  <c r="R1083" i="1"/>
  <c r="P1083" i="1"/>
  <c r="I1083" i="1"/>
  <c r="N1083" i="1" s="1"/>
  <c r="S1082" i="1"/>
  <c r="R1082" i="1"/>
  <c r="P1082" i="1"/>
  <c r="K1082" i="1"/>
  <c r="H1082" i="1"/>
  <c r="S1081" i="1"/>
  <c r="R1081" i="1"/>
  <c r="P1081" i="1"/>
  <c r="K1081" i="1"/>
  <c r="H1081" i="1"/>
  <c r="I1081" i="1" s="1"/>
  <c r="N1081" i="1" s="1"/>
  <c r="S1080" i="1"/>
  <c r="R1080" i="1"/>
  <c r="P1080" i="1"/>
  <c r="I1080" i="1"/>
  <c r="N1080" i="1" s="1"/>
  <c r="S1079" i="1"/>
  <c r="R1079" i="1"/>
  <c r="P1079" i="1"/>
  <c r="I1079" i="1"/>
  <c r="N1079" i="1" s="1"/>
  <c r="S1078" i="1"/>
  <c r="R1078" i="1"/>
  <c r="P1078" i="1"/>
  <c r="K1078" i="1"/>
  <c r="H1078" i="1"/>
  <c r="I1078" i="1" s="1"/>
  <c r="N1078" i="1" s="1"/>
  <c r="S1077" i="1"/>
  <c r="R1077" i="1"/>
  <c r="P1077" i="1"/>
  <c r="I1077" i="1"/>
  <c r="N1077" i="1" s="1"/>
  <c r="S1076" i="1"/>
  <c r="R1076" i="1"/>
  <c r="P1076" i="1"/>
  <c r="K1076" i="1"/>
  <c r="H1076" i="1"/>
  <c r="I1076" i="1" s="1"/>
  <c r="N1076" i="1" s="1"/>
  <c r="S1075" i="1"/>
  <c r="R1075" i="1"/>
  <c r="P1075" i="1"/>
  <c r="I1075" i="1"/>
  <c r="N1075" i="1" s="1"/>
  <c r="S1074" i="1"/>
  <c r="R1074" i="1"/>
  <c r="P1074" i="1"/>
  <c r="K1074" i="1"/>
  <c r="H1074" i="1"/>
  <c r="I1074" i="1" s="1"/>
  <c r="N1074" i="1" s="1"/>
  <c r="S1073" i="1"/>
  <c r="R1073" i="1"/>
  <c r="P1073" i="1"/>
  <c r="I1073" i="1"/>
  <c r="N1073" i="1" s="1"/>
  <c r="S1072" i="1"/>
  <c r="R1072" i="1"/>
  <c r="P1072" i="1"/>
  <c r="K1072" i="1"/>
  <c r="H1072" i="1"/>
  <c r="I1072" i="1" s="1"/>
  <c r="N1072" i="1" s="1"/>
  <c r="S1071" i="1"/>
  <c r="R1071" i="1"/>
  <c r="P1071" i="1"/>
  <c r="I1071" i="1"/>
  <c r="N1071" i="1" s="1"/>
  <c r="S1070" i="1"/>
  <c r="R1070" i="1"/>
  <c r="P1070" i="1"/>
  <c r="K1070" i="1"/>
  <c r="H1070" i="1"/>
  <c r="S1069" i="1"/>
  <c r="R1069" i="1"/>
  <c r="P1069" i="1"/>
  <c r="I1069" i="1"/>
  <c r="N1069" i="1" s="1"/>
  <c r="S1068" i="1"/>
  <c r="R1068" i="1"/>
  <c r="P1068" i="1"/>
  <c r="K1068" i="1"/>
  <c r="H1068" i="1"/>
  <c r="I1068" i="1" s="1"/>
  <c r="N1068" i="1" s="1"/>
  <c r="S1067" i="1"/>
  <c r="R1067" i="1"/>
  <c r="P1067" i="1"/>
  <c r="I1067" i="1"/>
  <c r="N1067" i="1" s="1"/>
  <c r="S1066" i="1"/>
  <c r="R1066" i="1"/>
  <c r="P1066" i="1"/>
  <c r="K1066" i="1"/>
  <c r="H1066" i="1"/>
  <c r="I1066" i="1" s="1"/>
  <c r="N1066" i="1" s="1"/>
  <c r="S1065" i="1"/>
  <c r="R1065" i="1"/>
  <c r="P1065" i="1"/>
  <c r="I1065" i="1"/>
  <c r="N1065" i="1" s="1"/>
  <c r="S1064" i="1"/>
  <c r="R1064" i="1"/>
  <c r="P1064" i="1"/>
  <c r="K1064" i="1"/>
  <c r="H1064" i="1"/>
  <c r="I1064" i="1" s="1"/>
  <c r="N1064" i="1" s="1"/>
  <c r="S1063" i="1"/>
  <c r="R1063" i="1"/>
  <c r="P1063" i="1"/>
  <c r="K1063" i="1"/>
  <c r="H1063" i="1"/>
  <c r="S1062" i="1"/>
  <c r="R1062" i="1"/>
  <c r="P1062" i="1"/>
  <c r="I1062" i="1"/>
  <c r="N1062" i="1" s="1"/>
  <c r="S1061" i="1"/>
  <c r="R1061" i="1"/>
  <c r="P1061" i="1"/>
  <c r="K1061" i="1"/>
  <c r="H1061" i="1"/>
  <c r="I1061" i="1" s="1"/>
  <c r="N1061" i="1" s="1"/>
  <c r="S1060" i="1"/>
  <c r="R1060" i="1"/>
  <c r="P1060" i="1"/>
  <c r="I1060" i="1"/>
  <c r="N1060" i="1" s="1"/>
  <c r="S1059" i="1"/>
  <c r="R1059" i="1"/>
  <c r="P1059" i="1"/>
  <c r="K1059" i="1"/>
  <c r="H1059" i="1"/>
  <c r="I1059" i="1" s="1"/>
  <c r="N1059" i="1" s="1"/>
  <c r="S1058" i="1"/>
  <c r="R1058" i="1"/>
  <c r="P1058" i="1"/>
  <c r="I1058" i="1"/>
  <c r="N1058" i="1" s="1"/>
  <c r="S1057" i="1"/>
  <c r="R1057" i="1"/>
  <c r="P1057" i="1"/>
  <c r="K1057" i="1"/>
  <c r="H1057" i="1"/>
  <c r="S1056" i="1"/>
  <c r="R1056" i="1"/>
  <c r="P1056" i="1"/>
  <c r="K1056" i="1"/>
  <c r="H1056" i="1"/>
  <c r="I1056" i="1" s="1"/>
  <c r="N1056" i="1" s="1"/>
  <c r="S1055" i="1"/>
  <c r="R1055" i="1"/>
  <c r="P1055" i="1"/>
  <c r="K1055" i="1"/>
  <c r="H1055" i="1"/>
  <c r="S1054" i="1"/>
  <c r="R1054" i="1"/>
  <c r="P1054" i="1"/>
  <c r="I1054" i="1"/>
  <c r="S1053" i="1"/>
  <c r="R1053" i="1"/>
  <c r="P1053" i="1"/>
  <c r="K1053" i="1"/>
  <c r="H1053" i="1"/>
  <c r="I1053" i="1" s="1"/>
  <c r="N1053" i="1" s="1"/>
  <c r="S1052" i="1"/>
  <c r="R1052" i="1"/>
  <c r="P1052" i="1"/>
  <c r="I1052" i="1"/>
  <c r="N1052" i="1" s="1"/>
  <c r="S1051" i="1"/>
  <c r="R1051" i="1"/>
  <c r="P1051" i="1"/>
  <c r="I1051" i="1"/>
  <c r="N1051" i="1" s="1"/>
  <c r="S1050" i="1"/>
  <c r="R1050" i="1"/>
  <c r="P1050" i="1"/>
  <c r="K1050" i="1"/>
  <c r="I1050" i="1"/>
  <c r="N1050" i="1" s="1"/>
  <c r="S1049" i="1"/>
  <c r="R1049" i="1"/>
  <c r="P1049" i="1"/>
  <c r="K1049" i="1"/>
  <c r="H1049" i="1"/>
  <c r="I1049" i="1" s="1"/>
  <c r="N1049" i="1" s="1"/>
  <c r="S1048" i="1"/>
  <c r="R1048" i="1"/>
  <c r="P1048" i="1"/>
  <c r="I1048" i="1"/>
  <c r="N1048" i="1" s="1"/>
  <c r="S1047" i="1"/>
  <c r="R1047" i="1"/>
  <c r="P1047" i="1"/>
  <c r="K1047" i="1"/>
  <c r="H1047" i="1"/>
  <c r="I1047" i="1" s="1"/>
  <c r="N1047" i="1" s="1"/>
  <c r="S1046" i="1"/>
  <c r="R1046" i="1"/>
  <c r="P1046" i="1"/>
  <c r="K1046" i="1"/>
  <c r="H1046" i="1"/>
  <c r="I1046" i="1" s="1"/>
  <c r="N1046" i="1" s="1"/>
  <c r="S1045" i="1"/>
  <c r="R1045" i="1"/>
  <c r="P1045" i="1"/>
  <c r="K1045" i="1"/>
  <c r="H1045" i="1"/>
  <c r="I1045" i="1" s="1"/>
  <c r="N1045" i="1" s="1"/>
  <c r="S1044" i="1"/>
  <c r="R1044" i="1"/>
  <c r="P1044" i="1"/>
  <c r="K1044" i="1"/>
  <c r="H1044" i="1"/>
  <c r="I1044" i="1" s="1"/>
  <c r="N1044" i="1" s="1"/>
  <c r="S1043" i="1"/>
  <c r="R1043" i="1"/>
  <c r="P1043" i="1"/>
  <c r="K1043" i="1"/>
  <c r="H1043" i="1"/>
  <c r="I1043" i="1" s="1"/>
  <c r="N1043" i="1" s="1"/>
  <c r="S1042" i="1"/>
  <c r="R1042" i="1"/>
  <c r="P1042" i="1"/>
  <c r="K1042" i="1"/>
  <c r="H1042" i="1"/>
  <c r="I1042" i="1" s="1"/>
  <c r="N1042" i="1" s="1"/>
  <c r="S1041" i="1"/>
  <c r="R1041" i="1"/>
  <c r="P1041" i="1"/>
  <c r="I1041" i="1"/>
  <c r="N1041" i="1" s="1"/>
  <c r="S1040" i="1"/>
  <c r="R1040" i="1"/>
  <c r="P1040" i="1"/>
  <c r="K1040" i="1"/>
  <c r="H1040" i="1"/>
  <c r="I1040" i="1" s="1"/>
  <c r="N1040" i="1" s="1"/>
  <c r="S1039" i="1"/>
  <c r="R1039" i="1"/>
  <c r="P1039" i="1"/>
  <c r="I1039" i="1"/>
  <c r="N1039" i="1" s="1"/>
  <c r="S1038" i="1"/>
  <c r="R1038" i="1"/>
  <c r="P1038" i="1"/>
  <c r="K1038" i="1"/>
  <c r="H1038" i="1"/>
  <c r="I1038" i="1" s="1"/>
  <c r="N1038" i="1" s="1"/>
  <c r="S1037" i="1"/>
  <c r="R1037" i="1"/>
  <c r="P1037" i="1"/>
  <c r="K1037" i="1"/>
  <c r="H1037" i="1"/>
  <c r="I1037" i="1" s="1"/>
  <c r="N1037" i="1" s="1"/>
  <c r="S1036" i="1"/>
  <c r="R1036" i="1"/>
  <c r="P1036" i="1"/>
  <c r="I1036" i="1"/>
  <c r="N1036" i="1" s="1"/>
  <c r="S1035" i="1"/>
  <c r="R1035" i="1"/>
  <c r="P1035" i="1"/>
  <c r="K1035" i="1"/>
  <c r="H1035" i="1"/>
  <c r="I1035" i="1" s="1"/>
  <c r="N1035" i="1" s="1"/>
  <c r="S1034" i="1"/>
  <c r="R1034" i="1"/>
  <c r="P1034" i="1"/>
  <c r="I1034" i="1"/>
  <c r="N1034" i="1" s="1"/>
  <c r="S1033" i="1"/>
  <c r="R1033" i="1"/>
  <c r="P1033" i="1"/>
  <c r="K1033" i="1"/>
  <c r="H1033" i="1"/>
  <c r="I1033" i="1" s="1"/>
  <c r="N1033" i="1" s="1"/>
  <c r="S1032" i="1"/>
  <c r="R1032" i="1"/>
  <c r="P1032" i="1"/>
  <c r="K1032" i="1"/>
  <c r="H1032" i="1"/>
  <c r="I1032" i="1" s="1"/>
  <c r="N1032" i="1" s="1"/>
  <c r="S1031" i="1"/>
  <c r="R1031" i="1"/>
  <c r="P1031" i="1"/>
  <c r="I1031" i="1"/>
  <c r="N1031" i="1" s="1"/>
  <c r="S1030" i="1"/>
  <c r="R1030" i="1"/>
  <c r="P1030" i="1"/>
  <c r="K1030" i="1"/>
  <c r="H1030" i="1"/>
  <c r="I1030" i="1" s="1"/>
  <c r="N1030" i="1" s="1"/>
  <c r="S1029" i="1"/>
  <c r="R1029" i="1"/>
  <c r="P1029" i="1"/>
  <c r="I1029" i="1"/>
  <c r="N1029" i="1" s="1"/>
  <c r="S1028" i="1"/>
  <c r="R1028" i="1"/>
  <c r="P1028" i="1"/>
  <c r="K1028" i="1"/>
  <c r="H1028" i="1"/>
  <c r="S1027" i="1"/>
  <c r="R1027" i="1"/>
  <c r="P1027" i="1"/>
  <c r="I1027" i="1"/>
  <c r="N1027" i="1" s="1"/>
  <c r="S1026" i="1"/>
  <c r="R1026" i="1"/>
  <c r="P1026" i="1"/>
  <c r="K1026" i="1"/>
  <c r="H1026" i="1"/>
  <c r="I1026" i="1" s="1"/>
  <c r="N1026" i="1" s="1"/>
  <c r="S1025" i="1"/>
  <c r="R1025" i="1"/>
  <c r="P1025" i="1"/>
  <c r="I1025" i="1"/>
  <c r="N1025" i="1" s="1"/>
  <c r="S1024" i="1"/>
  <c r="R1024" i="1"/>
  <c r="P1024" i="1"/>
  <c r="I1024" i="1"/>
  <c r="N1024" i="1" s="1"/>
  <c r="S1023" i="1"/>
  <c r="R1023" i="1"/>
  <c r="P1023" i="1"/>
  <c r="K1023" i="1"/>
  <c r="H1023" i="1"/>
  <c r="I1023" i="1" s="1"/>
  <c r="N1023" i="1" s="1"/>
  <c r="S1022" i="1"/>
  <c r="R1022" i="1"/>
  <c r="P1022" i="1"/>
  <c r="I1022" i="1"/>
  <c r="N1022" i="1" s="1"/>
  <c r="S1021" i="1"/>
  <c r="R1021" i="1"/>
  <c r="P1021" i="1"/>
  <c r="K1021" i="1"/>
  <c r="H1021" i="1"/>
  <c r="I1021" i="1" s="1"/>
  <c r="N1021" i="1" s="1"/>
  <c r="S1020" i="1"/>
  <c r="R1020" i="1"/>
  <c r="P1020" i="1"/>
  <c r="I1020" i="1"/>
  <c r="N1020" i="1" s="1"/>
  <c r="S1019" i="1"/>
  <c r="R1019" i="1"/>
  <c r="P1019" i="1"/>
  <c r="I1019" i="1"/>
  <c r="N1019" i="1" s="1"/>
  <c r="S1018" i="1"/>
  <c r="R1018" i="1"/>
  <c r="P1018" i="1"/>
  <c r="I1018" i="1"/>
  <c r="N1018" i="1" s="1"/>
  <c r="S1017" i="1"/>
  <c r="R1017" i="1"/>
  <c r="P1017" i="1"/>
  <c r="K1017" i="1"/>
  <c r="H1017" i="1"/>
  <c r="I1017" i="1" s="1"/>
  <c r="N1017" i="1" s="1"/>
  <c r="S1016" i="1"/>
  <c r="R1016" i="1"/>
  <c r="P1016" i="1"/>
  <c r="K1016" i="1"/>
  <c r="H1016" i="1"/>
  <c r="I1016" i="1" s="1"/>
  <c r="N1016" i="1" s="1"/>
  <c r="S1015" i="1"/>
  <c r="R1015" i="1"/>
  <c r="P1015" i="1"/>
  <c r="I1015" i="1"/>
  <c r="N1015" i="1" s="1"/>
  <c r="S1014" i="1"/>
  <c r="R1014" i="1"/>
  <c r="P1014" i="1"/>
  <c r="K1014" i="1"/>
  <c r="H1014" i="1"/>
  <c r="I1014" i="1" s="1"/>
  <c r="N1014" i="1" s="1"/>
  <c r="S1013" i="1"/>
  <c r="R1013" i="1"/>
  <c r="P1013" i="1"/>
  <c r="I1013" i="1"/>
  <c r="N1013" i="1" s="1"/>
  <c r="S1012" i="1"/>
  <c r="R1012" i="1"/>
  <c r="P1012" i="1"/>
  <c r="K1012" i="1"/>
  <c r="H1012" i="1"/>
  <c r="I1012" i="1" s="1"/>
  <c r="N1012" i="1" s="1"/>
  <c r="S1011" i="1"/>
  <c r="R1011" i="1"/>
  <c r="P1011" i="1"/>
  <c r="K1011" i="1"/>
  <c r="H1011" i="1"/>
  <c r="I1011" i="1" s="1"/>
  <c r="N1011" i="1" s="1"/>
  <c r="S1010" i="1"/>
  <c r="R1010" i="1"/>
  <c r="P1010" i="1"/>
  <c r="I1010" i="1"/>
  <c r="N1010" i="1" s="1"/>
  <c r="S1009" i="1"/>
  <c r="R1009" i="1"/>
  <c r="P1009" i="1"/>
  <c r="I1009" i="1"/>
  <c r="N1009" i="1" s="1"/>
  <c r="S1008" i="1"/>
  <c r="R1008" i="1"/>
  <c r="P1008" i="1"/>
  <c r="I1008" i="1"/>
  <c r="N1008" i="1" s="1"/>
  <c r="S1007" i="1"/>
  <c r="R1007" i="1"/>
  <c r="P1007" i="1"/>
  <c r="K1007" i="1"/>
  <c r="H1007" i="1"/>
  <c r="I1007" i="1" s="1"/>
  <c r="N1007" i="1" s="1"/>
  <c r="S1006" i="1"/>
  <c r="R1006" i="1"/>
  <c r="P1006" i="1"/>
  <c r="I1006" i="1"/>
  <c r="N1006" i="1" s="1"/>
  <c r="S1005" i="1"/>
  <c r="R1005" i="1"/>
  <c r="P1005" i="1"/>
  <c r="K1005" i="1"/>
  <c r="H1005" i="1"/>
  <c r="I1005" i="1" s="1"/>
  <c r="N1005" i="1" s="1"/>
  <c r="S1004" i="1"/>
  <c r="R1004" i="1"/>
  <c r="P1004" i="1"/>
  <c r="I1004" i="1"/>
  <c r="N1004" i="1" s="1"/>
  <c r="S1003" i="1"/>
  <c r="R1003" i="1"/>
  <c r="P1003" i="1"/>
  <c r="I1003" i="1"/>
  <c r="N1003" i="1" s="1"/>
  <c r="S1002" i="1"/>
  <c r="R1002" i="1"/>
  <c r="P1002" i="1"/>
  <c r="K1002" i="1"/>
  <c r="I1002" i="1"/>
  <c r="N1002" i="1" s="1"/>
  <c r="S1001" i="1"/>
  <c r="R1001" i="1"/>
  <c r="P1001" i="1"/>
  <c r="K1001" i="1"/>
  <c r="H1001" i="1"/>
  <c r="I1001" i="1" s="1"/>
  <c r="N1001" i="1" s="1"/>
  <c r="S1000" i="1"/>
  <c r="R1000" i="1"/>
  <c r="P1000" i="1"/>
  <c r="K1000" i="1"/>
  <c r="H1000" i="1"/>
  <c r="S999" i="1"/>
  <c r="R999" i="1"/>
  <c r="P999" i="1"/>
  <c r="K999" i="1"/>
  <c r="I999" i="1"/>
  <c r="S998" i="1"/>
  <c r="R998" i="1"/>
  <c r="P998" i="1"/>
  <c r="K998" i="1"/>
  <c r="H998" i="1"/>
  <c r="I998" i="1" s="1"/>
  <c r="N998" i="1" s="1"/>
  <c r="S997" i="1"/>
  <c r="R997" i="1"/>
  <c r="P997" i="1"/>
  <c r="I997" i="1"/>
  <c r="N997" i="1" s="1"/>
  <c r="S996" i="1"/>
  <c r="R996" i="1"/>
  <c r="P996" i="1"/>
  <c r="K996" i="1"/>
  <c r="H996" i="1"/>
  <c r="I996" i="1" s="1"/>
  <c r="N996" i="1" s="1"/>
  <c r="S995" i="1"/>
  <c r="R995" i="1"/>
  <c r="P995" i="1"/>
  <c r="I995" i="1"/>
  <c r="N995" i="1" s="1"/>
  <c r="S994" i="1"/>
  <c r="R994" i="1"/>
  <c r="P994" i="1"/>
  <c r="K994" i="1"/>
  <c r="H994" i="1"/>
  <c r="I994" i="1" s="1"/>
  <c r="N994" i="1" s="1"/>
  <c r="S993" i="1"/>
  <c r="R993" i="1"/>
  <c r="P993" i="1"/>
  <c r="K993" i="1"/>
  <c r="H993" i="1"/>
  <c r="S992" i="1"/>
  <c r="R992" i="1"/>
  <c r="P992" i="1"/>
  <c r="I992" i="1"/>
  <c r="N992" i="1" s="1"/>
  <c r="S991" i="1"/>
  <c r="R991" i="1"/>
  <c r="P991" i="1"/>
  <c r="I991" i="1"/>
  <c r="N991" i="1" s="1"/>
  <c r="S990" i="1"/>
  <c r="R990" i="1"/>
  <c r="P990" i="1"/>
  <c r="K990" i="1"/>
  <c r="H990" i="1"/>
  <c r="I990" i="1" s="1"/>
  <c r="N990" i="1" s="1"/>
  <c r="S989" i="1"/>
  <c r="R989" i="1"/>
  <c r="P989" i="1"/>
  <c r="I989" i="1"/>
  <c r="N989" i="1" s="1"/>
  <c r="S988" i="1"/>
  <c r="R988" i="1"/>
  <c r="P988" i="1"/>
  <c r="K988" i="1"/>
  <c r="H988" i="1"/>
  <c r="I988" i="1" s="1"/>
  <c r="N988" i="1" s="1"/>
  <c r="S987" i="1"/>
  <c r="R987" i="1"/>
  <c r="P987" i="1"/>
  <c r="I987" i="1"/>
  <c r="N987" i="1" s="1"/>
  <c r="S986" i="1"/>
  <c r="R986" i="1"/>
  <c r="P986" i="1"/>
  <c r="K986" i="1"/>
  <c r="H986" i="1"/>
  <c r="I986" i="1" s="1"/>
  <c r="N986" i="1" s="1"/>
  <c r="S985" i="1"/>
  <c r="R985" i="1"/>
  <c r="P985" i="1"/>
  <c r="I985" i="1"/>
  <c r="N985" i="1" s="1"/>
  <c r="S984" i="1"/>
  <c r="R984" i="1"/>
  <c r="P984" i="1"/>
  <c r="K984" i="1"/>
  <c r="H984" i="1"/>
  <c r="I984" i="1" s="1"/>
  <c r="N984" i="1" s="1"/>
  <c r="S983" i="1"/>
  <c r="R983" i="1"/>
  <c r="P983" i="1"/>
  <c r="I983" i="1"/>
  <c r="N983" i="1" s="1"/>
  <c r="S982" i="1"/>
  <c r="R982" i="1"/>
  <c r="P982" i="1"/>
  <c r="I982" i="1"/>
  <c r="N982" i="1" s="1"/>
  <c r="S981" i="1"/>
  <c r="R981" i="1"/>
  <c r="P981" i="1"/>
  <c r="K981" i="1"/>
  <c r="H981" i="1"/>
  <c r="S980" i="1"/>
  <c r="R980" i="1"/>
  <c r="P980" i="1"/>
  <c r="I980" i="1"/>
  <c r="N980" i="1" s="1"/>
  <c r="S979" i="1"/>
  <c r="R979" i="1"/>
  <c r="P979" i="1"/>
  <c r="K979" i="1"/>
  <c r="H979" i="1"/>
  <c r="I979" i="1" s="1"/>
  <c r="N979" i="1" s="1"/>
  <c r="S978" i="1"/>
  <c r="R978" i="1"/>
  <c r="P978" i="1"/>
  <c r="K978" i="1"/>
  <c r="H978" i="1"/>
  <c r="I978" i="1" s="1"/>
  <c r="N978" i="1" s="1"/>
  <c r="S977" i="1"/>
  <c r="R977" i="1"/>
  <c r="P977" i="1"/>
  <c r="I977" i="1"/>
  <c r="N977" i="1" s="1"/>
  <c r="S976" i="1"/>
  <c r="R976" i="1"/>
  <c r="P976" i="1"/>
  <c r="K976" i="1"/>
  <c r="H976" i="1"/>
  <c r="I976" i="1" s="1"/>
  <c r="N976" i="1" s="1"/>
  <c r="S975" i="1"/>
  <c r="R975" i="1"/>
  <c r="P975" i="1"/>
  <c r="I975" i="1"/>
  <c r="N975" i="1" s="1"/>
  <c r="S974" i="1"/>
  <c r="R974" i="1"/>
  <c r="P974" i="1"/>
  <c r="K974" i="1"/>
  <c r="H974" i="1"/>
  <c r="I974" i="1" s="1"/>
  <c r="N974" i="1" s="1"/>
  <c r="S973" i="1"/>
  <c r="R973" i="1"/>
  <c r="P973" i="1"/>
  <c r="I973" i="1"/>
  <c r="N973" i="1" s="1"/>
  <c r="S972" i="1"/>
  <c r="R972" i="1"/>
  <c r="P972" i="1"/>
  <c r="K972" i="1"/>
  <c r="H972" i="1"/>
  <c r="S971" i="1"/>
  <c r="R971" i="1"/>
  <c r="P971" i="1"/>
  <c r="I971" i="1"/>
  <c r="N971" i="1" s="1"/>
  <c r="S970" i="1"/>
  <c r="R970" i="1"/>
  <c r="P970" i="1"/>
  <c r="K970" i="1"/>
  <c r="H970" i="1"/>
  <c r="I970" i="1" s="1"/>
  <c r="N970" i="1" s="1"/>
  <c r="S969" i="1"/>
  <c r="R969" i="1"/>
  <c r="P969" i="1"/>
  <c r="I969" i="1"/>
  <c r="N969" i="1" s="1"/>
  <c r="S968" i="1"/>
  <c r="R968" i="1"/>
  <c r="P968" i="1"/>
  <c r="K968" i="1"/>
  <c r="H968" i="1"/>
  <c r="I968" i="1" s="1"/>
  <c r="N968" i="1" s="1"/>
  <c r="S967" i="1"/>
  <c r="R967" i="1"/>
  <c r="P967" i="1"/>
  <c r="I967" i="1"/>
  <c r="N967" i="1" s="1"/>
  <c r="S966" i="1"/>
  <c r="R966" i="1"/>
  <c r="P966" i="1"/>
  <c r="I966" i="1"/>
  <c r="N966" i="1" s="1"/>
  <c r="S965" i="1"/>
  <c r="R965" i="1"/>
  <c r="P965" i="1"/>
  <c r="K965" i="1"/>
  <c r="H965" i="1"/>
  <c r="S964" i="1"/>
  <c r="R964" i="1"/>
  <c r="P964" i="1"/>
  <c r="I964" i="1"/>
  <c r="N964" i="1" s="1"/>
  <c r="S963" i="1"/>
  <c r="R963" i="1"/>
  <c r="P963" i="1"/>
  <c r="K963" i="1"/>
  <c r="H963" i="1"/>
  <c r="I963" i="1" s="1"/>
  <c r="N963" i="1" s="1"/>
  <c r="S962" i="1"/>
  <c r="R962" i="1"/>
  <c r="P962" i="1"/>
  <c r="I962" i="1"/>
  <c r="N962" i="1" s="1"/>
  <c r="S961" i="1"/>
  <c r="R961" i="1"/>
  <c r="P961" i="1"/>
  <c r="K961" i="1"/>
  <c r="H961" i="1"/>
  <c r="I961" i="1" s="1"/>
  <c r="N961" i="1" s="1"/>
  <c r="S960" i="1"/>
  <c r="R960" i="1"/>
  <c r="P960" i="1"/>
  <c r="I960" i="1"/>
  <c r="N960" i="1" s="1"/>
  <c r="S959" i="1"/>
  <c r="R959" i="1"/>
  <c r="P959" i="1"/>
  <c r="I959" i="1"/>
  <c r="N959" i="1" s="1"/>
  <c r="S958" i="1"/>
  <c r="R958" i="1"/>
  <c r="P958" i="1"/>
  <c r="K958" i="1"/>
  <c r="H958" i="1"/>
  <c r="I958" i="1" s="1"/>
  <c r="N958" i="1" s="1"/>
  <c r="S957" i="1"/>
  <c r="R957" i="1"/>
  <c r="P957" i="1"/>
  <c r="I957" i="1"/>
  <c r="N957" i="1" s="1"/>
  <c r="S956" i="1"/>
  <c r="R956" i="1"/>
  <c r="P956" i="1"/>
  <c r="K956" i="1"/>
  <c r="H956" i="1"/>
  <c r="I956" i="1" s="1"/>
  <c r="N956" i="1" s="1"/>
  <c r="S955" i="1"/>
  <c r="R955" i="1"/>
  <c r="P955" i="1"/>
  <c r="I955" i="1"/>
  <c r="N955" i="1" s="1"/>
  <c r="S954" i="1"/>
  <c r="R954" i="1"/>
  <c r="P954" i="1"/>
  <c r="I954" i="1"/>
  <c r="N954" i="1" s="1"/>
  <c r="S953" i="1"/>
  <c r="R953" i="1"/>
  <c r="P953" i="1"/>
  <c r="K953" i="1"/>
  <c r="H953" i="1"/>
  <c r="I953" i="1" s="1"/>
  <c r="N953" i="1" s="1"/>
  <c r="S952" i="1"/>
  <c r="R952" i="1"/>
  <c r="P952" i="1"/>
  <c r="I952" i="1"/>
  <c r="N952" i="1" s="1"/>
  <c r="S951" i="1"/>
  <c r="R951" i="1"/>
  <c r="P951" i="1"/>
  <c r="K951" i="1"/>
  <c r="H951" i="1"/>
  <c r="I951" i="1" s="1"/>
  <c r="N951" i="1" s="1"/>
  <c r="S950" i="1"/>
  <c r="R950" i="1"/>
  <c r="P950" i="1"/>
  <c r="I950" i="1"/>
  <c r="N950" i="1" s="1"/>
  <c r="S949" i="1"/>
  <c r="R949" i="1"/>
  <c r="P949" i="1"/>
  <c r="I949" i="1"/>
  <c r="N949" i="1" s="1"/>
  <c r="S948" i="1"/>
  <c r="R948" i="1"/>
  <c r="P948" i="1"/>
  <c r="K948" i="1"/>
  <c r="H948" i="1"/>
  <c r="I948" i="1" s="1"/>
  <c r="N948" i="1" s="1"/>
  <c r="S947" i="1"/>
  <c r="R947" i="1"/>
  <c r="P947" i="1"/>
  <c r="I947" i="1"/>
  <c r="S946" i="1"/>
  <c r="R946" i="1"/>
  <c r="P946" i="1"/>
  <c r="K946" i="1"/>
  <c r="H946" i="1"/>
  <c r="I946" i="1" s="1"/>
  <c r="N946" i="1" s="1"/>
  <c r="S945" i="1"/>
  <c r="R945" i="1"/>
  <c r="P945" i="1"/>
  <c r="K945" i="1"/>
  <c r="H945" i="1"/>
  <c r="S944" i="1"/>
  <c r="R944" i="1"/>
  <c r="P944" i="1"/>
  <c r="K944" i="1"/>
  <c r="H944" i="1"/>
  <c r="I944" i="1" s="1"/>
  <c r="N944" i="1" s="1"/>
  <c r="S943" i="1"/>
  <c r="R943" i="1"/>
  <c r="P943" i="1"/>
  <c r="I943" i="1"/>
  <c r="N943" i="1" s="1"/>
  <c r="S942" i="1"/>
  <c r="R942" i="1"/>
  <c r="P942" i="1"/>
  <c r="K942" i="1"/>
  <c r="H942" i="1"/>
  <c r="I942" i="1" s="1"/>
  <c r="N942" i="1" s="1"/>
  <c r="S941" i="1"/>
  <c r="R941" i="1"/>
  <c r="P941" i="1"/>
  <c r="I941" i="1"/>
  <c r="N941" i="1" s="1"/>
  <c r="S940" i="1"/>
  <c r="R940" i="1"/>
  <c r="P940" i="1"/>
  <c r="K940" i="1"/>
  <c r="H940" i="1"/>
  <c r="I940" i="1" s="1"/>
  <c r="N940" i="1" s="1"/>
  <c r="S939" i="1"/>
  <c r="R939" i="1"/>
  <c r="P939" i="1"/>
  <c r="K939" i="1"/>
  <c r="H939" i="1"/>
  <c r="I939" i="1" s="1"/>
  <c r="N939" i="1" s="1"/>
  <c r="S938" i="1"/>
  <c r="R938" i="1"/>
  <c r="P938" i="1"/>
  <c r="I938" i="1"/>
  <c r="S937" i="1"/>
  <c r="R937" i="1"/>
  <c r="P937" i="1"/>
  <c r="K937" i="1"/>
  <c r="H937" i="1"/>
  <c r="S936" i="1"/>
  <c r="R936" i="1"/>
  <c r="P936" i="1"/>
  <c r="I936" i="1"/>
  <c r="N936" i="1" s="1"/>
  <c r="S935" i="1"/>
  <c r="R935" i="1"/>
  <c r="P935" i="1"/>
  <c r="K935" i="1"/>
  <c r="H935" i="1"/>
  <c r="I935" i="1" s="1"/>
  <c r="N935" i="1" s="1"/>
  <c r="S934" i="1"/>
  <c r="R934" i="1"/>
  <c r="P934" i="1"/>
  <c r="I934" i="1"/>
  <c r="S933" i="1"/>
  <c r="R933" i="1"/>
  <c r="P933" i="1"/>
  <c r="K933" i="1"/>
  <c r="H933" i="1"/>
  <c r="I933" i="1" s="1"/>
  <c r="N933" i="1" s="1"/>
  <c r="S932" i="1"/>
  <c r="R932" i="1"/>
  <c r="P932" i="1"/>
  <c r="K932" i="1"/>
  <c r="H932" i="1"/>
  <c r="I932" i="1" s="1"/>
  <c r="N932" i="1" s="1"/>
  <c r="S931" i="1"/>
  <c r="R931" i="1"/>
  <c r="P931" i="1"/>
  <c r="I931" i="1"/>
  <c r="S930" i="1"/>
  <c r="R930" i="1"/>
  <c r="P930" i="1"/>
  <c r="K930" i="1"/>
  <c r="H930" i="1"/>
  <c r="S929" i="1"/>
  <c r="R929" i="1"/>
  <c r="P929" i="1"/>
  <c r="I929" i="1"/>
  <c r="N929" i="1" s="1"/>
  <c r="S928" i="1"/>
  <c r="R928" i="1"/>
  <c r="P928" i="1"/>
  <c r="K928" i="1"/>
  <c r="H928" i="1"/>
  <c r="I928" i="1" s="1"/>
  <c r="N928" i="1" s="1"/>
  <c r="S927" i="1"/>
  <c r="R927" i="1"/>
  <c r="P927" i="1"/>
  <c r="I927" i="1"/>
  <c r="N927" i="1" s="1"/>
  <c r="S926" i="1"/>
  <c r="R926" i="1"/>
  <c r="P926" i="1"/>
  <c r="K926" i="1"/>
  <c r="H926" i="1"/>
  <c r="I926" i="1" s="1"/>
  <c r="N926" i="1" s="1"/>
  <c r="S925" i="1"/>
  <c r="R925" i="1"/>
  <c r="P925" i="1"/>
  <c r="K925" i="1"/>
  <c r="H925" i="1"/>
  <c r="I925" i="1" s="1"/>
  <c r="N925" i="1" s="1"/>
  <c r="S924" i="1"/>
  <c r="R924" i="1"/>
  <c r="P924" i="1"/>
  <c r="I924" i="1"/>
  <c r="S923" i="1"/>
  <c r="R923" i="1"/>
  <c r="P923" i="1"/>
  <c r="K923" i="1"/>
  <c r="H923" i="1"/>
  <c r="S922" i="1"/>
  <c r="R922" i="1"/>
  <c r="P922" i="1"/>
  <c r="K922" i="1"/>
  <c r="H922" i="1"/>
  <c r="I922" i="1" s="1"/>
  <c r="N922" i="1" s="1"/>
  <c r="S921" i="1"/>
  <c r="R921" i="1"/>
  <c r="P921" i="1"/>
  <c r="I921" i="1"/>
  <c r="N921" i="1" s="1"/>
  <c r="S920" i="1"/>
  <c r="R920" i="1"/>
  <c r="P920" i="1"/>
  <c r="K920" i="1"/>
  <c r="H920" i="1"/>
  <c r="I920" i="1" s="1"/>
  <c r="N920" i="1" s="1"/>
  <c r="S919" i="1"/>
  <c r="R919" i="1"/>
  <c r="P919" i="1"/>
  <c r="I919" i="1"/>
  <c r="N919" i="1" s="1"/>
  <c r="S918" i="1"/>
  <c r="R918" i="1"/>
  <c r="P918" i="1"/>
  <c r="K918" i="1"/>
  <c r="H918" i="1"/>
  <c r="I918" i="1" s="1"/>
  <c r="N918" i="1" s="1"/>
  <c r="S917" i="1"/>
  <c r="R917" i="1"/>
  <c r="P917" i="1"/>
  <c r="K917" i="1"/>
  <c r="H917" i="1"/>
  <c r="I917" i="1" s="1"/>
  <c r="N917" i="1" s="1"/>
  <c r="S916" i="1"/>
  <c r="R916" i="1"/>
  <c r="P916" i="1"/>
  <c r="K916" i="1"/>
  <c r="H916" i="1"/>
  <c r="I916" i="1" s="1"/>
  <c r="N916" i="1" s="1"/>
  <c r="S915" i="1"/>
  <c r="R915" i="1"/>
  <c r="P915" i="1"/>
  <c r="I915" i="1"/>
  <c r="N915" i="1" s="1"/>
  <c r="S914" i="1"/>
  <c r="R914" i="1"/>
  <c r="P914" i="1"/>
  <c r="I914" i="1"/>
  <c r="N914" i="1" s="1"/>
  <c r="S913" i="1"/>
  <c r="R913" i="1"/>
  <c r="P913" i="1"/>
  <c r="K913" i="1"/>
  <c r="H913" i="1"/>
  <c r="I913" i="1" s="1"/>
  <c r="N913" i="1" s="1"/>
  <c r="S912" i="1"/>
  <c r="R912" i="1"/>
  <c r="P912" i="1"/>
  <c r="I912" i="1"/>
  <c r="N912" i="1" s="1"/>
  <c r="S911" i="1"/>
  <c r="R911" i="1"/>
  <c r="P911" i="1"/>
  <c r="K911" i="1"/>
  <c r="H911" i="1"/>
  <c r="I911" i="1" s="1"/>
  <c r="N911" i="1" s="1"/>
  <c r="S910" i="1"/>
  <c r="R910" i="1"/>
  <c r="P910" i="1"/>
  <c r="I910" i="1"/>
  <c r="N910" i="1" s="1"/>
  <c r="S909" i="1"/>
  <c r="R909" i="1"/>
  <c r="P909" i="1"/>
  <c r="K909" i="1"/>
  <c r="H909" i="1"/>
  <c r="I909" i="1" s="1"/>
  <c r="N909" i="1" s="1"/>
  <c r="S908" i="1"/>
  <c r="R908" i="1"/>
  <c r="P908" i="1"/>
  <c r="I908" i="1"/>
  <c r="N908" i="1" s="1"/>
  <c r="S907" i="1"/>
  <c r="R907" i="1"/>
  <c r="P907" i="1"/>
  <c r="K907" i="1"/>
  <c r="H907" i="1"/>
  <c r="I907" i="1" s="1"/>
  <c r="N907" i="1" s="1"/>
  <c r="S906" i="1"/>
  <c r="R906" i="1"/>
  <c r="P906" i="1"/>
  <c r="I906" i="1"/>
  <c r="N906" i="1" s="1"/>
  <c r="S905" i="1"/>
  <c r="R905" i="1"/>
  <c r="P905" i="1"/>
  <c r="I905" i="1"/>
  <c r="N905" i="1" s="1"/>
  <c r="S904" i="1"/>
  <c r="R904" i="1"/>
  <c r="P904" i="1"/>
  <c r="K904" i="1"/>
  <c r="H904" i="1"/>
  <c r="I904" i="1" s="1"/>
  <c r="N904" i="1" s="1"/>
  <c r="S903" i="1"/>
  <c r="R903" i="1"/>
  <c r="P903" i="1"/>
  <c r="I903" i="1"/>
  <c r="N903" i="1" s="1"/>
  <c r="S902" i="1"/>
  <c r="R902" i="1"/>
  <c r="P902" i="1"/>
  <c r="K902" i="1"/>
  <c r="H902" i="1"/>
  <c r="S901" i="1"/>
  <c r="R901" i="1"/>
  <c r="P901" i="1"/>
  <c r="I901" i="1"/>
  <c r="N901" i="1" s="1"/>
  <c r="S900" i="1"/>
  <c r="R900" i="1"/>
  <c r="P900" i="1"/>
  <c r="K900" i="1"/>
  <c r="H900" i="1"/>
  <c r="I900" i="1" s="1"/>
  <c r="N900" i="1" s="1"/>
  <c r="S899" i="1"/>
  <c r="R899" i="1"/>
  <c r="P899" i="1"/>
  <c r="I899" i="1"/>
  <c r="N899" i="1" s="1"/>
  <c r="S898" i="1"/>
  <c r="R898" i="1"/>
  <c r="P898" i="1"/>
  <c r="K898" i="1"/>
  <c r="H898" i="1"/>
  <c r="I898" i="1" s="1"/>
  <c r="N898" i="1" s="1"/>
  <c r="S897" i="1"/>
  <c r="R897" i="1"/>
  <c r="P897" i="1"/>
  <c r="I897" i="1"/>
  <c r="N897" i="1" s="1"/>
  <c r="S896" i="1"/>
  <c r="R896" i="1"/>
  <c r="P896" i="1"/>
  <c r="K896" i="1"/>
  <c r="H896" i="1"/>
  <c r="S895" i="1"/>
  <c r="R895" i="1"/>
  <c r="P895" i="1"/>
  <c r="I895" i="1"/>
  <c r="N895" i="1" s="1"/>
  <c r="S894" i="1"/>
  <c r="R894" i="1"/>
  <c r="P894" i="1"/>
  <c r="K894" i="1"/>
  <c r="H894" i="1"/>
  <c r="I894" i="1" s="1"/>
  <c r="N894" i="1" s="1"/>
  <c r="S893" i="1"/>
  <c r="R893" i="1"/>
  <c r="P893" i="1"/>
  <c r="I893" i="1"/>
  <c r="N893" i="1" s="1"/>
  <c r="S892" i="1"/>
  <c r="R892" i="1"/>
  <c r="P892" i="1"/>
  <c r="K892" i="1"/>
  <c r="H892" i="1"/>
  <c r="I892" i="1" s="1"/>
  <c r="N892" i="1" s="1"/>
  <c r="S891" i="1"/>
  <c r="R891" i="1"/>
  <c r="P891" i="1"/>
  <c r="I891" i="1"/>
  <c r="N891" i="1" s="1"/>
  <c r="S890" i="1"/>
  <c r="R890" i="1"/>
  <c r="P890" i="1"/>
  <c r="K890" i="1"/>
  <c r="H890" i="1"/>
  <c r="S889" i="1"/>
  <c r="R889" i="1"/>
  <c r="P889" i="1"/>
  <c r="I889" i="1"/>
  <c r="N889" i="1" s="1"/>
  <c r="S888" i="1"/>
  <c r="R888" i="1"/>
  <c r="P888" i="1"/>
  <c r="K888" i="1"/>
  <c r="H888" i="1"/>
  <c r="I888" i="1" s="1"/>
  <c r="N888" i="1" s="1"/>
  <c r="S887" i="1"/>
  <c r="R887" i="1"/>
  <c r="P887" i="1"/>
  <c r="I887" i="1"/>
  <c r="N887" i="1" s="1"/>
  <c r="S886" i="1"/>
  <c r="R886" i="1"/>
  <c r="P886" i="1"/>
  <c r="I886" i="1"/>
  <c r="N886" i="1" s="1"/>
  <c r="S885" i="1"/>
  <c r="R885" i="1"/>
  <c r="P885" i="1"/>
  <c r="I885" i="1"/>
  <c r="N885" i="1" s="1"/>
  <c r="S884" i="1"/>
  <c r="R884" i="1"/>
  <c r="P884" i="1"/>
  <c r="K884" i="1"/>
  <c r="H884" i="1"/>
  <c r="I884" i="1" s="1"/>
  <c r="N884" i="1" s="1"/>
  <c r="S883" i="1"/>
  <c r="R883" i="1"/>
  <c r="P883" i="1"/>
  <c r="K883" i="1"/>
  <c r="H883" i="1"/>
  <c r="I883" i="1" s="1"/>
  <c r="N883" i="1" s="1"/>
  <c r="S882" i="1"/>
  <c r="R882" i="1"/>
  <c r="P882" i="1"/>
  <c r="I882" i="1"/>
  <c r="N882" i="1" s="1"/>
  <c r="S881" i="1"/>
  <c r="R881" i="1"/>
  <c r="P881" i="1"/>
  <c r="K881" i="1"/>
  <c r="H881" i="1"/>
  <c r="I881" i="1" s="1"/>
  <c r="N881" i="1" s="1"/>
  <c r="S880" i="1"/>
  <c r="R880" i="1"/>
  <c r="P880" i="1"/>
  <c r="I880" i="1"/>
  <c r="N880" i="1" s="1"/>
  <c r="S879" i="1"/>
  <c r="R879" i="1"/>
  <c r="P879" i="1"/>
  <c r="K879" i="1"/>
  <c r="H879" i="1"/>
  <c r="I879" i="1" s="1"/>
  <c r="N879" i="1" s="1"/>
  <c r="S878" i="1"/>
  <c r="R878" i="1"/>
  <c r="P878" i="1"/>
  <c r="I878" i="1"/>
  <c r="N878" i="1" s="1"/>
  <c r="S877" i="1"/>
  <c r="R877" i="1"/>
  <c r="P877" i="1"/>
  <c r="I877" i="1"/>
  <c r="N877" i="1" s="1"/>
  <c r="S876" i="1"/>
  <c r="R876" i="1"/>
  <c r="P876" i="1"/>
  <c r="K876" i="1"/>
  <c r="H876" i="1"/>
  <c r="I876" i="1" s="1"/>
  <c r="N876" i="1" s="1"/>
  <c r="S875" i="1"/>
  <c r="R875" i="1"/>
  <c r="P875" i="1"/>
  <c r="I875" i="1"/>
  <c r="N875" i="1" s="1"/>
  <c r="S874" i="1"/>
  <c r="R874" i="1"/>
  <c r="P874" i="1"/>
  <c r="K874" i="1"/>
  <c r="H874" i="1"/>
  <c r="I874" i="1" s="1"/>
  <c r="N874" i="1" s="1"/>
  <c r="S873" i="1"/>
  <c r="R873" i="1"/>
  <c r="P873" i="1"/>
  <c r="I873" i="1"/>
  <c r="N873" i="1" s="1"/>
  <c r="S872" i="1"/>
  <c r="R872" i="1"/>
  <c r="P872" i="1"/>
  <c r="K872" i="1"/>
  <c r="H872" i="1"/>
  <c r="I872" i="1" s="1"/>
  <c r="N872" i="1" s="1"/>
  <c r="S871" i="1"/>
  <c r="R871" i="1"/>
  <c r="P871" i="1"/>
  <c r="I871" i="1"/>
  <c r="N871" i="1" s="1"/>
  <c r="S870" i="1"/>
  <c r="R870" i="1"/>
  <c r="P870" i="1"/>
  <c r="I870" i="1"/>
  <c r="N870" i="1" s="1"/>
  <c r="S869" i="1"/>
  <c r="R869" i="1"/>
  <c r="P869" i="1"/>
  <c r="K869" i="1"/>
  <c r="H869" i="1"/>
  <c r="I869" i="1" s="1"/>
  <c r="N869" i="1" s="1"/>
  <c r="S868" i="1"/>
  <c r="R868" i="1"/>
  <c r="P868" i="1"/>
  <c r="I868" i="1"/>
  <c r="N868" i="1" s="1"/>
  <c r="S867" i="1"/>
  <c r="R867" i="1"/>
  <c r="P867" i="1"/>
  <c r="K867" i="1"/>
  <c r="H867" i="1"/>
  <c r="S866" i="1"/>
  <c r="R866" i="1"/>
  <c r="P866" i="1"/>
  <c r="I866" i="1"/>
  <c r="N866" i="1" s="1"/>
  <c r="S865" i="1"/>
  <c r="R865" i="1"/>
  <c r="P865" i="1"/>
  <c r="K865" i="1"/>
  <c r="H865" i="1"/>
  <c r="I865" i="1" s="1"/>
  <c r="N865" i="1" s="1"/>
  <c r="S864" i="1"/>
  <c r="R864" i="1"/>
  <c r="P864" i="1"/>
  <c r="I864" i="1"/>
  <c r="N864" i="1" s="1"/>
  <c r="S863" i="1"/>
  <c r="R863" i="1"/>
  <c r="P863" i="1"/>
  <c r="K863" i="1"/>
  <c r="H863" i="1"/>
  <c r="I863" i="1" s="1"/>
  <c r="N863" i="1" s="1"/>
  <c r="S862" i="1"/>
  <c r="R862" i="1"/>
  <c r="P862" i="1"/>
  <c r="I862" i="1"/>
  <c r="N862" i="1" s="1"/>
  <c r="S861" i="1"/>
  <c r="R861" i="1"/>
  <c r="P861" i="1"/>
  <c r="K861" i="1"/>
  <c r="H861" i="1"/>
  <c r="I861" i="1" s="1"/>
  <c r="N861" i="1" s="1"/>
  <c r="S860" i="1"/>
  <c r="R860" i="1"/>
  <c r="P860" i="1"/>
  <c r="K860" i="1"/>
  <c r="H860" i="1"/>
  <c r="I860" i="1" s="1"/>
  <c r="N860" i="1" s="1"/>
  <c r="S859" i="1"/>
  <c r="R859" i="1"/>
  <c r="P859" i="1"/>
  <c r="I859" i="1"/>
  <c r="N859" i="1" s="1"/>
  <c r="S858" i="1"/>
  <c r="R858" i="1"/>
  <c r="P858" i="1"/>
  <c r="K858" i="1"/>
  <c r="H858" i="1"/>
  <c r="I858" i="1" s="1"/>
  <c r="N858" i="1" s="1"/>
  <c r="S857" i="1"/>
  <c r="R857" i="1"/>
  <c r="P857" i="1"/>
  <c r="I857" i="1"/>
  <c r="N857" i="1" s="1"/>
  <c r="S856" i="1"/>
  <c r="R856" i="1"/>
  <c r="P856" i="1"/>
  <c r="I856" i="1"/>
  <c r="N856" i="1" s="1"/>
  <c r="S855" i="1"/>
  <c r="R855" i="1"/>
  <c r="P855" i="1"/>
  <c r="K855" i="1"/>
  <c r="H855" i="1"/>
  <c r="I855" i="1" s="1"/>
  <c r="N855" i="1" s="1"/>
  <c r="S854" i="1"/>
  <c r="R854" i="1"/>
  <c r="P854" i="1"/>
  <c r="I854" i="1"/>
  <c r="N854" i="1" s="1"/>
  <c r="S853" i="1"/>
  <c r="R853" i="1"/>
  <c r="P853" i="1"/>
  <c r="K853" i="1"/>
  <c r="H853" i="1"/>
  <c r="S852" i="1"/>
  <c r="R852" i="1"/>
  <c r="P852" i="1"/>
  <c r="I852" i="1"/>
  <c r="N852" i="1" s="1"/>
  <c r="S851" i="1"/>
  <c r="R851" i="1"/>
  <c r="P851" i="1"/>
  <c r="K851" i="1"/>
  <c r="H851" i="1"/>
  <c r="I851" i="1" s="1"/>
  <c r="N851" i="1" s="1"/>
  <c r="S850" i="1"/>
  <c r="R850" i="1"/>
  <c r="P850" i="1"/>
  <c r="I850" i="1"/>
  <c r="N850" i="1" s="1"/>
  <c r="S849" i="1"/>
  <c r="R849" i="1"/>
  <c r="P849" i="1"/>
  <c r="I849" i="1"/>
  <c r="N849" i="1" s="1"/>
  <c r="S848" i="1"/>
  <c r="R848" i="1"/>
  <c r="P848" i="1"/>
  <c r="K848" i="1"/>
  <c r="H848" i="1"/>
  <c r="I848" i="1" s="1"/>
  <c r="N848" i="1" s="1"/>
  <c r="S847" i="1"/>
  <c r="R847" i="1"/>
  <c r="P847" i="1"/>
  <c r="I847" i="1"/>
  <c r="N847" i="1" s="1"/>
  <c r="S846" i="1"/>
  <c r="R846" i="1"/>
  <c r="P846" i="1"/>
  <c r="K846" i="1"/>
  <c r="H846" i="1"/>
  <c r="I846" i="1" s="1"/>
  <c r="N846" i="1" s="1"/>
  <c r="S845" i="1"/>
  <c r="R845" i="1"/>
  <c r="P845" i="1"/>
  <c r="I845" i="1"/>
  <c r="N845" i="1" s="1"/>
  <c r="S844" i="1"/>
  <c r="R844" i="1"/>
  <c r="P844" i="1"/>
  <c r="K844" i="1"/>
  <c r="H844" i="1"/>
  <c r="I844" i="1" s="1"/>
  <c r="N844" i="1" s="1"/>
  <c r="S843" i="1"/>
  <c r="R843" i="1"/>
  <c r="P843" i="1"/>
  <c r="I843" i="1"/>
  <c r="N843" i="1" s="1"/>
  <c r="S842" i="1"/>
  <c r="R842" i="1"/>
  <c r="P842" i="1"/>
  <c r="I842" i="1"/>
  <c r="N842" i="1" s="1"/>
  <c r="S841" i="1"/>
  <c r="R841" i="1"/>
  <c r="P841" i="1"/>
  <c r="K841" i="1"/>
  <c r="H841" i="1"/>
  <c r="I841" i="1" s="1"/>
  <c r="N841" i="1" s="1"/>
  <c r="S840" i="1"/>
  <c r="R840" i="1"/>
  <c r="P840" i="1"/>
  <c r="I840" i="1"/>
  <c r="N840" i="1" s="1"/>
  <c r="S839" i="1"/>
  <c r="R839" i="1"/>
  <c r="P839" i="1"/>
  <c r="K839" i="1"/>
  <c r="H839" i="1"/>
  <c r="S838" i="1"/>
  <c r="R838" i="1"/>
  <c r="P838" i="1"/>
  <c r="I838" i="1"/>
  <c r="N838" i="1" s="1"/>
  <c r="S837" i="1"/>
  <c r="R837" i="1"/>
  <c r="P837" i="1"/>
  <c r="K837" i="1"/>
  <c r="H837" i="1"/>
  <c r="I837" i="1" s="1"/>
  <c r="N837" i="1" s="1"/>
  <c r="S836" i="1"/>
  <c r="R836" i="1"/>
  <c r="P836" i="1"/>
  <c r="I836" i="1"/>
  <c r="N836" i="1" s="1"/>
  <c r="S835" i="1"/>
  <c r="R835" i="1"/>
  <c r="P835" i="1"/>
  <c r="K835" i="1"/>
  <c r="H835" i="1"/>
  <c r="I835" i="1" s="1"/>
  <c r="N835" i="1" s="1"/>
  <c r="S834" i="1"/>
  <c r="R834" i="1"/>
  <c r="P834" i="1"/>
  <c r="I834" i="1"/>
  <c r="N834" i="1" s="1"/>
  <c r="S833" i="1"/>
  <c r="R833" i="1"/>
  <c r="P833" i="1"/>
  <c r="K833" i="1"/>
  <c r="H833" i="1"/>
  <c r="I833" i="1" s="1"/>
  <c r="N833" i="1" s="1"/>
  <c r="S832" i="1"/>
  <c r="R832" i="1"/>
  <c r="P832" i="1"/>
  <c r="K832" i="1"/>
  <c r="H832" i="1"/>
  <c r="S831" i="1"/>
  <c r="R831" i="1"/>
  <c r="P831" i="1"/>
  <c r="I831" i="1"/>
  <c r="N831" i="1" s="1"/>
  <c r="S830" i="1"/>
  <c r="R830" i="1"/>
  <c r="P830" i="1"/>
  <c r="I830" i="1"/>
  <c r="N830" i="1" s="1"/>
  <c r="S829" i="1"/>
  <c r="R829" i="1"/>
  <c r="P829" i="1"/>
  <c r="I829" i="1"/>
  <c r="N829" i="1" s="1"/>
  <c r="S828" i="1"/>
  <c r="R828" i="1"/>
  <c r="P828" i="1"/>
  <c r="I828" i="1"/>
  <c r="N828" i="1" s="1"/>
  <c r="S827" i="1"/>
  <c r="R827" i="1"/>
  <c r="P827" i="1"/>
  <c r="K827" i="1"/>
  <c r="H827" i="1"/>
  <c r="I827" i="1" s="1"/>
  <c r="N827" i="1" s="1"/>
  <c r="S826" i="1"/>
  <c r="R826" i="1"/>
  <c r="P826" i="1"/>
  <c r="I826" i="1"/>
  <c r="N826" i="1" s="1"/>
  <c r="S825" i="1"/>
  <c r="R825" i="1"/>
  <c r="P825" i="1"/>
  <c r="K825" i="1"/>
  <c r="H825" i="1"/>
  <c r="S824" i="1"/>
  <c r="R824" i="1"/>
  <c r="P824" i="1"/>
  <c r="I824" i="1"/>
  <c r="N824" i="1" s="1"/>
  <c r="S823" i="1"/>
  <c r="R823" i="1"/>
  <c r="P823" i="1"/>
  <c r="K823" i="1"/>
  <c r="H823" i="1"/>
  <c r="I823" i="1" s="1"/>
  <c r="N823" i="1" s="1"/>
  <c r="S822" i="1"/>
  <c r="R822" i="1"/>
  <c r="P822" i="1"/>
  <c r="I822" i="1"/>
  <c r="N822" i="1" s="1"/>
  <c r="S821" i="1"/>
  <c r="R821" i="1"/>
  <c r="P821" i="1"/>
  <c r="I821" i="1"/>
  <c r="N821" i="1" s="1"/>
  <c r="S820" i="1"/>
  <c r="R820" i="1"/>
  <c r="P820" i="1"/>
  <c r="K820" i="1"/>
  <c r="H820" i="1"/>
  <c r="I820" i="1" s="1"/>
  <c r="N820" i="1" s="1"/>
  <c r="S819" i="1"/>
  <c r="R819" i="1"/>
  <c r="P819" i="1"/>
  <c r="I819" i="1"/>
  <c r="N819" i="1" s="1"/>
  <c r="S818" i="1"/>
  <c r="R818" i="1"/>
  <c r="P818" i="1"/>
  <c r="K818" i="1"/>
  <c r="H818" i="1"/>
  <c r="S817" i="1"/>
  <c r="R817" i="1"/>
  <c r="P817" i="1"/>
  <c r="I817" i="1"/>
  <c r="N817" i="1" s="1"/>
  <c r="S816" i="1"/>
  <c r="R816" i="1"/>
  <c r="P816" i="1"/>
  <c r="I816" i="1"/>
  <c r="N816" i="1" s="1"/>
  <c r="S815" i="1"/>
  <c r="R815" i="1"/>
  <c r="P815" i="1"/>
  <c r="I815" i="1"/>
  <c r="N815" i="1" s="1"/>
  <c r="S814" i="1"/>
  <c r="R814" i="1"/>
  <c r="P814" i="1"/>
  <c r="K814" i="1"/>
  <c r="H814" i="1"/>
  <c r="I814" i="1" s="1"/>
  <c r="N814" i="1" s="1"/>
  <c r="S813" i="1"/>
  <c r="R813" i="1"/>
  <c r="P813" i="1"/>
  <c r="I813" i="1"/>
  <c r="N813" i="1" s="1"/>
  <c r="S812" i="1"/>
  <c r="R812" i="1"/>
  <c r="P812" i="1"/>
  <c r="K812" i="1"/>
  <c r="H812" i="1"/>
  <c r="S811" i="1"/>
  <c r="R811" i="1"/>
  <c r="P811" i="1"/>
  <c r="I811" i="1"/>
  <c r="N811" i="1" s="1"/>
  <c r="S810" i="1"/>
  <c r="R810" i="1"/>
  <c r="P810" i="1"/>
  <c r="I810" i="1"/>
  <c r="N810" i="1" s="1"/>
  <c r="S809" i="1"/>
  <c r="R809" i="1"/>
  <c r="P809" i="1"/>
  <c r="K809" i="1"/>
  <c r="H809" i="1"/>
  <c r="I809" i="1" s="1"/>
  <c r="N809" i="1" s="1"/>
  <c r="S808" i="1"/>
  <c r="R808" i="1"/>
  <c r="P808" i="1"/>
  <c r="I808" i="1"/>
  <c r="N808" i="1" s="1"/>
  <c r="S807" i="1"/>
  <c r="R807" i="1"/>
  <c r="P807" i="1"/>
  <c r="K807" i="1"/>
  <c r="H807" i="1"/>
  <c r="I807" i="1" s="1"/>
  <c r="N807" i="1" s="1"/>
  <c r="S806" i="1"/>
  <c r="R806" i="1"/>
  <c r="P806" i="1"/>
  <c r="I806" i="1"/>
  <c r="N806" i="1" s="1"/>
  <c r="S805" i="1"/>
  <c r="R805" i="1"/>
  <c r="P805" i="1"/>
  <c r="K805" i="1"/>
  <c r="H805" i="1"/>
  <c r="S804" i="1"/>
  <c r="R804" i="1"/>
  <c r="P804" i="1"/>
  <c r="K804" i="1"/>
  <c r="H804" i="1"/>
  <c r="I804" i="1" s="1"/>
  <c r="N804" i="1" s="1"/>
  <c r="S803" i="1"/>
  <c r="R803" i="1"/>
  <c r="P803" i="1"/>
  <c r="I803" i="1"/>
  <c r="N803" i="1" s="1"/>
  <c r="S802" i="1"/>
  <c r="R802" i="1"/>
  <c r="P802" i="1"/>
  <c r="K802" i="1"/>
  <c r="H802" i="1"/>
  <c r="I802" i="1" s="1"/>
  <c r="N802" i="1" s="1"/>
  <c r="S801" i="1"/>
  <c r="R801" i="1"/>
  <c r="P801" i="1"/>
  <c r="K801" i="1"/>
  <c r="H801" i="1"/>
  <c r="I801" i="1" s="1"/>
  <c r="N801" i="1" s="1"/>
  <c r="S800" i="1"/>
  <c r="R800" i="1"/>
  <c r="P800" i="1"/>
  <c r="K800" i="1"/>
  <c r="H800" i="1"/>
  <c r="I800" i="1" s="1"/>
  <c r="N800" i="1" s="1"/>
  <c r="S799" i="1"/>
  <c r="R799" i="1"/>
  <c r="P799" i="1"/>
  <c r="I799" i="1"/>
  <c r="N799" i="1" s="1"/>
  <c r="S798" i="1"/>
  <c r="R798" i="1"/>
  <c r="P798" i="1"/>
  <c r="K798" i="1"/>
  <c r="H798" i="1"/>
  <c r="I798" i="1" s="1"/>
  <c r="N798" i="1" s="1"/>
  <c r="S797" i="1"/>
  <c r="R797" i="1"/>
  <c r="P797" i="1"/>
  <c r="K797" i="1"/>
  <c r="H797" i="1"/>
  <c r="I797" i="1" s="1"/>
  <c r="N797" i="1" s="1"/>
  <c r="S796" i="1"/>
  <c r="R796" i="1"/>
  <c r="P796" i="1"/>
  <c r="I796" i="1"/>
  <c r="N796" i="1" s="1"/>
  <c r="S795" i="1"/>
  <c r="R795" i="1"/>
  <c r="P795" i="1"/>
  <c r="K795" i="1"/>
  <c r="H795" i="1"/>
  <c r="I795" i="1" s="1"/>
  <c r="N795" i="1" s="1"/>
  <c r="S794" i="1"/>
  <c r="R794" i="1"/>
  <c r="P794" i="1"/>
  <c r="K794" i="1"/>
  <c r="H794" i="1"/>
  <c r="I794" i="1" s="1"/>
  <c r="N794" i="1" s="1"/>
  <c r="S793" i="1"/>
  <c r="R793" i="1"/>
  <c r="P793" i="1"/>
  <c r="K793" i="1"/>
  <c r="H793" i="1"/>
  <c r="I793" i="1" s="1"/>
  <c r="N793" i="1" s="1"/>
  <c r="S792" i="1"/>
  <c r="R792" i="1"/>
  <c r="P792" i="1"/>
  <c r="K792" i="1"/>
  <c r="H792" i="1"/>
  <c r="I792" i="1" s="1"/>
  <c r="N792" i="1" s="1"/>
  <c r="S791" i="1"/>
  <c r="R791" i="1"/>
  <c r="P791" i="1"/>
  <c r="I791" i="1"/>
  <c r="N791" i="1" s="1"/>
  <c r="S790" i="1"/>
  <c r="R790" i="1"/>
  <c r="P790" i="1"/>
  <c r="K790" i="1"/>
  <c r="H790" i="1"/>
  <c r="S789" i="1"/>
  <c r="R789" i="1"/>
  <c r="P789" i="1"/>
  <c r="I789" i="1"/>
  <c r="N789" i="1" s="1"/>
  <c r="S788" i="1"/>
  <c r="R788" i="1"/>
  <c r="P788" i="1"/>
  <c r="K788" i="1"/>
  <c r="H788" i="1"/>
  <c r="I788" i="1" s="1"/>
  <c r="N788" i="1" s="1"/>
  <c r="S787" i="1"/>
  <c r="R787" i="1"/>
  <c r="P787" i="1"/>
  <c r="I787" i="1"/>
  <c r="N787" i="1" s="1"/>
  <c r="S786" i="1"/>
  <c r="R786" i="1"/>
  <c r="P786" i="1"/>
  <c r="I786" i="1"/>
  <c r="N786" i="1" s="1"/>
  <c r="S785" i="1"/>
  <c r="R785" i="1"/>
  <c r="P785" i="1"/>
  <c r="K785" i="1"/>
  <c r="H785" i="1"/>
  <c r="I785" i="1" s="1"/>
  <c r="N785" i="1" s="1"/>
  <c r="S784" i="1"/>
  <c r="R784" i="1"/>
  <c r="P784" i="1"/>
  <c r="I784" i="1"/>
  <c r="N784" i="1" s="1"/>
  <c r="S783" i="1"/>
  <c r="R783" i="1"/>
  <c r="P783" i="1"/>
  <c r="K783" i="1"/>
  <c r="H783" i="1"/>
  <c r="I783" i="1" s="1"/>
  <c r="N783" i="1" s="1"/>
  <c r="S782" i="1"/>
  <c r="R782" i="1"/>
  <c r="P782" i="1"/>
  <c r="K782" i="1"/>
  <c r="H782" i="1"/>
  <c r="I782" i="1" s="1"/>
  <c r="N782" i="1" s="1"/>
  <c r="S781" i="1"/>
  <c r="R781" i="1"/>
  <c r="P781" i="1"/>
  <c r="I781" i="1"/>
  <c r="N781" i="1" s="1"/>
  <c r="S780" i="1"/>
  <c r="R780" i="1"/>
  <c r="P780" i="1"/>
  <c r="K780" i="1"/>
  <c r="H780" i="1"/>
  <c r="I780" i="1" s="1"/>
  <c r="N780" i="1" s="1"/>
  <c r="S779" i="1"/>
  <c r="R779" i="1"/>
  <c r="P779" i="1"/>
  <c r="I779" i="1"/>
  <c r="N779" i="1" s="1"/>
  <c r="S778" i="1"/>
  <c r="R778" i="1"/>
  <c r="P778" i="1"/>
  <c r="K778" i="1"/>
  <c r="H778" i="1"/>
  <c r="I778" i="1" s="1"/>
  <c r="N778" i="1" s="1"/>
  <c r="S777" i="1"/>
  <c r="R777" i="1"/>
  <c r="P777" i="1"/>
  <c r="I777" i="1"/>
  <c r="N777" i="1" s="1"/>
  <c r="S776" i="1"/>
  <c r="R776" i="1"/>
  <c r="P776" i="1"/>
  <c r="K776" i="1"/>
  <c r="H776" i="1"/>
  <c r="S775" i="1"/>
  <c r="R775" i="1"/>
  <c r="P775" i="1"/>
  <c r="I775" i="1"/>
  <c r="N775" i="1" s="1"/>
  <c r="S774" i="1"/>
  <c r="R774" i="1"/>
  <c r="P774" i="1"/>
  <c r="K774" i="1"/>
  <c r="H774" i="1"/>
  <c r="I774" i="1" s="1"/>
  <c r="N774" i="1" s="1"/>
  <c r="S773" i="1"/>
  <c r="R773" i="1"/>
  <c r="P773" i="1"/>
  <c r="I773" i="1"/>
  <c r="N773" i="1" s="1"/>
  <c r="S772" i="1"/>
  <c r="R772" i="1"/>
  <c r="P772" i="1"/>
  <c r="K772" i="1"/>
  <c r="H772" i="1"/>
  <c r="I772" i="1" s="1"/>
  <c r="N772" i="1" s="1"/>
  <c r="S771" i="1"/>
  <c r="R771" i="1"/>
  <c r="P771" i="1"/>
  <c r="I771" i="1"/>
  <c r="N771" i="1" s="1"/>
  <c r="S770" i="1"/>
  <c r="R770" i="1"/>
  <c r="P770" i="1"/>
  <c r="I770" i="1"/>
  <c r="N770" i="1" s="1"/>
  <c r="S769" i="1"/>
  <c r="R769" i="1"/>
  <c r="P769" i="1"/>
  <c r="K769" i="1"/>
  <c r="H769" i="1"/>
  <c r="S768" i="1"/>
  <c r="R768" i="1"/>
  <c r="P768" i="1"/>
  <c r="I768" i="1"/>
  <c r="N768" i="1" s="1"/>
  <c r="S767" i="1"/>
  <c r="R767" i="1"/>
  <c r="P767" i="1"/>
  <c r="K767" i="1"/>
  <c r="H767" i="1"/>
  <c r="I767" i="1" s="1"/>
  <c r="N767" i="1" s="1"/>
  <c r="S766" i="1"/>
  <c r="R766" i="1"/>
  <c r="P766" i="1"/>
  <c r="I766" i="1"/>
  <c r="N766" i="1" s="1"/>
  <c r="S765" i="1"/>
  <c r="R765" i="1"/>
  <c r="P765" i="1"/>
  <c r="K765" i="1"/>
  <c r="H765" i="1"/>
  <c r="I765" i="1" s="1"/>
  <c r="N765" i="1" s="1"/>
  <c r="S764" i="1"/>
  <c r="R764" i="1"/>
  <c r="P764" i="1"/>
  <c r="K764" i="1"/>
  <c r="H764" i="1"/>
  <c r="I764" i="1" s="1"/>
  <c r="N764" i="1" s="1"/>
  <c r="S763" i="1"/>
  <c r="R763" i="1"/>
  <c r="P763" i="1"/>
  <c r="I763" i="1"/>
  <c r="N763" i="1" s="1"/>
  <c r="S762" i="1"/>
  <c r="R762" i="1"/>
  <c r="P762" i="1"/>
  <c r="K762" i="1"/>
  <c r="H762" i="1"/>
  <c r="I762" i="1" s="1"/>
  <c r="N762" i="1" s="1"/>
  <c r="S761" i="1"/>
  <c r="R761" i="1"/>
  <c r="P761" i="1"/>
  <c r="K761" i="1"/>
  <c r="I761" i="1"/>
  <c r="N761" i="1" s="1"/>
  <c r="S760" i="1"/>
  <c r="R760" i="1"/>
  <c r="P760" i="1"/>
  <c r="K760" i="1"/>
  <c r="H760" i="1"/>
  <c r="I760" i="1" s="1"/>
  <c r="N760" i="1" s="1"/>
  <c r="S759" i="1"/>
  <c r="R759" i="1"/>
  <c r="P759" i="1"/>
  <c r="K759" i="1"/>
  <c r="H759" i="1"/>
  <c r="I759" i="1" s="1"/>
  <c r="N759" i="1" s="1"/>
  <c r="S758" i="1"/>
  <c r="R758" i="1"/>
  <c r="P758" i="1"/>
  <c r="I758" i="1"/>
  <c r="N758" i="1" s="1"/>
  <c r="S757" i="1"/>
  <c r="R757" i="1"/>
  <c r="P757" i="1"/>
  <c r="K757" i="1"/>
  <c r="H757" i="1"/>
  <c r="I757" i="1" s="1"/>
  <c r="N757" i="1" s="1"/>
  <c r="S756" i="1"/>
  <c r="R756" i="1"/>
  <c r="P756" i="1"/>
  <c r="I756" i="1"/>
  <c r="N756" i="1" s="1"/>
  <c r="S755" i="1"/>
  <c r="R755" i="1"/>
  <c r="P755" i="1"/>
  <c r="K755" i="1"/>
  <c r="H755" i="1"/>
  <c r="I755" i="1" s="1"/>
  <c r="N755" i="1" s="1"/>
  <c r="S754" i="1"/>
  <c r="R754" i="1"/>
  <c r="P754" i="1"/>
  <c r="K754" i="1"/>
  <c r="H754" i="1"/>
  <c r="I754" i="1" s="1"/>
  <c r="N754" i="1" s="1"/>
  <c r="S753" i="1"/>
  <c r="R753" i="1"/>
  <c r="P753" i="1"/>
  <c r="I753" i="1"/>
  <c r="N753" i="1" s="1"/>
  <c r="S752" i="1"/>
  <c r="R752" i="1"/>
  <c r="P752" i="1"/>
  <c r="K752" i="1"/>
  <c r="I752" i="1"/>
  <c r="N752" i="1" s="1"/>
  <c r="S751" i="1"/>
  <c r="R751" i="1"/>
  <c r="P751" i="1"/>
  <c r="K751" i="1"/>
  <c r="H751" i="1"/>
  <c r="I751" i="1" s="1"/>
  <c r="N751" i="1" s="1"/>
  <c r="S750" i="1"/>
  <c r="R750" i="1"/>
  <c r="P750" i="1"/>
  <c r="K750" i="1"/>
  <c r="H750" i="1"/>
  <c r="I750" i="1" s="1"/>
  <c r="N750" i="1" s="1"/>
  <c r="S749" i="1"/>
  <c r="R749" i="1"/>
  <c r="P749" i="1"/>
  <c r="K749" i="1"/>
  <c r="H749" i="1"/>
  <c r="I749" i="1" s="1"/>
  <c r="N749" i="1" s="1"/>
  <c r="S748" i="1"/>
  <c r="R748" i="1"/>
  <c r="P748" i="1"/>
  <c r="I748" i="1"/>
  <c r="N748" i="1" s="1"/>
  <c r="B748" i="1"/>
  <c r="B755" i="1" s="1"/>
  <c r="B762" i="1" s="1"/>
  <c r="B769" i="1" s="1"/>
  <c r="B776" i="1" s="1"/>
  <c r="B783" i="1" s="1"/>
  <c r="B790" i="1" s="1"/>
  <c r="B797" i="1" s="1"/>
  <c r="B804" i="1" s="1"/>
  <c r="B811" i="1" s="1"/>
  <c r="B818" i="1" s="1"/>
  <c r="B825" i="1" s="1"/>
  <c r="B832" i="1" s="1"/>
  <c r="B839" i="1" s="1"/>
  <c r="B846" i="1" s="1"/>
  <c r="B853" i="1" s="1"/>
  <c r="B860" i="1" s="1"/>
  <c r="B867" i="1" s="1"/>
  <c r="B874" i="1" s="1"/>
  <c r="B881" i="1" s="1"/>
  <c r="B888" i="1" s="1"/>
  <c r="B895" i="1" s="1"/>
  <c r="B902" i="1" s="1"/>
  <c r="B909" i="1" s="1"/>
  <c r="B916" i="1" s="1"/>
  <c r="B923" i="1" s="1"/>
  <c r="B930" i="1" s="1"/>
  <c r="B937" i="1" s="1"/>
  <c r="B944" i="1" s="1"/>
  <c r="B951" i="1" s="1"/>
  <c r="B958" i="1" s="1"/>
  <c r="B965" i="1" s="1"/>
  <c r="B972" i="1" s="1"/>
  <c r="B979" i="1" s="1"/>
  <c r="B986" i="1" s="1"/>
  <c r="B993" i="1" s="1"/>
  <c r="B1000" i="1" s="1"/>
  <c r="B1007" i="1" s="1"/>
  <c r="B1014" i="1" s="1"/>
  <c r="B1021" i="1" s="1"/>
  <c r="B1028" i="1" s="1"/>
  <c r="B1035" i="1" s="1"/>
  <c r="B1042" i="1" s="1"/>
  <c r="B1049" i="1" s="1"/>
  <c r="B1056" i="1" s="1"/>
  <c r="B1063" i="1" s="1"/>
  <c r="B1070" i="1" s="1"/>
  <c r="B1077" i="1" s="1"/>
  <c r="B1084" i="1" s="1"/>
  <c r="B1091" i="1" s="1"/>
  <c r="B1098" i="1" s="1"/>
  <c r="S747" i="1"/>
  <c r="R747" i="1"/>
  <c r="P747" i="1"/>
  <c r="K747" i="1"/>
  <c r="H747" i="1"/>
  <c r="I747" i="1" s="1"/>
  <c r="N747" i="1" s="1"/>
  <c r="S746" i="1"/>
  <c r="R746" i="1"/>
  <c r="P746" i="1"/>
  <c r="I746" i="1"/>
  <c r="N746" i="1" s="1"/>
  <c r="S745" i="1"/>
  <c r="R745" i="1"/>
  <c r="P745" i="1"/>
  <c r="K745" i="1"/>
  <c r="H745" i="1"/>
  <c r="I745" i="1" s="1"/>
  <c r="N745" i="1" s="1"/>
  <c r="S744" i="1"/>
  <c r="R744" i="1"/>
  <c r="P744" i="1"/>
  <c r="I744" i="1"/>
  <c r="N744" i="1" s="1"/>
  <c r="S743" i="1"/>
  <c r="R743" i="1"/>
  <c r="P743" i="1"/>
  <c r="K743" i="1"/>
  <c r="H743" i="1"/>
  <c r="I743" i="1" s="1"/>
  <c r="N743" i="1" s="1"/>
  <c r="S742" i="1"/>
  <c r="R742" i="1"/>
  <c r="P742" i="1"/>
  <c r="I742" i="1"/>
  <c r="N742" i="1" s="1"/>
  <c r="S741" i="1"/>
  <c r="R741" i="1"/>
  <c r="P741" i="1"/>
  <c r="K741" i="1"/>
  <c r="H741" i="1"/>
  <c r="I741" i="1" s="1"/>
  <c r="N741" i="1" s="1"/>
  <c r="S740" i="1"/>
  <c r="R740" i="1"/>
  <c r="P740" i="1"/>
  <c r="K740" i="1"/>
  <c r="H740" i="1"/>
  <c r="I740" i="1" s="1"/>
  <c r="N740" i="1" s="1"/>
  <c r="S739" i="1"/>
  <c r="R739" i="1"/>
  <c r="P739" i="1"/>
  <c r="I739" i="1"/>
  <c r="N739" i="1" s="1"/>
  <c r="S738" i="1"/>
  <c r="R738" i="1"/>
  <c r="P738" i="1"/>
  <c r="K738" i="1"/>
  <c r="H738" i="1"/>
  <c r="I738" i="1" s="1"/>
  <c r="N738" i="1" s="1"/>
  <c r="S737" i="1"/>
  <c r="R737" i="1"/>
  <c r="P737" i="1"/>
  <c r="I737" i="1"/>
  <c r="N737" i="1" s="1"/>
  <c r="S736" i="1"/>
  <c r="R736" i="1"/>
  <c r="P736" i="1"/>
  <c r="K736" i="1"/>
  <c r="H736" i="1"/>
  <c r="I736" i="1" s="1"/>
  <c r="N736" i="1" s="1"/>
  <c r="S735" i="1"/>
  <c r="R735" i="1"/>
  <c r="P735" i="1"/>
  <c r="K735" i="1"/>
  <c r="H735" i="1"/>
  <c r="I735" i="1" s="1"/>
  <c r="N735" i="1" s="1"/>
  <c r="S734" i="1"/>
  <c r="R734" i="1"/>
  <c r="P734" i="1"/>
  <c r="K734" i="1"/>
  <c r="H734" i="1"/>
  <c r="S733" i="1"/>
  <c r="R733" i="1"/>
  <c r="P733" i="1"/>
  <c r="I733" i="1"/>
  <c r="N733" i="1" s="1"/>
  <c r="S732" i="1"/>
  <c r="R732" i="1"/>
  <c r="P732" i="1"/>
  <c r="K732" i="1"/>
  <c r="H732" i="1"/>
  <c r="I732" i="1" s="1"/>
  <c r="N732" i="1" s="1"/>
  <c r="S731" i="1"/>
  <c r="R731" i="1"/>
  <c r="P731" i="1"/>
  <c r="I731" i="1"/>
  <c r="N731" i="1" s="1"/>
  <c r="S730" i="1"/>
  <c r="R730" i="1"/>
  <c r="P730" i="1"/>
  <c r="K730" i="1"/>
  <c r="H730" i="1"/>
  <c r="I730" i="1" s="1"/>
  <c r="N730" i="1" s="1"/>
  <c r="S729" i="1"/>
  <c r="R729" i="1"/>
  <c r="P729" i="1"/>
  <c r="K729" i="1"/>
  <c r="I729" i="1"/>
  <c r="N729" i="1" s="1"/>
  <c r="S728" i="1"/>
  <c r="R728" i="1"/>
  <c r="P728" i="1"/>
  <c r="K728" i="1"/>
  <c r="H728" i="1"/>
  <c r="I728" i="1" s="1"/>
  <c r="N728" i="1" s="1"/>
  <c r="S727" i="1"/>
  <c r="R727" i="1"/>
  <c r="P727" i="1"/>
  <c r="K727" i="1"/>
  <c r="H727" i="1"/>
  <c r="I727" i="1" s="1"/>
  <c r="N727" i="1" s="1"/>
  <c r="S726" i="1"/>
  <c r="R726" i="1"/>
  <c r="P726" i="1"/>
  <c r="I726" i="1"/>
  <c r="N726" i="1" s="1"/>
  <c r="S725" i="1"/>
  <c r="R725" i="1"/>
  <c r="P725" i="1"/>
  <c r="K725" i="1"/>
  <c r="H725" i="1"/>
  <c r="I725" i="1" s="1"/>
  <c r="N725" i="1" s="1"/>
  <c r="S724" i="1"/>
  <c r="R724" i="1"/>
  <c r="P724" i="1"/>
  <c r="I724" i="1"/>
  <c r="N724" i="1" s="1"/>
  <c r="S723" i="1"/>
  <c r="R723" i="1"/>
  <c r="P723" i="1"/>
  <c r="K723" i="1"/>
  <c r="H723" i="1"/>
  <c r="I723" i="1" s="1"/>
  <c r="N723" i="1" s="1"/>
  <c r="S722" i="1"/>
  <c r="R722" i="1"/>
  <c r="P722" i="1"/>
  <c r="K722" i="1"/>
  <c r="H722" i="1"/>
  <c r="I722" i="1" s="1"/>
  <c r="N722" i="1" s="1"/>
  <c r="S721" i="1"/>
  <c r="R721" i="1"/>
  <c r="P721" i="1"/>
  <c r="K721" i="1"/>
  <c r="H721" i="1"/>
  <c r="I721" i="1" s="1"/>
  <c r="N721" i="1" s="1"/>
  <c r="S720" i="1"/>
  <c r="R720" i="1"/>
  <c r="P720" i="1"/>
  <c r="K720" i="1"/>
  <c r="H720" i="1"/>
  <c r="I720" i="1" s="1"/>
  <c r="N720" i="1" s="1"/>
  <c r="S719" i="1"/>
  <c r="R719" i="1"/>
  <c r="P719" i="1"/>
  <c r="K719" i="1"/>
  <c r="H719" i="1"/>
  <c r="I719" i="1" s="1"/>
  <c r="N719" i="1" s="1"/>
  <c r="S718" i="1"/>
  <c r="R718" i="1"/>
  <c r="P718" i="1"/>
  <c r="K718" i="1"/>
  <c r="H718" i="1"/>
  <c r="I718" i="1" s="1"/>
  <c r="N718" i="1" s="1"/>
  <c r="S717" i="1"/>
  <c r="R717" i="1"/>
  <c r="P717" i="1"/>
  <c r="K717" i="1"/>
  <c r="H717" i="1"/>
  <c r="I717" i="1" s="1"/>
  <c r="N717" i="1" s="1"/>
  <c r="S716" i="1"/>
  <c r="R716" i="1"/>
  <c r="P716" i="1"/>
  <c r="K716" i="1"/>
  <c r="H716" i="1"/>
  <c r="I716" i="1" s="1"/>
  <c r="N716" i="1" s="1"/>
  <c r="S715" i="1"/>
  <c r="R715" i="1"/>
  <c r="P715" i="1"/>
  <c r="K715" i="1"/>
  <c r="H715" i="1"/>
  <c r="I715" i="1" s="1"/>
  <c r="N715" i="1" s="1"/>
  <c r="S714" i="1"/>
  <c r="R714" i="1"/>
  <c r="P714" i="1"/>
  <c r="I714" i="1"/>
  <c r="N714" i="1" s="1"/>
  <c r="S713" i="1"/>
  <c r="R713" i="1"/>
  <c r="P713" i="1"/>
  <c r="K713" i="1"/>
  <c r="H713" i="1"/>
  <c r="I713" i="1" s="1"/>
  <c r="N713" i="1" s="1"/>
  <c r="S712" i="1"/>
  <c r="R712" i="1"/>
  <c r="P712" i="1"/>
  <c r="I712" i="1"/>
  <c r="N712" i="1" s="1"/>
  <c r="S711" i="1"/>
  <c r="R711" i="1"/>
  <c r="P711" i="1"/>
  <c r="K711" i="1"/>
  <c r="H711" i="1"/>
  <c r="I711" i="1" s="1"/>
  <c r="N711" i="1" s="1"/>
  <c r="S710" i="1"/>
  <c r="R710" i="1"/>
  <c r="P710" i="1"/>
  <c r="I710" i="1"/>
  <c r="N710" i="1" s="1"/>
  <c r="S709" i="1"/>
  <c r="R709" i="1"/>
  <c r="P709" i="1"/>
  <c r="K709" i="1"/>
  <c r="H709" i="1"/>
  <c r="I709" i="1" s="1"/>
  <c r="N709" i="1" s="1"/>
  <c r="S708" i="1"/>
  <c r="R708" i="1"/>
  <c r="P708" i="1"/>
  <c r="I708" i="1"/>
  <c r="N708" i="1" s="1"/>
  <c r="S707" i="1"/>
  <c r="R707" i="1"/>
  <c r="P707" i="1"/>
  <c r="K707" i="1"/>
  <c r="H707" i="1"/>
  <c r="I707" i="1" s="1"/>
  <c r="N707" i="1" s="1"/>
  <c r="S706" i="1"/>
  <c r="R706" i="1"/>
  <c r="P706" i="1"/>
  <c r="K706" i="1"/>
  <c r="H706" i="1"/>
  <c r="I706" i="1" s="1"/>
  <c r="N706" i="1" s="1"/>
  <c r="S705" i="1"/>
  <c r="R705" i="1"/>
  <c r="P705" i="1"/>
  <c r="I705" i="1"/>
  <c r="N705" i="1" s="1"/>
  <c r="S704" i="1"/>
  <c r="R704" i="1"/>
  <c r="P704" i="1"/>
  <c r="K704" i="1"/>
  <c r="H704" i="1"/>
  <c r="I704" i="1" s="1"/>
  <c r="N704" i="1" s="1"/>
  <c r="S703" i="1"/>
  <c r="R703" i="1"/>
  <c r="P703" i="1"/>
  <c r="K703" i="1"/>
  <c r="H703" i="1"/>
  <c r="I703" i="1" s="1"/>
  <c r="N703" i="1" s="1"/>
  <c r="S702" i="1"/>
  <c r="R702" i="1"/>
  <c r="P702" i="1"/>
  <c r="K702" i="1"/>
  <c r="H702" i="1"/>
  <c r="I702" i="1" s="1"/>
  <c r="N702" i="1" s="1"/>
  <c r="S701" i="1"/>
  <c r="R701" i="1"/>
  <c r="P701" i="1"/>
  <c r="K701" i="1"/>
  <c r="H701" i="1"/>
  <c r="I701" i="1" s="1"/>
  <c r="N701" i="1" s="1"/>
  <c r="S700" i="1"/>
  <c r="R700" i="1"/>
  <c r="P700" i="1"/>
  <c r="I700" i="1"/>
  <c r="N700" i="1" s="1"/>
  <c r="S699" i="1"/>
  <c r="R699" i="1"/>
  <c r="P699" i="1"/>
  <c r="K699" i="1"/>
  <c r="H699" i="1"/>
  <c r="I699" i="1" s="1"/>
  <c r="N699" i="1" s="1"/>
  <c r="S698" i="1"/>
  <c r="R698" i="1"/>
  <c r="P698" i="1"/>
  <c r="I698" i="1"/>
  <c r="N698" i="1" s="1"/>
  <c r="S697" i="1"/>
  <c r="R697" i="1"/>
  <c r="P697" i="1"/>
  <c r="K697" i="1"/>
  <c r="H697" i="1"/>
  <c r="I697" i="1" s="1"/>
  <c r="N697" i="1" s="1"/>
  <c r="S696" i="1"/>
  <c r="R696" i="1"/>
  <c r="P696" i="1"/>
  <c r="K696" i="1"/>
  <c r="H696" i="1"/>
  <c r="I696" i="1" s="1"/>
  <c r="N696" i="1" s="1"/>
  <c r="S695" i="1"/>
  <c r="R695" i="1"/>
  <c r="P695" i="1"/>
  <c r="I695" i="1"/>
  <c r="N695" i="1" s="1"/>
  <c r="S694" i="1"/>
  <c r="R694" i="1"/>
  <c r="P694" i="1"/>
  <c r="K694" i="1"/>
  <c r="H694" i="1"/>
  <c r="I694" i="1" s="1"/>
  <c r="N694" i="1" s="1"/>
  <c r="S693" i="1"/>
  <c r="R693" i="1"/>
  <c r="P693" i="1"/>
  <c r="I693" i="1"/>
  <c r="N693" i="1" s="1"/>
  <c r="S692" i="1"/>
  <c r="R692" i="1"/>
  <c r="P692" i="1"/>
  <c r="K692" i="1"/>
  <c r="H692" i="1"/>
  <c r="I692" i="1" s="1"/>
  <c r="N692" i="1" s="1"/>
  <c r="S691" i="1"/>
  <c r="R691" i="1"/>
  <c r="P691" i="1"/>
  <c r="I691" i="1"/>
  <c r="N691" i="1" s="1"/>
  <c r="S690" i="1"/>
  <c r="R690" i="1"/>
  <c r="P690" i="1"/>
  <c r="K690" i="1"/>
  <c r="H690" i="1"/>
  <c r="I690" i="1" s="1"/>
  <c r="N690" i="1" s="1"/>
  <c r="S689" i="1"/>
  <c r="R689" i="1"/>
  <c r="P689" i="1"/>
  <c r="I689" i="1"/>
  <c r="N689" i="1" s="1"/>
  <c r="S688" i="1"/>
  <c r="R688" i="1"/>
  <c r="P688" i="1"/>
  <c r="K688" i="1"/>
  <c r="H688" i="1"/>
  <c r="I688" i="1" s="1"/>
  <c r="N688" i="1" s="1"/>
  <c r="S687" i="1"/>
  <c r="R687" i="1"/>
  <c r="P687" i="1"/>
  <c r="I687" i="1"/>
  <c r="N687" i="1" s="1"/>
  <c r="S686" i="1"/>
  <c r="R686" i="1"/>
  <c r="P686" i="1"/>
  <c r="K686" i="1"/>
  <c r="H686" i="1"/>
  <c r="I686" i="1" s="1"/>
  <c r="N686" i="1" s="1"/>
  <c r="S685" i="1"/>
  <c r="R685" i="1"/>
  <c r="P685" i="1"/>
  <c r="K685" i="1"/>
  <c r="H685" i="1"/>
  <c r="S684" i="1"/>
  <c r="R684" i="1"/>
  <c r="P684" i="1"/>
  <c r="I684" i="1"/>
  <c r="N684" i="1" s="1"/>
  <c r="S683" i="1"/>
  <c r="R683" i="1"/>
  <c r="P683" i="1"/>
  <c r="K683" i="1"/>
  <c r="H683" i="1"/>
  <c r="I683" i="1" s="1"/>
  <c r="N683" i="1" s="1"/>
  <c r="S682" i="1"/>
  <c r="R682" i="1"/>
  <c r="P682" i="1"/>
  <c r="K682" i="1"/>
  <c r="H682" i="1"/>
  <c r="I682" i="1" s="1"/>
  <c r="N682" i="1" s="1"/>
  <c r="S681" i="1"/>
  <c r="R681" i="1"/>
  <c r="P681" i="1"/>
  <c r="I681" i="1"/>
  <c r="N681" i="1" s="1"/>
  <c r="S680" i="1"/>
  <c r="R680" i="1"/>
  <c r="P680" i="1"/>
  <c r="I680" i="1"/>
  <c r="N680" i="1" s="1"/>
  <c r="S679" i="1"/>
  <c r="R679" i="1"/>
  <c r="P679" i="1"/>
  <c r="K679" i="1"/>
  <c r="H679" i="1"/>
  <c r="I679" i="1" s="1"/>
  <c r="N679" i="1" s="1"/>
  <c r="S678" i="1"/>
  <c r="R678" i="1"/>
  <c r="P678" i="1"/>
  <c r="K678" i="1"/>
  <c r="H678" i="1"/>
  <c r="S677" i="1"/>
  <c r="R677" i="1"/>
  <c r="P677" i="1"/>
  <c r="I677" i="1"/>
  <c r="N677" i="1" s="1"/>
  <c r="S676" i="1"/>
  <c r="R676" i="1"/>
  <c r="P676" i="1"/>
  <c r="K676" i="1"/>
  <c r="H676" i="1"/>
  <c r="I676" i="1" s="1"/>
  <c r="N676" i="1" s="1"/>
  <c r="S675" i="1"/>
  <c r="R675" i="1"/>
  <c r="P675" i="1"/>
  <c r="I675" i="1"/>
  <c r="N675" i="1" s="1"/>
  <c r="S674" i="1"/>
  <c r="R674" i="1"/>
  <c r="P674" i="1"/>
  <c r="K674" i="1"/>
  <c r="H674" i="1"/>
  <c r="I674" i="1" s="1"/>
  <c r="N674" i="1" s="1"/>
  <c r="S673" i="1"/>
  <c r="R673" i="1"/>
  <c r="P673" i="1"/>
  <c r="K673" i="1"/>
  <c r="H673" i="1"/>
  <c r="I673" i="1" s="1"/>
  <c r="N673" i="1" s="1"/>
  <c r="S672" i="1"/>
  <c r="R672" i="1"/>
  <c r="P672" i="1"/>
  <c r="I672" i="1"/>
  <c r="N672" i="1" s="1"/>
  <c r="S671" i="1"/>
  <c r="R671" i="1"/>
  <c r="P671" i="1"/>
  <c r="K671" i="1"/>
  <c r="H671" i="1"/>
  <c r="I671" i="1" s="1"/>
  <c r="N671" i="1" s="1"/>
  <c r="S670" i="1"/>
  <c r="R670" i="1"/>
  <c r="P670" i="1"/>
  <c r="K670" i="1"/>
  <c r="H670" i="1"/>
  <c r="I670" i="1" s="1"/>
  <c r="N670" i="1" s="1"/>
  <c r="S669" i="1"/>
  <c r="R669" i="1"/>
  <c r="P669" i="1"/>
  <c r="I669" i="1"/>
  <c r="N669" i="1" s="1"/>
  <c r="S668" i="1"/>
  <c r="R668" i="1"/>
  <c r="P668" i="1"/>
  <c r="K668" i="1"/>
  <c r="H668" i="1"/>
  <c r="I668" i="1" s="1"/>
  <c r="N668" i="1" s="1"/>
  <c r="S667" i="1"/>
  <c r="R667" i="1"/>
  <c r="P667" i="1"/>
  <c r="K667" i="1"/>
  <c r="H667" i="1"/>
  <c r="I667" i="1" s="1"/>
  <c r="N667" i="1" s="1"/>
  <c r="S666" i="1"/>
  <c r="R666" i="1"/>
  <c r="P666" i="1"/>
  <c r="K666" i="1"/>
  <c r="H666" i="1"/>
  <c r="I666" i="1" s="1"/>
  <c r="N666" i="1" s="1"/>
  <c r="S665" i="1"/>
  <c r="R665" i="1"/>
  <c r="P665" i="1"/>
  <c r="K665" i="1"/>
  <c r="H665" i="1"/>
  <c r="I665" i="1" s="1"/>
  <c r="N665" i="1" s="1"/>
  <c r="S664" i="1"/>
  <c r="R664" i="1"/>
  <c r="P664" i="1"/>
  <c r="K664" i="1"/>
  <c r="H664" i="1"/>
  <c r="I664" i="1" s="1"/>
  <c r="N664" i="1" s="1"/>
  <c r="S663" i="1"/>
  <c r="R663" i="1"/>
  <c r="P663" i="1"/>
  <c r="I663" i="1"/>
  <c r="N663" i="1" s="1"/>
  <c r="S662" i="1"/>
  <c r="R662" i="1"/>
  <c r="P662" i="1"/>
  <c r="K662" i="1"/>
  <c r="H662" i="1"/>
  <c r="I662" i="1" s="1"/>
  <c r="N662" i="1" s="1"/>
  <c r="S661" i="1"/>
  <c r="R661" i="1"/>
  <c r="P661" i="1"/>
  <c r="K661" i="1"/>
  <c r="H661" i="1"/>
  <c r="I661" i="1" s="1"/>
  <c r="N661" i="1" s="1"/>
  <c r="S660" i="1"/>
  <c r="R660" i="1"/>
  <c r="P660" i="1"/>
  <c r="I660" i="1"/>
  <c r="N660" i="1" s="1"/>
  <c r="S659" i="1"/>
  <c r="R659" i="1"/>
  <c r="P659" i="1"/>
  <c r="K659" i="1"/>
  <c r="H659" i="1"/>
  <c r="I659" i="1" s="1"/>
  <c r="N659" i="1" s="1"/>
  <c r="S658" i="1"/>
  <c r="R658" i="1"/>
  <c r="P658" i="1"/>
  <c r="I658" i="1"/>
  <c r="N658" i="1" s="1"/>
  <c r="S657" i="1"/>
  <c r="R657" i="1"/>
  <c r="P657" i="1"/>
  <c r="K657" i="1"/>
  <c r="H657" i="1"/>
  <c r="S656" i="1"/>
  <c r="R656" i="1"/>
  <c r="P656" i="1"/>
  <c r="I656" i="1"/>
  <c r="N656" i="1" s="1"/>
  <c r="S655" i="1"/>
  <c r="R655" i="1"/>
  <c r="P655" i="1"/>
  <c r="N655" i="1"/>
  <c r="K655" i="1"/>
  <c r="H655" i="1"/>
  <c r="S654" i="1"/>
  <c r="R654" i="1"/>
  <c r="P654" i="1"/>
  <c r="I654" i="1"/>
  <c r="N654" i="1" s="1"/>
  <c r="S653" i="1"/>
  <c r="R653" i="1"/>
  <c r="P653" i="1"/>
  <c r="K653" i="1"/>
  <c r="H653" i="1"/>
  <c r="I653" i="1" s="1"/>
  <c r="N653" i="1" s="1"/>
  <c r="S652" i="1"/>
  <c r="R652" i="1"/>
  <c r="P652" i="1"/>
  <c r="K652" i="1"/>
  <c r="H652" i="1"/>
  <c r="I652" i="1" s="1"/>
  <c r="N652" i="1" s="1"/>
  <c r="S651" i="1"/>
  <c r="R651" i="1"/>
  <c r="P651" i="1"/>
  <c r="I651" i="1"/>
  <c r="N651" i="1" s="1"/>
  <c r="S650" i="1"/>
  <c r="R650" i="1"/>
  <c r="P650" i="1"/>
  <c r="K650" i="1"/>
  <c r="H650" i="1"/>
  <c r="S649" i="1"/>
  <c r="R649" i="1"/>
  <c r="P649" i="1"/>
  <c r="I649" i="1"/>
  <c r="N649" i="1" s="1"/>
  <c r="S648" i="1"/>
  <c r="R648" i="1"/>
  <c r="P648" i="1"/>
  <c r="K648" i="1"/>
  <c r="H648" i="1"/>
  <c r="I648" i="1" s="1"/>
  <c r="N648" i="1" s="1"/>
  <c r="S647" i="1"/>
  <c r="R647" i="1"/>
  <c r="P647" i="1"/>
  <c r="I647" i="1"/>
  <c r="N647" i="1" s="1"/>
  <c r="S646" i="1"/>
  <c r="R646" i="1"/>
  <c r="P646" i="1"/>
  <c r="K646" i="1"/>
  <c r="H646" i="1"/>
  <c r="I646" i="1" s="1"/>
  <c r="N646" i="1" s="1"/>
  <c r="S645" i="1"/>
  <c r="R645" i="1"/>
  <c r="P645" i="1"/>
  <c r="K645" i="1"/>
  <c r="H645" i="1"/>
  <c r="I645" i="1" s="1"/>
  <c r="N645" i="1" s="1"/>
  <c r="S644" i="1"/>
  <c r="R644" i="1"/>
  <c r="P644" i="1"/>
  <c r="I644" i="1"/>
  <c r="N644" i="1" s="1"/>
  <c r="S643" i="1"/>
  <c r="R643" i="1"/>
  <c r="P643" i="1"/>
  <c r="K643" i="1"/>
  <c r="H643" i="1"/>
  <c r="I643" i="1" s="1"/>
  <c r="N643" i="1" s="1"/>
  <c r="S642" i="1"/>
  <c r="R642" i="1"/>
  <c r="P642" i="1"/>
  <c r="K642" i="1"/>
  <c r="H642" i="1"/>
  <c r="I642" i="1" s="1"/>
  <c r="N642" i="1" s="1"/>
  <c r="S641" i="1"/>
  <c r="R641" i="1"/>
  <c r="P641" i="1"/>
  <c r="I641" i="1"/>
  <c r="N641" i="1" s="1"/>
  <c r="S640" i="1"/>
  <c r="R640" i="1"/>
  <c r="P640" i="1"/>
  <c r="K640" i="1"/>
  <c r="H640" i="1"/>
  <c r="I640" i="1" s="1"/>
  <c r="N640" i="1" s="1"/>
  <c r="S639" i="1"/>
  <c r="R639" i="1"/>
  <c r="P639" i="1"/>
  <c r="I639" i="1"/>
  <c r="N639" i="1" s="1"/>
  <c r="S638" i="1"/>
  <c r="R638" i="1"/>
  <c r="P638" i="1"/>
  <c r="K638" i="1"/>
  <c r="H638" i="1"/>
  <c r="I638" i="1" s="1"/>
  <c r="N638" i="1" s="1"/>
  <c r="S637" i="1"/>
  <c r="R637" i="1"/>
  <c r="P637" i="1"/>
  <c r="I637" i="1"/>
  <c r="N637" i="1" s="1"/>
  <c r="S636" i="1"/>
  <c r="R636" i="1"/>
  <c r="P636" i="1"/>
  <c r="K636" i="1"/>
  <c r="H636" i="1"/>
  <c r="S635" i="1"/>
  <c r="R635" i="1"/>
  <c r="P635" i="1"/>
  <c r="K635" i="1"/>
  <c r="H635" i="1"/>
  <c r="I635" i="1" s="1"/>
  <c r="N635" i="1" s="1"/>
  <c r="S634" i="1"/>
  <c r="R634" i="1"/>
  <c r="P634" i="1"/>
  <c r="I634" i="1"/>
  <c r="N634" i="1" s="1"/>
  <c r="S633" i="1"/>
  <c r="R633" i="1"/>
  <c r="P633" i="1"/>
  <c r="K633" i="1"/>
  <c r="H633" i="1"/>
  <c r="I633" i="1" s="1"/>
  <c r="N633" i="1" s="1"/>
  <c r="S632" i="1"/>
  <c r="R632" i="1"/>
  <c r="P632" i="1"/>
  <c r="K632" i="1"/>
  <c r="H632" i="1"/>
  <c r="I632" i="1" s="1"/>
  <c r="N632" i="1" s="1"/>
  <c r="S631" i="1"/>
  <c r="R631" i="1"/>
  <c r="P631" i="1"/>
  <c r="I631" i="1"/>
  <c r="N631" i="1" s="1"/>
  <c r="S630" i="1"/>
  <c r="R630" i="1"/>
  <c r="P630" i="1"/>
  <c r="K630" i="1"/>
  <c r="H630" i="1"/>
  <c r="I630" i="1" s="1"/>
  <c r="N630" i="1" s="1"/>
  <c r="S629" i="1"/>
  <c r="R629" i="1"/>
  <c r="P629" i="1"/>
  <c r="K629" i="1"/>
  <c r="H629" i="1"/>
  <c r="I629" i="1" s="1"/>
  <c r="N629" i="1" s="1"/>
  <c r="S628" i="1"/>
  <c r="R628" i="1"/>
  <c r="P628" i="1"/>
  <c r="I628" i="1"/>
  <c r="N628" i="1" s="1"/>
  <c r="S627" i="1"/>
  <c r="R627" i="1"/>
  <c r="P627" i="1"/>
  <c r="K627" i="1"/>
  <c r="H627" i="1"/>
  <c r="I627" i="1" s="1"/>
  <c r="N627" i="1" s="1"/>
  <c r="S626" i="1"/>
  <c r="R626" i="1"/>
  <c r="P626" i="1"/>
  <c r="I626" i="1"/>
  <c r="N626" i="1" s="1"/>
  <c r="S625" i="1"/>
  <c r="R625" i="1"/>
  <c r="P625" i="1"/>
  <c r="K625" i="1"/>
  <c r="H625" i="1"/>
  <c r="I625" i="1" s="1"/>
  <c r="N625" i="1" s="1"/>
  <c r="S624" i="1"/>
  <c r="R624" i="1"/>
  <c r="P624" i="1"/>
  <c r="I624" i="1"/>
  <c r="N624" i="1" s="1"/>
  <c r="S623" i="1"/>
  <c r="R623" i="1"/>
  <c r="P623" i="1"/>
  <c r="K623" i="1"/>
  <c r="H623" i="1"/>
  <c r="I623" i="1" s="1"/>
  <c r="N623" i="1" s="1"/>
  <c r="S622" i="1"/>
  <c r="R622" i="1"/>
  <c r="P622" i="1"/>
  <c r="K622" i="1"/>
  <c r="H622" i="1"/>
  <c r="S621" i="1"/>
  <c r="R621" i="1"/>
  <c r="P621" i="1"/>
  <c r="I621" i="1"/>
  <c r="N621" i="1" s="1"/>
  <c r="S620" i="1"/>
  <c r="R620" i="1"/>
  <c r="P620" i="1"/>
  <c r="K620" i="1"/>
  <c r="H620" i="1"/>
  <c r="I620" i="1" s="1"/>
  <c r="N620" i="1" s="1"/>
  <c r="S619" i="1"/>
  <c r="R619" i="1"/>
  <c r="P619" i="1"/>
  <c r="I619" i="1"/>
  <c r="N619" i="1" s="1"/>
  <c r="S618" i="1"/>
  <c r="R618" i="1"/>
  <c r="P618" i="1"/>
  <c r="K618" i="1"/>
  <c r="H618" i="1"/>
  <c r="I618" i="1" s="1"/>
  <c r="N618" i="1" s="1"/>
  <c r="S617" i="1"/>
  <c r="R617" i="1"/>
  <c r="P617" i="1"/>
  <c r="I617" i="1"/>
  <c r="N617" i="1" s="1"/>
  <c r="R616" i="1"/>
  <c r="P616" i="1"/>
  <c r="I616" i="1"/>
  <c r="N616" i="1" s="1"/>
  <c r="S615" i="1"/>
  <c r="R615" i="1"/>
  <c r="P615" i="1"/>
  <c r="K615" i="1"/>
  <c r="H615" i="1"/>
  <c r="I615" i="1" s="1"/>
  <c r="N615" i="1" s="1"/>
  <c r="S614" i="1"/>
  <c r="R614" i="1"/>
  <c r="P614" i="1"/>
  <c r="I614" i="1"/>
  <c r="N614" i="1" s="1"/>
  <c r="S613" i="1"/>
  <c r="R613" i="1"/>
  <c r="P613" i="1"/>
  <c r="K613" i="1"/>
  <c r="H613" i="1"/>
  <c r="I613" i="1" s="1"/>
  <c r="N613" i="1" s="1"/>
  <c r="S612" i="1"/>
  <c r="R612" i="1"/>
  <c r="P612" i="1"/>
  <c r="I612" i="1"/>
  <c r="N612" i="1" s="1"/>
  <c r="S611" i="1"/>
  <c r="R611" i="1"/>
  <c r="P611" i="1"/>
  <c r="K611" i="1"/>
  <c r="H611" i="1"/>
  <c r="I611" i="1" s="1"/>
  <c r="N611" i="1" s="1"/>
  <c r="S610" i="1"/>
  <c r="R610" i="1"/>
  <c r="P610" i="1"/>
  <c r="I610" i="1"/>
  <c r="N610" i="1" s="1"/>
  <c r="S609" i="1"/>
  <c r="R609" i="1"/>
  <c r="P609" i="1"/>
  <c r="I609" i="1"/>
  <c r="N609" i="1" s="1"/>
  <c r="S608" i="1"/>
  <c r="R608" i="1"/>
  <c r="P608" i="1"/>
  <c r="K608" i="1"/>
  <c r="H608" i="1"/>
  <c r="I608" i="1" s="1"/>
  <c r="N608" i="1" s="1"/>
  <c r="S607" i="1"/>
  <c r="R607" i="1"/>
  <c r="P607" i="1"/>
  <c r="I607" i="1"/>
  <c r="N607" i="1" s="1"/>
  <c r="S606" i="1"/>
  <c r="R606" i="1"/>
  <c r="P606" i="1"/>
  <c r="K606" i="1"/>
  <c r="H606" i="1"/>
  <c r="I606" i="1" s="1"/>
  <c r="N606" i="1" s="1"/>
  <c r="S605" i="1"/>
  <c r="R605" i="1"/>
  <c r="P605" i="1"/>
  <c r="I605" i="1"/>
  <c r="N605" i="1" s="1"/>
  <c r="S604" i="1"/>
  <c r="R604" i="1"/>
  <c r="P604" i="1"/>
  <c r="K604" i="1"/>
  <c r="H604" i="1"/>
  <c r="I604" i="1" s="1"/>
  <c r="N604" i="1" s="1"/>
  <c r="S603" i="1"/>
  <c r="R603" i="1"/>
  <c r="P603" i="1"/>
  <c r="I603" i="1"/>
  <c r="N603" i="1" s="1"/>
  <c r="S602" i="1"/>
  <c r="R602" i="1"/>
  <c r="P602" i="1"/>
  <c r="I602" i="1"/>
  <c r="N602" i="1" s="1"/>
  <c r="S601" i="1"/>
  <c r="R601" i="1"/>
  <c r="P601" i="1"/>
  <c r="K601" i="1"/>
  <c r="H601" i="1"/>
  <c r="I601" i="1" s="1"/>
  <c r="N601" i="1" s="1"/>
  <c r="S600" i="1"/>
  <c r="R600" i="1"/>
  <c r="P600" i="1"/>
  <c r="I600" i="1"/>
  <c r="N600" i="1" s="1"/>
  <c r="S599" i="1"/>
  <c r="R599" i="1"/>
  <c r="P599" i="1"/>
  <c r="K599" i="1"/>
  <c r="H599" i="1"/>
  <c r="I599" i="1" s="1"/>
  <c r="N599" i="1" s="1"/>
  <c r="S598" i="1"/>
  <c r="R598" i="1"/>
  <c r="P598" i="1"/>
  <c r="K598" i="1"/>
  <c r="H598" i="1"/>
  <c r="I598" i="1" s="1"/>
  <c r="N598" i="1" s="1"/>
  <c r="S597" i="1"/>
  <c r="R597" i="1"/>
  <c r="P597" i="1"/>
  <c r="I597" i="1"/>
  <c r="N597" i="1" s="1"/>
  <c r="S596" i="1"/>
  <c r="R596" i="1"/>
  <c r="P596" i="1"/>
  <c r="K596" i="1"/>
  <c r="H596" i="1"/>
  <c r="I596" i="1" s="1"/>
  <c r="N596" i="1" s="1"/>
  <c r="S595" i="1"/>
  <c r="R595" i="1"/>
  <c r="P595" i="1"/>
  <c r="K595" i="1"/>
  <c r="H595" i="1"/>
  <c r="I595" i="1" s="1"/>
  <c r="N595" i="1" s="1"/>
  <c r="S594" i="1"/>
  <c r="R594" i="1"/>
  <c r="P594" i="1"/>
  <c r="K594" i="1"/>
  <c r="H594" i="1"/>
  <c r="S593" i="1"/>
  <c r="R593" i="1"/>
  <c r="P593" i="1"/>
  <c r="K593" i="1"/>
  <c r="H593" i="1"/>
  <c r="I593" i="1" s="1"/>
  <c r="N593" i="1" s="1"/>
  <c r="S592" i="1"/>
  <c r="R592" i="1"/>
  <c r="P592" i="1"/>
  <c r="K592" i="1"/>
  <c r="H592" i="1"/>
  <c r="I592" i="1" s="1"/>
  <c r="N592" i="1" s="1"/>
  <c r="S591" i="1"/>
  <c r="R591" i="1"/>
  <c r="P591" i="1"/>
  <c r="I591" i="1"/>
  <c r="N591" i="1" s="1"/>
  <c r="S590" i="1"/>
  <c r="R590" i="1"/>
  <c r="P590" i="1"/>
  <c r="K590" i="1"/>
  <c r="H590" i="1"/>
  <c r="I590" i="1" s="1"/>
  <c r="N590" i="1" s="1"/>
  <c r="S589" i="1"/>
  <c r="R589" i="1"/>
  <c r="P589" i="1"/>
  <c r="I589" i="1"/>
  <c r="N589" i="1" s="1"/>
  <c r="S588" i="1"/>
  <c r="R588" i="1"/>
  <c r="P588" i="1"/>
  <c r="K588" i="1"/>
  <c r="H588" i="1"/>
  <c r="I588" i="1" s="1"/>
  <c r="N588" i="1" s="1"/>
  <c r="S587" i="1"/>
  <c r="R587" i="1"/>
  <c r="P587" i="1"/>
  <c r="K587" i="1"/>
  <c r="H587" i="1"/>
  <c r="I587" i="1" s="1"/>
  <c r="N587" i="1" s="1"/>
  <c r="S586" i="1"/>
  <c r="R586" i="1"/>
  <c r="P586" i="1"/>
  <c r="I586" i="1"/>
  <c r="N586" i="1" s="1"/>
  <c r="S585" i="1"/>
  <c r="R585" i="1"/>
  <c r="P585" i="1"/>
  <c r="K585" i="1"/>
  <c r="H585" i="1"/>
  <c r="I585" i="1" s="1"/>
  <c r="N585" i="1" s="1"/>
  <c r="S584" i="1"/>
  <c r="R584" i="1"/>
  <c r="P584" i="1"/>
  <c r="I584" i="1"/>
  <c r="N584" i="1" s="1"/>
  <c r="S583" i="1"/>
  <c r="R583" i="1"/>
  <c r="P583" i="1"/>
  <c r="K583" i="1"/>
  <c r="H583" i="1"/>
  <c r="I583" i="1" s="1"/>
  <c r="N583" i="1" s="1"/>
  <c r="S582" i="1"/>
  <c r="R582" i="1"/>
  <c r="P582" i="1"/>
  <c r="K582" i="1"/>
  <c r="H582" i="1"/>
  <c r="I582" i="1" s="1"/>
  <c r="N582" i="1" s="1"/>
  <c r="S581" i="1"/>
  <c r="R581" i="1"/>
  <c r="P581" i="1"/>
  <c r="I581" i="1"/>
  <c r="N581" i="1" s="1"/>
  <c r="S580" i="1"/>
  <c r="R580" i="1"/>
  <c r="P580" i="1"/>
  <c r="K580" i="1"/>
  <c r="H580" i="1"/>
  <c r="I580" i="1" s="1"/>
  <c r="N580" i="1" s="1"/>
  <c r="S579" i="1"/>
  <c r="R579" i="1"/>
  <c r="P579" i="1"/>
  <c r="K579" i="1"/>
  <c r="H579" i="1"/>
  <c r="I579" i="1" s="1"/>
  <c r="N579" i="1" s="1"/>
  <c r="S578" i="1"/>
  <c r="R578" i="1"/>
  <c r="P578" i="1"/>
  <c r="I578" i="1"/>
  <c r="N578" i="1" s="1"/>
  <c r="S577" i="1"/>
  <c r="R577" i="1"/>
  <c r="P577" i="1"/>
  <c r="K577" i="1"/>
  <c r="H577" i="1"/>
  <c r="I577" i="1" s="1"/>
  <c r="N577" i="1" s="1"/>
  <c r="S576" i="1"/>
  <c r="R576" i="1"/>
  <c r="P576" i="1"/>
  <c r="K576" i="1"/>
  <c r="H576" i="1"/>
  <c r="I576" i="1" s="1"/>
  <c r="N576" i="1" s="1"/>
  <c r="S575" i="1"/>
  <c r="R575" i="1"/>
  <c r="P575" i="1"/>
  <c r="I575" i="1"/>
  <c r="N575" i="1" s="1"/>
  <c r="S574" i="1"/>
  <c r="R574" i="1"/>
  <c r="P574" i="1"/>
  <c r="K574" i="1"/>
  <c r="H574" i="1"/>
  <c r="I574" i="1" s="1"/>
  <c r="N574" i="1" s="1"/>
  <c r="S573" i="1"/>
  <c r="R573" i="1"/>
  <c r="P573" i="1"/>
  <c r="K573" i="1"/>
  <c r="H573" i="1"/>
  <c r="S572" i="1"/>
  <c r="R572" i="1"/>
  <c r="P572" i="1"/>
  <c r="I572" i="1"/>
  <c r="N572" i="1" s="1"/>
  <c r="S571" i="1"/>
  <c r="R571" i="1"/>
  <c r="P571" i="1"/>
  <c r="K571" i="1"/>
  <c r="H571" i="1"/>
  <c r="I571" i="1" s="1"/>
  <c r="N571" i="1" s="1"/>
  <c r="S570" i="1"/>
  <c r="R570" i="1"/>
  <c r="P570" i="1"/>
  <c r="K570" i="1"/>
  <c r="H570" i="1"/>
  <c r="I570" i="1" s="1"/>
  <c r="N570" i="1" s="1"/>
  <c r="S569" i="1"/>
  <c r="R569" i="1"/>
  <c r="P569" i="1"/>
  <c r="K569" i="1"/>
  <c r="H569" i="1"/>
  <c r="I569" i="1" s="1"/>
  <c r="N569" i="1" s="1"/>
  <c r="S568" i="1"/>
  <c r="R568" i="1"/>
  <c r="P568" i="1"/>
  <c r="K568" i="1"/>
  <c r="H568" i="1"/>
  <c r="I568" i="1" s="1"/>
  <c r="N568" i="1" s="1"/>
  <c r="S567" i="1"/>
  <c r="R567" i="1"/>
  <c r="P567" i="1"/>
  <c r="K567" i="1"/>
  <c r="H567" i="1"/>
  <c r="I567" i="1" s="1"/>
  <c r="N567" i="1" s="1"/>
  <c r="S566" i="1"/>
  <c r="R566" i="1"/>
  <c r="P566" i="1"/>
  <c r="K566" i="1"/>
  <c r="H566" i="1"/>
  <c r="I566" i="1" s="1"/>
  <c r="N566" i="1" s="1"/>
  <c r="S565" i="1"/>
  <c r="R565" i="1"/>
  <c r="P565" i="1"/>
  <c r="K565" i="1"/>
  <c r="H565" i="1"/>
  <c r="I565" i="1" s="1"/>
  <c r="N565" i="1" s="1"/>
  <c r="S564" i="1"/>
  <c r="R564" i="1"/>
  <c r="P564" i="1"/>
  <c r="K564" i="1"/>
  <c r="H564" i="1"/>
  <c r="I564" i="1" s="1"/>
  <c r="N564" i="1" s="1"/>
  <c r="S563" i="1"/>
  <c r="R563" i="1"/>
  <c r="P563" i="1"/>
  <c r="K563" i="1"/>
  <c r="H563" i="1"/>
  <c r="I563" i="1" s="1"/>
  <c r="N563" i="1" s="1"/>
  <c r="S562" i="1"/>
  <c r="R562" i="1"/>
  <c r="P562" i="1"/>
  <c r="K562" i="1"/>
  <c r="H562" i="1"/>
  <c r="I562" i="1" s="1"/>
  <c r="N562" i="1" s="1"/>
  <c r="S561" i="1"/>
  <c r="R561" i="1"/>
  <c r="P561" i="1"/>
  <c r="K561" i="1"/>
  <c r="I561" i="1"/>
  <c r="N561" i="1" s="1"/>
  <c r="S560" i="1"/>
  <c r="R560" i="1"/>
  <c r="P560" i="1"/>
  <c r="I560" i="1"/>
  <c r="N560" i="1" s="1"/>
  <c r="S559" i="1"/>
  <c r="R559" i="1"/>
  <c r="P559" i="1"/>
  <c r="K559" i="1"/>
  <c r="H559" i="1"/>
  <c r="I559" i="1" s="1"/>
  <c r="N559" i="1" s="1"/>
  <c r="S558" i="1"/>
  <c r="R558" i="1"/>
  <c r="P558" i="1"/>
  <c r="K558" i="1"/>
  <c r="H558" i="1"/>
  <c r="I558" i="1" s="1"/>
  <c r="N558" i="1" s="1"/>
  <c r="S557" i="1"/>
  <c r="R557" i="1"/>
  <c r="P557" i="1"/>
  <c r="I557" i="1"/>
  <c r="S556" i="1"/>
  <c r="R556" i="1"/>
  <c r="P556" i="1"/>
  <c r="K556" i="1"/>
  <c r="H556" i="1"/>
  <c r="I556" i="1" s="1"/>
  <c r="N556" i="1" s="1"/>
  <c r="S555" i="1"/>
  <c r="R555" i="1"/>
  <c r="P555" i="1"/>
  <c r="K555" i="1"/>
  <c r="H555" i="1"/>
  <c r="I555" i="1" s="1"/>
  <c r="N555" i="1" s="1"/>
  <c r="S554" i="1"/>
  <c r="R554" i="1"/>
  <c r="P554" i="1"/>
  <c r="I554" i="1"/>
  <c r="N554" i="1" s="1"/>
  <c r="S553" i="1"/>
  <c r="R553" i="1"/>
  <c r="P553" i="1"/>
  <c r="K553" i="1"/>
  <c r="H553" i="1"/>
  <c r="I553" i="1" s="1"/>
  <c r="N553" i="1" s="1"/>
  <c r="S552" i="1"/>
  <c r="R552" i="1"/>
  <c r="P552" i="1"/>
  <c r="K552" i="1"/>
  <c r="H552" i="1"/>
  <c r="I552" i="1" s="1"/>
  <c r="N552" i="1" s="1"/>
  <c r="S551" i="1"/>
  <c r="R551" i="1"/>
  <c r="P551" i="1"/>
  <c r="I551" i="1"/>
  <c r="N551" i="1" s="1"/>
  <c r="S550" i="1"/>
  <c r="R550" i="1"/>
  <c r="P550" i="1"/>
  <c r="K550" i="1"/>
  <c r="H550" i="1"/>
  <c r="I550" i="1" s="1"/>
  <c r="N550" i="1" s="1"/>
  <c r="S549" i="1"/>
  <c r="R549" i="1"/>
  <c r="P549" i="1"/>
  <c r="K549" i="1"/>
  <c r="H549" i="1"/>
  <c r="I549" i="1" s="1"/>
  <c r="N549" i="1" s="1"/>
  <c r="S548" i="1"/>
  <c r="R548" i="1"/>
  <c r="P548" i="1"/>
  <c r="K548" i="1"/>
  <c r="H548" i="1"/>
  <c r="I548" i="1" s="1"/>
  <c r="N548" i="1" s="1"/>
  <c r="S547" i="1"/>
  <c r="R547" i="1"/>
  <c r="P547" i="1"/>
  <c r="K547" i="1"/>
  <c r="H547" i="1"/>
  <c r="I547" i="1" s="1"/>
  <c r="N547" i="1" s="1"/>
  <c r="S546" i="1"/>
  <c r="R546" i="1"/>
  <c r="P546" i="1"/>
  <c r="K546" i="1"/>
  <c r="H546" i="1"/>
  <c r="I546" i="1" s="1"/>
  <c r="N546" i="1" s="1"/>
  <c r="S545" i="1"/>
  <c r="R545" i="1"/>
  <c r="P545" i="1"/>
  <c r="K545" i="1"/>
  <c r="H545" i="1"/>
  <c r="I545" i="1" s="1"/>
  <c r="N545" i="1" s="1"/>
  <c r="S544" i="1"/>
  <c r="R544" i="1"/>
  <c r="P544" i="1"/>
  <c r="K544" i="1"/>
  <c r="H544" i="1"/>
  <c r="I544" i="1" s="1"/>
  <c r="N544" i="1" s="1"/>
  <c r="S543" i="1"/>
  <c r="R543" i="1"/>
  <c r="P543" i="1"/>
  <c r="K543" i="1"/>
  <c r="H543" i="1"/>
  <c r="I543" i="1" s="1"/>
  <c r="N543" i="1" s="1"/>
  <c r="S542" i="1"/>
  <c r="R542" i="1"/>
  <c r="P542" i="1"/>
  <c r="I542" i="1"/>
  <c r="N542" i="1" s="1"/>
  <c r="S541" i="1"/>
  <c r="R541" i="1"/>
  <c r="P541" i="1"/>
  <c r="K541" i="1"/>
  <c r="H541" i="1"/>
  <c r="I541" i="1" s="1"/>
  <c r="N541" i="1" s="1"/>
  <c r="S540" i="1"/>
  <c r="R540" i="1"/>
  <c r="P540" i="1"/>
  <c r="I540" i="1"/>
  <c r="N540" i="1" s="1"/>
  <c r="S539" i="1"/>
  <c r="R539" i="1"/>
  <c r="P539" i="1"/>
  <c r="K539" i="1"/>
  <c r="H539" i="1"/>
  <c r="I539" i="1" s="1"/>
  <c r="N539" i="1" s="1"/>
  <c r="S538" i="1"/>
  <c r="R538" i="1"/>
  <c r="P538" i="1"/>
  <c r="I538" i="1"/>
  <c r="N538" i="1" s="1"/>
  <c r="S537" i="1"/>
  <c r="R537" i="1"/>
  <c r="P537" i="1"/>
  <c r="K537" i="1"/>
  <c r="H537" i="1"/>
  <c r="I537" i="1" s="1"/>
  <c r="N537" i="1" s="1"/>
  <c r="S536" i="1"/>
  <c r="R536" i="1"/>
  <c r="P536" i="1"/>
  <c r="K536" i="1"/>
  <c r="H536" i="1"/>
  <c r="I536" i="1" s="1"/>
  <c r="N536" i="1" s="1"/>
  <c r="S535" i="1"/>
  <c r="R535" i="1"/>
  <c r="P535" i="1"/>
  <c r="K535" i="1"/>
  <c r="H535" i="1"/>
  <c r="I535" i="1" s="1"/>
  <c r="N535" i="1" s="1"/>
  <c r="S534" i="1"/>
  <c r="R534" i="1"/>
  <c r="P534" i="1"/>
  <c r="K534" i="1"/>
  <c r="H534" i="1"/>
  <c r="I534" i="1" s="1"/>
  <c r="N534" i="1" s="1"/>
  <c r="S533" i="1"/>
  <c r="R533" i="1"/>
  <c r="P533" i="1"/>
  <c r="K533" i="1"/>
  <c r="H533" i="1"/>
  <c r="I533" i="1" s="1"/>
  <c r="N533" i="1" s="1"/>
  <c r="S532" i="1"/>
  <c r="R532" i="1"/>
  <c r="P532" i="1"/>
  <c r="K532" i="1"/>
  <c r="H532" i="1"/>
  <c r="I532" i="1" s="1"/>
  <c r="N532" i="1" s="1"/>
  <c r="S531" i="1"/>
  <c r="R531" i="1"/>
  <c r="P531" i="1"/>
  <c r="K531" i="1"/>
  <c r="H531" i="1"/>
  <c r="I531" i="1" s="1"/>
  <c r="N531" i="1" s="1"/>
  <c r="S530" i="1"/>
  <c r="R530" i="1"/>
  <c r="P530" i="1"/>
  <c r="I530" i="1"/>
  <c r="N530" i="1" s="1"/>
  <c r="S529" i="1"/>
  <c r="R529" i="1"/>
  <c r="P529" i="1"/>
  <c r="K529" i="1"/>
  <c r="H529" i="1"/>
  <c r="I529" i="1" s="1"/>
  <c r="N529" i="1" s="1"/>
  <c r="S528" i="1"/>
  <c r="R528" i="1"/>
  <c r="P528" i="1"/>
  <c r="I528" i="1"/>
  <c r="N528" i="1" s="1"/>
  <c r="S527" i="1"/>
  <c r="R527" i="1"/>
  <c r="P527" i="1"/>
  <c r="K527" i="1"/>
  <c r="H527" i="1"/>
  <c r="I527" i="1" s="1"/>
  <c r="N527" i="1" s="1"/>
  <c r="S526" i="1"/>
  <c r="R526" i="1"/>
  <c r="P526" i="1"/>
  <c r="I526" i="1"/>
  <c r="N526" i="1" s="1"/>
  <c r="S525" i="1"/>
  <c r="R525" i="1"/>
  <c r="P525" i="1"/>
  <c r="K525" i="1"/>
  <c r="H525" i="1"/>
  <c r="I525" i="1" s="1"/>
  <c r="N525" i="1" s="1"/>
  <c r="S524" i="1"/>
  <c r="R524" i="1"/>
  <c r="P524" i="1"/>
  <c r="K524" i="1"/>
  <c r="H524" i="1"/>
  <c r="I524" i="1" s="1"/>
  <c r="N524" i="1" s="1"/>
  <c r="S523" i="1"/>
  <c r="R523" i="1"/>
  <c r="P523" i="1"/>
  <c r="I523" i="1"/>
  <c r="N523" i="1" s="1"/>
  <c r="S522" i="1"/>
  <c r="R522" i="1"/>
  <c r="P522" i="1"/>
  <c r="K522" i="1"/>
  <c r="H522" i="1"/>
  <c r="I522" i="1" s="1"/>
  <c r="N522" i="1" s="1"/>
  <c r="S521" i="1"/>
  <c r="R521" i="1"/>
  <c r="P521" i="1"/>
  <c r="H521" i="1"/>
  <c r="I521" i="1" s="1"/>
  <c r="N521" i="1" s="1"/>
  <c r="S520" i="1"/>
  <c r="R520" i="1"/>
  <c r="P520" i="1"/>
  <c r="K520" i="1"/>
  <c r="H520" i="1"/>
  <c r="I520" i="1" s="1"/>
  <c r="N520" i="1" s="1"/>
  <c r="S519" i="1"/>
  <c r="R519" i="1"/>
  <c r="P519" i="1"/>
  <c r="I519" i="1"/>
  <c r="N519" i="1" s="1"/>
  <c r="S518" i="1"/>
  <c r="R518" i="1"/>
  <c r="P518" i="1"/>
  <c r="I518" i="1"/>
  <c r="N518" i="1" s="1"/>
  <c r="S517" i="1"/>
  <c r="R517" i="1"/>
  <c r="P517" i="1"/>
  <c r="K517" i="1"/>
  <c r="H517" i="1"/>
  <c r="I517" i="1" s="1"/>
  <c r="N517" i="1" s="1"/>
  <c r="S516" i="1"/>
  <c r="R516" i="1"/>
  <c r="P516" i="1"/>
  <c r="I516" i="1"/>
  <c r="N516" i="1" s="1"/>
  <c r="S515" i="1"/>
  <c r="R515" i="1"/>
  <c r="P515" i="1"/>
  <c r="I515" i="1"/>
  <c r="N515" i="1" s="1"/>
  <c r="S514" i="1"/>
  <c r="R514" i="1"/>
  <c r="P514" i="1"/>
  <c r="I514" i="1"/>
  <c r="N514" i="1" s="1"/>
  <c r="S513" i="1"/>
  <c r="R513" i="1"/>
  <c r="P513" i="1"/>
  <c r="K513" i="1"/>
  <c r="H513" i="1"/>
  <c r="I513" i="1" s="1"/>
  <c r="N513" i="1" s="1"/>
  <c r="S512" i="1"/>
  <c r="R512" i="1"/>
  <c r="P512" i="1"/>
  <c r="I512" i="1"/>
  <c r="N512" i="1" s="1"/>
  <c r="S511" i="1"/>
  <c r="R511" i="1"/>
  <c r="P511" i="1"/>
  <c r="I511" i="1"/>
  <c r="N511" i="1" s="1"/>
  <c r="S510" i="1"/>
  <c r="R510" i="1"/>
  <c r="P510" i="1"/>
  <c r="K510" i="1"/>
  <c r="H510" i="1"/>
  <c r="S509" i="1"/>
  <c r="R509" i="1"/>
  <c r="P509" i="1"/>
  <c r="I509" i="1"/>
  <c r="N509" i="1" s="1"/>
  <c r="S508" i="1"/>
  <c r="R508" i="1"/>
  <c r="P508" i="1"/>
  <c r="I508" i="1"/>
  <c r="N508" i="1" s="1"/>
  <c r="S507" i="1"/>
  <c r="R507" i="1"/>
  <c r="P507" i="1"/>
  <c r="I507" i="1"/>
  <c r="N507" i="1" s="1"/>
  <c r="S506" i="1"/>
  <c r="R506" i="1"/>
  <c r="P506" i="1"/>
  <c r="K506" i="1"/>
  <c r="H506" i="1"/>
  <c r="I506" i="1" s="1"/>
  <c r="N506" i="1" s="1"/>
  <c r="S505" i="1"/>
  <c r="R505" i="1"/>
  <c r="P505" i="1"/>
  <c r="I505" i="1"/>
  <c r="N505" i="1" s="1"/>
  <c r="S504" i="1"/>
  <c r="R504" i="1"/>
  <c r="P504" i="1"/>
  <c r="I504" i="1"/>
  <c r="N504" i="1" s="1"/>
  <c r="S503" i="1"/>
  <c r="R503" i="1"/>
  <c r="P503" i="1"/>
  <c r="K503" i="1"/>
  <c r="H503" i="1"/>
  <c r="I503" i="1" s="1"/>
  <c r="N503" i="1" s="1"/>
  <c r="S502" i="1"/>
  <c r="R502" i="1"/>
  <c r="P502" i="1"/>
  <c r="I502" i="1"/>
  <c r="N502" i="1" s="1"/>
  <c r="S501" i="1"/>
  <c r="R501" i="1"/>
  <c r="P501" i="1"/>
  <c r="K501" i="1"/>
  <c r="H501" i="1"/>
  <c r="I501" i="1" s="1"/>
  <c r="N501" i="1" s="1"/>
  <c r="S500" i="1"/>
  <c r="R500" i="1"/>
  <c r="P500" i="1"/>
  <c r="I500" i="1"/>
  <c r="N500" i="1" s="1"/>
  <c r="S499" i="1"/>
  <c r="R499" i="1"/>
  <c r="P499" i="1"/>
  <c r="K499" i="1"/>
  <c r="H499" i="1"/>
  <c r="S498" i="1"/>
  <c r="R498" i="1"/>
  <c r="P498" i="1"/>
  <c r="I498" i="1"/>
  <c r="N498" i="1" s="1"/>
  <c r="S497" i="1"/>
  <c r="R497" i="1"/>
  <c r="P497" i="1"/>
  <c r="I497" i="1"/>
  <c r="N497" i="1" s="1"/>
  <c r="S496" i="1"/>
  <c r="R496" i="1"/>
  <c r="P496" i="1"/>
  <c r="I496" i="1"/>
  <c r="N496" i="1" s="1"/>
  <c r="S495" i="1"/>
  <c r="R495" i="1"/>
  <c r="P495" i="1"/>
  <c r="K495" i="1"/>
  <c r="H495" i="1"/>
  <c r="I495" i="1" s="1"/>
  <c r="N495" i="1" s="1"/>
  <c r="S494" i="1"/>
  <c r="R494" i="1"/>
  <c r="P494" i="1"/>
  <c r="I494" i="1"/>
  <c r="N494" i="1" s="1"/>
  <c r="S493" i="1"/>
  <c r="R493" i="1"/>
  <c r="P493" i="1"/>
  <c r="K493" i="1"/>
  <c r="H493" i="1"/>
  <c r="I493" i="1" s="1"/>
  <c r="N493" i="1" s="1"/>
  <c r="S492" i="1"/>
  <c r="R492" i="1"/>
  <c r="P492" i="1"/>
  <c r="I492" i="1"/>
  <c r="N492" i="1" s="1"/>
  <c r="S491" i="1"/>
  <c r="R491" i="1"/>
  <c r="P491" i="1"/>
  <c r="I491" i="1"/>
  <c r="N491" i="1" s="1"/>
  <c r="S490" i="1"/>
  <c r="R490" i="1"/>
  <c r="P490" i="1"/>
  <c r="K490" i="1"/>
  <c r="H490" i="1"/>
  <c r="I490" i="1" s="1"/>
  <c r="N490" i="1" s="1"/>
  <c r="S489" i="1"/>
  <c r="R489" i="1"/>
  <c r="P489" i="1"/>
  <c r="K489" i="1"/>
  <c r="H489" i="1"/>
  <c r="S488" i="1"/>
  <c r="R488" i="1"/>
  <c r="P488" i="1"/>
  <c r="K488" i="1"/>
  <c r="H488" i="1"/>
  <c r="I488" i="1" s="1"/>
  <c r="N488" i="1" s="1"/>
  <c r="S487" i="1"/>
  <c r="R487" i="1"/>
  <c r="P487" i="1"/>
  <c r="I487" i="1"/>
  <c r="N487" i="1" s="1"/>
  <c r="S486" i="1"/>
  <c r="R486" i="1"/>
  <c r="P486" i="1"/>
  <c r="I486" i="1"/>
  <c r="N486" i="1" s="1"/>
  <c r="S485" i="1"/>
  <c r="R485" i="1"/>
  <c r="P485" i="1"/>
  <c r="I485" i="1"/>
  <c r="N485" i="1" s="1"/>
  <c r="S484" i="1"/>
  <c r="R484" i="1"/>
  <c r="P484" i="1"/>
  <c r="I484" i="1"/>
  <c r="N484" i="1" s="1"/>
  <c r="S483" i="1"/>
  <c r="R483" i="1"/>
  <c r="P483" i="1"/>
  <c r="I483" i="1"/>
  <c r="N483" i="1" s="1"/>
  <c r="S482" i="1"/>
  <c r="R482" i="1"/>
  <c r="P482" i="1"/>
  <c r="K482" i="1"/>
  <c r="H482" i="1"/>
  <c r="S481" i="1"/>
  <c r="R481" i="1"/>
  <c r="P481" i="1"/>
  <c r="I481" i="1"/>
  <c r="N481" i="1" s="1"/>
  <c r="S480" i="1"/>
  <c r="R480" i="1"/>
  <c r="P480" i="1"/>
  <c r="K480" i="1"/>
  <c r="H480" i="1"/>
  <c r="I480" i="1" s="1"/>
  <c r="N480" i="1" s="1"/>
  <c r="S479" i="1"/>
  <c r="R479" i="1"/>
  <c r="P479" i="1"/>
  <c r="I479" i="1"/>
  <c r="N479" i="1" s="1"/>
  <c r="S478" i="1"/>
  <c r="R478" i="1"/>
  <c r="P478" i="1"/>
  <c r="I478" i="1"/>
  <c r="N478" i="1" s="1"/>
  <c r="S477" i="1"/>
  <c r="R477" i="1"/>
  <c r="P477" i="1"/>
  <c r="K477" i="1"/>
  <c r="H477" i="1"/>
  <c r="S476" i="1"/>
  <c r="R476" i="1"/>
  <c r="P476" i="1"/>
  <c r="I476" i="1"/>
  <c r="N476" i="1" s="1"/>
  <c r="S475" i="1"/>
  <c r="R475" i="1"/>
  <c r="P475" i="1"/>
  <c r="I475" i="1"/>
  <c r="N475" i="1" s="1"/>
  <c r="S474" i="1"/>
  <c r="R474" i="1"/>
  <c r="P474" i="1"/>
  <c r="I474" i="1"/>
  <c r="N474" i="1" s="1"/>
  <c r="S473" i="1"/>
  <c r="R473" i="1"/>
  <c r="P473" i="1"/>
  <c r="K473" i="1"/>
  <c r="H473" i="1"/>
  <c r="I473" i="1" s="1"/>
  <c r="N473" i="1" s="1"/>
  <c r="S472" i="1"/>
  <c r="R472" i="1"/>
  <c r="P472" i="1"/>
  <c r="I472" i="1"/>
  <c r="N472" i="1" s="1"/>
  <c r="S471" i="1"/>
  <c r="R471" i="1"/>
  <c r="P471" i="1"/>
  <c r="I471" i="1"/>
  <c r="N471" i="1" s="1"/>
  <c r="S470" i="1"/>
  <c r="R470" i="1"/>
  <c r="P470" i="1"/>
  <c r="I470" i="1"/>
  <c r="N470" i="1" s="1"/>
  <c r="S469" i="1"/>
  <c r="R469" i="1"/>
  <c r="P469" i="1"/>
  <c r="I469" i="1"/>
  <c r="N469" i="1" s="1"/>
  <c r="S468" i="1"/>
  <c r="R468" i="1"/>
  <c r="P468" i="1"/>
  <c r="K468" i="1"/>
  <c r="H468" i="1"/>
  <c r="I468" i="1" s="1"/>
  <c r="N468" i="1" s="1"/>
  <c r="S467" i="1"/>
  <c r="R467" i="1"/>
  <c r="P467" i="1"/>
  <c r="I467" i="1"/>
  <c r="N467" i="1" s="1"/>
  <c r="S466" i="1"/>
  <c r="R466" i="1"/>
  <c r="P466" i="1"/>
  <c r="K466" i="1"/>
  <c r="H466" i="1"/>
  <c r="I466" i="1" s="1"/>
  <c r="N466" i="1" s="1"/>
  <c r="S465" i="1"/>
  <c r="R465" i="1"/>
  <c r="P465" i="1"/>
  <c r="I465" i="1"/>
  <c r="N465" i="1" s="1"/>
  <c r="S464" i="1"/>
  <c r="R464" i="1"/>
  <c r="P464" i="1"/>
  <c r="K464" i="1"/>
  <c r="H464" i="1"/>
  <c r="I464" i="1" s="1"/>
  <c r="N464" i="1" s="1"/>
  <c r="S463" i="1"/>
  <c r="R463" i="1"/>
  <c r="P463" i="1"/>
  <c r="I463" i="1"/>
  <c r="N463" i="1" s="1"/>
  <c r="S462" i="1"/>
  <c r="R462" i="1"/>
  <c r="P462" i="1"/>
  <c r="I462" i="1"/>
  <c r="N462" i="1" s="1"/>
  <c r="S461" i="1"/>
  <c r="R461" i="1"/>
  <c r="P461" i="1"/>
  <c r="K461" i="1"/>
  <c r="H461" i="1"/>
  <c r="I461" i="1" s="1"/>
  <c r="N461" i="1" s="1"/>
  <c r="S460" i="1"/>
  <c r="R460" i="1"/>
  <c r="P460" i="1"/>
  <c r="K460" i="1"/>
  <c r="H460" i="1"/>
  <c r="I460" i="1" s="1"/>
  <c r="N460" i="1" s="1"/>
  <c r="S459" i="1"/>
  <c r="R459" i="1"/>
  <c r="P459" i="1"/>
  <c r="I459" i="1"/>
  <c r="N459" i="1" s="1"/>
  <c r="S458" i="1"/>
  <c r="R458" i="1"/>
  <c r="P458" i="1"/>
  <c r="I458" i="1"/>
  <c r="N458" i="1" s="1"/>
  <c r="S457" i="1"/>
  <c r="R457" i="1"/>
  <c r="P457" i="1"/>
  <c r="I457" i="1"/>
  <c r="N457" i="1" s="1"/>
  <c r="S456" i="1"/>
  <c r="R456" i="1"/>
  <c r="P456" i="1"/>
  <c r="I456" i="1"/>
  <c r="N456" i="1" s="1"/>
  <c r="S455" i="1"/>
  <c r="R455" i="1"/>
  <c r="P455" i="1"/>
  <c r="I455" i="1"/>
  <c r="N455" i="1" s="1"/>
  <c r="S454" i="1"/>
  <c r="R454" i="1"/>
  <c r="P454" i="1"/>
  <c r="K454" i="1"/>
  <c r="H454" i="1"/>
  <c r="S453" i="1"/>
  <c r="R453" i="1"/>
  <c r="P453" i="1"/>
  <c r="I453" i="1"/>
  <c r="N453" i="1" s="1"/>
  <c r="S452" i="1"/>
  <c r="R452" i="1"/>
  <c r="P452" i="1"/>
  <c r="I452" i="1"/>
  <c r="N452" i="1" s="1"/>
  <c r="S451" i="1"/>
  <c r="R451" i="1"/>
  <c r="P451" i="1"/>
  <c r="I451" i="1"/>
  <c r="N451" i="1" s="1"/>
  <c r="S450" i="1"/>
  <c r="R450" i="1"/>
  <c r="P450" i="1"/>
  <c r="K450" i="1"/>
  <c r="H450" i="1"/>
  <c r="I450" i="1" s="1"/>
  <c r="N450" i="1" s="1"/>
  <c r="S449" i="1"/>
  <c r="R449" i="1"/>
  <c r="P449" i="1"/>
  <c r="I449" i="1"/>
  <c r="N449" i="1" s="1"/>
  <c r="S448" i="1"/>
  <c r="R448" i="1"/>
  <c r="P448" i="1"/>
  <c r="I448" i="1"/>
  <c r="N448" i="1" s="1"/>
  <c r="S447" i="1"/>
  <c r="R447" i="1"/>
  <c r="P447" i="1"/>
  <c r="K447" i="1"/>
  <c r="H447" i="1"/>
  <c r="S446" i="1"/>
  <c r="R446" i="1"/>
  <c r="P446" i="1"/>
  <c r="K446" i="1"/>
  <c r="H446" i="1"/>
  <c r="S445" i="1"/>
  <c r="R445" i="1"/>
  <c r="P445" i="1"/>
  <c r="I445" i="1"/>
  <c r="N445" i="1" s="1"/>
  <c r="S444" i="1"/>
  <c r="R444" i="1"/>
  <c r="P444" i="1"/>
  <c r="I444" i="1"/>
  <c r="N444" i="1" s="1"/>
  <c r="S443" i="1"/>
  <c r="R443" i="1"/>
  <c r="P443" i="1"/>
  <c r="I443" i="1"/>
  <c r="N443" i="1" s="1"/>
  <c r="S442" i="1"/>
  <c r="R442" i="1"/>
  <c r="P442" i="1"/>
  <c r="I442" i="1"/>
  <c r="N442" i="1" s="1"/>
  <c r="S441" i="1"/>
  <c r="R441" i="1"/>
  <c r="P441" i="1"/>
  <c r="I441" i="1"/>
  <c r="N441" i="1" s="1"/>
  <c r="S440" i="1"/>
  <c r="R440" i="1"/>
  <c r="P440" i="1"/>
  <c r="K440" i="1"/>
  <c r="H440" i="1"/>
  <c r="I440" i="1" s="1"/>
  <c r="N440" i="1" s="1"/>
  <c r="S439" i="1"/>
  <c r="R439" i="1"/>
  <c r="P439" i="1"/>
  <c r="K439" i="1"/>
  <c r="H439" i="1"/>
  <c r="I439" i="1" s="1"/>
  <c r="N439" i="1" s="1"/>
  <c r="S438" i="1"/>
  <c r="R438" i="1"/>
  <c r="P438" i="1"/>
  <c r="K438" i="1"/>
  <c r="H438" i="1"/>
  <c r="I438" i="1" s="1"/>
  <c r="N438" i="1" s="1"/>
  <c r="S437" i="1"/>
  <c r="R437" i="1"/>
  <c r="P437" i="1"/>
  <c r="K437" i="1"/>
  <c r="H437" i="1"/>
  <c r="I437" i="1" s="1"/>
  <c r="N437" i="1" s="1"/>
  <c r="S436" i="1"/>
  <c r="R436" i="1"/>
  <c r="P436" i="1"/>
  <c r="K436" i="1"/>
  <c r="H436" i="1"/>
  <c r="I436" i="1" s="1"/>
  <c r="N436" i="1" s="1"/>
  <c r="S435" i="1"/>
  <c r="R435" i="1"/>
  <c r="P435" i="1"/>
  <c r="I435" i="1"/>
  <c r="N435" i="1" s="1"/>
  <c r="S434" i="1"/>
  <c r="R434" i="1"/>
  <c r="P434" i="1"/>
  <c r="K434" i="1"/>
  <c r="H434" i="1"/>
  <c r="I434" i="1" s="1"/>
  <c r="N434" i="1" s="1"/>
  <c r="S433" i="1"/>
  <c r="R433" i="1"/>
  <c r="P433" i="1"/>
  <c r="K433" i="1"/>
  <c r="H433" i="1"/>
  <c r="S432" i="1"/>
  <c r="R432" i="1"/>
  <c r="P432" i="1"/>
  <c r="I432" i="1"/>
  <c r="N432" i="1" s="1"/>
  <c r="S431" i="1"/>
  <c r="R431" i="1"/>
  <c r="P431" i="1"/>
  <c r="K431" i="1"/>
  <c r="H431" i="1"/>
  <c r="I431" i="1" s="1"/>
  <c r="N431" i="1" s="1"/>
  <c r="S430" i="1"/>
  <c r="R430" i="1"/>
  <c r="P430" i="1"/>
  <c r="I430" i="1"/>
  <c r="N430" i="1" s="1"/>
  <c r="S429" i="1"/>
  <c r="R429" i="1"/>
  <c r="P429" i="1"/>
  <c r="K429" i="1"/>
  <c r="H429" i="1"/>
  <c r="I429" i="1" s="1"/>
  <c r="N429" i="1" s="1"/>
  <c r="S428" i="1"/>
  <c r="R428" i="1"/>
  <c r="P428" i="1"/>
  <c r="I428" i="1"/>
  <c r="N428" i="1" s="1"/>
  <c r="S427" i="1"/>
  <c r="R427" i="1"/>
  <c r="P427" i="1"/>
  <c r="I427" i="1"/>
  <c r="N427" i="1" s="1"/>
  <c r="S426" i="1"/>
  <c r="R426" i="1"/>
  <c r="P426" i="1"/>
  <c r="K426" i="1"/>
  <c r="H426" i="1"/>
  <c r="I426" i="1" s="1"/>
  <c r="N426" i="1" s="1"/>
  <c r="S425" i="1"/>
  <c r="R425" i="1"/>
  <c r="P425" i="1"/>
  <c r="I425" i="1"/>
  <c r="N425" i="1" s="1"/>
  <c r="S424" i="1"/>
  <c r="R424" i="1"/>
  <c r="P424" i="1"/>
  <c r="K424" i="1"/>
  <c r="H424" i="1"/>
  <c r="I424" i="1" s="1"/>
  <c r="N424" i="1" s="1"/>
  <c r="S423" i="1"/>
  <c r="R423" i="1"/>
  <c r="P423" i="1"/>
  <c r="I423" i="1"/>
  <c r="N423" i="1" s="1"/>
  <c r="S422" i="1"/>
  <c r="R422" i="1"/>
  <c r="P422" i="1"/>
  <c r="K422" i="1"/>
  <c r="H422" i="1"/>
  <c r="I422" i="1" s="1"/>
  <c r="N422" i="1" s="1"/>
  <c r="S421" i="1"/>
  <c r="R421" i="1"/>
  <c r="P421" i="1"/>
  <c r="I421" i="1"/>
  <c r="N421" i="1" s="1"/>
  <c r="S420" i="1"/>
  <c r="R420" i="1"/>
  <c r="P420" i="1"/>
  <c r="I420" i="1"/>
  <c r="N420" i="1" s="1"/>
  <c r="S419" i="1"/>
  <c r="R419" i="1"/>
  <c r="P419" i="1"/>
  <c r="K419" i="1"/>
  <c r="H419" i="1"/>
  <c r="I419" i="1" s="1"/>
  <c r="N419" i="1" s="1"/>
  <c r="S418" i="1"/>
  <c r="R418" i="1"/>
  <c r="P418" i="1"/>
  <c r="I418" i="1"/>
  <c r="N418" i="1" s="1"/>
  <c r="S417" i="1"/>
  <c r="R417" i="1"/>
  <c r="P417" i="1"/>
  <c r="K417" i="1"/>
  <c r="H417" i="1"/>
  <c r="I417" i="1" s="1"/>
  <c r="N417" i="1" s="1"/>
  <c r="S416" i="1"/>
  <c r="R416" i="1"/>
  <c r="P416" i="1"/>
  <c r="I416" i="1"/>
  <c r="N416" i="1" s="1"/>
  <c r="S415" i="1"/>
  <c r="R415" i="1"/>
  <c r="P415" i="1"/>
  <c r="K415" i="1"/>
  <c r="H415" i="1"/>
  <c r="I415" i="1" s="1"/>
  <c r="N415" i="1" s="1"/>
  <c r="S414" i="1"/>
  <c r="R414" i="1"/>
  <c r="P414" i="1"/>
  <c r="I414" i="1"/>
  <c r="N414" i="1" s="1"/>
  <c r="S413" i="1"/>
  <c r="R413" i="1"/>
  <c r="P413" i="1"/>
  <c r="K413" i="1"/>
  <c r="H413" i="1"/>
  <c r="I413" i="1" s="1"/>
  <c r="N413" i="1" s="1"/>
  <c r="S412" i="1"/>
  <c r="R412" i="1"/>
  <c r="P412" i="1"/>
  <c r="I412" i="1"/>
  <c r="N412" i="1" s="1"/>
  <c r="S411" i="1"/>
  <c r="R411" i="1"/>
  <c r="P411" i="1"/>
  <c r="K411" i="1"/>
  <c r="H411" i="1"/>
  <c r="I411" i="1" s="1"/>
  <c r="N411" i="1" s="1"/>
  <c r="S410" i="1"/>
  <c r="R410" i="1"/>
  <c r="P410" i="1"/>
  <c r="I410" i="1"/>
  <c r="N410" i="1" s="1"/>
  <c r="S409" i="1"/>
  <c r="R409" i="1"/>
  <c r="P409" i="1"/>
  <c r="I409" i="1"/>
  <c r="N409" i="1" s="1"/>
  <c r="S408" i="1"/>
  <c r="R408" i="1"/>
  <c r="P408" i="1"/>
  <c r="K408" i="1"/>
  <c r="H408" i="1"/>
  <c r="I408" i="1" s="1"/>
  <c r="N408" i="1" s="1"/>
  <c r="S407" i="1"/>
  <c r="R407" i="1"/>
  <c r="P407" i="1"/>
  <c r="I407" i="1"/>
  <c r="N407" i="1" s="1"/>
  <c r="S406" i="1"/>
  <c r="R406" i="1"/>
  <c r="P406" i="1"/>
  <c r="I406" i="1"/>
  <c r="N406" i="1" s="1"/>
  <c r="S405" i="1"/>
  <c r="R405" i="1"/>
  <c r="P405" i="1"/>
  <c r="K405" i="1"/>
  <c r="H405" i="1"/>
  <c r="I405" i="1" s="1"/>
  <c r="N405" i="1" s="1"/>
  <c r="S404" i="1"/>
  <c r="R404" i="1"/>
  <c r="P404" i="1"/>
  <c r="I404" i="1"/>
  <c r="N404" i="1" s="1"/>
  <c r="S403" i="1"/>
  <c r="R403" i="1"/>
  <c r="P403" i="1"/>
  <c r="K403" i="1"/>
  <c r="H403" i="1"/>
  <c r="I403" i="1" s="1"/>
  <c r="N403" i="1" s="1"/>
  <c r="S402" i="1"/>
  <c r="R402" i="1"/>
  <c r="P402" i="1"/>
  <c r="I402" i="1"/>
  <c r="N402" i="1" s="1"/>
  <c r="S401" i="1"/>
  <c r="R401" i="1"/>
  <c r="P401" i="1"/>
  <c r="K401" i="1"/>
  <c r="H401" i="1"/>
  <c r="I401" i="1" s="1"/>
  <c r="N401" i="1" s="1"/>
  <c r="S400" i="1"/>
  <c r="R400" i="1"/>
  <c r="P400" i="1"/>
  <c r="I400" i="1"/>
  <c r="N400" i="1" s="1"/>
  <c r="S399" i="1"/>
  <c r="R399" i="1"/>
  <c r="P399" i="1"/>
  <c r="K399" i="1"/>
  <c r="H399" i="1"/>
  <c r="I399" i="1" s="1"/>
  <c r="N399" i="1" s="1"/>
  <c r="S398" i="1"/>
  <c r="R398" i="1"/>
  <c r="P398" i="1"/>
  <c r="K398" i="1"/>
  <c r="H398" i="1"/>
  <c r="I398" i="1" s="1"/>
  <c r="N398" i="1" s="1"/>
  <c r="S397" i="1"/>
  <c r="R397" i="1"/>
  <c r="P397" i="1"/>
  <c r="I397" i="1"/>
  <c r="N397" i="1" s="1"/>
  <c r="S396" i="1"/>
  <c r="R396" i="1"/>
  <c r="P396" i="1"/>
  <c r="K396" i="1"/>
  <c r="H396" i="1"/>
  <c r="I396" i="1" s="1"/>
  <c r="N396" i="1" s="1"/>
  <c r="S395" i="1"/>
  <c r="R395" i="1"/>
  <c r="P395" i="1"/>
  <c r="N395" i="1"/>
  <c r="K395" i="1"/>
  <c r="S394" i="1"/>
  <c r="R394" i="1"/>
  <c r="P394" i="1"/>
  <c r="K394" i="1"/>
  <c r="H394" i="1"/>
  <c r="I394" i="1" s="1"/>
  <c r="N394" i="1" s="1"/>
  <c r="S393" i="1"/>
  <c r="R393" i="1"/>
  <c r="P393" i="1"/>
  <c r="I393" i="1"/>
  <c r="N393" i="1" s="1"/>
  <c r="S392" i="1"/>
  <c r="R392" i="1"/>
  <c r="P392" i="1"/>
  <c r="I392" i="1"/>
  <c r="N392" i="1" s="1"/>
  <c r="S391" i="1"/>
  <c r="R391" i="1"/>
  <c r="P391" i="1"/>
  <c r="K391" i="1"/>
  <c r="H391" i="1"/>
  <c r="S390" i="1"/>
  <c r="R390" i="1"/>
  <c r="P390" i="1"/>
  <c r="I390" i="1"/>
  <c r="N390" i="1" s="1"/>
  <c r="S389" i="1"/>
  <c r="R389" i="1"/>
  <c r="P389" i="1"/>
  <c r="I389" i="1"/>
  <c r="N389" i="1" s="1"/>
  <c r="S388" i="1"/>
  <c r="R388" i="1"/>
  <c r="P388" i="1"/>
  <c r="K388" i="1"/>
  <c r="H388" i="1"/>
  <c r="I388" i="1" s="1"/>
  <c r="N388" i="1" s="1"/>
  <c r="S387" i="1"/>
  <c r="R387" i="1"/>
  <c r="P387" i="1"/>
  <c r="K387" i="1"/>
  <c r="H387" i="1"/>
  <c r="I387" i="1" s="1"/>
  <c r="N387" i="1" s="1"/>
  <c r="S386" i="1"/>
  <c r="R386" i="1"/>
  <c r="P386" i="1"/>
  <c r="I386" i="1"/>
  <c r="N386" i="1" s="1"/>
  <c r="S385" i="1"/>
  <c r="R385" i="1"/>
  <c r="P385" i="1"/>
  <c r="I385" i="1"/>
  <c r="N385" i="1" s="1"/>
  <c r="S384" i="1"/>
  <c r="R384" i="1"/>
  <c r="P384" i="1"/>
  <c r="K384" i="1"/>
  <c r="H384" i="1"/>
  <c r="B384" i="1"/>
  <c r="B391" i="1" s="1"/>
  <c r="B398" i="1" s="1"/>
  <c r="B405" i="1" s="1"/>
  <c r="B412" i="1" s="1"/>
  <c r="B419" i="1" s="1"/>
  <c r="B426" i="1" s="1"/>
  <c r="B433" i="1" s="1"/>
  <c r="B440" i="1" s="1"/>
  <c r="B447" i="1" s="1"/>
  <c r="B454" i="1" s="1"/>
  <c r="B461" i="1" s="1"/>
  <c r="B468" i="1" s="1"/>
  <c r="B475" i="1" s="1"/>
  <c r="B482" i="1" s="1"/>
  <c r="B489" i="1" s="1"/>
  <c r="B496" i="1" s="1"/>
  <c r="B503" i="1" s="1"/>
  <c r="B510" i="1" s="1"/>
  <c r="B517" i="1" s="1"/>
  <c r="B524" i="1" s="1"/>
  <c r="B531" i="1" s="1"/>
  <c r="B538" i="1" s="1"/>
  <c r="B545" i="1" s="1"/>
  <c r="B552" i="1" s="1"/>
  <c r="B559" i="1" s="1"/>
  <c r="B566" i="1" s="1"/>
  <c r="B573" i="1" s="1"/>
  <c r="B580" i="1" s="1"/>
  <c r="B587" i="1" s="1"/>
  <c r="B594" i="1" s="1"/>
  <c r="B601" i="1" s="1"/>
  <c r="B608" i="1" s="1"/>
  <c r="B615" i="1" s="1"/>
  <c r="B622" i="1" s="1"/>
  <c r="B629" i="1" s="1"/>
  <c r="B636" i="1" s="1"/>
  <c r="B643" i="1" s="1"/>
  <c r="B650" i="1" s="1"/>
  <c r="B657" i="1" s="1"/>
  <c r="B664" i="1" s="1"/>
  <c r="B671" i="1" s="1"/>
  <c r="B678" i="1" s="1"/>
  <c r="B685" i="1" s="1"/>
  <c r="B692" i="1" s="1"/>
  <c r="B699" i="1" s="1"/>
  <c r="B706" i="1" s="1"/>
  <c r="B713" i="1" s="1"/>
  <c r="B720" i="1" s="1"/>
  <c r="B727" i="1" s="1"/>
  <c r="B734" i="1" s="1"/>
  <c r="S383" i="1"/>
  <c r="R383" i="1"/>
  <c r="P383" i="1"/>
  <c r="I383" i="1"/>
  <c r="N383" i="1" s="1"/>
  <c r="S382" i="1"/>
  <c r="R382" i="1"/>
  <c r="P382" i="1"/>
  <c r="I382" i="1"/>
  <c r="N382" i="1" s="1"/>
  <c r="S381" i="1"/>
  <c r="R381" i="1"/>
  <c r="P381" i="1"/>
  <c r="K381" i="1"/>
  <c r="H381" i="1"/>
  <c r="I381" i="1" s="1"/>
  <c r="N381" i="1" s="1"/>
  <c r="S380" i="1"/>
  <c r="R380" i="1"/>
  <c r="P380" i="1"/>
  <c r="I380" i="1"/>
  <c r="N380" i="1" s="1"/>
  <c r="S379" i="1"/>
  <c r="R379" i="1"/>
  <c r="P379" i="1"/>
  <c r="N379" i="1"/>
  <c r="K379" i="1"/>
  <c r="H379" i="1"/>
  <c r="V378" i="1"/>
  <c r="S378" i="1"/>
  <c r="R378" i="1"/>
  <c r="P378" i="1"/>
  <c r="N378" i="1"/>
  <c r="K378" i="1"/>
  <c r="U378" i="1" s="1"/>
  <c r="H378" i="1"/>
  <c r="W377" i="1"/>
  <c r="S377" i="1"/>
  <c r="R377" i="1"/>
  <c r="P377" i="1"/>
  <c r="I377" i="1"/>
  <c r="N377" i="1" s="1"/>
  <c r="S376" i="1"/>
  <c r="R376" i="1"/>
  <c r="P376" i="1"/>
  <c r="H376" i="1"/>
  <c r="I376" i="1" s="1"/>
  <c r="N376" i="1" s="1"/>
  <c r="S375" i="1"/>
  <c r="R375" i="1"/>
  <c r="P375" i="1"/>
  <c r="I375" i="1"/>
  <c r="N375" i="1" s="1"/>
  <c r="S374" i="1"/>
  <c r="R374" i="1"/>
  <c r="P374" i="1"/>
  <c r="H374" i="1"/>
  <c r="I374" i="1" s="1"/>
  <c r="N374" i="1" s="1"/>
  <c r="B374" i="1"/>
  <c r="S373" i="1"/>
  <c r="R373" i="1"/>
  <c r="P373" i="1"/>
  <c r="I373" i="1"/>
  <c r="N373" i="1" s="1"/>
  <c r="S372" i="1"/>
  <c r="R372" i="1"/>
  <c r="P372" i="1"/>
  <c r="H372" i="1"/>
  <c r="I372" i="1" s="1"/>
  <c r="N372" i="1" s="1"/>
  <c r="S371" i="1"/>
  <c r="R371" i="1"/>
  <c r="P371" i="1"/>
  <c r="H371" i="1"/>
  <c r="I371" i="1" s="1"/>
  <c r="N371" i="1" s="1"/>
  <c r="S370" i="1"/>
  <c r="R370" i="1"/>
  <c r="P370" i="1"/>
  <c r="H370" i="1"/>
  <c r="I370" i="1" s="1"/>
  <c r="N370" i="1" s="1"/>
  <c r="S369" i="1"/>
  <c r="R369" i="1"/>
  <c r="P369" i="1"/>
  <c r="H369" i="1"/>
  <c r="I369" i="1" s="1"/>
  <c r="N369" i="1" s="1"/>
  <c r="S368" i="1"/>
  <c r="R368" i="1"/>
  <c r="P368" i="1"/>
  <c r="I368" i="1"/>
  <c r="N368" i="1" s="1"/>
  <c r="S367" i="1"/>
  <c r="R367" i="1"/>
  <c r="P367" i="1"/>
  <c r="H367" i="1"/>
  <c r="I367" i="1" s="1"/>
  <c r="N367" i="1" s="1"/>
  <c r="B367" i="1"/>
  <c r="S366" i="1"/>
  <c r="R366" i="1"/>
  <c r="P366" i="1"/>
  <c r="H366" i="1"/>
  <c r="I366" i="1" s="1"/>
  <c r="N366" i="1" s="1"/>
  <c r="S365" i="1"/>
  <c r="R365" i="1"/>
  <c r="P365" i="1"/>
  <c r="I365" i="1"/>
  <c r="N365" i="1" s="1"/>
  <c r="S364" i="1"/>
  <c r="R364" i="1"/>
  <c r="P364" i="1"/>
  <c r="I364" i="1"/>
  <c r="N364" i="1" s="1"/>
  <c r="S363" i="1"/>
  <c r="R363" i="1"/>
  <c r="P363" i="1"/>
  <c r="H363" i="1"/>
  <c r="I363" i="1" s="1"/>
  <c r="N363" i="1" s="1"/>
  <c r="S362" i="1"/>
  <c r="R362" i="1"/>
  <c r="P362" i="1"/>
  <c r="I362" i="1"/>
  <c r="N362" i="1" s="1"/>
  <c r="S361" i="1"/>
  <c r="R361" i="1"/>
  <c r="P361" i="1"/>
  <c r="H361" i="1"/>
  <c r="I361" i="1" s="1"/>
  <c r="N361" i="1" s="1"/>
  <c r="S360" i="1"/>
  <c r="R360" i="1"/>
  <c r="P360" i="1"/>
  <c r="I360" i="1"/>
  <c r="N360" i="1" s="1"/>
  <c r="B360" i="1"/>
  <c r="S359" i="1"/>
  <c r="R359" i="1"/>
  <c r="P359" i="1"/>
  <c r="H359" i="1"/>
  <c r="I359" i="1" s="1"/>
  <c r="N359" i="1" s="1"/>
  <c r="S358" i="1"/>
  <c r="R358" i="1"/>
  <c r="P358" i="1"/>
  <c r="I358" i="1"/>
  <c r="N358" i="1" s="1"/>
  <c r="S357" i="1"/>
  <c r="R357" i="1"/>
  <c r="P357" i="1"/>
  <c r="H357" i="1"/>
  <c r="I357" i="1" s="1"/>
  <c r="N357" i="1" s="1"/>
  <c r="S356" i="1"/>
  <c r="R356" i="1"/>
  <c r="P356" i="1"/>
  <c r="H356" i="1"/>
  <c r="I356" i="1" s="1"/>
  <c r="N356" i="1" s="1"/>
  <c r="S355" i="1"/>
  <c r="R355" i="1"/>
  <c r="P355" i="1"/>
  <c r="I355" i="1"/>
  <c r="N355" i="1" s="1"/>
  <c r="S354" i="1"/>
  <c r="R354" i="1"/>
  <c r="P354" i="1"/>
  <c r="H354" i="1"/>
  <c r="I354" i="1" s="1"/>
  <c r="N354" i="1" s="1"/>
  <c r="S353" i="1"/>
  <c r="R353" i="1"/>
  <c r="P353" i="1"/>
  <c r="H353" i="1"/>
  <c r="I353" i="1" s="1"/>
  <c r="N353" i="1" s="1"/>
  <c r="B353" i="1"/>
  <c r="S352" i="1"/>
  <c r="R352" i="1"/>
  <c r="P352" i="1"/>
  <c r="I352" i="1"/>
  <c r="N352" i="1" s="1"/>
  <c r="S351" i="1"/>
  <c r="R351" i="1"/>
  <c r="P351" i="1"/>
  <c r="H351" i="1"/>
  <c r="I351" i="1" s="1"/>
  <c r="N351" i="1" s="1"/>
  <c r="S350" i="1"/>
  <c r="R350" i="1"/>
  <c r="P350" i="1"/>
  <c r="I350" i="1"/>
  <c r="N350" i="1" s="1"/>
  <c r="S349" i="1"/>
  <c r="R349" i="1"/>
  <c r="P349" i="1"/>
  <c r="H349" i="1"/>
  <c r="I349" i="1" s="1"/>
  <c r="N349" i="1" s="1"/>
  <c r="S348" i="1"/>
  <c r="R348" i="1"/>
  <c r="P348" i="1"/>
  <c r="S347" i="1"/>
  <c r="R347" i="1"/>
  <c r="P347" i="1"/>
  <c r="H347" i="1"/>
  <c r="I347" i="1" s="1"/>
  <c r="N347" i="1" s="1"/>
  <c r="S346" i="1"/>
  <c r="R346" i="1"/>
  <c r="P346" i="1"/>
  <c r="I346" i="1"/>
  <c r="N346" i="1" s="1"/>
  <c r="B346" i="1"/>
  <c r="S345" i="1"/>
  <c r="R345" i="1"/>
  <c r="P345" i="1"/>
  <c r="H345" i="1"/>
  <c r="I345" i="1" s="1"/>
  <c r="N345" i="1" s="1"/>
  <c r="S344" i="1"/>
  <c r="R344" i="1"/>
  <c r="P344" i="1"/>
  <c r="I344" i="1"/>
  <c r="N344" i="1" s="1"/>
  <c r="S343" i="1"/>
  <c r="R343" i="1"/>
  <c r="P343" i="1"/>
  <c r="I343" i="1"/>
  <c r="N343" i="1" s="1"/>
  <c r="S342" i="1"/>
  <c r="R342" i="1"/>
  <c r="P342" i="1"/>
  <c r="H342" i="1"/>
  <c r="S341" i="1"/>
  <c r="R341" i="1"/>
  <c r="P341" i="1"/>
  <c r="H341" i="1"/>
  <c r="R340" i="1"/>
  <c r="P340" i="1"/>
  <c r="I340" i="1"/>
  <c r="S339" i="1"/>
  <c r="R339" i="1"/>
  <c r="P339" i="1"/>
  <c r="H339" i="1"/>
  <c r="I339" i="1" s="1"/>
  <c r="N339" i="1" s="1"/>
  <c r="B339" i="1"/>
  <c r="S338" i="1"/>
  <c r="R338" i="1"/>
  <c r="P338" i="1"/>
  <c r="H338" i="1"/>
  <c r="I338" i="1" s="1"/>
  <c r="N338" i="1" s="1"/>
  <c r="S337" i="1"/>
  <c r="R337" i="1"/>
  <c r="P337" i="1"/>
  <c r="I337" i="1"/>
  <c r="N337" i="1" s="1"/>
  <c r="S336" i="1"/>
  <c r="R336" i="1"/>
  <c r="P336" i="1"/>
  <c r="H336" i="1"/>
  <c r="I336" i="1" s="1"/>
  <c r="N336" i="1" s="1"/>
  <c r="S335" i="1"/>
  <c r="R335" i="1"/>
  <c r="P335" i="1"/>
  <c r="H335" i="1"/>
  <c r="I335" i="1" s="1"/>
  <c r="N335" i="1" s="1"/>
  <c r="S334" i="1"/>
  <c r="R334" i="1"/>
  <c r="P334" i="1"/>
  <c r="I334" i="1"/>
  <c r="N334" i="1" s="1"/>
  <c r="S333" i="1"/>
  <c r="R333" i="1"/>
  <c r="P333" i="1"/>
  <c r="H333" i="1"/>
  <c r="I333" i="1" s="1"/>
  <c r="N333" i="1" s="1"/>
  <c r="S332" i="1"/>
  <c r="R332" i="1"/>
  <c r="P332" i="1"/>
  <c r="I332" i="1"/>
  <c r="N332" i="1" s="1"/>
  <c r="B332" i="1"/>
  <c r="S331" i="1"/>
  <c r="R331" i="1"/>
  <c r="P331" i="1"/>
  <c r="H331" i="1"/>
  <c r="I331" i="1" s="1"/>
  <c r="N331" i="1" s="1"/>
  <c r="S330" i="1"/>
  <c r="R330" i="1"/>
  <c r="P330" i="1"/>
  <c r="I330" i="1"/>
  <c r="N330" i="1" s="1"/>
  <c r="S329" i="1"/>
  <c r="R329" i="1"/>
  <c r="P329" i="1"/>
  <c r="I329" i="1"/>
  <c r="N329" i="1" s="1"/>
  <c r="S328" i="1"/>
  <c r="R328" i="1"/>
  <c r="P328" i="1"/>
  <c r="H328" i="1"/>
  <c r="S327" i="1"/>
  <c r="R327" i="1"/>
  <c r="P327" i="1"/>
  <c r="I327" i="1"/>
  <c r="N327" i="1" s="1"/>
  <c r="S326" i="1"/>
  <c r="R326" i="1"/>
  <c r="P326" i="1"/>
  <c r="H326" i="1"/>
  <c r="I326" i="1" s="1"/>
  <c r="N326" i="1" s="1"/>
  <c r="S325" i="1"/>
  <c r="R325" i="1"/>
  <c r="P325" i="1"/>
  <c r="I325" i="1"/>
  <c r="N325" i="1" s="1"/>
  <c r="B325" i="1"/>
  <c r="S324" i="1"/>
  <c r="R324" i="1"/>
  <c r="P324" i="1"/>
  <c r="S323" i="1"/>
  <c r="R323" i="1"/>
  <c r="P323" i="1"/>
  <c r="S322" i="1"/>
  <c r="R322" i="1"/>
  <c r="P322" i="1"/>
  <c r="I322" i="1"/>
  <c r="N322" i="1" s="1"/>
  <c r="S321" i="1"/>
  <c r="R321" i="1"/>
  <c r="P321" i="1"/>
  <c r="H321" i="1"/>
  <c r="I321" i="1" s="1"/>
  <c r="N321" i="1" s="1"/>
  <c r="S320" i="1"/>
  <c r="R320" i="1"/>
  <c r="P320" i="1"/>
  <c r="H320" i="1"/>
  <c r="I320" i="1" s="1"/>
  <c r="N320" i="1" s="1"/>
  <c r="S319" i="1"/>
  <c r="R319" i="1"/>
  <c r="P319" i="1"/>
  <c r="I319" i="1"/>
  <c r="S318" i="1"/>
  <c r="R318" i="1"/>
  <c r="P318" i="1"/>
  <c r="H318" i="1"/>
  <c r="I318" i="1" s="1"/>
  <c r="N318" i="1" s="1"/>
  <c r="B318" i="1"/>
  <c r="S317" i="1"/>
  <c r="R317" i="1"/>
  <c r="P317" i="1"/>
  <c r="I317" i="1"/>
  <c r="N317" i="1" s="1"/>
  <c r="S316" i="1"/>
  <c r="R316" i="1"/>
  <c r="P316" i="1"/>
  <c r="H316" i="1"/>
  <c r="I316" i="1" s="1"/>
  <c r="N316" i="1" s="1"/>
  <c r="S315" i="1"/>
  <c r="R315" i="1"/>
  <c r="P315" i="1"/>
  <c r="I315" i="1"/>
  <c r="N315" i="1" s="1"/>
  <c r="S314" i="1"/>
  <c r="R314" i="1"/>
  <c r="P314" i="1"/>
  <c r="H314" i="1"/>
  <c r="I314" i="1" s="1"/>
  <c r="N314" i="1" s="1"/>
  <c r="S313" i="1"/>
  <c r="R313" i="1"/>
  <c r="P313" i="1"/>
  <c r="I313" i="1"/>
  <c r="N313" i="1" s="1"/>
  <c r="S312" i="1"/>
  <c r="R312" i="1"/>
  <c r="P312" i="1"/>
  <c r="H312" i="1"/>
  <c r="I312" i="1" s="1"/>
  <c r="N312" i="1" s="1"/>
  <c r="S311" i="1"/>
  <c r="R311" i="1"/>
  <c r="P311" i="1"/>
  <c r="H311" i="1"/>
  <c r="I311" i="1" s="1"/>
  <c r="N311" i="1" s="1"/>
  <c r="B311" i="1"/>
  <c r="S310" i="1"/>
  <c r="R310" i="1"/>
  <c r="P310" i="1"/>
  <c r="H310" i="1"/>
  <c r="I310" i="1" s="1"/>
  <c r="N310" i="1" s="1"/>
  <c r="S309" i="1"/>
  <c r="R309" i="1"/>
  <c r="P309" i="1"/>
  <c r="H309" i="1"/>
  <c r="I309" i="1" s="1"/>
  <c r="N309" i="1" s="1"/>
  <c r="S308" i="1"/>
  <c r="R308" i="1"/>
  <c r="P308" i="1"/>
  <c r="I308" i="1"/>
  <c r="N308" i="1" s="1"/>
  <c r="S307" i="1"/>
  <c r="R307" i="1"/>
  <c r="P307" i="1"/>
  <c r="H307" i="1"/>
  <c r="I307" i="1" s="1"/>
  <c r="N307" i="1" s="1"/>
  <c r="S306" i="1"/>
  <c r="R306" i="1"/>
  <c r="P306" i="1"/>
  <c r="I306" i="1"/>
  <c r="N306" i="1" s="1"/>
  <c r="S305" i="1"/>
  <c r="R305" i="1"/>
  <c r="P305" i="1"/>
  <c r="H305" i="1"/>
  <c r="I305" i="1" s="1"/>
  <c r="N305" i="1" s="1"/>
  <c r="S304" i="1"/>
  <c r="R304" i="1"/>
  <c r="P304" i="1"/>
  <c r="I304" i="1"/>
  <c r="N304" i="1" s="1"/>
  <c r="B304" i="1"/>
  <c r="S303" i="1"/>
  <c r="R303" i="1"/>
  <c r="P303" i="1"/>
  <c r="H303" i="1"/>
  <c r="I303" i="1" s="1"/>
  <c r="N303" i="1" s="1"/>
  <c r="S302" i="1"/>
  <c r="R302" i="1"/>
  <c r="P302" i="1"/>
  <c r="I302" i="1"/>
  <c r="N302" i="1" s="1"/>
  <c r="S301" i="1"/>
  <c r="R301" i="1"/>
  <c r="P301" i="1"/>
  <c r="H301" i="1"/>
  <c r="I301" i="1" s="1"/>
  <c r="N301" i="1" s="1"/>
  <c r="S300" i="1"/>
  <c r="R300" i="1"/>
  <c r="P300" i="1"/>
  <c r="I300" i="1"/>
  <c r="N300" i="1" s="1"/>
  <c r="S299" i="1"/>
  <c r="R299" i="1"/>
  <c r="P299" i="1"/>
  <c r="H299" i="1"/>
  <c r="I299" i="1" s="1"/>
  <c r="N299" i="1" s="1"/>
  <c r="S298" i="1"/>
  <c r="R298" i="1"/>
  <c r="P298" i="1"/>
  <c r="I298" i="1"/>
  <c r="N298" i="1" s="1"/>
  <c r="S297" i="1"/>
  <c r="R297" i="1"/>
  <c r="P297" i="1"/>
  <c r="H297" i="1"/>
  <c r="I297" i="1" s="1"/>
  <c r="N297" i="1" s="1"/>
  <c r="B297" i="1"/>
  <c r="S296" i="1"/>
  <c r="R296" i="1"/>
  <c r="P296" i="1"/>
  <c r="I296" i="1"/>
  <c r="N296" i="1" s="1"/>
  <c r="S295" i="1"/>
  <c r="R295" i="1"/>
  <c r="P295" i="1"/>
  <c r="H295" i="1"/>
  <c r="I295" i="1" s="1"/>
  <c r="N295" i="1" s="1"/>
  <c r="S294" i="1"/>
  <c r="R294" i="1"/>
  <c r="P294" i="1"/>
  <c r="I294" i="1"/>
  <c r="N294" i="1" s="1"/>
  <c r="S293" i="1"/>
  <c r="R293" i="1"/>
  <c r="P293" i="1"/>
  <c r="H293" i="1"/>
  <c r="S292" i="1"/>
  <c r="R292" i="1"/>
  <c r="P292" i="1"/>
  <c r="I292" i="1"/>
  <c r="N292" i="1" s="1"/>
  <c r="S291" i="1"/>
  <c r="R291" i="1"/>
  <c r="P291" i="1"/>
  <c r="I291" i="1"/>
  <c r="N291" i="1" s="1"/>
  <c r="S290" i="1"/>
  <c r="R290" i="1"/>
  <c r="P290" i="1"/>
  <c r="I290" i="1"/>
  <c r="N290" i="1" s="1"/>
  <c r="S289" i="1"/>
  <c r="R289" i="1"/>
  <c r="P289" i="1"/>
  <c r="H289" i="1"/>
  <c r="I289" i="1" s="1"/>
  <c r="N289" i="1" s="1"/>
  <c r="S288" i="1"/>
  <c r="R288" i="1"/>
  <c r="P288" i="1"/>
  <c r="N288" i="1"/>
  <c r="K288" i="1"/>
  <c r="B290" i="1" s="1"/>
  <c r="H288" i="1"/>
  <c r="S287" i="1"/>
  <c r="R287" i="1"/>
  <c r="P287" i="1"/>
  <c r="H287" i="1"/>
  <c r="I287" i="1" s="1"/>
  <c r="N287" i="1" s="1"/>
  <c r="S286" i="1"/>
  <c r="R286" i="1"/>
  <c r="P286" i="1"/>
  <c r="I286" i="1"/>
  <c r="N286" i="1" s="1"/>
  <c r="S285" i="1"/>
  <c r="R285" i="1"/>
  <c r="P285" i="1"/>
  <c r="H285" i="1"/>
  <c r="I285" i="1" s="1"/>
  <c r="N285" i="1" s="1"/>
  <c r="S284" i="1"/>
  <c r="R284" i="1"/>
  <c r="P284" i="1"/>
  <c r="N284" i="1"/>
  <c r="S283" i="1"/>
  <c r="R283" i="1"/>
  <c r="P283" i="1"/>
  <c r="I283" i="1"/>
  <c r="N283" i="1" s="1"/>
  <c r="B283" i="1"/>
  <c r="S282" i="1"/>
  <c r="R282" i="1"/>
  <c r="P282" i="1"/>
  <c r="H282" i="1"/>
  <c r="I282" i="1" s="1"/>
  <c r="N282" i="1" s="1"/>
  <c r="R281" i="1"/>
  <c r="P281" i="1"/>
  <c r="I281" i="1"/>
  <c r="S280" i="1"/>
  <c r="R280" i="1"/>
  <c r="P280" i="1"/>
  <c r="H280" i="1"/>
  <c r="I280" i="1" s="1"/>
  <c r="N280" i="1" s="1"/>
  <c r="S279" i="1"/>
  <c r="R279" i="1"/>
  <c r="P279" i="1"/>
  <c r="H279" i="1"/>
  <c r="S278" i="1"/>
  <c r="R278" i="1"/>
  <c r="P278" i="1"/>
  <c r="H278" i="1"/>
  <c r="I278" i="1" s="1"/>
  <c r="N278" i="1" s="1"/>
  <c r="S277" i="1"/>
  <c r="R277" i="1"/>
  <c r="P277" i="1"/>
  <c r="I277" i="1"/>
  <c r="N277" i="1" s="1"/>
  <c r="S276" i="1"/>
  <c r="R276" i="1"/>
  <c r="P276" i="1"/>
  <c r="N276" i="1"/>
  <c r="B276" i="1"/>
  <c r="S275" i="1"/>
  <c r="R275" i="1"/>
  <c r="P275" i="1"/>
  <c r="I275" i="1"/>
  <c r="N275" i="1" s="1"/>
  <c r="S274" i="1"/>
  <c r="R274" i="1"/>
  <c r="P274" i="1"/>
  <c r="H274" i="1"/>
  <c r="I274" i="1" s="1"/>
  <c r="N274" i="1" s="1"/>
  <c r="S273" i="1"/>
  <c r="R273" i="1"/>
  <c r="P273" i="1"/>
  <c r="H273" i="1"/>
  <c r="I273" i="1" s="1"/>
  <c r="N273" i="1" s="1"/>
  <c r="S272" i="1"/>
  <c r="R272" i="1"/>
  <c r="P272" i="1"/>
  <c r="H272" i="1"/>
  <c r="S271" i="1"/>
  <c r="R271" i="1"/>
  <c r="P271" i="1"/>
  <c r="I271" i="1"/>
  <c r="N271" i="1" s="1"/>
  <c r="S270" i="1"/>
  <c r="R270" i="1"/>
  <c r="P270" i="1"/>
  <c r="I270" i="1"/>
  <c r="N270" i="1" s="1"/>
  <c r="S269" i="1"/>
  <c r="R269" i="1"/>
  <c r="P269" i="1"/>
  <c r="H269" i="1"/>
  <c r="B269" i="1"/>
  <c r="S268" i="1"/>
  <c r="R268" i="1"/>
  <c r="P268" i="1"/>
  <c r="H268" i="1"/>
  <c r="I268" i="1" s="1"/>
  <c r="N268" i="1" s="1"/>
  <c r="S267" i="1"/>
  <c r="R267" i="1"/>
  <c r="P267" i="1"/>
  <c r="I267" i="1"/>
  <c r="N267" i="1" s="1"/>
  <c r="S266" i="1"/>
  <c r="R266" i="1"/>
  <c r="P266" i="1"/>
  <c r="H266" i="1"/>
  <c r="I266" i="1" s="1"/>
  <c r="N266" i="1" s="1"/>
  <c r="S265" i="1"/>
  <c r="R265" i="1"/>
  <c r="P265" i="1"/>
  <c r="I265" i="1"/>
  <c r="N265" i="1" s="1"/>
  <c r="S264" i="1"/>
  <c r="R264" i="1"/>
  <c r="P264" i="1"/>
  <c r="H264" i="1"/>
  <c r="I264" i="1" s="1"/>
  <c r="N264" i="1" s="1"/>
  <c r="S263" i="1"/>
  <c r="R263" i="1"/>
  <c r="P263" i="1"/>
  <c r="I263" i="1"/>
  <c r="N263" i="1" s="1"/>
  <c r="S262" i="1"/>
  <c r="R262" i="1"/>
  <c r="P262" i="1"/>
  <c r="I262" i="1"/>
  <c r="N262" i="1" s="1"/>
  <c r="B262" i="1"/>
  <c r="S261" i="1"/>
  <c r="R261" i="1"/>
  <c r="P261" i="1"/>
  <c r="H261" i="1"/>
  <c r="I261" i="1" s="1"/>
  <c r="N261" i="1" s="1"/>
  <c r="S260" i="1"/>
  <c r="R260" i="1"/>
  <c r="P260" i="1"/>
  <c r="I260" i="1"/>
  <c r="N260" i="1" s="1"/>
  <c r="S259" i="1"/>
  <c r="R259" i="1"/>
  <c r="P259" i="1"/>
  <c r="H259" i="1"/>
  <c r="S258" i="1"/>
  <c r="R258" i="1"/>
  <c r="P258" i="1"/>
  <c r="H258" i="1"/>
  <c r="I258" i="1" s="1"/>
  <c r="N258" i="1" s="1"/>
  <c r="S257" i="1"/>
  <c r="R257" i="1"/>
  <c r="P257" i="1"/>
  <c r="I257" i="1"/>
  <c r="N257" i="1" s="1"/>
  <c r="S256" i="1"/>
  <c r="R256" i="1"/>
  <c r="P256" i="1"/>
  <c r="I256" i="1"/>
  <c r="N256" i="1" s="1"/>
  <c r="S255" i="1"/>
  <c r="R255" i="1"/>
  <c r="P255" i="1"/>
  <c r="I255" i="1"/>
  <c r="N255" i="1" s="1"/>
  <c r="B255" i="1"/>
  <c r="S254" i="1"/>
  <c r="R254" i="1"/>
  <c r="P254" i="1"/>
  <c r="H254" i="1"/>
  <c r="I254" i="1" s="1"/>
  <c r="N254" i="1" s="1"/>
  <c r="S253" i="1"/>
  <c r="R253" i="1"/>
  <c r="P253" i="1"/>
  <c r="I253" i="1"/>
  <c r="N253" i="1" s="1"/>
  <c r="S252" i="1"/>
  <c r="R252" i="1"/>
  <c r="P252" i="1"/>
  <c r="H252" i="1"/>
  <c r="I252" i="1" s="1"/>
  <c r="N252" i="1" s="1"/>
  <c r="S251" i="1"/>
  <c r="R251" i="1"/>
  <c r="P251" i="1"/>
  <c r="I251" i="1"/>
  <c r="N251" i="1" s="1"/>
  <c r="S250" i="1"/>
  <c r="R250" i="1"/>
  <c r="P250" i="1"/>
  <c r="H250" i="1"/>
  <c r="I250" i="1" s="1"/>
  <c r="N250" i="1" s="1"/>
  <c r="S249" i="1"/>
  <c r="R249" i="1"/>
  <c r="P249" i="1"/>
  <c r="I249" i="1"/>
  <c r="N249" i="1" s="1"/>
  <c r="S248" i="1"/>
  <c r="R248" i="1"/>
  <c r="P248" i="1"/>
  <c r="I248" i="1"/>
  <c r="N248" i="1" s="1"/>
  <c r="B248" i="1"/>
  <c r="S247" i="1"/>
  <c r="R247" i="1"/>
  <c r="P247" i="1"/>
  <c r="I247" i="1"/>
  <c r="N247" i="1" s="1"/>
  <c r="S246" i="1"/>
  <c r="R246" i="1"/>
  <c r="P246" i="1"/>
  <c r="I246" i="1"/>
  <c r="N246" i="1" s="1"/>
  <c r="S245" i="1"/>
  <c r="R245" i="1"/>
  <c r="P245" i="1"/>
  <c r="I245" i="1"/>
  <c r="N245" i="1" s="1"/>
  <c r="S244" i="1"/>
  <c r="R244" i="1"/>
  <c r="P244" i="1"/>
  <c r="H244" i="1"/>
  <c r="I244" i="1" s="1"/>
  <c r="N244" i="1" s="1"/>
  <c r="S243" i="1"/>
  <c r="R243" i="1"/>
  <c r="P243" i="1"/>
  <c r="I243" i="1"/>
  <c r="N243" i="1" s="1"/>
  <c r="S242" i="1"/>
  <c r="R242" i="1"/>
  <c r="P242" i="1"/>
  <c r="H242" i="1"/>
  <c r="I242" i="1" s="1"/>
  <c r="N242" i="1" s="1"/>
  <c r="S241" i="1"/>
  <c r="R241" i="1"/>
  <c r="P241" i="1"/>
  <c r="I241" i="1"/>
  <c r="N241" i="1" s="1"/>
  <c r="B241" i="1"/>
  <c r="S240" i="1"/>
  <c r="R240" i="1"/>
  <c r="P240" i="1"/>
  <c r="I240" i="1"/>
  <c r="N240" i="1" s="1"/>
  <c r="S239" i="1"/>
  <c r="R239" i="1"/>
  <c r="P239" i="1"/>
  <c r="I239" i="1"/>
  <c r="N239" i="1" s="1"/>
  <c r="S238" i="1"/>
  <c r="R238" i="1"/>
  <c r="P238" i="1"/>
  <c r="I238" i="1"/>
  <c r="N238" i="1" s="1"/>
  <c r="S237" i="1"/>
  <c r="R237" i="1"/>
  <c r="P237" i="1"/>
  <c r="H237" i="1"/>
  <c r="S236" i="1"/>
  <c r="R236" i="1"/>
  <c r="P236" i="1"/>
  <c r="S235" i="1"/>
  <c r="R235" i="1"/>
  <c r="P235" i="1"/>
  <c r="I235" i="1"/>
  <c r="N235" i="1" s="1"/>
  <c r="S234" i="1"/>
  <c r="R234" i="1"/>
  <c r="P234" i="1"/>
  <c r="I234" i="1"/>
  <c r="N234" i="1" s="1"/>
  <c r="B234" i="1"/>
  <c r="S233" i="1"/>
  <c r="R233" i="1"/>
  <c r="P233" i="1"/>
  <c r="H233" i="1"/>
  <c r="S232" i="1"/>
  <c r="R232" i="1"/>
  <c r="P232" i="1"/>
  <c r="I232" i="1"/>
  <c r="N232" i="1" s="1"/>
  <c r="S231" i="1"/>
  <c r="R231" i="1"/>
  <c r="P231" i="1"/>
  <c r="I231" i="1"/>
  <c r="N231" i="1" s="1"/>
  <c r="S230" i="1"/>
  <c r="R230" i="1"/>
  <c r="P230" i="1"/>
  <c r="H230" i="1"/>
  <c r="I230" i="1" s="1"/>
  <c r="N230" i="1" s="1"/>
  <c r="S229" i="1"/>
  <c r="R229" i="1"/>
  <c r="P229" i="1"/>
  <c r="I229" i="1"/>
  <c r="N229" i="1" s="1"/>
  <c r="S228" i="1"/>
  <c r="R228" i="1"/>
  <c r="P228" i="1"/>
  <c r="H228" i="1"/>
  <c r="I228" i="1" s="1"/>
  <c r="N228" i="1" s="1"/>
  <c r="S227" i="1"/>
  <c r="R227" i="1"/>
  <c r="P227" i="1"/>
  <c r="I227" i="1"/>
  <c r="N227" i="1" s="1"/>
  <c r="B227" i="1"/>
  <c r="S226" i="1"/>
  <c r="R226" i="1"/>
  <c r="P226" i="1"/>
  <c r="I226" i="1"/>
  <c r="N226" i="1" s="1"/>
  <c r="S225" i="1"/>
  <c r="R225" i="1"/>
  <c r="P225" i="1"/>
  <c r="H225" i="1"/>
  <c r="I225" i="1" s="1"/>
  <c r="N225" i="1" s="1"/>
  <c r="S224" i="1"/>
  <c r="R224" i="1"/>
  <c r="P224" i="1"/>
  <c r="I224" i="1"/>
  <c r="N224" i="1" s="1"/>
  <c r="S223" i="1"/>
  <c r="R223" i="1"/>
  <c r="P223" i="1"/>
  <c r="H223" i="1"/>
  <c r="S222" i="1"/>
  <c r="R222" i="1"/>
  <c r="P222" i="1"/>
  <c r="I222" i="1"/>
  <c r="N222" i="1" s="1"/>
  <c r="S221" i="1"/>
  <c r="R221" i="1"/>
  <c r="P221" i="1"/>
  <c r="H221" i="1"/>
  <c r="I221" i="1" s="1"/>
  <c r="N221" i="1" s="1"/>
  <c r="S220" i="1"/>
  <c r="R220" i="1"/>
  <c r="P220" i="1"/>
  <c r="I220" i="1"/>
  <c r="N220" i="1" s="1"/>
  <c r="B220" i="1"/>
  <c r="S219" i="1"/>
  <c r="R219" i="1"/>
  <c r="P219" i="1"/>
  <c r="I219" i="1"/>
  <c r="N219" i="1" s="1"/>
  <c r="S218" i="1"/>
  <c r="R218" i="1"/>
  <c r="P218" i="1"/>
  <c r="I218" i="1"/>
  <c r="N218" i="1" s="1"/>
  <c r="S217" i="1"/>
  <c r="R217" i="1"/>
  <c r="P217" i="1"/>
  <c r="I217" i="1"/>
  <c r="N217" i="1" s="1"/>
  <c r="S216" i="1"/>
  <c r="R216" i="1"/>
  <c r="P216" i="1"/>
  <c r="H216" i="1"/>
  <c r="S215" i="1"/>
  <c r="R215" i="1"/>
  <c r="P215" i="1"/>
  <c r="I215" i="1"/>
  <c r="N215" i="1" s="1"/>
  <c r="S214" i="1"/>
  <c r="R214" i="1"/>
  <c r="P214" i="1"/>
  <c r="I214" i="1"/>
  <c r="N214" i="1" s="1"/>
  <c r="R213" i="1"/>
  <c r="P213" i="1"/>
  <c r="I213" i="1"/>
  <c r="B213" i="1"/>
  <c r="S212" i="1"/>
  <c r="R212" i="1"/>
  <c r="P212" i="1"/>
  <c r="H212" i="1"/>
  <c r="S211" i="1"/>
  <c r="R211" i="1"/>
  <c r="P211" i="1"/>
  <c r="I211" i="1"/>
  <c r="N211" i="1" s="1"/>
  <c r="S210" i="1"/>
  <c r="R210" i="1"/>
  <c r="P210" i="1"/>
  <c r="I210" i="1"/>
  <c r="N210" i="1" s="1"/>
  <c r="S209" i="1"/>
  <c r="R209" i="1"/>
  <c r="P209" i="1"/>
  <c r="H209" i="1"/>
  <c r="I209" i="1" s="1"/>
  <c r="N209" i="1" s="1"/>
  <c r="S208" i="1"/>
  <c r="R208" i="1"/>
  <c r="P208" i="1"/>
  <c r="I208" i="1"/>
  <c r="N208" i="1" s="1"/>
  <c r="S207" i="1"/>
  <c r="R207" i="1"/>
  <c r="P207" i="1"/>
  <c r="H207" i="1"/>
  <c r="I207" i="1" s="1"/>
  <c r="N207" i="1" s="1"/>
  <c r="S206" i="1"/>
  <c r="R206" i="1"/>
  <c r="P206" i="1"/>
  <c r="I206" i="1"/>
  <c r="N206" i="1" s="1"/>
  <c r="B206" i="1"/>
  <c r="S205" i="1"/>
  <c r="R205" i="1"/>
  <c r="P205" i="1"/>
  <c r="H205" i="1"/>
  <c r="I205" i="1" s="1"/>
  <c r="N205" i="1" s="1"/>
  <c r="S204" i="1"/>
  <c r="R204" i="1"/>
  <c r="P204" i="1"/>
  <c r="I204" i="1"/>
  <c r="N204" i="1" s="1"/>
  <c r="S203" i="1"/>
  <c r="R203" i="1"/>
  <c r="P203" i="1"/>
  <c r="I203" i="1"/>
  <c r="N203" i="1" s="1"/>
  <c r="S202" i="1"/>
  <c r="R202" i="1"/>
  <c r="P202" i="1"/>
  <c r="H202" i="1"/>
  <c r="I202" i="1" s="1"/>
  <c r="N202" i="1" s="1"/>
  <c r="R201" i="1"/>
  <c r="P201" i="1"/>
  <c r="I201" i="1"/>
  <c r="S200" i="1"/>
  <c r="R200" i="1"/>
  <c r="P200" i="1"/>
  <c r="I200" i="1"/>
  <c r="N200" i="1" s="1"/>
  <c r="S199" i="1"/>
  <c r="R199" i="1"/>
  <c r="P199" i="1"/>
  <c r="I199" i="1"/>
  <c r="N199" i="1" s="1"/>
  <c r="B199" i="1"/>
  <c r="S198" i="1"/>
  <c r="R198" i="1"/>
  <c r="P198" i="1"/>
  <c r="H198" i="1"/>
  <c r="I198" i="1" s="1"/>
  <c r="N198" i="1" s="1"/>
  <c r="S197" i="1"/>
  <c r="R197" i="1"/>
  <c r="P197" i="1"/>
  <c r="I197" i="1"/>
  <c r="N197" i="1" s="1"/>
  <c r="S196" i="1"/>
  <c r="R196" i="1"/>
  <c r="P196" i="1"/>
  <c r="I196" i="1"/>
  <c r="N196" i="1" s="1"/>
  <c r="S195" i="1"/>
  <c r="R195" i="1"/>
  <c r="P195" i="1"/>
  <c r="N195" i="1"/>
  <c r="H195" i="1"/>
  <c r="S194" i="1"/>
  <c r="R194" i="1"/>
  <c r="P194" i="1"/>
  <c r="I194" i="1"/>
  <c r="N194" i="1" s="1"/>
  <c r="S193" i="1"/>
  <c r="R193" i="1"/>
  <c r="P193" i="1"/>
  <c r="I193" i="1"/>
  <c r="N193" i="1" s="1"/>
  <c r="S192" i="1"/>
  <c r="R192" i="1"/>
  <c r="P192" i="1"/>
  <c r="I192" i="1"/>
  <c r="N192" i="1" s="1"/>
  <c r="B192" i="1"/>
  <c r="S191" i="1"/>
  <c r="R191" i="1"/>
  <c r="P191" i="1"/>
  <c r="N191" i="1"/>
  <c r="H191" i="1"/>
  <c r="S190" i="1"/>
  <c r="R190" i="1"/>
  <c r="P190" i="1"/>
  <c r="I190" i="1"/>
  <c r="N190" i="1" s="1"/>
  <c r="S189" i="1"/>
  <c r="R189" i="1"/>
  <c r="P189" i="1"/>
  <c r="I189" i="1"/>
  <c r="N189" i="1" s="1"/>
  <c r="S188" i="1"/>
  <c r="R188" i="1"/>
  <c r="P188" i="1"/>
  <c r="N188" i="1"/>
  <c r="H188" i="1"/>
  <c r="S187" i="1"/>
  <c r="R187" i="1"/>
  <c r="P187" i="1"/>
  <c r="I187" i="1"/>
  <c r="N187" i="1" s="1"/>
  <c r="S186" i="1"/>
  <c r="R186" i="1"/>
  <c r="P186" i="1"/>
  <c r="N186" i="1"/>
  <c r="H186" i="1"/>
  <c r="S185" i="1"/>
  <c r="R185" i="1"/>
  <c r="P185" i="1"/>
  <c r="I185" i="1"/>
  <c r="N185" i="1" s="1"/>
  <c r="B185" i="1"/>
  <c r="S184" i="1"/>
  <c r="R184" i="1"/>
  <c r="P184" i="1"/>
  <c r="I184" i="1"/>
  <c r="N184" i="1" s="1"/>
  <c r="S183" i="1"/>
  <c r="R183" i="1"/>
  <c r="P183" i="1"/>
  <c r="I183" i="1"/>
  <c r="N183" i="1" s="1"/>
  <c r="S182" i="1"/>
  <c r="R182" i="1"/>
  <c r="P182" i="1"/>
  <c r="I182" i="1"/>
  <c r="N182" i="1" s="1"/>
  <c r="S181" i="1"/>
  <c r="R181" i="1"/>
  <c r="P181" i="1"/>
  <c r="N181" i="1"/>
  <c r="H181" i="1"/>
  <c r="S180" i="1"/>
  <c r="R180" i="1"/>
  <c r="P180" i="1"/>
  <c r="I180" i="1"/>
  <c r="N180" i="1" s="1"/>
  <c r="S179" i="1"/>
  <c r="R179" i="1"/>
  <c r="P179" i="1"/>
  <c r="I179" i="1"/>
  <c r="N179" i="1" s="1"/>
  <c r="S178" i="1"/>
  <c r="R178" i="1"/>
  <c r="P178" i="1"/>
  <c r="I178" i="1"/>
  <c r="N178" i="1" s="1"/>
  <c r="B178" i="1"/>
  <c r="S177" i="1"/>
  <c r="R177" i="1"/>
  <c r="P177" i="1"/>
  <c r="N177" i="1"/>
  <c r="H177" i="1"/>
  <c r="S176" i="1"/>
  <c r="R176" i="1"/>
  <c r="P176" i="1"/>
  <c r="I176" i="1"/>
  <c r="N176" i="1" s="1"/>
  <c r="S175" i="1"/>
  <c r="R175" i="1"/>
  <c r="P175" i="1"/>
  <c r="I175" i="1"/>
  <c r="N175" i="1" s="1"/>
  <c r="S174" i="1"/>
  <c r="R174" i="1"/>
  <c r="P174" i="1"/>
  <c r="N174" i="1"/>
  <c r="H174" i="1"/>
  <c r="S173" i="1"/>
  <c r="R173" i="1"/>
  <c r="P173" i="1"/>
  <c r="I173" i="1"/>
  <c r="N173" i="1" s="1"/>
  <c r="S172" i="1"/>
  <c r="R172" i="1"/>
  <c r="P172" i="1"/>
  <c r="N172" i="1"/>
  <c r="H172" i="1"/>
  <c r="S171" i="1"/>
  <c r="R171" i="1"/>
  <c r="P171" i="1"/>
  <c r="I171" i="1"/>
  <c r="N171" i="1" s="1"/>
  <c r="B171" i="1"/>
  <c r="S170" i="1"/>
  <c r="R170" i="1"/>
  <c r="P170" i="1"/>
  <c r="N170" i="1"/>
  <c r="H170" i="1"/>
  <c r="S169" i="1"/>
  <c r="R169" i="1"/>
  <c r="P169" i="1"/>
  <c r="I169" i="1"/>
  <c r="N169" i="1" s="1"/>
  <c r="S168" i="1"/>
  <c r="R168" i="1"/>
  <c r="P168" i="1"/>
  <c r="I168" i="1"/>
  <c r="N168" i="1" s="1"/>
  <c r="S167" i="1"/>
  <c r="R167" i="1"/>
  <c r="P167" i="1"/>
  <c r="N167" i="1"/>
  <c r="H167" i="1"/>
  <c r="S166" i="1"/>
  <c r="R166" i="1"/>
  <c r="P166" i="1"/>
  <c r="N166" i="1"/>
  <c r="H166" i="1"/>
  <c r="S165" i="1"/>
  <c r="R165" i="1"/>
  <c r="P165" i="1"/>
  <c r="N165" i="1"/>
  <c r="H165" i="1"/>
  <c r="S164" i="1"/>
  <c r="R164" i="1"/>
  <c r="P164" i="1"/>
  <c r="I164" i="1"/>
  <c r="N164" i="1" s="1"/>
  <c r="B164" i="1"/>
  <c r="S163" i="1"/>
  <c r="R163" i="1"/>
  <c r="P163" i="1"/>
  <c r="N163" i="1"/>
  <c r="H163" i="1"/>
  <c r="S162" i="1"/>
  <c r="R162" i="1"/>
  <c r="P162" i="1"/>
  <c r="I162" i="1"/>
  <c r="N162" i="1" s="1"/>
  <c r="S161" i="1"/>
  <c r="R161" i="1"/>
  <c r="P161" i="1"/>
  <c r="I161" i="1"/>
  <c r="N161" i="1" s="1"/>
  <c r="S160" i="1"/>
  <c r="R160" i="1"/>
  <c r="P160" i="1"/>
  <c r="N160" i="1"/>
  <c r="H160" i="1"/>
  <c r="S159" i="1"/>
  <c r="R159" i="1"/>
  <c r="P159" i="1"/>
  <c r="I159" i="1"/>
  <c r="N159" i="1" s="1"/>
  <c r="S158" i="1"/>
  <c r="R158" i="1"/>
  <c r="P158" i="1"/>
  <c r="N158" i="1"/>
  <c r="H158" i="1"/>
  <c r="S157" i="1"/>
  <c r="R157" i="1"/>
  <c r="P157" i="1"/>
  <c r="I157" i="1"/>
  <c r="N157" i="1" s="1"/>
  <c r="B157" i="1"/>
  <c r="S156" i="1"/>
  <c r="R156" i="1"/>
  <c r="P156" i="1"/>
  <c r="N156" i="1"/>
  <c r="H156" i="1"/>
  <c r="S155" i="1"/>
  <c r="R155" i="1"/>
  <c r="P155" i="1"/>
  <c r="N155" i="1"/>
  <c r="H155" i="1"/>
  <c r="S154" i="1"/>
  <c r="R154" i="1"/>
  <c r="P154" i="1"/>
  <c r="N154" i="1"/>
  <c r="H154" i="1"/>
  <c r="S153" i="1"/>
  <c r="R153" i="1"/>
  <c r="P153" i="1"/>
  <c r="N153" i="1"/>
  <c r="H153" i="1"/>
  <c r="S152" i="1"/>
  <c r="R152" i="1"/>
  <c r="P152" i="1"/>
  <c r="N152" i="1"/>
  <c r="H152" i="1"/>
  <c r="S151" i="1"/>
  <c r="R151" i="1"/>
  <c r="P151" i="1"/>
  <c r="N151" i="1"/>
  <c r="H151" i="1"/>
  <c r="S150" i="1"/>
  <c r="R150" i="1"/>
  <c r="P150" i="1"/>
  <c r="N150" i="1"/>
  <c r="H150" i="1"/>
  <c r="B150" i="1"/>
  <c r="S149" i="1"/>
  <c r="R149" i="1"/>
  <c r="P149" i="1"/>
  <c r="N149" i="1"/>
  <c r="H149" i="1"/>
  <c r="R148" i="1"/>
  <c r="P148" i="1"/>
  <c r="I148" i="1"/>
  <c r="S147" i="1"/>
  <c r="R147" i="1"/>
  <c r="P147" i="1"/>
  <c r="H147" i="1"/>
  <c r="R146" i="1"/>
  <c r="P146" i="1"/>
  <c r="I146" i="1"/>
  <c r="S145" i="1"/>
  <c r="R145" i="1"/>
  <c r="P145" i="1"/>
  <c r="N145" i="1"/>
  <c r="H145" i="1"/>
  <c r="S144" i="1"/>
  <c r="R144" i="1"/>
  <c r="P144" i="1"/>
  <c r="N144" i="1"/>
  <c r="H144" i="1"/>
  <c r="S143" i="1"/>
  <c r="R143" i="1"/>
  <c r="P143" i="1"/>
  <c r="I143" i="1"/>
  <c r="N143" i="1" s="1"/>
  <c r="B143" i="1"/>
  <c r="S142" i="1"/>
  <c r="R142" i="1"/>
  <c r="P142" i="1"/>
  <c r="N142" i="1"/>
  <c r="H142" i="1"/>
  <c r="S141" i="1"/>
  <c r="R141" i="1"/>
  <c r="P141" i="1"/>
  <c r="I141" i="1"/>
  <c r="N141" i="1" s="1"/>
  <c r="S140" i="1"/>
  <c r="R140" i="1"/>
  <c r="P140" i="1"/>
  <c r="I140" i="1"/>
  <c r="N140" i="1" s="1"/>
  <c r="S139" i="1"/>
  <c r="R139" i="1"/>
  <c r="P139" i="1"/>
  <c r="N139" i="1"/>
  <c r="H139" i="1"/>
  <c r="S138" i="1"/>
  <c r="R138" i="1"/>
  <c r="P138" i="1"/>
  <c r="I138" i="1"/>
  <c r="N138" i="1" s="1"/>
  <c r="S137" i="1"/>
  <c r="R137" i="1"/>
  <c r="P137" i="1"/>
  <c r="N137" i="1"/>
  <c r="H137" i="1"/>
  <c r="R136" i="1"/>
  <c r="P136" i="1"/>
  <c r="I136" i="1"/>
  <c r="B136" i="1"/>
  <c r="S135" i="1"/>
  <c r="R135" i="1"/>
  <c r="P135" i="1"/>
  <c r="N135" i="1"/>
  <c r="H135" i="1"/>
  <c r="S134" i="1"/>
  <c r="R134" i="1"/>
  <c r="P134" i="1"/>
  <c r="I134" i="1"/>
  <c r="N134" i="1" s="1"/>
  <c r="S133" i="1"/>
  <c r="R133" i="1"/>
  <c r="P133" i="1"/>
  <c r="I133" i="1"/>
  <c r="N133" i="1" s="1"/>
  <c r="S132" i="1"/>
  <c r="R132" i="1"/>
  <c r="P132" i="1"/>
  <c r="N132" i="1"/>
  <c r="H132" i="1"/>
  <c r="S131" i="1"/>
  <c r="R131" i="1"/>
  <c r="P131" i="1"/>
  <c r="N131" i="1"/>
  <c r="H131" i="1"/>
  <c r="S130" i="1"/>
  <c r="R130" i="1"/>
  <c r="P130" i="1"/>
  <c r="I130" i="1"/>
  <c r="N130" i="1" s="1"/>
  <c r="S129" i="1"/>
  <c r="R129" i="1"/>
  <c r="P129" i="1"/>
  <c r="I129" i="1"/>
  <c r="N129" i="1" s="1"/>
  <c r="B129" i="1"/>
  <c r="S128" i="1"/>
  <c r="R128" i="1"/>
  <c r="P128" i="1"/>
  <c r="I128" i="1"/>
  <c r="N128" i="1" s="1"/>
  <c r="S127" i="1"/>
  <c r="R127" i="1"/>
  <c r="P127" i="1"/>
  <c r="I127" i="1"/>
  <c r="N127" i="1" s="1"/>
  <c r="S126" i="1"/>
  <c r="R126" i="1"/>
  <c r="P126" i="1"/>
  <c r="N126" i="1"/>
  <c r="H126" i="1"/>
  <c r="S125" i="1"/>
  <c r="R125" i="1"/>
  <c r="P125" i="1"/>
  <c r="N125" i="1"/>
  <c r="H125" i="1"/>
  <c r="R124" i="1"/>
  <c r="P124" i="1"/>
  <c r="I124" i="1"/>
  <c r="S123" i="1"/>
  <c r="R123" i="1"/>
  <c r="P123" i="1"/>
  <c r="N123" i="1"/>
  <c r="H123" i="1"/>
  <c r="S122" i="1"/>
  <c r="R122" i="1"/>
  <c r="P122" i="1"/>
  <c r="N122" i="1"/>
  <c r="H122" i="1"/>
  <c r="B122" i="1"/>
  <c r="R121" i="1"/>
  <c r="P121" i="1"/>
  <c r="I121" i="1"/>
  <c r="S120" i="1"/>
  <c r="R120" i="1"/>
  <c r="P120" i="1"/>
  <c r="I120" i="1"/>
  <c r="N120" i="1" s="1"/>
  <c r="S119" i="1"/>
  <c r="R119" i="1"/>
  <c r="P119" i="1"/>
  <c r="N119" i="1"/>
  <c r="H119" i="1"/>
  <c r="S118" i="1"/>
  <c r="R118" i="1"/>
  <c r="P118" i="1"/>
  <c r="N118" i="1"/>
  <c r="H118" i="1"/>
  <c r="S117" i="1"/>
  <c r="R117" i="1"/>
  <c r="P117" i="1"/>
  <c r="I117" i="1"/>
  <c r="N117" i="1" s="1"/>
  <c r="S116" i="1"/>
  <c r="R116" i="1"/>
  <c r="P116" i="1"/>
  <c r="N116" i="1"/>
  <c r="H116" i="1"/>
  <c r="S115" i="1"/>
  <c r="R115" i="1"/>
  <c r="P115" i="1"/>
  <c r="I115" i="1"/>
  <c r="N115" i="1" s="1"/>
  <c r="B115" i="1"/>
  <c r="S114" i="1"/>
  <c r="R114" i="1"/>
  <c r="P114" i="1"/>
  <c r="N114" i="1"/>
  <c r="H114" i="1"/>
  <c r="S113" i="1"/>
  <c r="I113" i="1"/>
  <c r="N113" i="1" s="1"/>
  <c r="S112" i="1"/>
  <c r="R112" i="1"/>
  <c r="P112" i="1"/>
  <c r="I112" i="1"/>
  <c r="N112" i="1" s="1"/>
  <c r="S111" i="1"/>
  <c r="R111" i="1"/>
  <c r="P111" i="1"/>
  <c r="N111" i="1"/>
  <c r="H111" i="1"/>
  <c r="R110" i="1"/>
  <c r="P110" i="1"/>
  <c r="I110" i="1"/>
  <c r="S109" i="1"/>
  <c r="I109" i="1"/>
  <c r="N109" i="1" s="1"/>
  <c r="S108" i="1"/>
  <c r="R108" i="1"/>
  <c r="P108" i="1"/>
  <c r="N108" i="1"/>
  <c r="H108" i="1"/>
  <c r="B108" i="1"/>
  <c r="S107" i="1"/>
  <c r="R107" i="1"/>
  <c r="P107" i="1"/>
  <c r="N107" i="1"/>
  <c r="H107" i="1"/>
  <c r="S106" i="1"/>
  <c r="R106" i="1"/>
  <c r="P106" i="1"/>
  <c r="I106" i="1"/>
  <c r="N106" i="1" s="1"/>
  <c r="S105" i="1"/>
  <c r="R105" i="1"/>
  <c r="P105" i="1"/>
  <c r="I105" i="1"/>
  <c r="N105" i="1" s="1"/>
  <c r="S104" i="1"/>
  <c r="I104" i="1"/>
  <c r="N104" i="1" s="1"/>
  <c r="S103" i="1"/>
  <c r="R103" i="1"/>
  <c r="P103" i="1"/>
  <c r="N103" i="1"/>
  <c r="S102" i="1"/>
  <c r="R102" i="1"/>
  <c r="P102" i="1"/>
  <c r="I102" i="1"/>
  <c r="N102" i="1" s="1"/>
  <c r="S101" i="1"/>
  <c r="I101" i="1"/>
  <c r="N101" i="1" s="1"/>
  <c r="B101" i="1"/>
  <c r="S100" i="1"/>
  <c r="R100" i="1"/>
  <c r="P100" i="1"/>
  <c r="N100" i="1"/>
  <c r="H100" i="1"/>
  <c r="S99" i="1"/>
  <c r="R99" i="1"/>
  <c r="P99" i="1"/>
  <c r="N99" i="1"/>
  <c r="S98" i="1"/>
  <c r="R98" i="1"/>
  <c r="P98" i="1"/>
  <c r="I98" i="1"/>
  <c r="N98" i="1" s="1"/>
  <c r="S97" i="1"/>
  <c r="R97" i="1"/>
  <c r="P97" i="1"/>
  <c r="N97" i="1"/>
  <c r="H97" i="1"/>
  <c r="S96" i="1"/>
  <c r="R96" i="1"/>
  <c r="P96" i="1"/>
  <c r="I96" i="1"/>
  <c r="N96" i="1" s="1"/>
  <c r="S95" i="1"/>
  <c r="R95" i="1"/>
  <c r="P95" i="1"/>
  <c r="I95" i="1"/>
  <c r="N95" i="1" s="1"/>
  <c r="S94" i="1"/>
  <c r="R94" i="1"/>
  <c r="P94" i="1"/>
  <c r="N94" i="1"/>
  <c r="H94" i="1"/>
  <c r="B94" i="1"/>
  <c r="S93" i="1"/>
  <c r="R93" i="1"/>
  <c r="P93" i="1"/>
  <c r="I93" i="1"/>
  <c r="N93" i="1" s="1"/>
  <c r="S92" i="1"/>
  <c r="R92" i="1"/>
  <c r="P92" i="1"/>
  <c r="N92" i="1"/>
  <c r="H92" i="1"/>
  <c r="S91" i="1"/>
  <c r="R91" i="1"/>
  <c r="P91" i="1"/>
  <c r="I91" i="1"/>
  <c r="N91" i="1" s="1"/>
  <c r="S90" i="1"/>
  <c r="R90" i="1"/>
  <c r="P90" i="1"/>
  <c r="N90" i="1"/>
  <c r="H90" i="1"/>
  <c r="S89" i="1"/>
  <c r="R89" i="1"/>
  <c r="P89" i="1"/>
  <c r="I89" i="1"/>
  <c r="N89" i="1" s="1"/>
  <c r="S88" i="1"/>
  <c r="R88" i="1"/>
  <c r="P88" i="1"/>
  <c r="N88" i="1"/>
  <c r="H88" i="1"/>
  <c r="S87" i="1"/>
  <c r="R87" i="1"/>
  <c r="P87" i="1"/>
  <c r="I87" i="1"/>
  <c r="N87" i="1" s="1"/>
  <c r="B87" i="1"/>
  <c r="S86" i="1"/>
  <c r="R86" i="1"/>
  <c r="P86" i="1"/>
  <c r="N86" i="1"/>
  <c r="H86" i="1"/>
  <c r="S85" i="1"/>
  <c r="R85" i="1"/>
  <c r="P85" i="1"/>
  <c r="I85" i="1"/>
  <c r="N85" i="1" s="1"/>
  <c r="S84" i="1"/>
  <c r="R84" i="1"/>
  <c r="P84" i="1"/>
  <c r="N84" i="1"/>
  <c r="H84" i="1"/>
  <c r="S83" i="1"/>
  <c r="R83" i="1"/>
  <c r="P83" i="1"/>
  <c r="I83" i="1"/>
  <c r="N83" i="1" s="1"/>
  <c r="S82" i="1"/>
  <c r="N82" i="1"/>
  <c r="S81" i="1"/>
  <c r="I81" i="1"/>
  <c r="N81" i="1" s="1"/>
  <c r="S80" i="1"/>
  <c r="N80" i="1"/>
  <c r="B80" i="1"/>
  <c r="S79" i="1"/>
  <c r="I79" i="1"/>
  <c r="N79" i="1" s="1"/>
  <c r="S78" i="1"/>
  <c r="I78" i="1"/>
  <c r="N78" i="1" s="1"/>
  <c r="B78" i="1"/>
  <c r="S77" i="1"/>
  <c r="I77" i="1"/>
  <c r="N77" i="1" s="1"/>
  <c r="S76" i="1"/>
  <c r="N76" i="1"/>
  <c r="S75" i="1"/>
  <c r="I75" i="1"/>
  <c r="N75" i="1" s="1"/>
  <c r="S74" i="1"/>
  <c r="I74" i="1"/>
  <c r="N74" i="1" s="1"/>
  <c r="S73" i="1"/>
  <c r="I73" i="1"/>
  <c r="N73" i="1" s="1"/>
  <c r="B73" i="1"/>
  <c r="S72" i="1"/>
  <c r="I72" i="1"/>
  <c r="N72" i="1" s="1"/>
  <c r="S71" i="1"/>
  <c r="I71" i="1"/>
  <c r="N71" i="1" s="1"/>
  <c r="B71" i="1"/>
  <c r="S70" i="1"/>
  <c r="I70" i="1"/>
  <c r="N70" i="1" s="1"/>
  <c r="S69" i="1"/>
  <c r="N69" i="1"/>
  <c r="S68" i="1"/>
  <c r="I68" i="1"/>
  <c r="N68" i="1" s="1"/>
  <c r="S67" i="1"/>
  <c r="N67" i="1"/>
  <c r="S66" i="1"/>
  <c r="I66" i="1"/>
  <c r="N66" i="1" s="1"/>
  <c r="B66" i="1"/>
  <c r="S65" i="1"/>
  <c r="I65" i="1"/>
  <c r="N65" i="1" s="1"/>
  <c r="S64" i="1"/>
  <c r="N64" i="1"/>
  <c r="B64" i="1"/>
  <c r="S63" i="1"/>
  <c r="N63" i="1"/>
  <c r="S62" i="1"/>
  <c r="I62" i="1"/>
  <c r="N62" i="1" s="1"/>
  <c r="S61" i="1"/>
  <c r="I61" i="1"/>
  <c r="N61" i="1" s="1"/>
  <c r="S60" i="1"/>
  <c r="I60" i="1"/>
  <c r="N60" i="1" s="1"/>
  <c r="S59" i="1"/>
  <c r="N59" i="1"/>
  <c r="B59" i="1"/>
  <c r="S58" i="1"/>
  <c r="I58" i="1"/>
  <c r="N58" i="1" s="1"/>
  <c r="S57" i="1"/>
  <c r="I57" i="1"/>
  <c r="N57" i="1" s="1"/>
  <c r="B57" i="1"/>
  <c r="S56" i="1"/>
  <c r="N56" i="1"/>
  <c r="S55" i="1"/>
  <c r="I55" i="1"/>
  <c r="N55" i="1" s="1"/>
  <c r="S54" i="1"/>
  <c r="N54" i="1"/>
  <c r="S53" i="1"/>
  <c r="I53" i="1"/>
  <c r="N53" i="1" s="1"/>
  <c r="S52" i="1"/>
  <c r="N52" i="1"/>
  <c r="B52" i="1"/>
  <c r="S51" i="1"/>
  <c r="I51" i="1"/>
  <c r="N51" i="1" s="1"/>
  <c r="S50" i="1"/>
  <c r="I50" i="1"/>
  <c r="N50" i="1" s="1"/>
  <c r="B50" i="1"/>
  <c r="S49" i="1"/>
  <c r="N49" i="1"/>
  <c r="S48" i="1"/>
  <c r="I48" i="1"/>
  <c r="N48" i="1" s="1"/>
  <c r="S47" i="1"/>
  <c r="I47" i="1"/>
  <c r="N47" i="1" s="1"/>
  <c r="S46" i="1"/>
  <c r="I46" i="1"/>
  <c r="N46" i="1" s="1"/>
  <c r="S45" i="1"/>
  <c r="I45" i="1"/>
  <c r="N45" i="1" s="1"/>
  <c r="B45" i="1"/>
  <c r="S44" i="1"/>
  <c r="N44" i="1"/>
  <c r="S43" i="1"/>
  <c r="I43" i="1"/>
  <c r="N43" i="1" s="1"/>
  <c r="B43" i="1"/>
  <c r="S42" i="1"/>
  <c r="I42" i="1"/>
  <c r="N42" i="1" s="1"/>
  <c r="S41" i="1"/>
  <c r="N41" i="1"/>
  <c r="S40" i="1"/>
  <c r="I40" i="1"/>
  <c r="N40" i="1" s="1"/>
  <c r="S39" i="1"/>
  <c r="I39" i="1"/>
  <c r="N39" i="1" s="1"/>
  <c r="S38" i="1"/>
  <c r="N38" i="1"/>
  <c r="B38" i="1"/>
  <c r="S37" i="1"/>
  <c r="I37" i="1"/>
  <c r="N37" i="1" s="1"/>
  <c r="S36" i="1"/>
  <c r="I36" i="1"/>
  <c r="N36" i="1" s="1"/>
  <c r="B36" i="1"/>
  <c r="S35" i="1"/>
  <c r="I35" i="1"/>
  <c r="N35" i="1" s="1"/>
  <c r="S34" i="1"/>
  <c r="N34" i="1"/>
  <c r="S33" i="1"/>
  <c r="I33" i="1"/>
  <c r="N33" i="1" s="1"/>
  <c r="S32" i="1"/>
  <c r="N32" i="1"/>
  <c r="S31" i="1"/>
  <c r="I31" i="1"/>
  <c r="N31" i="1" s="1"/>
  <c r="B31" i="1"/>
  <c r="S30" i="1"/>
  <c r="I30" i="1"/>
  <c r="N30" i="1" s="1"/>
  <c r="S29" i="1"/>
  <c r="N29" i="1"/>
  <c r="B29" i="1"/>
  <c r="S28" i="1"/>
  <c r="I28" i="1"/>
  <c r="N28" i="1" s="1"/>
  <c r="S27" i="1"/>
  <c r="N27" i="1"/>
  <c r="S26" i="1"/>
  <c r="I26" i="1"/>
  <c r="N26" i="1" s="1"/>
  <c r="S25" i="1"/>
  <c r="I25" i="1"/>
  <c r="N25" i="1" s="1"/>
  <c r="S24" i="1"/>
  <c r="N24" i="1"/>
  <c r="B24" i="1"/>
  <c r="S23" i="1"/>
  <c r="N23" i="1"/>
  <c r="S22" i="1"/>
  <c r="N22" i="1"/>
  <c r="B22" i="1"/>
  <c r="S21" i="1"/>
  <c r="N21" i="1"/>
  <c r="S20" i="1"/>
  <c r="I20" i="1"/>
  <c r="N20" i="1" s="1"/>
  <c r="B20" i="1"/>
  <c r="B27" i="1" s="1"/>
  <c r="B34" i="1" s="1"/>
  <c r="B41" i="1" s="1"/>
  <c r="B48" i="1" s="1"/>
  <c r="B55" i="1" s="1"/>
  <c r="B62" i="1" s="1"/>
  <c r="B69" i="1" s="1"/>
  <c r="B76" i="1" s="1"/>
  <c r="B83" i="1" s="1"/>
  <c r="B90" i="1" s="1"/>
  <c r="B97" i="1" s="1"/>
  <c r="B104" i="1" s="1"/>
  <c r="B111" i="1" s="1"/>
  <c r="B118" i="1" s="1"/>
  <c r="B125" i="1" s="1"/>
  <c r="B132" i="1" s="1"/>
  <c r="B139" i="1" s="1"/>
  <c r="B146" i="1" s="1"/>
  <c r="B153" i="1" s="1"/>
  <c r="B160" i="1" s="1"/>
  <c r="B167" i="1" s="1"/>
  <c r="B174" i="1" s="1"/>
  <c r="B181" i="1" s="1"/>
  <c r="B188" i="1" s="1"/>
  <c r="B195" i="1" s="1"/>
  <c r="B202" i="1" s="1"/>
  <c r="B209" i="1" s="1"/>
  <c r="B216" i="1" s="1"/>
  <c r="B223" i="1" s="1"/>
  <c r="B230" i="1" s="1"/>
  <c r="B237" i="1" s="1"/>
  <c r="B244" i="1" s="1"/>
  <c r="B251" i="1" s="1"/>
  <c r="B258" i="1" s="1"/>
  <c r="B265" i="1" s="1"/>
  <c r="B272" i="1" s="1"/>
  <c r="B279" i="1" s="1"/>
  <c r="B286" i="1" s="1"/>
  <c r="B293" i="1" s="1"/>
  <c r="B300" i="1" s="1"/>
  <c r="B307" i="1" s="1"/>
  <c r="B314" i="1" s="1"/>
  <c r="B321" i="1" s="1"/>
  <c r="B328" i="1" s="1"/>
  <c r="B335" i="1" s="1"/>
  <c r="B342" i="1" s="1"/>
  <c r="B349" i="1" s="1"/>
  <c r="B356" i="1" s="1"/>
  <c r="B363" i="1" s="1"/>
  <c r="B370" i="1" s="1"/>
  <c r="S19" i="1"/>
  <c r="N19" i="1"/>
  <c r="S18" i="1"/>
  <c r="I18" i="1"/>
  <c r="N18" i="1" s="1"/>
  <c r="S17" i="1"/>
  <c r="N17" i="1"/>
  <c r="B17" i="1"/>
  <c r="S16" i="1"/>
  <c r="N16" i="1"/>
  <c r="S15" i="1"/>
  <c r="N15" i="1"/>
  <c r="B15" i="1"/>
  <c r="S14" i="1"/>
  <c r="N14" i="1"/>
  <c r="T14" i="1"/>
  <c r="S13" i="1"/>
  <c r="N13" i="1"/>
  <c r="B2559" i="1" l="1"/>
  <c r="B197" i="1"/>
  <c r="B498" i="1"/>
  <c r="B239" i="1"/>
  <c r="B486" i="1"/>
  <c r="B451" i="1"/>
  <c r="B1877" i="1"/>
  <c r="B1876" i="1"/>
  <c r="B1870" i="1"/>
  <c r="B1277" i="1"/>
  <c r="B330" i="1"/>
  <c r="B1368" i="1"/>
  <c r="B407" i="1"/>
  <c r="B710" i="1"/>
  <c r="B1891" i="1"/>
  <c r="B1992" i="1"/>
  <c r="B1011" i="1"/>
  <c r="B1018" i="1"/>
  <c r="B1501" i="1"/>
  <c r="B1065" i="1"/>
  <c r="B260" i="1"/>
  <c r="B225" i="1"/>
  <c r="B1093" i="1"/>
  <c r="B2010" i="1"/>
  <c r="B2017" i="1"/>
  <c r="B2129" i="1"/>
  <c r="B2573" i="1"/>
  <c r="B183" i="1"/>
  <c r="B176" i="1"/>
  <c r="B1389" i="1"/>
  <c r="B1431" i="1"/>
  <c r="B1445" i="1"/>
  <c r="B1522" i="1"/>
  <c r="B2073" i="1"/>
  <c r="B1107" i="1"/>
  <c r="B1933" i="1"/>
  <c r="B2080" i="1"/>
  <c r="B2100" i="1"/>
  <c r="B2300" i="1"/>
  <c r="B2503" i="1"/>
  <c r="B1179" i="1"/>
  <c r="B1165" i="1"/>
  <c r="I2126" i="1"/>
  <c r="N2126" i="1" s="1"/>
  <c r="B2124" i="1" s="1"/>
  <c r="B2293" i="1"/>
  <c r="I237" i="1"/>
  <c r="N237" i="1" s="1"/>
  <c r="B106" i="1"/>
  <c r="B967" i="1"/>
  <c r="B1333" i="1"/>
  <c r="B442" i="1"/>
  <c r="V14" i="1"/>
  <c r="B717" i="1"/>
  <c r="B904" i="1"/>
  <c r="B2244" i="1"/>
  <c r="B2272" i="1"/>
  <c r="B675" i="1"/>
  <c r="B773" i="1"/>
  <c r="B981" i="1"/>
  <c r="B2031" i="1"/>
  <c r="B2111" i="1"/>
  <c r="T15" i="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B351" i="1"/>
  <c r="B416" i="1"/>
  <c r="B766" i="1"/>
  <c r="B1242" i="1"/>
  <c r="B1249" i="1"/>
  <c r="B281" i="1"/>
  <c r="B505" i="1"/>
  <c r="B661" i="1"/>
  <c r="B738" i="1"/>
  <c r="B871" i="1"/>
  <c r="B878" i="1"/>
  <c r="B1060" i="1"/>
  <c r="B1207" i="1"/>
  <c r="B1816" i="1"/>
  <c r="B731" i="1"/>
  <c r="B848" i="1"/>
  <c r="B855" i="1"/>
  <c r="B1046" i="1"/>
  <c r="B1793" i="1"/>
  <c r="I1794" i="1"/>
  <c r="N1794" i="1" s="1"/>
  <c r="B491" i="1"/>
  <c r="B556" i="1"/>
  <c r="B612" i="1"/>
  <c r="B792" i="1"/>
  <c r="B857" i="1"/>
  <c r="B906" i="1"/>
  <c r="B955" i="1"/>
  <c r="B1023" i="1"/>
  <c r="I1091" i="1"/>
  <c r="N1091" i="1" s="1"/>
  <c r="B1116" i="1"/>
  <c r="B1326" i="1"/>
  <c r="B1401" i="1"/>
  <c r="B288" i="1"/>
  <c r="B423" i="1"/>
  <c r="I489" i="1"/>
  <c r="N489" i="1" s="1"/>
  <c r="B647" i="1"/>
  <c r="B829" i="1"/>
  <c r="B997" i="1"/>
  <c r="B1088" i="1"/>
  <c r="B1086" i="1"/>
  <c r="B1135" i="1"/>
  <c r="B1312" i="1"/>
  <c r="B232" i="1"/>
  <c r="I328" i="1"/>
  <c r="N328" i="1" s="1"/>
  <c r="I499" i="1"/>
  <c r="N499" i="1" s="1"/>
  <c r="B514" i="1"/>
  <c r="B927" i="1"/>
  <c r="B934" i="1"/>
  <c r="B995" i="1"/>
  <c r="B1289" i="1"/>
  <c r="B1298" i="1"/>
  <c r="U14" i="1"/>
  <c r="U15" i="1" s="1"/>
  <c r="U16" i="1" s="1"/>
  <c r="I233" i="1"/>
  <c r="N233" i="1" s="1"/>
  <c r="B386" i="1"/>
  <c r="B444" i="1"/>
  <c r="B449" i="1"/>
  <c r="B463" i="1"/>
  <c r="B479" i="1"/>
  <c r="B500" i="1"/>
  <c r="B619" i="1"/>
  <c r="B624" i="1"/>
  <c r="B682" i="1"/>
  <c r="B687" i="1"/>
  <c r="B799" i="1"/>
  <c r="B899" i="1"/>
  <c r="B990" i="1"/>
  <c r="B1186" i="1"/>
  <c r="B1291" i="1"/>
  <c r="B1459" i="1"/>
  <c r="B1548" i="1"/>
  <c r="I1862" i="1"/>
  <c r="N1862" i="1" s="1"/>
  <c r="B1865" i="1" s="1"/>
  <c r="B1862" i="1"/>
  <c r="B1897" i="1"/>
  <c r="I1898" i="1"/>
  <c r="N1898" i="1" s="1"/>
  <c r="B1900" i="1" s="1"/>
  <c r="B1932" i="1"/>
  <c r="B2079" i="1"/>
  <c r="B2160" i="1"/>
  <c r="B2265" i="1"/>
  <c r="B1781" i="1"/>
  <c r="B1859" i="1"/>
  <c r="B1872" i="1"/>
  <c r="B1929" i="1"/>
  <c r="B2003" i="1"/>
  <c r="B2024" i="1"/>
  <c r="B2237" i="1"/>
  <c r="B2251" i="1"/>
  <c r="B2335" i="1"/>
  <c r="B1590" i="1"/>
  <c r="B2037" i="1"/>
  <c r="B2082" i="1"/>
  <c r="B2510" i="1"/>
  <c r="B2471" i="1"/>
  <c r="B2517" i="1"/>
  <c r="B2545" i="1"/>
  <c r="B1674" i="1"/>
  <c r="B1947" i="1"/>
  <c r="B2090" i="1"/>
  <c r="B2279" i="1"/>
  <c r="B2286" i="1"/>
  <c r="B2349" i="1"/>
  <c r="B2493" i="1"/>
  <c r="B2524" i="1"/>
  <c r="B2570" i="1"/>
  <c r="B1361" i="1"/>
  <c r="B1487" i="1"/>
  <c r="B1746" i="1"/>
  <c r="B1809" i="1"/>
  <c r="B1921" i="1"/>
  <c r="B2006" i="1"/>
  <c r="B2027" i="1"/>
  <c r="B2313" i="1"/>
  <c r="B2465" i="1"/>
  <c r="B2538" i="1"/>
  <c r="B1641" i="1"/>
  <c r="B1788" i="1"/>
  <c r="B1884" i="1"/>
  <c r="B1926" i="1"/>
  <c r="B2220" i="1"/>
  <c r="B1030" i="1"/>
  <c r="B1403" i="1"/>
  <c r="B1653" i="1"/>
  <c r="B1732" i="1"/>
  <c r="B1863" i="1"/>
  <c r="B1935" i="1"/>
  <c r="B1989" i="1"/>
  <c r="B2045" i="1"/>
  <c r="B2066" i="1"/>
  <c r="B2167" i="1"/>
  <c r="B2174" i="1"/>
  <c r="B2191" i="1"/>
  <c r="B2314" i="1"/>
  <c r="B2552" i="1"/>
  <c r="B2566" i="1"/>
  <c r="B99" i="1"/>
  <c r="B323" i="1"/>
  <c r="I384" i="1"/>
  <c r="N384" i="1" s="1"/>
  <c r="B421" i="1"/>
  <c r="B570" i="1"/>
  <c r="I790" i="1"/>
  <c r="N790" i="1" s="1"/>
  <c r="B113" i="1"/>
  <c r="B92" i="1"/>
  <c r="B162" i="1"/>
  <c r="I223" i="1"/>
  <c r="N223" i="1" s="1"/>
  <c r="B388" i="1"/>
  <c r="B409" i="1"/>
  <c r="B428" i="1"/>
  <c r="I447" i="1"/>
  <c r="N447" i="1" s="1"/>
  <c r="B493" i="1"/>
  <c r="I622" i="1"/>
  <c r="N622" i="1" s="1"/>
  <c r="B668" i="1"/>
  <c r="B794" i="1"/>
  <c r="I454" i="1"/>
  <c r="N454" i="1" s="1"/>
  <c r="B456" i="1"/>
  <c r="B890" i="1"/>
  <c r="I890" i="1"/>
  <c r="N890" i="1" s="1"/>
  <c r="B696" i="1"/>
  <c r="B437" i="1"/>
  <c r="I650" i="1"/>
  <c r="N650" i="1" s="1"/>
  <c r="B652" i="1"/>
  <c r="I812" i="1"/>
  <c r="N812" i="1" s="1"/>
  <c r="B813" i="1"/>
  <c r="B822" i="1"/>
  <c r="B834" i="1"/>
  <c r="I832" i="1"/>
  <c r="N832" i="1" s="1"/>
  <c r="B141" i="1"/>
  <c r="I259" i="1"/>
  <c r="N259" i="1" s="1"/>
  <c r="B575" i="1"/>
  <c r="B703" i="1"/>
  <c r="B402" i="1"/>
  <c r="I573" i="1"/>
  <c r="N573" i="1" s="1"/>
  <c r="B633" i="1"/>
  <c r="B808" i="1"/>
  <c r="B120" i="1"/>
  <c r="B190" i="1"/>
  <c r="B246" i="1"/>
  <c r="B470" i="1"/>
  <c r="B780" i="1"/>
  <c r="B379" i="1"/>
  <c r="B507" i="1"/>
  <c r="B563" i="1"/>
  <c r="B680" i="1"/>
  <c r="B745" i="1"/>
  <c r="B752" i="1"/>
  <c r="B785" i="1"/>
  <c r="B820" i="1"/>
  <c r="B897" i="1"/>
  <c r="B911" i="1"/>
  <c r="B948" i="1"/>
  <c r="B1044" i="1"/>
  <c r="B1053" i="1"/>
  <c r="B1123" i="1"/>
  <c r="B1221" i="1"/>
  <c r="I1466" i="1"/>
  <c r="N1466" i="1" s="1"/>
  <c r="B1464" i="1"/>
  <c r="B1494" i="1"/>
  <c r="I1099" i="1"/>
  <c r="N1099" i="1" s="1"/>
  <c r="B1100" i="1"/>
  <c r="I1407" i="1"/>
  <c r="N1407" i="1" s="1"/>
  <c r="B1408" i="1"/>
  <c r="I1028" i="1"/>
  <c r="N1028" i="1" s="1"/>
  <c r="B1067" i="1"/>
  <c r="B1137" i="1"/>
  <c r="B1170" i="1"/>
  <c r="I1176" i="1"/>
  <c r="N1176" i="1" s="1"/>
  <c r="B1177" i="1"/>
  <c r="B953" i="1"/>
  <c r="B983" i="1"/>
  <c r="I993" i="1"/>
  <c r="N993" i="1" s="1"/>
  <c r="B1032" i="1"/>
  <c r="B1095" i="1"/>
  <c r="B1142" i="1"/>
  <c r="I1140" i="1"/>
  <c r="N1140" i="1" s="1"/>
  <c r="B1172" i="1"/>
  <c r="B1184" i="1"/>
  <c r="B1268" i="1"/>
  <c r="B1527" i="1"/>
  <c r="I1283" i="1"/>
  <c r="N1283" i="1" s="1"/>
  <c r="B1282" i="1"/>
  <c r="I1385" i="1"/>
  <c r="N1385" i="1" s="1"/>
  <c r="B1387" i="1"/>
  <c r="B253" i="1"/>
  <c r="B337" i="1"/>
  <c r="B477" i="1"/>
  <c r="B542" i="1"/>
  <c r="B549" i="1"/>
  <c r="B584" i="1"/>
  <c r="B654" i="1"/>
  <c r="B801" i="1"/>
  <c r="B1058" i="1"/>
  <c r="B1074" i="1"/>
  <c r="B1443" i="1"/>
  <c r="B1452" i="1"/>
  <c r="B1506" i="1"/>
  <c r="B1886" i="1"/>
  <c r="I477" i="1"/>
  <c r="N477" i="1" s="1"/>
  <c r="B598" i="1"/>
  <c r="B640" i="1"/>
  <c r="B659" i="1"/>
  <c r="B724" i="1"/>
  <c r="B759" i="1"/>
  <c r="B778" i="1"/>
  <c r="B850" i="1"/>
  <c r="B864" i="1"/>
  <c r="B925" i="1"/>
  <c r="B969" i="1"/>
  <c r="B974" i="1"/>
  <c r="I1000" i="1"/>
  <c r="N1000" i="1" s="1"/>
  <c r="B1002" i="1"/>
  <c r="B1233" i="1"/>
  <c r="B1305" i="1"/>
  <c r="I1421" i="1"/>
  <c r="N1421" i="1" s="1"/>
  <c r="B1422" i="1"/>
  <c r="B1478" i="1"/>
  <c r="B1492" i="1"/>
  <c r="B127" i="1"/>
  <c r="B148" i="1"/>
  <c r="B395" i="1"/>
  <c r="B430" i="1"/>
  <c r="B528" i="1"/>
  <c r="B589" i="1"/>
  <c r="B617" i="1"/>
  <c r="B722" i="1"/>
  <c r="B862" i="1"/>
  <c r="I902" i="1"/>
  <c r="N902" i="1" s="1"/>
  <c r="I923" i="1"/>
  <c r="N923" i="1" s="1"/>
  <c r="B976" i="1"/>
  <c r="B1151" i="1"/>
  <c r="B1396" i="1"/>
  <c r="I1476" i="1"/>
  <c r="N1476" i="1" s="1"/>
  <c r="B1578" i="1"/>
  <c r="B913" i="1"/>
  <c r="B932" i="1"/>
  <c r="B962" i="1"/>
  <c r="B1009" i="1"/>
  <c r="B1051" i="1"/>
  <c r="B1081" i="1"/>
  <c r="B1109" i="1"/>
  <c r="B1156" i="1"/>
  <c r="B1214" i="1"/>
  <c r="B1240" i="1"/>
  <c r="B1263" i="1"/>
  <c r="B1331" i="1"/>
  <c r="B1347" i="1"/>
  <c r="B1382" i="1"/>
  <c r="B1410" i="1"/>
  <c r="B1611" i="1"/>
  <c r="B1655" i="1"/>
  <c r="B1688" i="1"/>
  <c r="B1697" i="1"/>
  <c r="B1704" i="1"/>
  <c r="B1711" i="1"/>
  <c r="B1739" i="1"/>
  <c r="B1851" i="1"/>
  <c r="B1949" i="1"/>
  <c r="B1999" i="1"/>
  <c r="I2031" i="1"/>
  <c r="N2031" i="1" s="1"/>
  <c r="B2033" i="1" s="1"/>
  <c r="B2030" i="1"/>
  <c r="B2159" i="1"/>
  <c r="B1247" i="1"/>
  <c r="B1284" i="1"/>
  <c r="B1319" i="1"/>
  <c r="B1424" i="1"/>
  <c r="B1429" i="1"/>
  <c r="B1515" i="1"/>
  <c r="B1866" i="1"/>
  <c r="B1904" i="1"/>
  <c r="I1906" i="1"/>
  <c r="N1906" i="1" s="1"/>
  <c r="B1907" i="1" s="1"/>
  <c r="B1967" i="1"/>
  <c r="B1968" i="1"/>
  <c r="B1996" i="1"/>
  <c r="B2051" i="1"/>
  <c r="I2051" i="1"/>
  <c r="N2051" i="1" s="1"/>
  <c r="B2054" i="1" s="1"/>
  <c r="B2146" i="1"/>
  <c r="B2230" i="1"/>
  <c r="B2254" i="1"/>
  <c r="B2257" i="1"/>
  <c r="B2341" i="1"/>
  <c r="B1613" i="1"/>
  <c r="B1648" i="1"/>
  <c r="B1894" i="1"/>
  <c r="B1975" i="1"/>
  <c r="B1974" i="1"/>
  <c r="B2062" i="1"/>
  <c r="B2149" i="1"/>
  <c r="B2212" i="1"/>
  <c r="I2212" i="1"/>
  <c r="N2212" i="1" s="1"/>
  <c r="B2215" i="1" s="1"/>
  <c r="B1723" i="1"/>
  <c r="B1737" i="1"/>
  <c r="B1800" i="1"/>
  <c r="B1844" i="1"/>
  <c r="B1925" i="1"/>
  <c r="I1975" i="1"/>
  <c r="N1975" i="1" s="1"/>
  <c r="B1977" i="1" s="1"/>
  <c r="I2017" i="1"/>
  <c r="N2017" i="1" s="1"/>
  <c r="B2019" i="1" s="1"/>
  <c r="B2016" i="1"/>
  <c r="B2572" i="1"/>
  <c r="B1417" i="1"/>
  <c r="B1499" i="1"/>
  <c r="B1550" i="1"/>
  <c r="B1597" i="1"/>
  <c r="B1627" i="1"/>
  <c r="B1716" i="1"/>
  <c r="B1760" i="1"/>
  <c r="B1830" i="1"/>
  <c r="B1869" i="1"/>
  <c r="B1879" i="1"/>
  <c r="B1898" i="1"/>
  <c r="B2013" i="1"/>
  <c r="Y2148" i="1"/>
  <c r="B2150" i="1"/>
  <c r="B2258" i="1"/>
  <c r="B2439" i="1"/>
  <c r="B920" i="1"/>
  <c r="B946" i="1"/>
  <c r="B1039" i="1"/>
  <c r="B1508" i="1"/>
  <c r="B1536" i="1"/>
  <c r="B1585" i="1"/>
  <c r="B1592" i="1"/>
  <c r="B1669" i="1"/>
  <c r="B1767" i="1"/>
  <c r="B1807" i="1"/>
  <c r="B1905" i="1"/>
  <c r="B1912" i="1"/>
  <c r="B1954" i="1"/>
  <c r="B2152" i="1"/>
  <c r="B2184" i="1"/>
  <c r="Y2239" i="1"/>
  <c r="B2241" i="1"/>
  <c r="B2531" i="1"/>
  <c r="B757" i="1"/>
  <c r="B787" i="1"/>
  <c r="B815" i="1"/>
  <c r="B1144" i="1"/>
  <c r="B1261" i="1"/>
  <c r="B1324" i="1"/>
  <c r="B1338" i="1"/>
  <c r="B1620" i="1"/>
  <c r="B1634" i="1"/>
  <c r="B1660" i="1"/>
  <c r="B1676" i="1"/>
  <c r="B1709" i="1"/>
  <c r="B1718" i="1"/>
  <c r="B1835" i="1"/>
  <c r="B1852" i="1"/>
  <c r="B1880" i="1"/>
  <c r="B1893" i="1"/>
  <c r="B1928" i="1"/>
  <c r="B1939" i="1"/>
  <c r="B1957" i="1"/>
  <c r="B2097" i="1"/>
  <c r="B2108" i="1"/>
  <c r="I2183" i="1"/>
  <c r="N2183" i="1" s="1"/>
  <c r="B2187" i="1" s="1"/>
  <c r="B2194" i="1"/>
  <c r="B2325" i="1"/>
  <c r="B2247" i="1"/>
  <c r="B2276" i="1"/>
  <c r="B2356" i="1"/>
  <c r="B2391" i="1"/>
  <c r="B2556" i="1"/>
  <c r="B2101" i="1"/>
  <c r="B2115" i="1"/>
  <c r="B2135" i="1"/>
  <c r="B2157" i="1"/>
  <c r="B2192" i="1"/>
  <c r="B2223" i="1"/>
  <c r="B2240" i="1"/>
  <c r="B2255" i="1"/>
  <c r="B2328" i="1"/>
  <c r="B2384" i="1"/>
  <c r="B2419" i="1"/>
  <c r="B1936" i="1"/>
  <c r="B2048" i="1"/>
  <c r="B2052" i="1"/>
  <c r="B2059" i="1"/>
  <c r="B2086" i="1"/>
  <c r="B2128" i="1"/>
  <c r="B2181" i="1"/>
  <c r="B2243" i="1"/>
  <c r="B2289" i="1"/>
  <c r="Y2323" i="1"/>
  <c r="B2377" i="1"/>
  <c r="B2496" i="1"/>
  <c r="B2520" i="1"/>
  <c r="B2534" i="1"/>
  <c r="B1922" i="1"/>
  <c r="B1964" i="1"/>
  <c r="B1961" i="1"/>
  <c r="B1982" i="1"/>
  <c r="B1988" i="1"/>
  <c r="B2044" i="1"/>
  <c r="B2087" i="1"/>
  <c r="B2094" i="1"/>
  <c r="B2114" i="1"/>
  <c r="B2136" i="1"/>
  <c r="B2262" i="1"/>
  <c r="B2296" i="1"/>
  <c r="B2433" i="1"/>
  <c r="B2450" i="1"/>
  <c r="B2516" i="1"/>
  <c r="B2535" i="1"/>
  <c r="B2548" i="1"/>
  <c r="B2563" i="1"/>
  <c r="B2282" i="1"/>
  <c r="B2318" i="1"/>
  <c r="B2360" i="1"/>
  <c r="B2381" i="1"/>
  <c r="B1956" i="1"/>
  <c r="B2055" i="1"/>
  <c r="B2104" i="1"/>
  <c r="B2132" i="1"/>
  <c r="B2268" i="1"/>
  <c r="B2285" i="1"/>
  <c r="B2321" i="1"/>
  <c r="B2332" i="1"/>
  <c r="B2363" i="1"/>
  <c r="B2395" i="1"/>
  <c r="B2569" i="1"/>
  <c r="T41" i="1"/>
  <c r="V16" i="1"/>
  <c r="I212" i="1"/>
  <c r="N212" i="1" s="1"/>
  <c r="B211" i="1"/>
  <c r="B204" i="1"/>
  <c r="I269" i="1"/>
  <c r="N269" i="1" s="1"/>
  <c r="B267" i="1"/>
  <c r="B85" i="1"/>
  <c r="B302" i="1"/>
  <c r="B344" i="1"/>
  <c r="I342" i="1"/>
  <c r="N342" i="1" s="1"/>
  <c r="I482" i="1"/>
  <c r="N482" i="1" s="1"/>
  <c r="B484" i="1"/>
  <c r="B358" i="1"/>
  <c r="I446" i="1"/>
  <c r="N446" i="1" s="1"/>
  <c r="B533" i="1"/>
  <c r="B596" i="1"/>
  <c r="I594" i="1"/>
  <c r="N594" i="1" s="1"/>
  <c r="B169" i="1"/>
  <c r="I341" i="1"/>
  <c r="N341" i="1" s="1"/>
  <c r="B316" i="1"/>
  <c r="B381" i="1"/>
  <c r="T378" i="1"/>
  <c r="U379" i="1"/>
  <c r="B393" i="1"/>
  <c r="B414" i="1"/>
  <c r="I510" i="1"/>
  <c r="N510" i="1" s="1"/>
  <c r="B512" i="1"/>
  <c r="B540" i="1"/>
  <c r="B582" i="1"/>
  <c r="B295" i="1"/>
  <c r="I293" i="1"/>
  <c r="N293" i="1" s="1"/>
  <c r="B134" i="1"/>
  <c r="B218" i="1"/>
  <c r="I272" i="1"/>
  <c r="N272" i="1" s="1"/>
  <c r="B274" i="1"/>
  <c r="B365" i="1"/>
  <c r="B372" i="1"/>
  <c r="I391" i="1"/>
  <c r="N391" i="1" s="1"/>
  <c r="B435" i="1"/>
  <c r="B535" i="1"/>
  <c r="B561" i="1"/>
  <c r="B309" i="1"/>
  <c r="B155" i="1"/>
  <c r="I216" i="1"/>
  <c r="N216" i="1" s="1"/>
  <c r="I279" i="1"/>
  <c r="N279" i="1" s="1"/>
  <c r="B400" i="1"/>
  <c r="I433" i="1"/>
  <c r="N433" i="1" s="1"/>
  <c r="B458" i="1"/>
  <c r="B465" i="1"/>
  <c r="B472" i="1"/>
  <c r="B568" i="1"/>
  <c r="B577" i="1"/>
  <c r="B673" i="1"/>
  <c r="B689" i="1"/>
  <c r="B715" i="1"/>
  <c r="B764" i="1"/>
  <c r="B626" i="1"/>
  <c r="B736" i="1"/>
  <c r="I734" i="1"/>
  <c r="N734" i="1" s="1"/>
  <c r="B708" i="1"/>
  <c r="B729" i="1"/>
  <c r="B666" i="1"/>
  <c r="B701" i="1"/>
  <c r="I776" i="1"/>
  <c r="N776" i="1" s="1"/>
  <c r="B631" i="1"/>
  <c r="B836" i="1"/>
  <c r="I853" i="1"/>
  <c r="N853" i="1" s="1"/>
  <c r="I678" i="1"/>
  <c r="N678" i="1" s="1"/>
  <c r="B771" i="1"/>
  <c r="B827" i="1"/>
  <c r="I825" i="1"/>
  <c r="N825" i="1" s="1"/>
  <c r="I867" i="1"/>
  <c r="N867" i="1" s="1"/>
  <c r="B869" i="1"/>
  <c r="B554" i="1"/>
  <c r="B605" i="1"/>
  <c r="B603" i="1"/>
  <c r="B638" i="1"/>
  <c r="I657" i="1"/>
  <c r="N657" i="1" s="1"/>
  <c r="I769" i="1"/>
  <c r="N769" i="1" s="1"/>
  <c r="B806" i="1"/>
  <c r="I805" i="1"/>
  <c r="N805" i="1" s="1"/>
  <c r="B521" i="1"/>
  <c r="B526" i="1"/>
  <c r="B547" i="1"/>
  <c r="B591" i="1"/>
  <c r="B610" i="1"/>
  <c r="I636" i="1"/>
  <c r="N636" i="1" s="1"/>
  <c r="I685" i="1"/>
  <c r="N685" i="1" s="1"/>
  <c r="B743" i="1"/>
  <c r="B750" i="1"/>
  <c r="I818" i="1"/>
  <c r="N818" i="1" s="1"/>
  <c r="I839" i="1"/>
  <c r="N839" i="1" s="1"/>
  <c r="B841" i="1"/>
  <c r="B519" i="1"/>
  <c r="B645" i="1"/>
  <c r="B694" i="1"/>
  <c r="B892" i="1"/>
  <c r="B918" i="1"/>
  <c r="I930" i="1"/>
  <c r="N930" i="1" s="1"/>
  <c r="I945" i="1"/>
  <c r="N945" i="1" s="1"/>
  <c r="I965" i="1"/>
  <c r="N965" i="1" s="1"/>
  <c r="I972" i="1"/>
  <c r="N972" i="1" s="1"/>
  <c r="I1063" i="1"/>
  <c r="N1063" i="1" s="1"/>
  <c r="I1070" i="1"/>
  <c r="N1070" i="1" s="1"/>
  <c r="B1072" i="1"/>
  <c r="B1130" i="1"/>
  <c r="B939" i="1"/>
  <c r="I937" i="1"/>
  <c r="N937" i="1" s="1"/>
  <c r="I1082" i="1"/>
  <c r="N1082" i="1" s="1"/>
  <c r="B1079" i="1"/>
  <c r="B941" i="1"/>
  <c r="I981" i="1"/>
  <c r="N981" i="1" s="1"/>
  <c r="B1198" i="1"/>
  <c r="I1197" i="1"/>
  <c r="N1197" i="1" s="1"/>
  <c r="I1088" i="1"/>
  <c r="N1088" i="1" s="1"/>
  <c r="B1128" i="1"/>
  <c r="I1154" i="1"/>
  <c r="N1154" i="1" s="1"/>
  <c r="I1169" i="1"/>
  <c r="N1169" i="1" s="1"/>
  <c r="B843" i="1"/>
  <c r="B1004" i="1"/>
  <c r="I1055" i="1"/>
  <c r="N1055" i="1" s="1"/>
  <c r="I1057" i="1"/>
  <c r="N1057" i="1" s="1"/>
  <c r="I1112" i="1"/>
  <c r="N1112" i="1" s="1"/>
  <c r="B1114" i="1"/>
  <c r="B883" i="1"/>
  <c r="I896" i="1"/>
  <c r="N896" i="1" s="1"/>
  <c r="B1163" i="1"/>
  <c r="I1192" i="1"/>
  <c r="N1192" i="1" s="1"/>
  <c r="B1191" i="1"/>
  <c r="B1121" i="1"/>
  <c r="B876" i="1"/>
  <c r="B885" i="1"/>
  <c r="B1016" i="1"/>
  <c r="B1037" i="1"/>
  <c r="B1149" i="1"/>
  <c r="B1205" i="1"/>
  <c r="I1203" i="1"/>
  <c r="N1203" i="1" s="1"/>
  <c r="B1235" i="1"/>
  <c r="B988" i="1"/>
  <c r="B1212" i="1"/>
  <c r="B1025" i="1"/>
  <c r="I1230" i="1"/>
  <c r="N1230" i="1" s="1"/>
  <c r="B1226" i="1"/>
  <c r="B1632" i="1"/>
  <c r="I1631" i="1"/>
  <c r="N1631" i="1" s="1"/>
  <c r="B960" i="1"/>
  <c r="B1102" i="1"/>
  <c r="I1133" i="1"/>
  <c r="N1133" i="1" s="1"/>
  <c r="B1193" i="1"/>
  <c r="B1219" i="1"/>
  <c r="B1296" i="1"/>
  <c r="I1350" i="1"/>
  <c r="N1350" i="1" s="1"/>
  <c r="B1352" i="1"/>
  <c r="I1368" i="1"/>
  <c r="N1368" i="1" s="1"/>
  <c r="B1366" i="1"/>
  <c r="I1684" i="1"/>
  <c r="N1684" i="1" s="1"/>
  <c r="B1681" i="1"/>
  <c r="I1287" i="1"/>
  <c r="N1287" i="1" s="1"/>
  <c r="B1310" i="1"/>
  <c r="B1450" i="1"/>
  <c r="I1448" i="1"/>
  <c r="N1448" i="1" s="1"/>
  <c r="I1499" i="1"/>
  <c r="N1499" i="1" s="1"/>
  <c r="B1158" i="1"/>
  <c r="I1259" i="1"/>
  <c r="N1259" i="1" s="1"/>
  <c r="B1303" i="1"/>
  <c r="B1200" i="1"/>
  <c r="B1254" i="1"/>
  <c r="I1266" i="1"/>
  <c r="N1266" i="1" s="1"/>
  <c r="B1345" i="1"/>
  <c r="I1343" i="1"/>
  <c r="N1343" i="1" s="1"/>
  <c r="I1469" i="1"/>
  <c r="N1469" i="1" s="1"/>
  <c r="B1471" i="1"/>
  <c r="B1228" i="1"/>
  <c r="B1270" i="1"/>
  <c r="I1320" i="1"/>
  <c r="N1320" i="1" s="1"/>
  <c r="B1317" i="1"/>
  <c r="B1466" i="1"/>
  <c r="I1515" i="1"/>
  <c r="N1515" i="1" s="1"/>
  <c r="B1513" i="1"/>
  <c r="B1340" i="1"/>
  <c r="B1380" i="1"/>
  <c r="B1415" i="1"/>
  <c r="B1695" i="1"/>
  <c r="I1694" i="1"/>
  <c r="N1694" i="1" s="1"/>
  <c r="B1354" i="1"/>
  <c r="B1436" i="1"/>
  <c r="I1537" i="1"/>
  <c r="N1537" i="1" s="1"/>
  <c r="B1534" i="1"/>
  <c r="I1372" i="1"/>
  <c r="N1372" i="1" s="1"/>
  <c r="B1373" i="1"/>
  <c r="B1473" i="1"/>
  <c r="B1751" i="1"/>
  <c r="I1753" i="1"/>
  <c r="N1753" i="1" s="1"/>
  <c r="B1256" i="1"/>
  <c r="B1275" i="1"/>
  <c r="I1329" i="1"/>
  <c r="N1329" i="1" s="1"/>
  <c r="B1359" i="1"/>
  <c r="B1394" i="1"/>
  <c r="I1428" i="1"/>
  <c r="N1428" i="1" s="1"/>
  <c r="B1375" i="1"/>
  <c r="B1725" i="1"/>
  <c r="B1758" i="1"/>
  <c r="B1774" i="1"/>
  <c r="B1845" i="1"/>
  <c r="B1438" i="1"/>
  <c r="B1480" i="1"/>
  <c r="I1524" i="1"/>
  <c r="N1524" i="1" s="1"/>
  <c r="B1520" i="1"/>
  <c r="I1525" i="1"/>
  <c r="N1525" i="1" s="1"/>
  <c r="I1772" i="1"/>
  <c r="N1772" i="1" s="1"/>
  <c r="B1772" i="1"/>
  <c r="B1848" i="1"/>
  <c r="B1618" i="1"/>
  <c r="B1683" i="1"/>
  <c r="B1604" i="1"/>
  <c r="I1602" i="1"/>
  <c r="N1602" i="1" s="1"/>
  <c r="B1814" i="1"/>
  <c r="B1828" i="1"/>
  <c r="I1827" i="1"/>
  <c r="N1827" i="1" s="1"/>
  <c r="B1730" i="1"/>
  <c r="I1729" i="1"/>
  <c r="N1729" i="1" s="1"/>
  <c r="B1779" i="1"/>
  <c r="I1778" i="1"/>
  <c r="N1778" i="1" s="1"/>
  <c r="I1809" i="1"/>
  <c r="N1809" i="1" s="1"/>
  <c r="I1912" i="1"/>
  <c r="N1912" i="1" s="1"/>
  <c r="B1914" i="1" s="1"/>
  <c r="B1911" i="1"/>
  <c r="I1711" i="1"/>
  <c r="N1711" i="1" s="1"/>
  <c r="I1835" i="1"/>
  <c r="N1835" i="1" s="1"/>
  <c r="I1857" i="1"/>
  <c r="N1857" i="1" s="1"/>
  <c r="B1858" i="1" s="1"/>
  <c r="B1855" i="1"/>
  <c r="I1458" i="1"/>
  <c r="N1458" i="1" s="1"/>
  <c r="B1457" i="1"/>
  <c r="B1571" i="1"/>
  <c r="I1570" i="1"/>
  <c r="N1570" i="1" s="1"/>
  <c r="B1569" i="1"/>
  <c r="B1576" i="1"/>
  <c r="B1667" i="1"/>
  <c r="B1541" i="1"/>
  <c r="B1557" i="1"/>
  <c r="B1599" i="1"/>
  <c r="B1625" i="1"/>
  <c r="I1644" i="1"/>
  <c r="N1644" i="1" s="1"/>
  <c r="B1646" i="1"/>
  <c r="B1662" i="1"/>
  <c r="B1543" i="1"/>
  <c r="B1555" i="1"/>
  <c r="B1564" i="1"/>
  <c r="B1562" i="1"/>
  <c r="I1600" i="1"/>
  <c r="N1600" i="1" s="1"/>
  <c r="I1624" i="1"/>
  <c r="N1624" i="1" s="1"/>
  <c r="B1639" i="1"/>
  <c r="B1690" i="1"/>
  <c r="I1727" i="1"/>
  <c r="N1727" i="1" s="1"/>
  <c r="B1856" i="1"/>
  <c r="B1953" i="1"/>
  <c r="B1960" i="1"/>
  <c r="I1959" i="1"/>
  <c r="N1959" i="1" s="1"/>
  <c r="B1963" i="1" s="1"/>
  <c r="B2002" i="1"/>
  <c r="I2003" i="1"/>
  <c r="N2003" i="1" s="1"/>
  <c r="B2005" i="1" s="1"/>
  <c r="Y2289" i="1"/>
  <c r="B2290" i="1"/>
  <c r="B1950" i="1"/>
  <c r="I1485" i="1"/>
  <c r="N1485" i="1" s="1"/>
  <c r="B1485" i="1"/>
  <c r="B1529" i="1"/>
  <c r="B1583" i="1"/>
  <c r="B1606" i="1"/>
  <c r="B1753" i="1"/>
  <c r="B1841" i="1"/>
  <c r="B1873" i="1"/>
  <c r="B1887" i="1"/>
  <c r="B1942" i="1"/>
  <c r="B2012" i="1"/>
  <c r="B1795" i="1"/>
  <c r="B1823" i="1"/>
  <c r="B1901" i="1"/>
  <c r="B1970" i="1"/>
  <c r="B1985" i="1"/>
  <c r="B2075" i="1"/>
  <c r="B2164" i="1"/>
  <c r="Y2162" i="1"/>
  <c r="B2185" i="1"/>
  <c r="Y2183" i="1"/>
  <c r="B2034" i="1"/>
  <c r="B2040" i="1"/>
  <c r="B2083" i="1"/>
  <c r="I2088" i="1"/>
  <c r="N2088" i="1" s="1"/>
  <c r="B2089" i="1" s="1"/>
  <c r="B2143" i="1"/>
  <c r="I1987" i="1"/>
  <c r="N1987" i="1" s="1"/>
  <c r="B1991" i="1" s="1"/>
  <c r="B2069" i="1"/>
  <c r="B2153" i="1"/>
  <c r="B2248" i="1"/>
  <c r="Y2249" i="1"/>
  <c r="B2278" i="1"/>
  <c r="B1702" i="1"/>
  <c r="B1765" i="1"/>
  <c r="B1837" i="1"/>
  <c r="B1842" i="1"/>
  <c r="B1908" i="1"/>
  <c r="B1943" i="1"/>
  <c r="B1946" i="1"/>
  <c r="B1995" i="1"/>
  <c r="B2009" i="1"/>
  <c r="I2095" i="1"/>
  <c r="N2095" i="1" s="1"/>
  <c r="B2096" i="1" s="1"/>
  <c r="B2093" i="1"/>
  <c r="Y2160" i="1"/>
  <c r="B2178" i="1"/>
  <c r="Y2176" i="1"/>
  <c r="B1786" i="1"/>
  <c r="B1821" i="1"/>
  <c r="B1849" i="1"/>
  <c r="B1918" i="1"/>
  <c r="B1919" i="1"/>
  <c r="B1978" i="1"/>
  <c r="B1998" i="1"/>
  <c r="B2047" i="1"/>
  <c r="B2118" i="1"/>
  <c r="B2139" i="1"/>
  <c r="B1744" i="1"/>
  <c r="B1802" i="1"/>
  <c r="I1819" i="1"/>
  <c r="N1819" i="1" s="1"/>
  <c r="B1883" i="1"/>
  <c r="B1890" i="1"/>
  <c r="B1915" i="1"/>
  <c r="B1940" i="1"/>
  <c r="B2103" i="1"/>
  <c r="I2119" i="1"/>
  <c r="N2119" i="1" s="1"/>
  <c r="B2117" i="1" s="1"/>
  <c r="B2188" i="1"/>
  <c r="B1984" i="1"/>
  <c r="B2041" i="1"/>
  <c r="B2061" i="1"/>
  <c r="B2065" i="1"/>
  <c r="I2064" i="1"/>
  <c r="N2064" i="1" s="1"/>
  <c r="B2068" i="1" s="1"/>
  <c r="B2072" i="1"/>
  <c r="B2156" i="1"/>
  <c r="B2166" i="1"/>
  <c r="B2180" i="1"/>
  <c r="B2261" i="1"/>
  <c r="B2264" i="1"/>
  <c r="B2195" i="1"/>
  <c r="I2219" i="1"/>
  <c r="N2219" i="1" s="1"/>
  <c r="B2222" i="1" s="1"/>
  <c r="B2219" i="1"/>
  <c r="B2199" i="1"/>
  <c r="Y2197" i="1"/>
  <c r="I2200" i="1"/>
  <c r="N2200" i="1" s="1"/>
  <c r="B2201" i="1" s="1"/>
  <c r="B2198" i="1"/>
  <c r="B2205" i="1"/>
  <c r="I2204" i="1"/>
  <c r="N2204" i="1" s="1"/>
  <c r="B2208" i="1" s="1"/>
  <c r="B2250" i="1"/>
  <c r="B2026" i="1"/>
  <c r="B2023" i="1"/>
  <c r="B2076" i="1"/>
  <c r="I2132" i="1"/>
  <c r="N2132" i="1" s="1"/>
  <c r="B2131" i="1" s="1"/>
  <c r="I2135" i="1"/>
  <c r="N2135" i="1" s="1"/>
  <c r="B2138" i="1" s="1"/>
  <c r="B2142" i="1"/>
  <c r="B2227" i="1"/>
  <c r="B2020" i="1"/>
  <c r="B2038" i="1"/>
  <c r="I2109" i="1"/>
  <c r="N2109" i="1" s="1"/>
  <c r="B2110" i="1" s="1"/>
  <c r="B2107" i="1"/>
  <c r="B2145" i="1"/>
  <c r="B2209" i="1"/>
  <c r="B1971" i="1"/>
  <c r="B2058" i="1"/>
  <c r="B2125" i="1"/>
  <c r="B2234" i="1"/>
  <c r="B2311" i="1"/>
  <c r="Y2309" i="1"/>
  <c r="B2376" i="1"/>
  <c r="B2373" i="1"/>
  <c r="B2177" i="1"/>
  <c r="B2206" i="1"/>
  <c r="B2226" i="1"/>
  <c r="Y2253" i="1"/>
  <c r="B2275" i="1"/>
  <c r="B2327" i="1"/>
  <c r="B2324" i="1"/>
  <c r="B2320" i="1"/>
  <c r="B2317" i="1"/>
  <c r="B1981" i="1"/>
  <c r="B2170" i="1"/>
  <c r="B2202" i="1"/>
  <c r="B2216" i="1"/>
  <c r="Y2212" i="1"/>
  <c r="B2213" i="1"/>
  <c r="B2299" i="1"/>
  <c r="B2307" i="1"/>
  <c r="Y2348" i="1"/>
  <c r="B2346" i="1"/>
  <c r="I2169" i="1"/>
  <c r="N2169" i="1" s="1"/>
  <c r="B2173" i="1" s="1"/>
  <c r="Y2295" i="1"/>
  <c r="B2297" i="1"/>
  <c r="B2163" i="1"/>
  <c r="B2171" i="1"/>
  <c r="Y2169" i="1"/>
  <c r="B2233" i="1"/>
  <c r="B2236" i="1"/>
  <c r="B2271" i="1"/>
  <c r="B2306" i="1"/>
  <c r="B2348" i="1"/>
  <c r="B2345" i="1"/>
  <c r="B2353" i="1"/>
  <c r="B2283" i="1"/>
  <c r="B2355" i="1"/>
  <c r="B2229" i="1"/>
  <c r="Y2260" i="1"/>
  <c r="B2269" i="1"/>
  <c r="B2292" i="1"/>
  <c r="B2304" i="1"/>
  <c r="B2334" i="1"/>
  <c r="Y2351" i="1"/>
  <c r="B2359" i="1"/>
  <c r="B2362" i="1"/>
  <c r="B2367" i="1"/>
  <c r="B2464" i="1"/>
  <c r="B2467" i="1"/>
  <c r="B2500" i="1"/>
  <c r="Y2498" i="1"/>
  <c r="B2383" i="1"/>
  <c r="B2380" i="1"/>
  <c r="B2460" i="1"/>
  <c r="B2331" i="1"/>
  <c r="B2338" i="1"/>
  <c r="B2369" i="1"/>
  <c r="B2366" i="1"/>
  <c r="B2397" i="1"/>
  <c r="B2394" i="1"/>
  <c r="B2485" i="1"/>
  <c r="B2488" i="1"/>
  <c r="B2342" i="1"/>
  <c r="B2339" i="1"/>
  <c r="B2352" i="1"/>
  <c r="B2387" i="1"/>
  <c r="B2401" i="1"/>
  <c r="B2404" i="1"/>
  <c r="B2453" i="1"/>
  <c r="B2374" i="1"/>
  <c r="Y2372" i="1"/>
  <c r="B2388" i="1"/>
  <c r="B2412" i="1"/>
  <c r="B2370" i="1"/>
  <c r="B2390" i="1"/>
  <c r="B2429" i="1"/>
  <c r="B2432" i="1"/>
  <c r="B2447" i="1"/>
  <c r="B2495" i="1"/>
  <c r="B2405" i="1"/>
  <c r="B2423" i="1"/>
  <c r="Y2421" i="1"/>
  <c r="B2402" i="1"/>
  <c r="Y2400" i="1"/>
  <c r="B2416" i="1"/>
  <c r="Y2414" i="1"/>
  <c r="B2425" i="1"/>
  <c r="B2440" i="1"/>
  <c r="B2444" i="1"/>
  <c r="B2454" i="1"/>
  <c r="B2502" i="1"/>
  <c r="B2499" i="1"/>
  <c r="Y2512" i="1"/>
  <c r="B2514" i="1"/>
  <c r="B2475" i="1"/>
  <c r="B2409" i="1"/>
  <c r="B2437" i="1"/>
  <c r="B2457" i="1"/>
  <c r="B2415" i="1"/>
  <c r="B2443" i="1"/>
  <c r="Y2463" i="1"/>
  <c r="B2398" i="1"/>
  <c r="B2418" i="1"/>
  <c r="B2422" i="1"/>
  <c r="B2446" i="1"/>
  <c r="Y2442" i="1"/>
  <c r="B2458" i="1"/>
  <c r="B2474" i="1"/>
  <c r="B2507" i="1"/>
  <c r="Y2506" i="1"/>
  <c r="B2408" i="1"/>
  <c r="B2451" i="1"/>
  <c r="B2478" i="1"/>
  <c r="B2481" i="1"/>
  <c r="B2411" i="1"/>
  <c r="B2426" i="1"/>
  <c r="B2430" i="1"/>
  <c r="B2436" i="1"/>
  <c r="B2461" i="1"/>
  <c r="B2492" i="1"/>
  <c r="B2468" i="1"/>
  <c r="B2472" i="1"/>
  <c r="Y2470" i="1"/>
  <c r="B2482" i="1"/>
  <c r="B2486" i="1"/>
  <c r="Y2484" i="1"/>
  <c r="B2509" i="1"/>
  <c r="B2506" i="1"/>
  <c r="B2513" i="1"/>
  <c r="B2521" i="1"/>
  <c r="B2537" i="1"/>
  <c r="B2541" i="1"/>
  <c r="B2544" i="1"/>
  <c r="B2549" i="1"/>
  <c r="Y2491" i="1"/>
  <c r="B2527" i="1"/>
  <c r="B2542" i="1"/>
  <c r="Y2540" i="1"/>
  <c r="B2479" i="1"/>
  <c r="Y2477" i="1"/>
  <c r="B2489" i="1"/>
  <c r="B2523" i="1"/>
  <c r="B2530" i="1"/>
  <c r="B2528" i="1"/>
  <c r="Y2533" i="1"/>
  <c r="B2565" i="1"/>
  <c r="B2555" i="1"/>
  <c r="B2558" i="1"/>
  <c r="B2551" i="1"/>
  <c r="B2562" i="1"/>
  <c r="Y2554" i="1"/>
  <c r="Y2561" i="1"/>
  <c r="Y2568" i="1"/>
  <c r="V15" i="1" l="1"/>
  <c r="U380" i="1"/>
  <c r="W378" i="1"/>
  <c r="T379" i="1"/>
  <c r="V17" i="1"/>
  <c r="U17" i="1"/>
  <c r="V379" i="1"/>
  <c r="T42" i="1"/>
  <c r="T43" i="1" l="1"/>
  <c r="V18" i="1"/>
  <c r="U18" i="1"/>
  <c r="W379" i="1"/>
  <c r="T380" i="1"/>
  <c r="V380" i="1"/>
  <c r="U381" i="1"/>
  <c r="W380" i="1" l="1"/>
  <c r="T381" i="1"/>
  <c r="V382" i="1" s="1"/>
  <c r="U19" i="1"/>
  <c r="V19" i="1"/>
  <c r="U382" i="1"/>
  <c r="T44" i="1"/>
  <c r="V381" i="1"/>
  <c r="U383" i="1" l="1"/>
  <c r="W381" i="1"/>
  <c r="T382" i="1"/>
  <c r="U20" i="1"/>
  <c r="V20" i="1"/>
  <c r="T45" i="1"/>
  <c r="W382" i="1" l="1"/>
  <c r="T383" i="1"/>
  <c r="V384" i="1" s="1"/>
  <c r="T46" i="1"/>
  <c r="V21" i="1"/>
  <c r="U21" i="1"/>
  <c r="U384" i="1"/>
  <c r="V383" i="1"/>
  <c r="U385" i="1" l="1"/>
  <c r="V22" i="1"/>
  <c r="U22" i="1"/>
  <c r="T384" i="1"/>
  <c r="W383" i="1"/>
  <c r="B383" i="1" s="1"/>
  <c r="T47" i="1"/>
  <c r="T48" i="1" l="1"/>
  <c r="T385" i="1"/>
  <c r="V386" i="1" s="1"/>
  <c r="W384" i="1"/>
  <c r="U23" i="1"/>
  <c r="V23" i="1"/>
  <c r="U386" i="1"/>
  <c r="V385" i="1"/>
  <c r="U387" i="1" l="1"/>
  <c r="T386" i="1"/>
  <c r="W385" i="1"/>
  <c r="V24" i="1"/>
  <c r="U24" i="1"/>
  <c r="T49" i="1"/>
  <c r="T50" i="1" l="1"/>
  <c r="V25" i="1"/>
  <c r="U25" i="1"/>
  <c r="T387" i="1"/>
  <c r="W386" i="1"/>
  <c r="U388" i="1"/>
  <c r="V387" i="1"/>
  <c r="W387" i="1" l="1"/>
  <c r="T388" i="1"/>
  <c r="V389" i="1" s="1"/>
  <c r="T51" i="1"/>
  <c r="V388" i="1"/>
  <c r="V26" i="1"/>
  <c r="U26" i="1"/>
  <c r="U389" i="1"/>
  <c r="T52" i="1" l="1"/>
  <c r="U390" i="1"/>
  <c r="U27" i="1"/>
  <c r="V27" i="1"/>
  <c r="W388" i="1"/>
  <c r="T389" i="1"/>
  <c r="W389" i="1" l="1"/>
  <c r="T390" i="1"/>
  <c r="V391" i="1" s="1"/>
  <c r="V28" i="1"/>
  <c r="U28" i="1"/>
  <c r="V390" i="1"/>
  <c r="U391" i="1"/>
  <c r="T53" i="1"/>
  <c r="U392" i="1" l="1"/>
  <c r="U29" i="1"/>
  <c r="V29" i="1"/>
  <c r="W390" i="1"/>
  <c r="B390" i="1" s="1"/>
  <c r="T391" i="1"/>
  <c r="T54" i="1"/>
  <c r="W391" i="1" l="1"/>
  <c r="T392" i="1"/>
  <c r="V393" i="1" s="1"/>
  <c r="V30" i="1"/>
  <c r="U30" i="1"/>
  <c r="U393" i="1"/>
  <c r="V392" i="1"/>
  <c r="T55" i="1"/>
  <c r="U394" i="1" l="1"/>
  <c r="U31" i="1"/>
  <c r="V31" i="1"/>
  <c r="W392" i="1"/>
  <c r="T393" i="1"/>
  <c r="T56" i="1"/>
  <c r="T57" i="1" l="1"/>
  <c r="T394" i="1"/>
  <c r="W393" i="1"/>
  <c r="V32" i="1"/>
  <c r="U32" i="1"/>
  <c r="V394" i="1"/>
  <c r="U395" i="1"/>
  <c r="V33" i="1" l="1"/>
  <c r="U33" i="1"/>
  <c r="T395" i="1"/>
  <c r="V396" i="1" s="1"/>
  <c r="W394" i="1"/>
  <c r="T58" i="1"/>
  <c r="U396" i="1"/>
  <c r="V395" i="1"/>
  <c r="T59" i="1" l="1"/>
  <c r="W395" i="1"/>
  <c r="T396" i="1"/>
  <c r="V34" i="1"/>
  <c r="U34" i="1"/>
  <c r="U397" i="1"/>
  <c r="U35" i="1" l="1"/>
  <c r="V35" i="1"/>
  <c r="T397" i="1"/>
  <c r="V398" i="1" s="1"/>
  <c r="W396" i="1"/>
  <c r="T60" i="1"/>
  <c r="U398" i="1"/>
  <c r="V397" i="1"/>
  <c r="U399" i="1" l="1"/>
  <c r="T61" i="1"/>
  <c r="W397" i="1"/>
  <c r="B397" i="1" s="1"/>
  <c r="T398" i="1"/>
  <c r="V399" i="1" s="1"/>
  <c r="V36" i="1"/>
  <c r="U36" i="1"/>
  <c r="T62" i="1" l="1"/>
  <c r="V37" i="1"/>
  <c r="U37" i="1"/>
  <c r="T399" i="1"/>
  <c r="W398" i="1"/>
  <c r="U400" i="1"/>
  <c r="W399" i="1" l="1"/>
  <c r="T400" i="1"/>
  <c r="V401" i="1" s="1"/>
  <c r="V400" i="1"/>
  <c r="U401" i="1"/>
  <c r="V38" i="1"/>
  <c r="U38" i="1"/>
  <c r="T63" i="1"/>
  <c r="U39" i="1" l="1"/>
  <c r="V39" i="1"/>
  <c r="U402" i="1"/>
  <c r="W400" i="1"/>
  <c r="T401" i="1"/>
  <c r="T64" i="1"/>
  <c r="T65" i="1" l="1"/>
  <c r="T402" i="1"/>
  <c r="V403" i="1" s="1"/>
  <c r="W401" i="1"/>
  <c r="U403" i="1"/>
  <c r="V402" i="1"/>
  <c r="U40" i="1"/>
  <c r="V40" i="1"/>
  <c r="U404" i="1" l="1"/>
  <c r="T403" i="1"/>
  <c r="W402" i="1"/>
  <c r="T66" i="1"/>
  <c r="V41" i="1"/>
  <c r="U41" i="1"/>
  <c r="W40" i="1"/>
  <c r="B40" i="1" s="1"/>
  <c r="T67" i="1" l="1"/>
  <c r="T404" i="1"/>
  <c r="V405" i="1" s="1"/>
  <c r="W403" i="1"/>
  <c r="U405" i="1"/>
  <c r="V404" i="1"/>
  <c r="U42" i="1"/>
  <c r="V42" i="1"/>
  <c r="W41" i="1"/>
  <c r="U406" i="1" l="1"/>
  <c r="T405" i="1"/>
  <c r="W404" i="1"/>
  <c r="B404" i="1" s="1"/>
  <c r="T68" i="1"/>
  <c r="U43" i="1"/>
  <c r="V43" i="1"/>
  <c r="W42" i="1"/>
  <c r="W405" i="1" l="1"/>
  <c r="T406" i="1"/>
  <c r="V407" i="1" s="1"/>
  <c r="U407" i="1"/>
  <c r="V406" i="1"/>
  <c r="V44" i="1"/>
  <c r="U44" i="1"/>
  <c r="W43" i="1"/>
  <c r="T69" i="1"/>
  <c r="U45" i="1" l="1"/>
  <c r="V45" i="1"/>
  <c r="W44" i="1"/>
  <c r="U408" i="1"/>
  <c r="T407" i="1"/>
  <c r="W406" i="1"/>
  <c r="T70" i="1"/>
  <c r="T71" i="1" l="1"/>
  <c r="T408" i="1"/>
  <c r="W407" i="1"/>
  <c r="U409" i="1"/>
  <c r="V408" i="1"/>
  <c r="V46" i="1"/>
  <c r="U46" i="1"/>
  <c r="W45" i="1"/>
  <c r="U410" i="1" l="1"/>
  <c r="W408" i="1"/>
  <c r="T409" i="1"/>
  <c r="V47" i="1"/>
  <c r="U47" i="1"/>
  <c r="W46" i="1"/>
  <c r="T72" i="1"/>
  <c r="V409" i="1"/>
  <c r="W409" i="1" l="1"/>
  <c r="T410" i="1"/>
  <c r="V411" i="1" s="1"/>
  <c r="U411" i="1"/>
  <c r="T73" i="1"/>
  <c r="V410" i="1"/>
  <c r="V48" i="1"/>
  <c r="U48" i="1"/>
  <c r="W47" i="1"/>
  <c r="B47" i="1" s="1"/>
  <c r="T74" i="1" l="1"/>
  <c r="U412" i="1"/>
  <c r="W410" i="1"/>
  <c r="T411" i="1"/>
  <c r="U49" i="1"/>
  <c r="V49" i="1"/>
  <c r="W48" i="1"/>
  <c r="W411" i="1" l="1"/>
  <c r="B411" i="1" s="1"/>
  <c r="T412" i="1"/>
  <c r="V413" i="1" s="1"/>
  <c r="U413" i="1"/>
  <c r="V412" i="1"/>
  <c r="T75" i="1"/>
  <c r="U50" i="1"/>
  <c r="V50" i="1"/>
  <c r="W49" i="1"/>
  <c r="U414" i="1" l="1"/>
  <c r="T413" i="1"/>
  <c r="W412" i="1"/>
  <c r="U51" i="1"/>
  <c r="V51" i="1"/>
  <c r="W50" i="1"/>
  <c r="T76" i="1"/>
  <c r="V52" i="1" l="1"/>
  <c r="U52" i="1"/>
  <c r="W51" i="1"/>
  <c r="T414" i="1"/>
  <c r="W413" i="1"/>
  <c r="U415" i="1"/>
  <c r="T77" i="1"/>
  <c r="V414" i="1"/>
  <c r="W414" i="1" l="1"/>
  <c r="T415" i="1"/>
  <c r="T78" i="1"/>
  <c r="V53" i="1"/>
  <c r="U53" i="1"/>
  <c r="W52" i="1"/>
  <c r="U416" i="1"/>
  <c r="V415" i="1"/>
  <c r="V54" i="1" l="1"/>
  <c r="U54" i="1"/>
  <c r="W53" i="1"/>
  <c r="T79" i="1"/>
  <c r="T416" i="1"/>
  <c r="W415" i="1"/>
  <c r="V417" i="1"/>
  <c r="U417" i="1"/>
  <c r="V416" i="1"/>
  <c r="T417" i="1" l="1"/>
  <c r="W416" i="1"/>
  <c r="T80" i="1"/>
  <c r="V55" i="1"/>
  <c r="U55" i="1"/>
  <c r="W54" i="1"/>
  <c r="B54" i="1" s="1"/>
  <c r="U418" i="1"/>
  <c r="T81" i="1" l="1"/>
  <c r="U419" i="1"/>
  <c r="T418" i="1"/>
  <c r="W417" i="1"/>
  <c r="V418" i="1"/>
  <c r="V56" i="1"/>
  <c r="U56" i="1"/>
  <c r="W55" i="1"/>
  <c r="W418" i="1" l="1"/>
  <c r="B418" i="1" s="1"/>
  <c r="T419" i="1"/>
  <c r="V420" i="1" s="1"/>
  <c r="V419" i="1"/>
  <c r="U420" i="1"/>
  <c r="V57" i="1"/>
  <c r="U57" i="1"/>
  <c r="W56" i="1"/>
  <c r="T82" i="1"/>
  <c r="V58" i="1" l="1"/>
  <c r="U58" i="1"/>
  <c r="W57" i="1"/>
  <c r="U421" i="1"/>
  <c r="T83" i="1"/>
  <c r="T420" i="1"/>
  <c r="V421" i="1" s="1"/>
  <c r="W419" i="1"/>
  <c r="T84" i="1" l="1"/>
  <c r="U422" i="1"/>
  <c r="U59" i="1"/>
  <c r="V59" i="1"/>
  <c r="W58" i="1"/>
  <c r="W420" i="1"/>
  <c r="T421" i="1"/>
  <c r="V422" i="1" s="1"/>
  <c r="U60" i="1" l="1"/>
  <c r="V60" i="1"/>
  <c r="W59" i="1"/>
  <c r="T422" i="1"/>
  <c r="V423" i="1" s="1"/>
  <c r="W421" i="1"/>
  <c r="U423" i="1"/>
  <c r="T85" i="1"/>
  <c r="U424" i="1" l="1"/>
  <c r="W422" i="1"/>
  <c r="T423" i="1"/>
  <c r="U61" i="1"/>
  <c r="V61" i="1"/>
  <c r="W60" i="1"/>
  <c r="T86" i="1"/>
  <c r="W423" i="1" l="1"/>
  <c r="T424" i="1"/>
  <c r="V425" i="1" s="1"/>
  <c r="T87" i="1"/>
  <c r="V424" i="1"/>
  <c r="U425" i="1"/>
  <c r="U62" i="1"/>
  <c r="V62" i="1"/>
  <c r="W61" i="1"/>
  <c r="B61" i="1" s="1"/>
  <c r="U426" i="1" l="1"/>
  <c r="T88" i="1"/>
  <c r="T425" i="1"/>
  <c r="W424" i="1"/>
  <c r="U63" i="1"/>
  <c r="V63" i="1"/>
  <c r="W62" i="1"/>
  <c r="U64" i="1" l="1"/>
  <c r="V64" i="1"/>
  <c r="W63" i="1"/>
  <c r="T426" i="1"/>
  <c r="W425" i="1"/>
  <c r="B425" i="1" s="1"/>
  <c r="T89" i="1"/>
  <c r="V426" i="1"/>
  <c r="U427" i="1"/>
  <c r="T90" i="1" l="1"/>
  <c r="T427" i="1"/>
  <c r="V428" i="1" s="1"/>
  <c r="W426" i="1"/>
  <c r="U428" i="1"/>
  <c r="V427" i="1"/>
  <c r="V65" i="1"/>
  <c r="U65" i="1"/>
  <c r="W64" i="1"/>
  <c r="U429" i="1" l="1"/>
  <c r="T428" i="1"/>
  <c r="W427" i="1"/>
  <c r="T91" i="1"/>
  <c r="U66" i="1"/>
  <c r="V66" i="1"/>
  <c r="W65" i="1"/>
  <c r="T92" i="1" l="1"/>
  <c r="T429" i="1"/>
  <c r="W428" i="1"/>
  <c r="U430" i="1"/>
  <c r="V429" i="1"/>
  <c r="V67" i="1"/>
  <c r="U67" i="1"/>
  <c r="W66" i="1"/>
  <c r="U431" i="1" l="1"/>
  <c r="T430" i="1"/>
  <c r="W429" i="1"/>
  <c r="T93" i="1"/>
  <c r="U68" i="1"/>
  <c r="V68" i="1"/>
  <c r="W67" i="1"/>
  <c r="V430" i="1"/>
  <c r="T94" i="1" l="1"/>
  <c r="W430" i="1"/>
  <c r="T431" i="1"/>
  <c r="V432" i="1" s="1"/>
  <c r="U432" i="1"/>
  <c r="V431" i="1"/>
  <c r="U69" i="1"/>
  <c r="V69" i="1"/>
  <c r="W68" i="1"/>
  <c r="B68" i="1" s="1"/>
  <c r="U70" i="1" l="1"/>
  <c r="V70" i="1"/>
  <c r="W69" i="1"/>
  <c r="U433" i="1"/>
  <c r="W431" i="1"/>
  <c r="T432" i="1"/>
  <c r="T95" i="1"/>
  <c r="W432" i="1" l="1"/>
  <c r="B432" i="1" s="1"/>
  <c r="T433" i="1"/>
  <c r="V434" i="1" s="1"/>
  <c r="U434" i="1"/>
  <c r="V433" i="1"/>
  <c r="T96" i="1"/>
  <c r="U71" i="1"/>
  <c r="V71" i="1"/>
  <c r="W70" i="1"/>
  <c r="U435" i="1" l="1"/>
  <c r="W433" i="1"/>
  <c r="T434" i="1"/>
  <c r="V72" i="1"/>
  <c r="U72" i="1"/>
  <c r="W71" i="1"/>
  <c r="T97" i="1"/>
  <c r="W434" i="1" l="1"/>
  <c r="T435" i="1"/>
  <c r="V73" i="1"/>
  <c r="U73" i="1"/>
  <c r="W72" i="1"/>
  <c r="U436" i="1"/>
  <c r="T98" i="1"/>
  <c r="V435" i="1"/>
  <c r="V74" i="1" l="1"/>
  <c r="U74" i="1"/>
  <c r="W73" i="1"/>
  <c r="T99" i="1"/>
  <c r="T436" i="1"/>
  <c r="W435" i="1"/>
  <c r="U437" i="1"/>
  <c r="V436" i="1"/>
  <c r="W436" i="1" l="1"/>
  <c r="T437" i="1"/>
  <c r="T100" i="1"/>
  <c r="U75" i="1"/>
  <c r="V75" i="1"/>
  <c r="W74" i="1"/>
  <c r="U438" i="1"/>
  <c r="V437" i="1"/>
  <c r="U439" i="1" l="1"/>
  <c r="V76" i="1"/>
  <c r="U76" i="1"/>
  <c r="W75" i="1"/>
  <c r="B75" i="1" s="1"/>
  <c r="T101" i="1"/>
  <c r="T438" i="1"/>
  <c r="V439" i="1" s="1"/>
  <c r="W437" i="1"/>
  <c r="V438" i="1"/>
  <c r="U77" i="1" l="1"/>
  <c r="V77" i="1"/>
  <c r="W76" i="1"/>
  <c r="U440" i="1"/>
  <c r="T439" i="1"/>
  <c r="W438" i="1"/>
  <c r="T102" i="1"/>
  <c r="T440" i="1" l="1"/>
  <c r="V441" i="1" s="1"/>
  <c r="W439" i="1"/>
  <c r="B439" i="1" s="1"/>
  <c r="V440" i="1"/>
  <c r="U441" i="1"/>
  <c r="T103" i="1"/>
  <c r="U78" i="1"/>
  <c r="V78" i="1"/>
  <c r="W77" i="1"/>
  <c r="T104" i="1" l="1"/>
  <c r="U442" i="1"/>
  <c r="V79" i="1"/>
  <c r="U79" i="1"/>
  <c r="W78" i="1"/>
  <c r="T441" i="1"/>
  <c r="V442" i="1" s="1"/>
  <c r="W440" i="1"/>
  <c r="U80" i="1" l="1"/>
  <c r="V80" i="1"/>
  <c r="W79" i="1"/>
  <c r="U443" i="1"/>
  <c r="T105" i="1"/>
  <c r="T442" i="1"/>
  <c r="V443" i="1" s="1"/>
  <c r="W441" i="1"/>
  <c r="T106" i="1" l="1"/>
  <c r="U444" i="1"/>
  <c r="W442" i="1"/>
  <c r="T443" i="1"/>
  <c r="U81" i="1"/>
  <c r="V81" i="1"/>
  <c r="W80" i="1"/>
  <c r="U82" i="1" l="1"/>
  <c r="V82" i="1"/>
  <c r="W81" i="1"/>
  <c r="W443" i="1"/>
  <c r="T444" i="1"/>
  <c r="U445" i="1"/>
  <c r="V444" i="1"/>
  <c r="T107" i="1"/>
  <c r="T445" i="1" l="1"/>
  <c r="V446" i="1" s="1"/>
  <c r="W444" i="1"/>
  <c r="T108" i="1"/>
  <c r="V83" i="1"/>
  <c r="U83" i="1"/>
  <c r="W82" i="1"/>
  <c r="B82" i="1" s="1"/>
  <c r="V445" i="1"/>
  <c r="U446" i="1"/>
  <c r="V84" i="1" l="1"/>
  <c r="U84" i="1"/>
  <c r="W83" i="1"/>
  <c r="T109" i="1"/>
  <c r="U447" i="1"/>
  <c r="T446" i="1"/>
  <c r="V447" i="1" s="1"/>
  <c r="W445" i="1"/>
  <c r="U448" i="1" l="1"/>
  <c r="T110" i="1"/>
  <c r="V85" i="1"/>
  <c r="U85" i="1"/>
  <c r="W84" i="1"/>
  <c r="T447" i="1"/>
  <c r="V448" i="1" s="1"/>
  <c r="W446" i="1"/>
  <c r="B446" i="1" s="1"/>
  <c r="T111" i="1" l="1"/>
  <c r="T448" i="1"/>
  <c r="V449" i="1" s="1"/>
  <c r="W447" i="1"/>
  <c r="U449" i="1"/>
  <c r="U86" i="1"/>
  <c r="V86" i="1"/>
  <c r="W85" i="1"/>
  <c r="U87" i="1" l="1"/>
  <c r="V87" i="1"/>
  <c r="W86" i="1"/>
  <c r="U450" i="1"/>
  <c r="T449" i="1"/>
  <c r="V450" i="1" s="1"/>
  <c r="W448" i="1"/>
  <c r="T112" i="1"/>
  <c r="U451" i="1" l="1"/>
  <c r="T450" i="1"/>
  <c r="W449" i="1"/>
  <c r="T113" i="1"/>
  <c r="U88" i="1"/>
  <c r="V88" i="1"/>
  <c r="W87" i="1"/>
  <c r="T114" i="1" l="1"/>
  <c r="W450" i="1"/>
  <c r="T451" i="1"/>
  <c r="V451" i="1"/>
  <c r="U452" i="1"/>
  <c r="V89" i="1"/>
  <c r="U89" i="1"/>
  <c r="W88" i="1"/>
  <c r="T452" i="1" l="1"/>
  <c r="V453" i="1" s="1"/>
  <c r="W451" i="1"/>
  <c r="V90" i="1"/>
  <c r="U90" i="1"/>
  <c r="W89" i="1"/>
  <c r="B89" i="1" s="1"/>
  <c r="T115" i="1"/>
  <c r="V452" i="1"/>
  <c r="U453" i="1"/>
  <c r="T116" i="1" l="1"/>
  <c r="V91" i="1"/>
  <c r="U91" i="1"/>
  <c r="W90" i="1"/>
  <c r="U454" i="1"/>
  <c r="W452" i="1"/>
  <c r="T453" i="1"/>
  <c r="V454" i="1" s="1"/>
  <c r="U92" i="1" l="1"/>
  <c r="V92" i="1"/>
  <c r="W91" i="1"/>
  <c r="T117" i="1"/>
  <c r="T454" i="1"/>
  <c r="W453" i="1"/>
  <c r="B453" i="1" s="1"/>
  <c r="U455" i="1"/>
  <c r="T455" i="1" l="1"/>
  <c r="V456" i="1" s="1"/>
  <c r="W454" i="1"/>
  <c r="T118" i="1"/>
  <c r="V455" i="1"/>
  <c r="U93" i="1"/>
  <c r="V93" i="1"/>
  <c r="W92" i="1"/>
  <c r="U456" i="1"/>
  <c r="V94" i="1" l="1"/>
  <c r="U94" i="1"/>
  <c r="W93" i="1"/>
  <c r="T119" i="1"/>
  <c r="U457" i="1"/>
  <c r="T456" i="1"/>
  <c r="W455" i="1"/>
  <c r="T120" i="1" l="1"/>
  <c r="V95" i="1"/>
  <c r="U95" i="1"/>
  <c r="W94" i="1"/>
  <c r="T457" i="1"/>
  <c r="W456" i="1"/>
  <c r="U458" i="1"/>
  <c r="V457" i="1"/>
  <c r="T458" i="1" l="1"/>
  <c r="V459" i="1" s="1"/>
  <c r="W457" i="1"/>
  <c r="U96" i="1"/>
  <c r="V96" i="1"/>
  <c r="W95" i="1"/>
  <c r="T121" i="1"/>
  <c r="U459" i="1"/>
  <c r="V458" i="1"/>
  <c r="T122" i="1" l="1"/>
  <c r="U97" i="1"/>
  <c r="V97" i="1"/>
  <c r="W96" i="1"/>
  <c r="B96" i="1" s="1"/>
  <c r="U460" i="1"/>
  <c r="W458" i="1"/>
  <c r="T459" i="1"/>
  <c r="U98" i="1" l="1"/>
  <c r="V98" i="1"/>
  <c r="W97" i="1"/>
  <c r="W459" i="1"/>
  <c r="T460" i="1"/>
  <c r="T123" i="1"/>
  <c r="U461" i="1"/>
  <c r="V460" i="1"/>
  <c r="T124" i="1" l="1"/>
  <c r="T461" i="1"/>
  <c r="V462" i="1" s="1"/>
  <c r="W460" i="1"/>
  <c r="B460" i="1" s="1"/>
  <c r="U462" i="1"/>
  <c r="V99" i="1"/>
  <c r="U99" i="1"/>
  <c r="W98" i="1"/>
  <c r="V461" i="1"/>
  <c r="U463" i="1" l="1"/>
  <c r="W461" i="1"/>
  <c r="T462" i="1"/>
  <c r="T125" i="1"/>
  <c r="V100" i="1"/>
  <c r="U100" i="1"/>
  <c r="W99" i="1"/>
  <c r="T126" i="1" l="1"/>
  <c r="T463" i="1"/>
  <c r="W462" i="1"/>
  <c r="V463" i="1"/>
  <c r="U464" i="1"/>
  <c r="V101" i="1"/>
  <c r="U101" i="1"/>
  <c r="W100" i="1"/>
  <c r="V102" i="1" l="1"/>
  <c r="U102" i="1"/>
  <c r="W101" i="1"/>
  <c r="W463" i="1"/>
  <c r="T464" i="1"/>
  <c r="V464" i="1"/>
  <c r="T127" i="1"/>
  <c r="U465" i="1"/>
  <c r="T128" i="1" l="1"/>
  <c r="W464" i="1"/>
  <c r="T465" i="1"/>
  <c r="U466" i="1"/>
  <c r="U103" i="1"/>
  <c r="V103" i="1"/>
  <c r="W102" i="1"/>
  <c r="V465" i="1"/>
  <c r="T466" i="1" l="1"/>
  <c r="V467" i="1" s="1"/>
  <c r="W465" i="1"/>
  <c r="T129" i="1"/>
  <c r="U104" i="1"/>
  <c r="V104" i="1"/>
  <c r="W103" i="1"/>
  <c r="B103" i="1" s="1"/>
  <c r="V466" i="1"/>
  <c r="U467" i="1"/>
  <c r="U105" i="1" l="1"/>
  <c r="V105" i="1"/>
  <c r="W104" i="1"/>
  <c r="T130" i="1"/>
  <c r="U468" i="1"/>
  <c r="W466" i="1"/>
  <c r="T467" i="1"/>
  <c r="V468" i="1" s="1"/>
  <c r="U469" i="1" l="1"/>
  <c r="T131" i="1"/>
  <c r="T468" i="1"/>
  <c r="W467" i="1"/>
  <c r="B467" i="1" s="1"/>
  <c r="V106" i="1"/>
  <c r="U106" i="1"/>
  <c r="W105" i="1"/>
  <c r="T469" i="1" l="1"/>
  <c r="V470" i="1" s="1"/>
  <c r="W468" i="1"/>
  <c r="T132" i="1"/>
  <c r="V469" i="1"/>
  <c r="V107" i="1"/>
  <c r="U107" i="1"/>
  <c r="W106" i="1"/>
  <c r="U470" i="1"/>
  <c r="V108" i="1" l="1"/>
  <c r="U108" i="1"/>
  <c r="W107" i="1"/>
  <c r="T133" i="1"/>
  <c r="U471" i="1"/>
  <c r="T470" i="1"/>
  <c r="V471" i="1" s="1"/>
  <c r="W469" i="1"/>
  <c r="U472" i="1" l="1"/>
  <c r="T134" i="1"/>
  <c r="V109" i="1"/>
  <c r="U109" i="1"/>
  <c r="W108" i="1"/>
  <c r="T471" i="1"/>
  <c r="V472" i="1" s="1"/>
  <c r="W470" i="1"/>
  <c r="U110" i="1" l="1"/>
  <c r="V110" i="1"/>
  <c r="W109" i="1"/>
  <c r="T135" i="1"/>
  <c r="U473" i="1"/>
  <c r="T472" i="1"/>
  <c r="V473" i="1" s="1"/>
  <c r="W471" i="1"/>
  <c r="U474" i="1" l="1"/>
  <c r="T136" i="1"/>
  <c r="T473" i="1"/>
  <c r="W472" i="1"/>
  <c r="V111" i="1"/>
  <c r="U111" i="1"/>
  <c r="W110" i="1"/>
  <c r="B110" i="1" s="1"/>
  <c r="T474" i="1" l="1"/>
  <c r="V475" i="1" s="1"/>
  <c r="W473" i="1"/>
  <c r="T137" i="1"/>
  <c r="V474" i="1"/>
  <c r="U475" i="1"/>
  <c r="U112" i="1"/>
  <c r="V112" i="1"/>
  <c r="W111" i="1"/>
  <c r="T138" i="1" l="1"/>
  <c r="T475" i="1"/>
  <c r="W474" i="1"/>
  <c r="B474" i="1" s="1"/>
  <c r="U113" i="1"/>
  <c r="V113" i="1"/>
  <c r="W112" i="1"/>
  <c r="U476" i="1"/>
  <c r="U114" i="1" l="1"/>
  <c r="V114" i="1"/>
  <c r="W113" i="1"/>
  <c r="W475" i="1"/>
  <c r="T476" i="1"/>
  <c r="V477" i="1" s="1"/>
  <c r="U477" i="1"/>
  <c r="V476" i="1"/>
  <c r="T139" i="1"/>
  <c r="U478" i="1" l="1"/>
  <c r="T477" i="1"/>
  <c r="W476" i="1"/>
  <c r="T140" i="1"/>
  <c r="V115" i="1"/>
  <c r="U115" i="1"/>
  <c r="W114" i="1"/>
  <c r="T478" i="1" l="1"/>
  <c r="V479" i="1" s="1"/>
  <c r="W477" i="1"/>
  <c r="V116" i="1"/>
  <c r="U116" i="1"/>
  <c r="W115" i="1"/>
  <c r="U479" i="1"/>
  <c r="V478" i="1"/>
  <c r="T141" i="1"/>
  <c r="U480" i="1" l="1"/>
  <c r="U117" i="1"/>
  <c r="V117" i="1"/>
  <c r="W116" i="1"/>
  <c r="T142" i="1"/>
  <c r="T479" i="1"/>
  <c r="W478" i="1"/>
  <c r="U481" i="1" l="1"/>
  <c r="T143" i="1"/>
  <c r="U118" i="1"/>
  <c r="V118" i="1"/>
  <c r="W117" i="1"/>
  <c r="B117" i="1" s="1"/>
  <c r="T480" i="1"/>
  <c r="V481" i="1" s="1"/>
  <c r="W479" i="1"/>
  <c r="V480" i="1"/>
  <c r="V119" i="1" l="1"/>
  <c r="U119" i="1"/>
  <c r="W118" i="1"/>
  <c r="T144" i="1"/>
  <c r="U482" i="1"/>
  <c r="T481" i="1"/>
  <c r="V482" i="1" s="1"/>
  <c r="W480" i="1"/>
  <c r="U483" i="1" l="1"/>
  <c r="T145" i="1"/>
  <c r="V120" i="1"/>
  <c r="U120" i="1"/>
  <c r="W119" i="1"/>
  <c r="W481" i="1"/>
  <c r="B481" i="1" s="1"/>
  <c r="T482" i="1"/>
  <c r="V121" i="1" l="1"/>
  <c r="U121" i="1"/>
  <c r="W120" i="1"/>
  <c r="T146" i="1"/>
  <c r="W482" i="1"/>
  <c r="T483" i="1"/>
  <c r="V484" i="1" s="1"/>
  <c r="U484" i="1"/>
  <c r="V483" i="1"/>
  <c r="T147" i="1" l="1"/>
  <c r="V122" i="1"/>
  <c r="U122" i="1"/>
  <c r="W121" i="1"/>
  <c r="U485" i="1"/>
  <c r="W483" i="1"/>
  <c r="T484" i="1"/>
  <c r="U486" i="1" l="1"/>
  <c r="V123" i="1"/>
  <c r="U123" i="1"/>
  <c r="W122" i="1"/>
  <c r="T148" i="1"/>
  <c r="T485" i="1"/>
  <c r="W484" i="1"/>
  <c r="V485" i="1"/>
  <c r="T486" i="1" l="1"/>
  <c r="V487" i="1" s="1"/>
  <c r="W485" i="1"/>
  <c r="U487" i="1"/>
  <c r="T149" i="1"/>
  <c r="V124" i="1"/>
  <c r="U124" i="1"/>
  <c r="W123" i="1"/>
  <c r="V486" i="1"/>
  <c r="V125" i="1" l="1"/>
  <c r="U125" i="1"/>
  <c r="W124" i="1"/>
  <c r="B124" i="1" s="1"/>
  <c r="U488" i="1"/>
  <c r="T150" i="1"/>
  <c r="T487" i="1"/>
  <c r="V488" i="1" s="1"/>
  <c r="W486" i="1"/>
  <c r="T151" i="1" l="1"/>
  <c r="U489" i="1"/>
  <c r="U126" i="1"/>
  <c r="V126" i="1"/>
  <c r="W125" i="1"/>
  <c r="T488" i="1"/>
  <c r="W487" i="1"/>
  <c r="T489" i="1" l="1"/>
  <c r="W488" i="1"/>
  <c r="B488" i="1" s="1"/>
  <c r="V127" i="1"/>
  <c r="U127" i="1"/>
  <c r="W126" i="1"/>
  <c r="V490" i="1"/>
  <c r="U490" i="1"/>
  <c r="V489" i="1"/>
  <c r="T152" i="1"/>
  <c r="V128" i="1" l="1"/>
  <c r="U128" i="1"/>
  <c r="W127" i="1"/>
  <c r="U491" i="1"/>
  <c r="T153" i="1"/>
  <c r="T490" i="1"/>
  <c r="V491" i="1" s="1"/>
  <c r="W489" i="1"/>
  <c r="U492" i="1" l="1"/>
  <c r="V129" i="1"/>
  <c r="U129" i="1"/>
  <c r="W128" i="1"/>
  <c r="T491" i="1"/>
  <c r="W490" i="1"/>
  <c r="T154" i="1"/>
  <c r="T492" i="1" l="1"/>
  <c r="V493" i="1" s="1"/>
  <c r="W491" i="1"/>
  <c r="U130" i="1"/>
  <c r="V130" i="1"/>
  <c r="W129" i="1"/>
  <c r="T155" i="1"/>
  <c r="V492" i="1"/>
  <c r="U493" i="1"/>
  <c r="T156" i="1" l="1"/>
  <c r="U131" i="1"/>
  <c r="V131" i="1"/>
  <c r="W130" i="1"/>
  <c r="U494" i="1"/>
  <c r="W492" i="1"/>
  <c r="T493" i="1"/>
  <c r="V494" i="1" s="1"/>
  <c r="U495" i="1" l="1"/>
  <c r="U132" i="1"/>
  <c r="V132" i="1"/>
  <c r="W131" i="1"/>
  <c r="B131" i="1" s="1"/>
  <c r="W493" i="1"/>
  <c r="T494" i="1"/>
  <c r="V495" i="1" s="1"/>
  <c r="T157" i="1"/>
  <c r="V133" i="1" l="1"/>
  <c r="U133" i="1"/>
  <c r="W132" i="1"/>
  <c r="U496" i="1"/>
  <c r="T158" i="1"/>
  <c r="W494" i="1"/>
  <c r="T495" i="1"/>
  <c r="V496" i="1" s="1"/>
  <c r="T159" i="1" l="1"/>
  <c r="U497" i="1"/>
  <c r="V134" i="1"/>
  <c r="U134" i="1"/>
  <c r="W133" i="1"/>
  <c r="T496" i="1"/>
  <c r="V497" i="1" s="1"/>
  <c r="W495" i="1"/>
  <c r="B495" i="1" s="1"/>
  <c r="U135" i="1" l="1"/>
  <c r="V135" i="1"/>
  <c r="W134" i="1"/>
  <c r="U498" i="1"/>
  <c r="T160" i="1"/>
  <c r="W496" i="1"/>
  <c r="T497" i="1"/>
  <c r="V498" i="1" s="1"/>
  <c r="U499" i="1" l="1"/>
  <c r="W497" i="1"/>
  <c r="T498" i="1"/>
  <c r="U136" i="1"/>
  <c r="V136" i="1"/>
  <c r="W135" i="1"/>
  <c r="T161" i="1"/>
  <c r="V137" i="1" l="1"/>
  <c r="U137" i="1"/>
  <c r="W136" i="1"/>
  <c r="W498" i="1"/>
  <c r="T499" i="1"/>
  <c r="T162" i="1"/>
  <c r="U500" i="1"/>
  <c r="V499" i="1"/>
  <c r="T163" i="1" l="1"/>
  <c r="W499" i="1"/>
  <c r="T500" i="1"/>
  <c r="U138" i="1"/>
  <c r="V138" i="1"/>
  <c r="W137" i="1"/>
  <c r="U501" i="1"/>
  <c r="V500" i="1"/>
  <c r="U139" i="1" l="1"/>
  <c r="V139" i="1"/>
  <c r="W138" i="1"/>
  <c r="B138" i="1" s="1"/>
  <c r="T501" i="1"/>
  <c r="W500" i="1"/>
  <c r="T164" i="1"/>
  <c r="V501" i="1"/>
  <c r="U502" i="1"/>
  <c r="T165" i="1" l="1"/>
  <c r="T502" i="1"/>
  <c r="V503" i="1" s="1"/>
  <c r="W501" i="1"/>
  <c r="U503" i="1"/>
  <c r="V502" i="1"/>
  <c r="V140" i="1"/>
  <c r="U140" i="1"/>
  <c r="W139" i="1"/>
  <c r="U504" i="1" l="1"/>
  <c r="W502" i="1"/>
  <c r="B502" i="1" s="1"/>
  <c r="T503" i="1"/>
  <c r="T166" i="1"/>
  <c r="U141" i="1"/>
  <c r="V141" i="1"/>
  <c r="W140" i="1"/>
  <c r="V142" i="1" l="1"/>
  <c r="U142" i="1"/>
  <c r="W141" i="1"/>
  <c r="T167" i="1"/>
  <c r="W503" i="1"/>
  <c r="T504" i="1"/>
  <c r="U505" i="1"/>
  <c r="V504" i="1"/>
  <c r="U506" i="1" l="1"/>
  <c r="T505" i="1"/>
  <c r="W504" i="1"/>
  <c r="T168" i="1"/>
  <c r="U143" i="1"/>
  <c r="V143" i="1"/>
  <c r="W142" i="1"/>
  <c r="V505" i="1"/>
  <c r="T169" i="1" l="1"/>
  <c r="W505" i="1"/>
  <c r="T506" i="1"/>
  <c r="V506" i="1"/>
  <c r="V144" i="1"/>
  <c r="U144" i="1"/>
  <c r="W143" i="1"/>
  <c r="U507" i="1"/>
  <c r="V145" i="1" l="1"/>
  <c r="U145" i="1"/>
  <c r="W144" i="1"/>
  <c r="W506" i="1"/>
  <c r="T507" i="1"/>
  <c r="V508" i="1" s="1"/>
  <c r="U508" i="1"/>
  <c r="V507" i="1"/>
  <c r="T170" i="1"/>
  <c r="U509" i="1" l="1"/>
  <c r="W507" i="1"/>
  <c r="T508" i="1"/>
  <c r="T171" i="1"/>
  <c r="V146" i="1"/>
  <c r="U146" i="1"/>
  <c r="W145" i="1"/>
  <c r="B145" i="1" s="1"/>
  <c r="V147" i="1" l="1"/>
  <c r="U147" i="1"/>
  <c r="W146" i="1"/>
  <c r="T172" i="1"/>
  <c r="T509" i="1"/>
  <c r="W508" i="1"/>
  <c r="V509" i="1"/>
  <c r="U510" i="1"/>
  <c r="W509" i="1" l="1"/>
  <c r="B509" i="1" s="1"/>
  <c r="T510" i="1"/>
  <c r="V511" i="1" s="1"/>
  <c r="T173" i="1"/>
  <c r="U511" i="1"/>
  <c r="V510" i="1"/>
  <c r="V148" i="1"/>
  <c r="U148" i="1"/>
  <c r="W147" i="1"/>
  <c r="U512" i="1" l="1"/>
  <c r="T174" i="1"/>
  <c r="V149" i="1"/>
  <c r="U149" i="1"/>
  <c r="W148" i="1"/>
  <c r="W510" i="1"/>
  <c r="T511" i="1"/>
  <c r="V512" i="1" s="1"/>
  <c r="V150" i="1" l="1"/>
  <c r="U150" i="1"/>
  <c r="W149" i="1"/>
  <c r="T175" i="1"/>
  <c r="W511" i="1"/>
  <c r="T512" i="1"/>
  <c r="V513" i="1" s="1"/>
  <c r="U513" i="1"/>
  <c r="T176" i="1" l="1"/>
  <c r="U514" i="1"/>
  <c r="U151" i="1"/>
  <c r="V151" i="1"/>
  <c r="W150" i="1"/>
  <c r="W512" i="1"/>
  <c r="T513" i="1"/>
  <c r="V514" i="1" s="1"/>
  <c r="V152" i="1" l="1"/>
  <c r="U152" i="1"/>
  <c r="W151" i="1"/>
  <c r="U515" i="1"/>
  <c r="T177" i="1"/>
  <c r="T514" i="1"/>
  <c r="V515" i="1" s="1"/>
  <c r="W513" i="1"/>
  <c r="T178" i="1" l="1"/>
  <c r="U516" i="1"/>
  <c r="V153" i="1"/>
  <c r="U153" i="1"/>
  <c r="W152" i="1"/>
  <c r="B152" i="1" s="1"/>
  <c r="T515" i="1"/>
  <c r="W514" i="1"/>
  <c r="W515" i="1" l="1"/>
  <c r="T516" i="1"/>
  <c r="V517" i="1" s="1"/>
  <c r="V154" i="1"/>
  <c r="U154" i="1"/>
  <c r="W153" i="1"/>
  <c r="V516" i="1"/>
  <c r="U517" i="1"/>
  <c r="T179" i="1"/>
  <c r="U518" i="1" l="1"/>
  <c r="V155" i="1"/>
  <c r="U155" i="1"/>
  <c r="W154" i="1"/>
  <c r="W516" i="1"/>
  <c r="B516" i="1" s="1"/>
  <c r="T517" i="1"/>
  <c r="V518" i="1" s="1"/>
  <c r="T180" i="1"/>
  <c r="U156" i="1" l="1"/>
  <c r="V156" i="1"/>
  <c r="W155" i="1"/>
  <c r="T181" i="1"/>
  <c r="U519" i="1"/>
  <c r="T518" i="1"/>
  <c r="V519" i="1" s="1"/>
  <c r="W517" i="1"/>
  <c r="U520" i="1" l="1"/>
  <c r="U157" i="1"/>
  <c r="V157" i="1"/>
  <c r="W156" i="1"/>
  <c r="T182" i="1"/>
  <c r="W518" i="1"/>
  <c r="T519" i="1"/>
  <c r="T183" i="1" l="1"/>
  <c r="V158" i="1"/>
  <c r="U158" i="1"/>
  <c r="W157" i="1"/>
  <c r="W519" i="1"/>
  <c r="T520" i="1"/>
  <c r="U521" i="1"/>
  <c r="V520" i="1"/>
  <c r="T521" i="1" l="1"/>
  <c r="V522" i="1" s="1"/>
  <c r="W520" i="1"/>
  <c r="V159" i="1"/>
  <c r="U159" i="1"/>
  <c r="W158" i="1"/>
  <c r="T184" i="1"/>
  <c r="V521" i="1"/>
  <c r="U522" i="1"/>
  <c r="T185" i="1" l="1"/>
  <c r="V160" i="1"/>
  <c r="U160" i="1"/>
  <c r="W159" i="1"/>
  <c r="B159" i="1" s="1"/>
  <c r="U523" i="1"/>
  <c r="W521" i="1"/>
  <c r="T522" i="1"/>
  <c r="V523" i="1" s="1"/>
  <c r="U524" i="1" l="1"/>
  <c r="U161" i="1"/>
  <c r="V161" i="1"/>
  <c r="W160" i="1"/>
  <c r="T186" i="1"/>
  <c r="W522" i="1"/>
  <c r="T523" i="1"/>
  <c r="T187" i="1" l="1"/>
  <c r="U162" i="1"/>
  <c r="V162" i="1"/>
  <c r="W161" i="1"/>
  <c r="U525" i="1"/>
  <c r="T524" i="1"/>
  <c r="V525" i="1" s="1"/>
  <c r="W523" i="1"/>
  <c r="B523" i="1" s="1"/>
  <c r="V524" i="1"/>
  <c r="U526" i="1" l="1"/>
  <c r="V163" i="1"/>
  <c r="U163" i="1"/>
  <c r="W162" i="1"/>
  <c r="T525" i="1"/>
  <c r="W524" i="1"/>
  <c r="T188" i="1"/>
  <c r="T526" i="1" l="1"/>
  <c r="W525" i="1"/>
  <c r="V164" i="1"/>
  <c r="U164" i="1"/>
  <c r="W163" i="1"/>
  <c r="U527" i="1"/>
  <c r="T189" i="1"/>
  <c r="V526" i="1"/>
  <c r="U528" i="1" l="1"/>
  <c r="U165" i="1"/>
  <c r="V165" i="1"/>
  <c r="W164" i="1"/>
  <c r="T190" i="1"/>
  <c r="T527" i="1"/>
  <c r="V528" i="1" s="1"/>
  <c r="W526" i="1"/>
  <c r="V527" i="1"/>
  <c r="T191" i="1" l="1"/>
  <c r="U166" i="1"/>
  <c r="V166" i="1"/>
  <c r="W165" i="1"/>
  <c r="U529" i="1"/>
  <c r="W527" i="1"/>
  <c r="T528" i="1"/>
  <c r="V529" i="1" s="1"/>
  <c r="U167" i="1" l="1"/>
  <c r="V167" i="1"/>
  <c r="W166" i="1"/>
  <c r="B166" i="1" s="1"/>
  <c r="T192" i="1"/>
  <c r="T529" i="1"/>
  <c r="W528" i="1"/>
  <c r="U530" i="1"/>
  <c r="U531" i="1" l="1"/>
  <c r="W529" i="1"/>
  <c r="T530" i="1"/>
  <c r="T193" i="1"/>
  <c r="V530" i="1"/>
  <c r="U168" i="1"/>
  <c r="V168" i="1"/>
  <c r="W167" i="1"/>
  <c r="T194" i="1" l="1"/>
  <c r="T531" i="1"/>
  <c r="V532" i="1" s="1"/>
  <c r="W530" i="1"/>
  <c r="B530" i="1" s="1"/>
  <c r="V531" i="1"/>
  <c r="U532" i="1"/>
  <c r="V169" i="1"/>
  <c r="U169" i="1"/>
  <c r="W168" i="1"/>
  <c r="T532" i="1" l="1"/>
  <c r="V533" i="1" s="1"/>
  <c r="W531" i="1"/>
  <c r="U170" i="1"/>
  <c r="V170" i="1"/>
  <c r="W169" i="1"/>
  <c r="T195" i="1"/>
  <c r="U533" i="1"/>
  <c r="U534" i="1" l="1"/>
  <c r="T196" i="1"/>
  <c r="U171" i="1"/>
  <c r="V171" i="1"/>
  <c r="W170" i="1"/>
  <c r="T533" i="1"/>
  <c r="W532" i="1"/>
  <c r="U172" i="1" l="1"/>
  <c r="V172" i="1"/>
  <c r="W171" i="1"/>
  <c r="T197" i="1"/>
  <c r="W533" i="1"/>
  <c r="T534" i="1"/>
  <c r="V535" i="1" s="1"/>
  <c r="U535" i="1"/>
  <c r="V534" i="1"/>
  <c r="T198" i="1" l="1"/>
  <c r="U536" i="1"/>
  <c r="V173" i="1"/>
  <c r="U173" i="1"/>
  <c r="W172" i="1"/>
  <c r="W534" i="1"/>
  <c r="T535" i="1"/>
  <c r="V536" i="1" s="1"/>
  <c r="U537" i="1" l="1"/>
  <c r="T199" i="1"/>
  <c r="W535" i="1"/>
  <c r="T536" i="1"/>
  <c r="V174" i="1"/>
  <c r="U174" i="1"/>
  <c r="W173" i="1"/>
  <c r="B173" i="1" s="1"/>
  <c r="T537" i="1" l="1"/>
  <c r="V538" i="1" s="1"/>
  <c r="W536" i="1"/>
  <c r="T200" i="1"/>
  <c r="V537" i="1"/>
  <c r="U538" i="1"/>
  <c r="U175" i="1"/>
  <c r="V175" i="1"/>
  <c r="W174" i="1"/>
  <c r="U176" i="1" l="1"/>
  <c r="V176" i="1"/>
  <c r="W175" i="1"/>
  <c r="U539" i="1"/>
  <c r="T201" i="1"/>
  <c r="W537" i="1"/>
  <c r="B537" i="1" s="1"/>
  <c r="T538" i="1"/>
  <c r="V539" i="1" s="1"/>
  <c r="T202" i="1" l="1"/>
  <c r="U540" i="1"/>
  <c r="T539" i="1"/>
  <c r="W538" i="1"/>
  <c r="U177" i="1"/>
  <c r="V177" i="1"/>
  <c r="W176" i="1"/>
  <c r="U178" i="1" l="1"/>
  <c r="V178" i="1"/>
  <c r="W177" i="1"/>
  <c r="W539" i="1"/>
  <c r="T540" i="1"/>
  <c r="V540" i="1"/>
  <c r="U541" i="1"/>
  <c r="T203" i="1"/>
  <c r="T541" i="1" l="1"/>
  <c r="V542" i="1" s="1"/>
  <c r="W540" i="1"/>
  <c r="T204" i="1"/>
  <c r="V541" i="1"/>
  <c r="V179" i="1"/>
  <c r="U179" i="1"/>
  <c r="W178" i="1"/>
  <c r="U542" i="1"/>
  <c r="U543" i="1" l="1"/>
  <c r="T205" i="1"/>
  <c r="W541" i="1"/>
  <c r="T542" i="1"/>
  <c r="U180" i="1"/>
  <c r="V180" i="1"/>
  <c r="W179" i="1"/>
  <c r="T543" i="1" l="1"/>
  <c r="V544" i="1" s="1"/>
  <c r="W542" i="1"/>
  <c r="T206" i="1"/>
  <c r="V543" i="1"/>
  <c r="U544" i="1"/>
  <c r="U181" i="1"/>
  <c r="V181" i="1"/>
  <c r="W180" i="1"/>
  <c r="B180" i="1" s="1"/>
  <c r="U545" i="1" l="1"/>
  <c r="U182" i="1"/>
  <c r="V182" i="1"/>
  <c r="W181" i="1"/>
  <c r="T207" i="1"/>
  <c r="T544" i="1"/>
  <c r="W543" i="1"/>
  <c r="T545" i="1" l="1"/>
  <c r="V546" i="1" s="1"/>
  <c r="W544" i="1"/>
  <c r="B544" i="1" s="1"/>
  <c r="T208" i="1"/>
  <c r="U183" i="1"/>
  <c r="V183" i="1"/>
  <c r="W182" i="1"/>
  <c r="V545" i="1"/>
  <c r="U546" i="1"/>
  <c r="U184" i="1" l="1"/>
  <c r="V184" i="1"/>
  <c r="W183" i="1"/>
  <c r="T209" i="1"/>
  <c r="U547" i="1"/>
  <c r="T546" i="1"/>
  <c r="W545" i="1"/>
  <c r="T547" i="1" l="1"/>
  <c r="V548" i="1" s="1"/>
  <c r="W546" i="1"/>
  <c r="U548" i="1"/>
  <c r="V547" i="1"/>
  <c r="T210" i="1"/>
  <c r="U185" i="1"/>
  <c r="V185" i="1"/>
  <c r="W184" i="1"/>
  <c r="U549" i="1" l="1"/>
  <c r="V186" i="1"/>
  <c r="U186" i="1"/>
  <c r="W185" i="1"/>
  <c r="W547" i="1"/>
  <c r="T548" i="1"/>
  <c r="V549" i="1" s="1"/>
  <c r="T211" i="1"/>
  <c r="U187" i="1" l="1"/>
  <c r="V187" i="1"/>
  <c r="W186" i="1"/>
  <c r="U550" i="1"/>
  <c r="T212" i="1"/>
  <c r="T549" i="1"/>
  <c r="W548" i="1"/>
  <c r="T550" i="1" l="1"/>
  <c r="V551" i="1" s="1"/>
  <c r="W549" i="1"/>
  <c r="T213" i="1"/>
  <c r="U551" i="1"/>
  <c r="V550" i="1"/>
  <c r="V188" i="1"/>
  <c r="U188" i="1"/>
  <c r="W187" i="1"/>
  <c r="B187" i="1" s="1"/>
  <c r="T214" i="1" l="1"/>
  <c r="U552" i="1"/>
  <c r="V189" i="1"/>
  <c r="U189" i="1"/>
  <c r="W188" i="1"/>
  <c r="W550" i="1"/>
  <c r="T551" i="1"/>
  <c r="V552" i="1" s="1"/>
  <c r="U190" i="1" l="1"/>
  <c r="V190" i="1"/>
  <c r="W189" i="1"/>
  <c r="U553" i="1"/>
  <c r="T215" i="1"/>
  <c r="W551" i="1"/>
  <c r="B551" i="1" s="1"/>
  <c r="T552" i="1"/>
  <c r="V553" i="1" s="1"/>
  <c r="T216" i="1" l="1"/>
  <c r="U554" i="1"/>
  <c r="W552" i="1"/>
  <c r="T553" i="1"/>
  <c r="V191" i="1"/>
  <c r="U191" i="1"/>
  <c r="W190" i="1"/>
  <c r="T554" i="1" l="1"/>
  <c r="V555" i="1" s="1"/>
  <c r="W553" i="1"/>
  <c r="U555" i="1"/>
  <c r="V554" i="1"/>
  <c r="T217" i="1"/>
  <c r="U192" i="1"/>
  <c r="V192" i="1"/>
  <c r="W191" i="1"/>
  <c r="U556" i="1" l="1"/>
  <c r="V193" i="1"/>
  <c r="U193" i="1"/>
  <c r="W192" i="1"/>
  <c r="W554" i="1"/>
  <c r="T555" i="1"/>
  <c r="T218" i="1"/>
  <c r="T556" i="1" l="1"/>
  <c r="V557" i="1" s="1"/>
  <c r="W555" i="1"/>
  <c r="V194" i="1"/>
  <c r="U194" i="1"/>
  <c r="W193" i="1"/>
  <c r="V556" i="1"/>
  <c r="T219" i="1"/>
  <c r="U557" i="1"/>
  <c r="T220" i="1" l="1"/>
  <c r="U195" i="1"/>
  <c r="V195" i="1"/>
  <c r="W194" i="1"/>
  <c r="B194" i="1" s="1"/>
  <c r="U558" i="1"/>
  <c r="T557" i="1"/>
  <c r="V558" i="1" s="1"/>
  <c r="W556" i="1"/>
  <c r="U559" i="1" l="1"/>
  <c r="V196" i="1"/>
  <c r="U196" i="1"/>
  <c r="W195" i="1"/>
  <c r="T221" i="1"/>
  <c r="T558" i="1"/>
  <c r="V559" i="1" s="1"/>
  <c r="W557" i="1"/>
  <c r="T222" i="1" l="1"/>
  <c r="U197" i="1"/>
  <c r="V197" i="1"/>
  <c r="W196" i="1"/>
  <c r="W558" i="1"/>
  <c r="B558" i="1" s="1"/>
  <c r="T559" i="1"/>
  <c r="U560" i="1"/>
  <c r="T560" i="1" l="1"/>
  <c r="V561" i="1" s="1"/>
  <c r="W559" i="1"/>
  <c r="V198" i="1"/>
  <c r="U198" i="1"/>
  <c r="W197" i="1"/>
  <c r="V560" i="1"/>
  <c r="T223" i="1"/>
  <c r="U561" i="1"/>
  <c r="V199" i="1" l="1"/>
  <c r="U199" i="1"/>
  <c r="W198" i="1"/>
  <c r="U562" i="1"/>
  <c r="W560" i="1"/>
  <c r="T561" i="1"/>
  <c r="V562" i="1" s="1"/>
  <c r="T224" i="1"/>
  <c r="T225" i="1" l="1"/>
  <c r="U200" i="1"/>
  <c r="V200" i="1"/>
  <c r="W199" i="1"/>
  <c r="U563" i="1"/>
  <c r="W561" i="1"/>
  <c r="T562" i="1"/>
  <c r="V563" i="1" s="1"/>
  <c r="T226" i="1" l="1"/>
  <c r="W562" i="1"/>
  <c r="T563" i="1"/>
  <c r="V564" i="1" s="1"/>
  <c r="U564" i="1"/>
  <c r="U201" i="1"/>
  <c r="V201" i="1"/>
  <c r="W200" i="1"/>
  <c r="U202" i="1" l="1"/>
  <c r="V202" i="1"/>
  <c r="W201" i="1"/>
  <c r="B201" i="1" s="1"/>
  <c r="U565" i="1"/>
  <c r="T564" i="1"/>
  <c r="W563" i="1"/>
  <c r="T227" i="1"/>
  <c r="W564" i="1" l="1"/>
  <c r="T565" i="1"/>
  <c r="V566" i="1" s="1"/>
  <c r="U566" i="1"/>
  <c r="V565" i="1"/>
  <c r="T228" i="1"/>
  <c r="V203" i="1"/>
  <c r="U203" i="1"/>
  <c r="W202" i="1"/>
  <c r="U567" i="1" l="1"/>
  <c r="T566" i="1"/>
  <c r="W565" i="1"/>
  <c r="B565" i="1" s="1"/>
  <c r="U204" i="1"/>
  <c r="V204" i="1"/>
  <c r="W203" i="1"/>
  <c r="T229" i="1"/>
  <c r="U205" i="1" l="1"/>
  <c r="V205" i="1"/>
  <c r="W204" i="1"/>
  <c r="T567" i="1"/>
  <c r="W566" i="1"/>
  <c r="V567" i="1"/>
  <c r="T230" i="1"/>
  <c r="U568" i="1"/>
  <c r="T231" i="1" l="1"/>
  <c r="T568" i="1"/>
  <c r="W567" i="1"/>
  <c r="V568" i="1"/>
  <c r="U569" i="1"/>
  <c r="U206" i="1"/>
  <c r="V206" i="1"/>
  <c r="W205" i="1"/>
  <c r="U570" i="1" l="1"/>
  <c r="W568" i="1"/>
  <c r="T569" i="1"/>
  <c r="V207" i="1"/>
  <c r="U207" i="1"/>
  <c r="W206" i="1"/>
  <c r="V569" i="1"/>
  <c r="T232" i="1"/>
  <c r="U208" i="1" l="1"/>
  <c r="V208" i="1"/>
  <c r="W207" i="1"/>
  <c r="W569" i="1"/>
  <c r="T570" i="1"/>
  <c r="T233" i="1"/>
  <c r="U571" i="1"/>
  <c r="V570" i="1"/>
  <c r="W570" i="1" l="1"/>
  <c r="T571" i="1"/>
  <c r="V572" i="1" s="1"/>
  <c r="U572" i="1"/>
  <c r="V209" i="1"/>
  <c r="U209" i="1"/>
  <c r="W208" i="1"/>
  <c r="B208" i="1" s="1"/>
  <c r="V571" i="1"/>
  <c r="T234" i="1"/>
  <c r="U210" i="1" l="1"/>
  <c r="V210" i="1"/>
  <c r="W209" i="1"/>
  <c r="U573" i="1"/>
  <c r="T572" i="1"/>
  <c r="W571" i="1"/>
  <c r="T235" i="1"/>
  <c r="T573" i="1" l="1"/>
  <c r="W572" i="1"/>
  <c r="B572" i="1" s="1"/>
  <c r="V573" i="1"/>
  <c r="U574" i="1"/>
  <c r="V574" i="1"/>
  <c r="T236" i="1"/>
  <c r="V211" i="1"/>
  <c r="U211" i="1"/>
  <c r="W210" i="1"/>
  <c r="T237" i="1" l="1"/>
  <c r="U575" i="1"/>
  <c r="U212" i="1"/>
  <c r="V212" i="1"/>
  <c r="W211" i="1"/>
  <c r="T574" i="1"/>
  <c r="W573" i="1"/>
  <c r="W574" i="1" l="1"/>
  <c r="T575" i="1"/>
  <c r="V576" i="1" s="1"/>
  <c r="V213" i="1"/>
  <c r="U213" i="1"/>
  <c r="W212" i="1"/>
  <c r="T238" i="1"/>
  <c r="U576" i="1"/>
  <c r="V575" i="1"/>
  <c r="T239" i="1" l="1"/>
  <c r="V214" i="1"/>
  <c r="U214" i="1"/>
  <c r="W213" i="1"/>
  <c r="T576" i="1"/>
  <c r="V577" i="1" s="1"/>
  <c r="W575" i="1"/>
  <c r="U577" i="1"/>
  <c r="T577" i="1" l="1"/>
  <c r="W576" i="1"/>
  <c r="V215" i="1"/>
  <c r="U215" i="1"/>
  <c r="W214" i="1"/>
  <c r="U578" i="1"/>
  <c r="T240" i="1"/>
  <c r="U216" i="1" l="1"/>
  <c r="V216" i="1"/>
  <c r="W215" i="1"/>
  <c r="B215" i="1" s="1"/>
  <c r="T241" i="1"/>
  <c r="T578" i="1"/>
  <c r="W577" i="1"/>
  <c r="U579" i="1"/>
  <c r="V578" i="1"/>
  <c r="T579" i="1" l="1"/>
  <c r="V580" i="1" s="1"/>
  <c r="W578" i="1"/>
  <c r="T242" i="1"/>
  <c r="V579" i="1"/>
  <c r="U217" i="1"/>
  <c r="V217" i="1"/>
  <c r="W216" i="1"/>
  <c r="U580" i="1"/>
  <c r="V218" i="1" l="1"/>
  <c r="U218" i="1"/>
  <c r="W217" i="1"/>
  <c r="T243" i="1"/>
  <c r="U581" i="1"/>
  <c r="W579" i="1"/>
  <c r="B579" i="1" s="1"/>
  <c r="T580" i="1"/>
  <c r="V581" i="1" s="1"/>
  <c r="T244" i="1" l="1"/>
  <c r="U219" i="1"/>
  <c r="V219" i="1"/>
  <c r="W218" i="1"/>
  <c r="W580" i="1"/>
  <c r="T581" i="1"/>
  <c r="U582" i="1"/>
  <c r="W581" i="1" l="1"/>
  <c r="T582" i="1"/>
  <c r="U220" i="1"/>
  <c r="V220" i="1"/>
  <c r="W219" i="1"/>
  <c r="T245" i="1"/>
  <c r="U583" i="1"/>
  <c r="V582" i="1"/>
  <c r="T246" i="1" l="1"/>
  <c r="V221" i="1"/>
  <c r="U221" i="1"/>
  <c r="W220" i="1"/>
  <c r="U584" i="1"/>
  <c r="W582" i="1"/>
  <c r="T583" i="1"/>
  <c r="V584" i="1" s="1"/>
  <c r="V583" i="1"/>
  <c r="V222" i="1" l="1"/>
  <c r="U222" i="1"/>
  <c r="W221" i="1"/>
  <c r="T247" i="1"/>
  <c r="W583" i="1"/>
  <c r="T584" i="1"/>
  <c r="U585" i="1"/>
  <c r="U586" i="1" l="1"/>
  <c r="V223" i="1"/>
  <c r="U223" i="1"/>
  <c r="W222" i="1"/>
  <c r="B222" i="1" s="1"/>
  <c r="W584" i="1"/>
  <c r="T585" i="1"/>
  <c r="T248" i="1"/>
  <c r="V585" i="1"/>
  <c r="T586" i="1" l="1"/>
  <c r="V587" i="1" s="1"/>
  <c r="W585" i="1"/>
  <c r="T249" i="1"/>
  <c r="U224" i="1"/>
  <c r="V224" i="1"/>
  <c r="W223" i="1"/>
  <c r="U587" i="1"/>
  <c r="V586" i="1"/>
  <c r="V225" i="1" l="1"/>
  <c r="U225" i="1"/>
  <c r="W224" i="1"/>
  <c r="T250" i="1"/>
  <c r="U588" i="1"/>
  <c r="T587" i="1"/>
  <c r="V588" i="1" s="1"/>
  <c r="W586" i="1"/>
  <c r="B586" i="1" s="1"/>
  <c r="T251" i="1" l="1"/>
  <c r="U589" i="1"/>
  <c r="V226" i="1"/>
  <c r="U226" i="1"/>
  <c r="W225" i="1"/>
  <c r="T588" i="1"/>
  <c r="V589" i="1" s="1"/>
  <c r="W587" i="1"/>
  <c r="U227" i="1" l="1"/>
  <c r="V227" i="1"/>
  <c r="W226" i="1"/>
  <c r="U590" i="1"/>
  <c r="T252" i="1"/>
  <c r="W588" i="1"/>
  <c r="T589" i="1"/>
  <c r="V590" i="1" s="1"/>
  <c r="U591" i="1" l="1"/>
  <c r="T590" i="1"/>
  <c r="W589" i="1"/>
  <c r="U228" i="1"/>
  <c r="V228" i="1"/>
  <c r="W227" i="1"/>
  <c r="T253" i="1"/>
  <c r="T254" i="1" l="1"/>
  <c r="V229" i="1"/>
  <c r="U229" i="1"/>
  <c r="W228" i="1"/>
  <c r="W590" i="1"/>
  <c r="T591" i="1"/>
  <c r="V592" i="1" s="1"/>
  <c r="U592" i="1"/>
  <c r="V591" i="1"/>
  <c r="V230" i="1" l="1"/>
  <c r="U230" i="1"/>
  <c r="W229" i="1"/>
  <c r="B229" i="1" s="1"/>
  <c r="U593" i="1"/>
  <c r="T255" i="1"/>
  <c r="W591" i="1"/>
  <c r="T592" i="1"/>
  <c r="V593" i="1" s="1"/>
  <c r="T256" i="1" l="1"/>
  <c r="U594" i="1"/>
  <c r="U231" i="1"/>
  <c r="V231" i="1"/>
  <c r="W230" i="1"/>
  <c r="T593" i="1"/>
  <c r="W592" i="1"/>
  <c r="W593" i="1" l="1"/>
  <c r="B593" i="1" s="1"/>
  <c r="T594" i="1"/>
  <c r="U232" i="1"/>
  <c r="V232" i="1"/>
  <c r="W231" i="1"/>
  <c r="U595" i="1"/>
  <c r="V594" i="1"/>
  <c r="T257" i="1"/>
  <c r="V233" i="1" l="1"/>
  <c r="U233" i="1"/>
  <c r="W232" i="1"/>
  <c r="T258" i="1"/>
  <c r="T595" i="1"/>
  <c r="W594" i="1"/>
  <c r="V595" i="1"/>
  <c r="U596" i="1"/>
  <c r="T596" i="1" l="1"/>
  <c r="V597" i="1" s="1"/>
  <c r="W595" i="1"/>
  <c r="T259" i="1"/>
  <c r="V596" i="1"/>
  <c r="U234" i="1"/>
  <c r="V234" i="1"/>
  <c r="W233" i="1"/>
  <c r="U597" i="1"/>
  <c r="V235" i="1" l="1"/>
  <c r="U235" i="1"/>
  <c r="W234" i="1"/>
  <c r="T260" i="1"/>
  <c r="U598" i="1"/>
  <c r="T597" i="1"/>
  <c r="W596" i="1"/>
  <c r="T598" i="1" l="1"/>
  <c r="V599" i="1" s="1"/>
  <c r="W597" i="1"/>
  <c r="U599" i="1"/>
  <c r="V598" i="1"/>
  <c r="T261" i="1"/>
  <c r="V236" i="1"/>
  <c r="U236" i="1"/>
  <c r="W235" i="1"/>
  <c r="T262" i="1" l="1"/>
  <c r="U600" i="1"/>
  <c r="U237" i="1"/>
  <c r="V237" i="1"/>
  <c r="W236" i="1"/>
  <c r="B236" i="1" s="1"/>
  <c r="T599" i="1"/>
  <c r="V600" i="1" s="1"/>
  <c r="W598" i="1"/>
  <c r="U238" i="1" l="1"/>
  <c r="V238" i="1"/>
  <c r="W237" i="1"/>
  <c r="U601" i="1"/>
  <c r="T263" i="1"/>
  <c r="W599" i="1"/>
  <c r="T600" i="1"/>
  <c r="V601" i="1" s="1"/>
  <c r="U602" i="1" l="1"/>
  <c r="W600" i="1"/>
  <c r="B600" i="1" s="1"/>
  <c r="T601" i="1"/>
  <c r="U239" i="1"/>
  <c r="V239" i="1"/>
  <c r="W238" i="1"/>
  <c r="T264" i="1"/>
  <c r="V240" i="1" l="1"/>
  <c r="U240" i="1"/>
  <c r="W239" i="1"/>
  <c r="W601" i="1"/>
  <c r="T602" i="1"/>
  <c r="T265" i="1"/>
  <c r="V602" i="1"/>
  <c r="U603" i="1"/>
  <c r="T266" i="1" l="1"/>
  <c r="W602" i="1"/>
  <c r="T603" i="1"/>
  <c r="U604" i="1"/>
  <c r="V604" i="1"/>
  <c r="U241" i="1"/>
  <c r="V241" i="1"/>
  <c r="W240" i="1"/>
  <c r="V603" i="1"/>
  <c r="U605" i="1" l="1"/>
  <c r="T604" i="1"/>
  <c r="W603" i="1"/>
  <c r="T267" i="1"/>
  <c r="U242" i="1"/>
  <c r="V242" i="1"/>
  <c r="W241" i="1"/>
  <c r="V243" i="1" l="1"/>
  <c r="U243" i="1"/>
  <c r="W242" i="1"/>
  <c r="T268" i="1"/>
  <c r="W604" i="1"/>
  <c r="T605" i="1"/>
  <c r="U606" i="1"/>
  <c r="V605" i="1"/>
  <c r="W605" i="1" l="1"/>
  <c r="T606" i="1"/>
  <c r="V607" i="1" s="1"/>
  <c r="T269" i="1"/>
  <c r="U607" i="1"/>
  <c r="V244" i="1"/>
  <c r="U244" i="1"/>
  <c r="W243" i="1"/>
  <c r="B243" i="1" s="1"/>
  <c r="V606" i="1"/>
  <c r="U608" i="1" l="1"/>
  <c r="T270" i="1"/>
  <c r="W606" i="1"/>
  <c r="T607" i="1"/>
  <c r="U245" i="1"/>
  <c r="V245" i="1"/>
  <c r="W244" i="1"/>
  <c r="T608" i="1" l="1"/>
  <c r="V609" i="1" s="1"/>
  <c r="W607" i="1"/>
  <c r="B607" i="1" s="1"/>
  <c r="T271" i="1"/>
  <c r="V608" i="1"/>
  <c r="U609" i="1"/>
  <c r="U246" i="1"/>
  <c r="V246" i="1"/>
  <c r="W245" i="1"/>
  <c r="T272" i="1" l="1"/>
  <c r="U247" i="1"/>
  <c r="V247" i="1"/>
  <c r="W246" i="1"/>
  <c r="T609" i="1"/>
  <c r="W608" i="1"/>
  <c r="V610" i="1"/>
  <c r="U610" i="1"/>
  <c r="W609" i="1" l="1"/>
  <c r="T610" i="1"/>
  <c r="V248" i="1"/>
  <c r="U248" i="1"/>
  <c r="W247" i="1"/>
  <c r="T273" i="1"/>
  <c r="U611" i="1"/>
  <c r="V249" i="1" l="1"/>
  <c r="U249" i="1"/>
  <c r="W248" i="1"/>
  <c r="U612" i="1"/>
  <c r="T611" i="1"/>
  <c r="W610" i="1"/>
  <c r="V611" i="1"/>
  <c r="T274" i="1"/>
  <c r="U613" i="1" l="1"/>
  <c r="V250" i="1"/>
  <c r="U250" i="1"/>
  <c r="W249" i="1"/>
  <c r="T275" i="1"/>
  <c r="W611" i="1"/>
  <c r="T612" i="1"/>
  <c r="V612" i="1"/>
  <c r="T276" i="1" l="1"/>
  <c r="U251" i="1"/>
  <c r="V251" i="1"/>
  <c r="W250" i="1"/>
  <c r="B250" i="1" s="1"/>
  <c r="U614" i="1"/>
  <c r="T613" i="1"/>
  <c r="W612" i="1"/>
  <c r="V613" i="1"/>
  <c r="W613" i="1" l="1"/>
  <c r="T614" i="1"/>
  <c r="V615" i="1" s="1"/>
  <c r="V614" i="1"/>
  <c r="U615" i="1"/>
  <c r="V252" i="1"/>
  <c r="U252" i="1"/>
  <c r="W251" i="1"/>
  <c r="T277" i="1"/>
  <c r="V253" i="1" l="1"/>
  <c r="U253" i="1"/>
  <c r="W252" i="1"/>
  <c r="U616" i="1"/>
  <c r="T278" i="1"/>
  <c r="T615" i="1"/>
  <c r="V616" i="1" s="1"/>
  <c r="W614" i="1"/>
  <c r="B614" i="1" s="1"/>
  <c r="T279" i="1" l="1"/>
  <c r="U617" i="1"/>
  <c r="V254" i="1"/>
  <c r="U254" i="1"/>
  <c r="W253" i="1"/>
  <c r="T616" i="1"/>
  <c r="V617" i="1" s="1"/>
  <c r="W615" i="1"/>
  <c r="U255" i="1" l="1"/>
  <c r="V255" i="1"/>
  <c r="W254" i="1"/>
  <c r="U618" i="1"/>
  <c r="T280" i="1"/>
  <c r="W616" i="1"/>
  <c r="T617" i="1"/>
  <c r="V618" i="1" s="1"/>
  <c r="U619" i="1" l="1"/>
  <c r="T618" i="1"/>
  <c r="W617" i="1"/>
  <c r="U256" i="1"/>
  <c r="V256" i="1"/>
  <c r="W255" i="1"/>
  <c r="T281" i="1"/>
  <c r="V257" i="1" l="1"/>
  <c r="U257" i="1"/>
  <c r="W256" i="1"/>
  <c r="W618" i="1"/>
  <c r="T619" i="1"/>
  <c r="V619" i="1"/>
  <c r="T282" i="1"/>
  <c r="U620" i="1"/>
  <c r="W619" i="1" l="1"/>
  <c r="T620" i="1"/>
  <c r="V621" i="1" s="1"/>
  <c r="U621" i="1"/>
  <c r="V258" i="1"/>
  <c r="U258" i="1"/>
  <c r="W257" i="1"/>
  <c r="B257" i="1" s="1"/>
  <c r="V620" i="1"/>
  <c r="T283" i="1"/>
  <c r="U259" i="1" l="1"/>
  <c r="V259" i="1"/>
  <c r="W258" i="1"/>
  <c r="U622" i="1"/>
  <c r="T284" i="1"/>
  <c r="W620" i="1"/>
  <c r="T621" i="1"/>
  <c r="V622" i="1" s="1"/>
  <c r="T285" i="1" l="1"/>
  <c r="U623" i="1"/>
  <c r="T622" i="1"/>
  <c r="W621" i="1"/>
  <c r="B621" i="1" s="1"/>
  <c r="V260" i="1"/>
  <c r="U260" i="1"/>
  <c r="W259" i="1"/>
  <c r="W622" i="1" l="1"/>
  <c r="T623" i="1"/>
  <c r="V624" i="1" s="1"/>
  <c r="U624" i="1"/>
  <c r="V623" i="1"/>
  <c r="V261" i="1"/>
  <c r="U261" i="1"/>
  <c r="W260" i="1"/>
  <c r="T286" i="1"/>
  <c r="V262" i="1" l="1"/>
  <c r="U262" i="1"/>
  <c r="W261" i="1"/>
  <c r="U625" i="1"/>
  <c r="T287" i="1"/>
  <c r="T624" i="1"/>
  <c r="V625" i="1" s="1"/>
  <c r="W623" i="1"/>
  <c r="U626" i="1" l="1"/>
  <c r="U263" i="1"/>
  <c r="V263" i="1"/>
  <c r="W262" i="1"/>
  <c r="T625" i="1"/>
  <c r="W624" i="1"/>
  <c r="T288" i="1"/>
  <c r="T626" i="1" l="1"/>
  <c r="V627" i="1" s="1"/>
  <c r="W625" i="1"/>
  <c r="V264" i="1"/>
  <c r="U264" i="1"/>
  <c r="W263" i="1"/>
  <c r="U627" i="1"/>
  <c r="V626" i="1"/>
  <c r="T289" i="1"/>
  <c r="U628" i="1" l="1"/>
  <c r="V265" i="1"/>
  <c r="U265" i="1"/>
  <c r="W264" i="1"/>
  <c r="B264" i="1" s="1"/>
  <c r="T290" i="1"/>
  <c r="T627" i="1"/>
  <c r="V628" i="1" s="1"/>
  <c r="W626" i="1"/>
  <c r="T291" i="1" l="1"/>
  <c r="W627" i="1"/>
  <c r="T628" i="1"/>
  <c r="V266" i="1"/>
  <c r="U266" i="1"/>
  <c r="W265" i="1"/>
  <c r="U629" i="1"/>
  <c r="U267" i="1" l="1"/>
  <c r="V267" i="1"/>
  <c r="W266" i="1"/>
  <c r="T629" i="1"/>
  <c r="V630" i="1" s="1"/>
  <c r="W628" i="1"/>
  <c r="B628" i="1" s="1"/>
  <c r="U630" i="1"/>
  <c r="T292" i="1"/>
  <c r="V629" i="1"/>
  <c r="U631" i="1" l="1"/>
  <c r="W629" i="1"/>
  <c r="T630" i="1"/>
  <c r="V268" i="1"/>
  <c r="U268" i="1"/>
  <c r="W267" i="1"/>
  <c r="T293" i="1"/>
  <c r="T294" i="1" l="1"/>
  <c r="U269" i="1"/>
  <c r="V269" i="1"/>
  <c r="W268" i="1"/>
  <c r="T631" i="1"/>
  <c r="V632" i="1" s="1"/>
  <c r="W630" i="1"/>
  <c r="U632" i="1"/>
  <c r="V631" i="1"/>
  <c r="V270" i="1" l="1"/>
  <c r="U270" i="1"/>
  <c r="W269" i="1"/>
  <c r="U633" i="1"/>
  <c r="T295" i="1"/>
  <c r="W631" i="1"/>
  <c r="T632" i="1"/>
  <c r="V633" i="1" s="1"/>
  <c r="T296" i="1" l="1"/>
  <c r="T633" i="1"/>
  <c r="W632" i="1"/>
  <c r="U634" i="1"/>
  <c r="U271" i="1"/>
  <c r="V271" i="1"/>
  <c r="W270" i="1"/>
  <c r="T634" i="1" l="1"/>
  <c r="V635" i="1" s="1"/>
  <c r="W633" i="1"/>
  <c r="V272" i="1"/>
  <c r="U272" i="1"/>
  <c r="W271" i="1"/>
  <c r="B271" i="1" s="1"/>
  <c r="U635" i="1"/>
  <c r="V634" i="1"/>
  <c r="T297" i="1"/>
  <c r="U636" i="1" l="1"/>
  <c r="U273" i="1"/>
  <c r="V273" i="1"/>
  <c r="W272" i="1"/>
  <c r="T298" i="1"/>
  <c r="T635" i="1"/>
  <c r="V636" i="1" s="1"/>
  <c r="W634" i="1"/>
  <c r="U274" i="1" l="1"/>
  <c r="V274" i="1"/>
  <c r="W273" i="1"/>
  <c r="U637" i="1"/>
  <c r="T636" i="1"/>
  <c r="W635" i="1"/>
  <c r="B635" i="1" s="1"/>
  <c r="T299" i="1"/>
  <c r="W636" i="1" l="1"/>
  <c r="T637" i="1"/>
  <c r="V638" i="1" s="1"/>
  <c r="U638" i="1"/>
  <c r="V637" i="1"/>
  <c r="V275" i="1"/>
  <c r="U275" i="1"/>
  <c r="W274" i="1"/>
  <c r="T300" i="1"/>
  <c r="U276" i="1" l="1"/>
  <c r="V276" i="1"/>
  <c r="W275" i="1"/>
  <c r="U639" i="1"/>
  <c r="T638" i="1"/>
  <c r="V639" i="1" s="1"/>
  <c r="W637" i="1"/>
  <c r="T301" i="1"/>
  <c r="U640" i="1" l="1"/>
  <c r="V277" i="1"/>
  <c r="U277" i="1"/>
  <c r="W276" i="1"/>
  <c r="T302" i="1"/>
  <c r="W638" i="1"/>
  <c r="T639" i="1"/>
  <c r="T303" i="1" l="1"/>
  <c r="V278" i="1"/>
  <c r="U278" i="1"/>
  <c r="W277" i="1"/>
  <c r="U641" i="1"/>
  <c r="T640" i="1"/>
  <c r="W639" i="1"/>
  <c r="V640" i="1"/>
  <c r="W640" i="1" l="1"/>
  <c r="T641" i="1"/>
  <c r="V642" i="1" s="1"/>
  <c r="U642" i="1"/>
  <c r="V641" i="1"/>
  <c r="U279" i="1"/>
  <c r="V279" i="1"/>
  <c r="W278" i="1"/>
  <c r="B278" i="1" s="1"/>
  <c r="T304" i="1"/>
  <c r="V280" i="1" l="1"/>
  <c r="U280" i="1"/>
  <c r="W279" i="1"/>
  <c r="T642" i="1"/>
  <c r="V643" i="1" s="1"/>
  <c r="W641" i="1"/>
  <c r="U643" i="1"/>
  <c r="T305" i="1"/>
  <c r="U644" i="1" l="1"/>
  <c r="T643" i="1"/>
  <c r="W642" i="1"/>
  <c r="B642" i="1" s="1"/>
  <c r="V281" i="1"/>
  <c r="U281" i="1"/>
  <c r="W280" i="1"/>
  <c r="T306" i="1"/>
  <c r="U282" i="1" l="1"/>
  <c r="V282" i="1"/>
  <c r="W281" i="1"/>
  <c r="T644" i="1"/>
  <c r="W643" i="1"/>
  <c r="T307" i="1"/>
  <c r="V644" i="1"/>
  <c r="U645" i="1"/>
  <c r="T308" i="1" l="1"/>
  <c r="T645" i="1"/>
  <c r="W644" i="1"/>
  <c r="V645" i="1"/>
  <c r="U646" i="1"/>
  <c r="U283" i="1"/>
  <c r="V283" i="1"/>
  <c r="W282" i="1"/>
  <c r="W645" i="1" l="1"/>
  <c r="T646" i="1"/>
  <c r="V647" i="1" s="1"/>
  <c r="U284" i="1"/>
  <c r="V284" i="1"/>
  <c r="W283" i="1"/>
  <c r="U647" i="1"/>
  <c r="T309" i="1"/>
  <c r="V646" i="1"/>
  <c r="V285" i="1" l="1"/>
  <c r="U285" i="1"/>
  <c r="W284" i="1"/>
  <c r="T647" i="1"/>
  <c r="W646" i="1"/>
  <c r="T310" i="1"/>
  <c r="U648" i="1"/>
  <c r="T311" i="1" l="1"/>
  <c r="T648" i="1"/>
  <c r="W647" i="1"/>
  <c r="V286" i="1"/>
  <c r="U286" i="1"/>
  <c r="W285" i="1"/>
  <c r="B285" i="1" s="1"/>
  <c r="U649" i="1"/>
  <c r="V648" i="1"/>
  <c r="V287" i="1" l="1"/>
  <c r="U287" i="1"/>
  <c r="W286" i="1"/>
  <c r="W648" i="1"/>
  <c r="T649" i="1"/>
  <c r="V650" i="1" s="1"/>
  <c r="U650" i="1"/>
  <c r="T312" i="1"/>
  <c r="V649" i="1"/>
  <c r="U651" i="1" l="1"/>
  <c r="W649" i="1"/>
  <c r="B649" i="1" s="1"/>
  <c r="T650" i="1"/>
  <c r="V288" i="1"/>
  <c r="U288" i="1"/>
  <c r="W287" i="1"/>
  <c r="T313" i="1"/>
  <c r="U289" i="1" l="1"/>
  <c r="V289" i="1"/>
  <c r="W288" i="1"/>
  <c r="W650" i="1"/>
  <c r="T651" i="1"/>
  <c r="T314" i="1"/>
  <c r="V651" i="1"/>
  <c r="U652" i="1"/>
  <c r="T652" i="1" l="1"/>
  <c r="V653" i="1" s="1"/>
  <c r="W651" i="1"/>
  <c r="U653" i="1"/>
  <c r="V652" i="1"/>
  <c r="U290" i="1"/>
  <c r="V290" i="1"/>
  <c r="W289" i="1"/>
  <c r="T315" i="1"/>
  <c r="U654" i="1" l="1"/>
  <c r="T316" i="1"/>
  <c r="W652" i="1"/>
  <c r="T653" i="1"/>
  <c r="V291" i="1"/>
  <c r="U291" i="1"/>
  <c r="W290" i="1"/>
  <c r="U292" i="1" l="1"/>
  <c r="V292" i="1"/>
  <c r="W291" i="1"/>
  <c r="T654" i="1"/>
  <c r="W653" i="1"/>
  <c r="T317" i="1"/>
  <c r="U655" i="1"/>
  <c r="V654" i="1"/>
  <c r="W654" i="1" l="1"/>
  <c r="T655" i="1"/>
  <c r="V656" i="1" s="1"/>
  <c r="U656" i="1"/>
  <c r="V655" i="1"/>
  <c r="V293" i="1"/>
  <c r="U293" i="1"/>
  <c r="W292" i="1"/>
  <c r="B292" i="1" s="1"/>
  <c r="T318" i="1"/>
  <c r="U657" i="1" l="1"/>
  <c r="V294" i="1"/>
  <c r="U294" i="1"/>
  <c r="W293" i="1"/>
  <c r="W655" i="1"/>
  <c r="T656" i="1"/>
  <c r="T319" i="1"/>
  <c r="T657" i="1" l="1"/>
  <c r="V658" i="1" s="1"/>
  <c r="W656" i="1"/>
  <c r="B656" i="1" s="1"/>
  <c r="U295" i="1"/>
  <c r="V295" i="1"/>
  <c r="W294" i="1"/>
  <c r="U658" i="1"/>
  <c r="V657" i="1"/>
  <c r="T320" i="1"/>
  <c r="U659" i="1" l="1"/>
  <c r="U296" i="1"/>
  <c r="V296" i="1"/>
  <c r="W295" i="1"/>
  <c r="T321" i="1"/>
  <c r="W657" i="1"/>
  <c r="T658" i="1"/>
  <c r="T322" i="1" l="1"/>
  <c r="U297" i="1"/>
  <c r="V297" i="1"/>
  <c r="W296" i="1"/>
  <c r="U660" i="1"/>
  <c r="T659" i="1"/>
  <c r="W658" i="1"/>
  <c r="V659" i="1"/>
  <c r="W659" i="1" l="1"/>
  <c r="T660" i="1"/>
  <c r="V661" i="1" s="1"/>
  <c r="U661" i="1"/>
  <c r="V298" i="1"/>
  <c r="U298" i="1"/>
  <c r="W297" i="1"/>
  <c r="T323" i="1"/>
  <c r="V660" i="1"/>
  <c r="U299" i="1" l="1"/>
  <c r="V299" i="1"/>
  <c r="W298" i="1"/>
  <c r="U662" i="1"/>
  <c r="T661" i="1"/>
  <c r="W660" i="1"/>
  <c r="T324" i="1"/>
  <c r="T662" i="1" l="1"/>
  <c r="V663" i="1" s="1"/>
  <c r="W661" i="1"/>
  <c r="U663" i="1"/>
  <c r="V662" i="1"/>
  <c r="U300" i="1"/>
  <c r="V300" i="1"/>
  <c r="W299" i="1"/>
  <c r="B299" i="1" s="1"/>
  <c r="T325" i="1"/>
  <c r="U301" i="1" l="1"/>
  <c r="V301" i="1"/>
  <c r="W300" i="1"/>
  <c r="U664" i="1"/>
  <c r="T326" i="1"/>
  <c r="W662" i="1"/>
  <c r="T663" i="1"/>
  <c r="V664" i="1" s="1"/>
  <c r="T327" i="1" l="1"/>
  <c r="U665" i="1"/>
  <c r="T664" i="1"/>
  <c r="W663" i="1"/>
  <c r="B663" i="1" s="1"/>
  <c r="U302" i="1"/>
  <c r="V302" i="1"/>
  <c r="W301" i="1"/>
  <c r="W664" i="1" l="1"/>
  <c r="T665" i="1"/>
  <c r="V666" i="1" s="1"/>
  <c r="U666" i="1"/>
  <c r="V665" i="1"/>
  <c r="T328" i="1"/>
  <c r="U303" i="1"/>
  <c r="V303" i="1"/>
  <c r="W302" i="1"/>
  <c r="T329" i="1" l="1"/>
  <c r="U667" i="1"/>
  <c r="T666" i="1"/>
  <c r="W665" i="1"/>
  <c r="U304" i="1"/>
  <c r="V304" i="1"/>
  <c r="W303" i="1"/>
  <c r="T667" i="1" l="1"/>
  <c r="V668" i="1" s="1"/>
  <c r="W666" i="1"/>
  <c r="U668" i="1"/>
  <c r="V667" i="1"/>
  <c r="V305" i="1"/>
  <c r="U305" i="1"/>
  <c r="W304" i="1"/>
  <c r="T330" i="1"/>
  <c r="U306" i="1" l="1"/>
  <c r="V306" i="1"/>
  <c r="W305" i="1"/>
  <c r="U669" i="1"/>
  <c r="T331" i="1"/>
  <c r="W667" i="1"/>
  <c r="T668" i="1"/>
  <c r="T332" i="1" l="1"/>
  <c r="W668" i="1"/>
  <c r="T669" i="1"/>
  <c r="V670" i="1" s="1"/>
  <c r="U670" i="1"/>
  <c r="V669" i="1"/>
  <c r="U307" i="1"/>
  <c r="V307" i="1"/>
  <c r="W306" i="1"/>
  <c r="B306" i="1" s="1"/>
  <c r="U671" i="1" l="1"/>
  <c r="W669" i="1"/>
  <c r="T670" i="1"/>
  <c r="T333" i="1"/>
  <c r="U308" i="1"/>
  <c r="V308" i="1"/>
  <c r="W307" i="1"/>
  <c r="V309" i="1" l="1"/>
  <c r="U309" i="1"/>
  <c r="W308" i="1"/>
  <c r="T334" i="1"/>
  <c r="T671" i="1"/>
  <c r="W670" i="1"/>
  <c r="B670" i="1" s="1"/>
  <c r="U672" i="1"/>
  <c r="V671" i="1"/>
  <c r="W671" i="1" l="1"/>
  <c r="T672" i="1"/>
  <c r="T335" i="1"/>
  <c r="V310" i="1"/>
  <c r="U310" i="1"/>
  <c r="W309" i="1"/>
  <c r="U673" i="1"/>
  <c r="V672" i="1"/>
  <c r="U311" i="1" l="1"/>
  <c r="V311" i="1"/>
  <c r="W310" i="1"/>
  <c r="T336" i="1"/>
  <c r="W672" i="1"/>
  <c r="T673" i="1"/>
  <c r="V673" i="1"/>
  <c r="U674" i="1"/>
  <c r="W673" i="1" l="1"/>
  <c r="T674" i="1"/>
  <c r="V674" i="1"/>
  <c r="T337" i="1"/>
  <c r="U675" i="1"/>
  <c r="V312" i="1"/>
  <c r="U312" i="1"/>
  <c r="W311" i="1"/>
  <c r="T338" i="1" l="1"/>
  <c r="U313" i="1"/>
  <c r="V313" i="1"/>
  <c r="W312" i="1"/>
  <c r="W674" i="1"/>
  <c r="T675" i="1"/>
  <c r="V675" i="1"/>
  <c r="U676" i="1"/>
  <c r="T676" i="1" l="1"/>
  <c r="V677" i="1" s="1"/>
  <c r="W675" i="1"/>
  <c r="U314" i="1"/>
  <c r="V314" i="1"/>
  <c r="W313" i="1"/>
  <c r="B313" i="1" s="1"/>
  <c r="V676" i="1"/>
  <c r="T339" i="1"/>
  <c r="U677" i="1"/>
  <c r="T340" i="1" l="1"/>
  <c r="V315" i="1"/>
  <c r="U315" i="1"/>
  <c r="W314" i="1"/>
  <c r="U678" i="1"/>
  <c r="W676" i="1"/>
  <c r="T677" i="1"/>
  <c r="V678" i="1" s="1"/>
  <c r="U679" i="1" l="1"/>
  <c r="V316" i="1"/>
  <c r="U316" i="1"/>
  <c r="W315" i="1"/>
  <c r="T341" i="1"/>
  <c r="T678" i="1"/>
  <c r="W677" i="1"/>
  <c r="B677" i="1" s="1"/>
  <c r="T342" i="1" l="1"/>
  <c r="U317" i="1"/>
  <c r="V317" i="1"/>
  <c r="W316" i="1"/>
  <c r="U680" i="1"/>
  <c r="T679" i="1"/>
  <c r="V680" i="1" s="1"/>
  <c r="W678" i="1"/>
  <c r="V679" i="1"/>
  <c r="U318" i="1" l="1"/>
  <c r="V318" i="1"/>
  <c r="W317" i="1"/>
  <c r="T343" i="1"/>
  <c r="W679" i="1"/>
  <c r="T680" i="1"/>
  <c r="V681" i="1" s="1"/>
  <c r="U681" i="1"/>
  <c r="T344" i="1" l="1"/>
  <c r="U682" i="1"/>
  <c r="U319" i="1"/>
  <c r="V319" i="1"/>
  <c r="W318" i="1"/>
  <c r="W680" i="1"/>
  <c r="T681" i="1"/>
  <c r="V682" i="1" s="1"/>
  <c r="U320" i="1" l="1"/>
  <c r="V320" i="1"/>
  <c r="W319" i="1"/>
  <c r="U683" i="1"/>
  <c r="T682" i="1"/>
  <c r="W681" i="1"/>
  <c r="T345" i="1"/>
  <c r="W682" i="1" l="1"/>
  <c r="T683" i="1"/>
  <c r="V684" i="1" s="1"/>
  <c r="U684" i="1"/>
  <c r="V683" i="1"/>
  <c r="V321" i="1"/>
  <c r="U321" i="1"/>
  <c r="W320" i="1"/>
  <c r="B320" i="1" s="1"/>
  <c r="T346" i="1"/>
  <c r="U322" i="1" l="1"/>
  <c r="V322" i="1"/>
  <c r="W321" i="1"/>
  <c r="U685" i="1"/>
  <c r="T347" i="1"/>
  <c r="W683" i="1"/>
  <c r="T684" i="1"/>
  <c r="V685" i="1" s="1"/>
  <c r="T348" i="1" l="1"/>
  <c r="U686" i="1"/>
  <c r="T685" i="1"/>
  <c r="W684" i="1"/>
  <c r="B684" i="1" s="1"/>
  <c r="U323" i="1"/>
  <c r="V323" i="1"/>
  <c r="W322" i="1"/>
  <c r="V324" i="1" l="1"/>
  <c r="U324" i="1"/>
  <c r="W323" i="1"/>
  <c r="W685" i="1"/>
  <c r="T686" i="1"/>
  <c r="V687" i="1" s="1"/>
  <c r="U687" i="1"/>
  <c r="V686" i="1"/>
  <c r="T349" i="1"/>
  <c r="T350" i="1" l="1"/>
  <c r="U325" i="1"/>
  <c r="V325" i="1"/>
  <c r="W324" i="1"/>
  <c r="U688" i="1"/>
  <c r="T687" i="1"/>
  <c r="V688" i="1" s="1"/>
  <c r="W686" i="1"/>
  <c r="U689" i="1" l="1"/>
  <c r="V326" i="1"/>
  <c r="U326" i="1"/>
  <c r="W325" i="1"/>
  <c r="T351" i="1"/>
  <c r="T688" i="1"/>
  <c r="V689" i="1" s="1"/>
  <c r="W687" i="1"/>
  <c r="T352" i="1" l="1"/>
  <c r="V327" i="1"/>
  <c r="U327" i="1"/>
  <c r="W326" i="1"/>
  <c r="U690" i="1"/>
  <c r="W688" i="1"/>
  <c r="T689" i="1"/>
  <c r="V690" i="1" s="1"/>
  <c r="U691" i="1" l="1"/>
  <c r="U328" i="1"/>
  <c r="V328" i="1"/>
  <c r="W327" i="1"/>
  <c r="B327" i="1" s="1"/>
  <c r="T690" i="1"/>
  <c r="W689" i="1"/>
  <c r="T353" i="1"/>
  <c r="W690" i="1" l="1"/>
  <c r="T691" i="1"/>
  <c r="V692" i="1" s="1"/>
  <c r="U329" i="1"/>
  <c r="V329" i="1"/>
  <c r="W328" i="1"/>
  <c r="V691" i="1"/>
  <c r="U692" i="1"/>
  <c r="T354" i="1"/>
  <c r="T692" i="1" l="1"/>
  <c r="V693" i="1" s="1"/>
  <c r="W691" i="1"/>
  <c r="B691" i="1" s="1"/>
  <c r="U693" i="1"/>
  <c r="U330" i="1"/>
  <c r="V330" i="1"/>
  <c r="W329" i="1"/>
  <c r="T355" i="1"/>
  <c r="V331" i="1" l="1"/>
  <c r="U331" i="1"/>
  <c r="W330" i="1"/>
  <c r="U694" i="1"/>
  <c r="T356" i="1"/>
  <c r="T693" i="1"/>
  <c r="W692" i="1"/>
  <c r="T694" i="1" l="1"/>
  <c r="V695" i="1" s="1"/>
  <c r="W693" i="1"/>
  <c r="T357" i="1"/>
  <c r="U695" i="1"/>
  <c r="V694" i="1"/>
  <c r="V332" i="1"/>
  <c r="U332" i="1"/>
  <c r="W331" i="1"/>
  <c r="U696" i="1" l="1"/>
  <c r="T358" i="1"/>
  <c r="U333" i="1"/>
  <c r="V333" i="1"/>
  <c r="W332" i="1"/>
  <c r="T695" i="1"/>
  <c r="V696" i="1" s="1"/>
  <c r="W694" i="1"/>
  <c r="U697" i="1" l="1"/>
  <c r="U334" i="1"/>
  <c r="V334" i="1"/>
  <c r="W333" i="1"/>
  <c r="T359" i="1"/>
  <c r="T696" i="1"/>
  <c r="V697" i="1" s="1"/>
  <c r="W695" i="1"/>
  <c r="T360" i="1" l="1"/>
  <c r="U335" i="1"/>
  <c r="V335" i="1"/>
  <c r="W334" i="1"/>
  <c r="B334" i="1" s="1"/>
  <c r="T697" i="1"/>
  <c r="W696" i="1"/>
  <c r="U698" i="1"/>
  <c r="T698" i="1" l="1"/>
  <c r="V699" i="1" s="1"/>
  <c r="W697" i="1"/>
  <c r="U336" i="1"/>
  <c r="V336" i="1"/>
  <c r="W335" i="1"/>
  <c r="U699" i="1"/>
  <c r="T361" i="1"/>
  <c r="V698" i="1"/>
  <c r="V337" i="1" l="1"/>
  <c r="U337" i="1"/>
  <c r="W336" i="1"/>
  <c r="W698" i="1"/>
  <c r="B698" i="1" s="1"/>
  <c r="T699" i="1"/>
  <c r="T362" i="1"/>
  <c r="U700" i="1"/>
  <c r="T363" i="1" l="1"/>
  <c r="W699" i="1"/>
  <c r="T700" i="1"/>
  <c r="U338" i="1"/>
  <c r="V338" i="1"/>
  <c r="W337" i="1"/>
  <c r="V700" i="1"/>
  <c r="U701" i="1"/>
  <c r="V339" i="1" l="1"/>
  <c r="U339" i="1"/>
  <c r="W338" i="1"/>
  <c r="T701" i="1"/>
  <c r="V702" i="1" s="1"/>
  <c r="W700" i="1"/>
  <c r="U702" i="1"/>
  <c r="V701" i="1"/>
  <c r="T364" i="1"/>
  <c r="W701" i="1" l="1"/>
  <c r="T702" i="1"/>
  <c r="T365" i="1"/>
  <c r="U340" i="1"/>
  <c r="V340" i="1"/>
  <c r="W339" i="1"/>
  <c r="U703" i="1"/>
  <c r="U704" i="1" l="1"/>
  <c r="T703" i="1"/>
  <c r="W702" i="1"/>
  <c r="V703" i="1"/>
  <c r="U341" i="1"/>
  <c r="V341" i="1"/>
  <c r="W340" i="1"/>
  <c r="T366" i="1"/>
  <c r="U342" i="1" l="1"/>
  <c r="V342" i="1"/>
  <c r="W341" i="1"/>
  <c r="B341" i="1" s="1"/>
  <c r="T704" i="1"/>
  <c r="W703" i="1"/>
  <c r="T367" i="1"/>
  <c r="U705" i="1"/>
  <c r="V704" i="1"/>
  <c r="T368" i="1" l="1"/>
  <c r="W704" i="1"/>
  <c r="T705" i="1"/>
  <c r="V705" i="1"/>
  <c r="V343" i="1"/>
  <c r="U343" i="1"/>
  <c r="W342" i="1"/>
  <c r="U706" i="1"/>
  <c r="V344" i="1" l="1"/>
  <c r="U344" i="1"/>
  <c r="W343" i="1"/>
  <c r="T706" i="1"/>
  <c r="V707" i="1" s="1"/>
  <c r="W705" i="1"/>
  <c r="B705" i="1" s="1"/>
  <c r="U707" i="1"/>
  <c r="V706" i="1"/>
  <c r="T369" i="1"/>
  <c r="T707" i="1" l="1"/>
  <c r="V708" i="1" s="1"/>
  <c r="W706" i="1"/>
  <c r="U345" i="1"/>
  <c r="V345" i="1"/>
  <c r="W344" i="1"/>
  <c r="T370" i="1"/>
  <c r="U708" i="1"/>
  <c r="T371" i="1" l="1"/>
  <c r="V346" i="1"/>
  <c r="U346" i="1"/>
  <c r="W345" i="1"/>
  <c r="T708" i="1"/>
  <c r="W707" i="1"/>
  <c r="U709" i="1"/>
  <c r="W708" i="1" l="1"/>
  <c r="T709" i="1"/>
  <c r="V347" i="1"/>
  <c r="U347" i="1"/>
  <c r="W346" i="1"/>
  <c r="U710" i="1"/>
  <c r="V709" i="1"/>
  <c r="T372" i="1"/>
  <c r="V348" i="1" l="1"/>
  <c r="U348" i="1"/>
  <c r="W347" i="1"/>
  <c r="W709" i="1"/>
  <c r="T710" i="1"/>
  <c r="T373" i="1"/>
  <c r="V710" i="1"/>
  <c r="U711" i="1"/>
  <c r="T374" i="1" l="1"/>
  <c r="T711" i="1"/>
  <c r="W710" i="1"/>
  <c r="V712" i="1"/>
  <c r="U712" i="1"/>
  <c r="V711" i="1"/>
  <c r="U349" i="1"/>
  <c r="V349" i="1"/>
  <c r="W348" i="1"/>
  <c r="B348" i="1" s="1"/>
  <c r="U350" i="1" l="1"/>
  <c r="V350" i="1"/>
  <c r="W349" i="1"/>
  <c r="U713" i="1"/>
  <c r="T712" i="1"/>
  <c r="W711" i="1"/>
  <c r="T375" i="1"/>
  <c r="U714" i="1" l="1"/>
  <c r="T376" i="1"/>
  <c r="T713" i="1"/>
  <c r="W712" i="1"/>
  <c r="B712" i="1" s="1"/>
  <c r="V713" i="1"/>
  <c r="V351" i="1"/>
  <c r="U351" i="1"/>
  <c r="W350" i="1"/>
  <c r="W713" i="1" l="1"/>
  <c r="T714" i="1"/>
  <c r="V352" i="1"/>
  <c r="U352" i="1"/>
  <c r="W351" i="1"/>
  <c r="V714" i="1"/>
  <c r="U715" i="1"/>
  <c r="U353" i="1" l="1"/>
  <c r="V353" i="1"/>
  <c r="W352" i="1"/>
  <c r="T715" i="1"/>
  <c r="W714" i="1"/>
  <c r="U716" i="1"/>
  <c r="V715" i="1"/>
  <c r="T716" i="1" l="1"/>
  <c r="V717" i="1" s="1"/>
  <c r="W715" i="1"/>
  <c r="V354" i="1"/>
  <c r="U354" i="1"/>
  <c r="W353" i="1"/>
  <c r="U717" i="1"/>
  <c r="V716" i="1"/>
  <c r="U355" i="1" l="1"/>
  <c r="V355" i="1"/>
  <c r="W354" i="1"/>
  <c r="W716" i="1"/>
  <c r="T717" i="1"/>
  <c r="V718" i="1" s="1"/>
  <c r="U718" i="1"/>
  <c r="U719" i="1" l="1"/>
  <c r="T718" i="1"/>
  <c r="W717" i="1"/>
  <c r="V356" i="1"/>
  <c r="U356" i="1"/>
  <c r="W355" i="1"/>
  <c r="B355" i="1" s="1"/>
  <c r="W718" i="1" l="1"/>
  <c r="T719" i="1"/>
  <c r="V720" i="1" s="1"/>
  <c r="U720" i="1"/>
  <c r="V719" i="1"/>
  <c r="U357" i="1"/>
  <c r="V357" i="1"/>
  <c r="W356" i="1"/>
  <c r="U358" i="1" l="1"/>
  <c r="V358" i="1"/>
  <c r="W357" i="1"/>
  <c r="T720" i="1"/>
  <c r="V721" i="1" s="1"/>
  <c r="W719" i="1"/>
  <c r="B719" i="1" s="1"/>
  <c r="U721" i="1"/>
  <c r="U722" i="1" l="1"/>
  <c r="T721" i="1"/>
  <c r="W720" i="1"/>
  <c r="V359" i="1"/>
  <c r="U359" i="1"/>
  <c r="W358" i="1"/>
  <c r="V360" i="1" l="1"/>
  <c r="U360" i="1"/>
  <c r="W359" i="1"/>
  <c r="T722" i="1"/>
  <c r="V723" i="1" s="1"/>
  <c r="W721" i="1"/>
  <c r="U723" i="1"/>
  <c r="V722" i="1"/>
  <c r="U724" i="1" l="1"/>
  <c r="T723" i="1"/>
  <c r="W722" i="1"/>
  <c r="U361" i="1"/>
  <c r="V361" i="1"/>
  <c r="W360" i="1"/>
  <c r="U362" i="1" l="1"/>
  <c r="V362" i="1"/>
  <c r="W361" i="1"/>
  <c r="W723" i="1"/>
  <c r="T724" i="1"/>
  <c r="V725" i="1" s="1"/>
  <c r="U725" i="1"/>
  <c r="V724" i="1"/>
  <c r="U726" i="1" l="1"/>
  <c r="T725" i="1"/>
  <c r="W724" i="1"/>
  <c r="U363" i="1"/>
  <c r="V363" i="1"/>
  <c r="W362" i="1"/>
  <c r="B362" i="1" s="1"/>
  <c r="V364" i="1" l="1"/>
  <c r="U364" i="1"/>
  <c r="W363" i="1"/>
  <c r="T726" i="1"/>
  <c r="W725" i="1"/>
  <c r="V727" i="1"/>
  <c r="U727" i="1"/>
  <c r="V726" i="1"/>
  <c r="U728" i="1" l="1"/>
  <c r="W726" i="1"/>
  <c r="B726" i="1" s="1"/>
  <c r="T727" i="1"/>
  <c r="U365" i="1"/>
  <c r="V365" i="1"/>
  <c r="W364" i="1"/>
  <c r="V366" i="1" l="1"/>
  <c r="U366" i="1"/>
  <c r="W365" i="1"/>
  <c r="T728" i="1"/>
  <c r="V729" i="1" s="1"/>
  <c r="W727" i="1"/>
  <c r="V728" i="1"/>
  <c r="U729" i="1"/>
  <c r="U730" i="1" l="1"/>
  <c r="T729" i="1"/>
  <c r="W728" i="1"/>
  <c r="U367" i="1"/>
  <c r="V367" i="1"/>
  <c r="W366" i="1"/>
  <c r="V368" i="1" l="1"/>
  <c r="U368" i="1"/>
  <c r="W367" i="1"/>
  <c r="W729" i="1"/>
  <c r="T730" i="1"/>
  <c r="V731" i="1" s="1"/>
  <c r="U731" i="1"/>
  <c r="V730" i="1"/>
  <c r="U732" i="1" l="1"/>
  <c r="W730" i="1"/>
  <c r="T731" i="1"/>
  <c r="V369" i="1"/>
  <c r="U369" i="1"/>
  <c r="W368" i="1"/>
  <c r="V370" i="1" l="1"/>
  <c r="U370" i="1"/>
  <c r="W369" i="1"/>
  <c r="B369" i="1" s="1"/>
  <c r="T732" i="1"/>
  <c r="V733" i="1" s="1"/>
  <c r="W731" i="1"/>
  <c r="V732" i="1"/>
  <c r="U733" i="1"/>
  <c r="T733" i="1" l="1"/>
  <c r="V734" i="1" s="1"/>
  <c r="W732" i="1"/>
  <c r="V371" i="1"/>
  <c r="U371" i="1"/>
  <c r="W370" i="1"/>
  <c r="U734" i="1"/>
  <c r="U735" i="1" l="1"/>
  <c r="V372" i="1"/>
  <c r="U372" i="1"/>
  <c r="W371" i="1"/>
  <c r="T734" i="1"/>
  <c r="W733" i="1"/>
  <c r="B733" i="1" s="1"/>
  <c r="T735" i="1" l="1"/>
  <c r="V736" i="1" s="1"/>
  <c r="W734" i="1"/>
  <c r="V373" i="1"/>
  <c r="U373" i="1"/>
  <c r="W372" i="1"/>
  <c r="U736" i="1"/>
  <c r="V735" i="1"/>
  <c r="U737" i="1" l="1"/>
  <c r="U374" i="1"/>
  <c r="V374" i="1"/>
  <c r="W373" i="1"/>
  <c r="T736" i="1"/>
  <c r="V737" i="1" s="1"/>
  <c r="W735" i="1"/>
  <c r="V375" i="1" l="1"/>
  <c r="U375" i="1"/>
  <c r="W374" i="1"/>
  <c r="U738" i="1"/>
  <c r="T737" i="1"/>
  <c r="W736" i="1"/>
  <c r="T738" i="1" l="1"/>
  <c r="V739" i="1" s="1"/>
  <c r="W737" i="1"/>
  <c r="U739" i="1"/>
  <c r="V738" i="1"/>
  <c r="V376" i="1"/>
  <c r="U376" i="1"/>
  <c r="W376" i="1" s="1"/>
  <c r="W375" i="1"/>
  <c r="B376" i="1" l="1"/>
  <c r="U740" i="1"/>
  <c r="W738" i="1"/>
  <c r="T739" i="1"/>
  <c r="W739" i="1" l="1"/>
  <c r="T740" i="1"/>
  <c r="V741" i="1" s="1"/>
  <c r="V740" i="1"/>
  <c r="U741" i="1"/>
  <c r="U742" i="1" l="1"/>
  <c r="T741" i="1"/>
  <c r="W740" i="1"/>
  <c r="B740" i="1" s="1"/>
  <c r="W741" i="1" l="1"/>
  <c r="T742" i="1"/>
  <c r="U743" i="1"/>
  <c r="V743" i="1"/>
  <c r="V742" i="1"/>
  <c r="U744" i="1" l="1"/>
  <c r="W742" i="1"/>
  <c r="T743" i="1"/>
  <c r="T744" i="1" l="1"/>
  <c r="W743" i="1"/>
  <c r="V745" i="1"/>
  <c r="U745" i="1"/>
  <c r="V744" i="1"/>
  <c r="U746" i="1" l="1"/>
  <c r="T745" i="1"/>
  <c r="W744" i="1"/>
  <c r="T746" i="1" l="1"/>
  <c r="W745" i="1"/>
  <c r="V746" i="1"/>
  <c r="V747" i="1"/>
  <c r="U747" i="1"/>
  <c r="U748" i="1" l="1"/>
  <c r="W746" i="1"/>
  <c r="T747" i="1"/>
  <c r="W747" i="1" l="1"/>
  <c r="B747" i="1" s="1"/>
  <c r="T748" i="1"/>
  <c r="V749" i="1" s="1"/>
  <c r="U749" i="1"/>
  <c r="V748" i="1"/>
  <c r="U750" i="1" l="1"/>
  <c r="T749" i="1"/>
  <c r="W748" i="1"/>
  <c r="W749" i="1" l="1"/>
  <c r="T750" i="1"/>
  <c r="V751" i="1" s="1"/>
  <c r="U751" i="1"/>
  <c r="V750" i="1"/>
  <c r="U752" i="1" l="1"/>
  <c r="T751" i="1"/>
  <c r="W750" i="1"/>
  <c r="T752" i="1" l="1"/>
  <c r="V753" i="1" s="1"/>
  <c r="W751" i="1"/>
  <c r="U753" i="1"/>
  <c r="V752" i="1"/>
  <c r="U754" i="1" l="1"/>
  <c r="W752" i="1"/>
  <c r="T753" i="1"/>
  <c r="T754" i="1" l="1"/>
  <c r="V755" i="1" s="1"/>
  <c r="W753" i="1"/>
  <c r="V754" i="1"/>
  <c r="U755" i="1"/>
  <c r="U756" i="1" l="1"/>
  <c r="W754" i="1"/>
  <c r="B754" i="1" s="1"/>
  <c r="T755" i="1"/>
  <c r="W755" i="1" l="1"/>
  <c r="T756" i="1"/>
  <c r="V757" i="1" s="1"/>
  <c r="U757" i="1"/>
  <c r="V756" i="1"/>
  <c r="U758" i="1" l="1"/>
  <c r="T757" i="1"/>
  <c r="W756" i="1"/>
  <c r="W757" i="1" l="1"/>
  <c r="T758" i="1"/>
  <c r="V759" i="1" s="1"/>
  <c r="V758" i="1"/>
  <c r="U759" i="1"/>
  <c r="U760" i="1" l="1"/>
  <c r="T759" i="1"/>
  <c r="W758" i="1"/>
  <c r="T760" i="1" l="1"/>
  <c r="V761" i="1" s="1"/>
  <c r="W759" i="1"/>
  <c r="U761" i="1"/>
  <c r="V760" i="1"/>
  <c r="U762" i="1" l="1"/>
  <c r="W760" i="1"/>
  <c r="T761" i="1"/>
  <c r="T762" i="1" l="1"/>
  <c r="V763" i="1" s="1"/>
  <c r="W761" i="1"/>
  <c r="B761" i="1" s="1"/>
  <c r="V762" i="1"/>
  <c r="U763" i="1"/>
  <c r="U764" i="1" l="1"/>
  <c r="T763" i="1"/>
  <c r="W762" i="1"/>
  <c r="W763" i="1" l="1"/>
  <c r="T764" i="1"/>
  <c r="V765" i="1" s="1"/>
  <c r="U765" i="1"/>
  <c r="V764" i="1"/>
  <c r="U766" i="1" l="1"/>
  <c r="T765" i="1"/>
  <c r="W764" i="1"/>
  <c r="W765" i="1" l="1"/>
  <c r="T766" i="1"/>
  <c r="V767" i="1" s="1"/>
  <c r="V766" i="1"/>
  <c r="U767" i="1"/>
  <c r="U768" i="1" l="1"/>
  <c r="T767" i="1"/>
  <c r="W766" i="1"/>
  <c r="W767" i="1" l="1"/>
  <c r="T768" i="1"/>
  <c r="V769" i="1" s="1"/>
  <c r="U769" i="1"/>
  <c r="V768" i="1"/>
  <c r="U770" i="1" l="1"/>
  <c r="T769" i="1"/>
  <c r="W768" i="1"/>
  <c r="B768" i="1" s="1"/>
  <c r="W769" i="1" l="1"/>
  <c r="T770" i="1"/>
  <c r="V771" i="1" s="1"/>
  <c r="U771" i="1"/>
  <c r="V770" i="1"/>
  <c r="U772" i="1" l="1"/>
  <c r="W770" i="1"/>
  <c r="T771" i="1"/>
  <c r="U773" i="1" l="1"/>
  <c r="T772" i="1"/>
  <c r="W771" i="1"/>
  <c r="V772" i="1"/>
  <c r="T773" i="1" l="1"/>
  <c r="V774" i="1" s="1"/>
  <c r="W772" i="1"/>
  <c r="U774" i="1"/>
  <c r="V773" i="1"/>
  <c r="U775" i="1" l="1"/>
  <c r="W773" i="1"/>
  <c r="T774" i="1"/>
  <c r="W774" i="1" l="1"/>
  <c r="T775" i="1"/>
  <c r="V776" i="1" s="1"/>
  <c r="V775" i="1"/>
  <c r="U776" i="1"/>
  <c r="U777" i="1" l="1"/>
  <c r="W775" i="1"/>
  <c r="B775" i="1" s="1"/>
  <c r="T776" i="1"/>
  <c r="U778" i="1" l="1"/>
  <c r="W776" i="1"/>
  <c r="T777" i="1"/>
  <c r="V777" i="1"/>
  <c r="T778" i="1" l="1"/>
  <c r="V779" i="1" s="1"/>
  <c r="W777" i="1"/>
  <c r="U779" i="1"/>
  <c r="V778" i="1"/>
  <c r="T779" i="1" l="1"/>
  <c r="V780" i="1" s="1"/>
  <c r="W778" i="1"/>
  <c r="U780" i="1"/>
  <c r="U781" i="1" l="1"/>
  <c r="T780" i="1"/>
  <c r="W779" i="1"/>
  <c r="W780" i="1" l="1"/>
  <c r="T781" i="1"/>
  <c r="V782" i="1" s="1"/>
  <c r="U782" i="1"/>
  <c r="V781" i="1"/>
  <c r="U783" i="1" l="1"/>
  <c r="T782" i="1"/>
  <c r="W781" i="1"/>
  <c r="T783" i="1" l="1"/>
  <c r="V784" i="1" s="1"/>
  <c r="W782" i="1"/>
  <c r="B782" i="1" s="1"/>
  <c r="U784" i="1"/>
  <c r="V783" i="1"/>
  <c r="U785" i="1" l="1"/>
  <c r="T784" i="1"/>
  <c r="W783" i="1"/>
  <c r="W784" i="1" l="1"/>
  <c r="T785" i="1"/>
  <c r="V786" i="1" s="1"/>
  <c r="U786" i="1"/>
  <c r="V785" i="1"/>
  <c r="U787" i="1" l="1"/>
  <c r="W785" i="1"/>
  <c r="T786" i="1"/>
  <c r="W786" i="1" l="1"/>
  <c r="T787" i="1"/>
  <c r="V788" i="1" s="1"/>
  <c r="U788" i="1"/>
  <c r="V787" i="1"/>
  <c r="T788" i="1" l="1"/>
  <c r="V789" i="1" s="1"/>
  <c r="W787" i="1"/>
  <c r="U789" i="1"/>
  <c r="U790" i="1" l="1"/>
  <c r="W788" i="1"/>
  <c r="T789" i="1"/>
  <c r="T790" i="1" l="1"/>
  <c r="V791" i="1" s="1"/>
  <c r="W789" i="1"/>
  <c r="B789" i="1" s="1"/>
  <c r="V790" i="1"/>
  <c r="U791" i="1"/>
  <c r="U792" i="1" l="1"/>
  <c r="T791" i="1"/>
  <c r="W790" i="1"/>
  <c r="W791" i="1" l="1"/>
  <c r="T792" i="1"/>
  <c r="U793" i="1"/>
  <c r="V793" i="1"/>
  <c r="V792" i="1"/>
  <c r="U794" i="1" l="1"/>
  <c r="T793" i="1"/>
  <c r="W792" i="1"/>
  <c r="W793" i="1" l="1"/>
  <c r="T794" i="1"/>
  <c r="V795" i="1" s="1"/>
  <c r="U795" i="1"/>
  <c r="V794" i="1"/>
  <c r="U796" i="1" l="1"/>
  <c r="T795" i="1"/>
  <c r="W794" i="1"/>
  <c r="T796" i="1" l="1"/>
  <c r="V797" i="1" s="1"/>
  <c r="W795" i="1"/>
  <c r="U797" i="1"/>
  <c r="V796" i="1"/>
  <c r="U798" i="1" l="1"/>
  <c r="W796" i="1"/>
  <c r="B796" i="1" s="1"/>
  <c r="T797" i="1"/>
  <c r="T798" i="1" l="1"/>
  <c r="V799" i="1" s="1"/>
  <c r="W797" i="1"/>
  <c r="V798" i="1"/>
  <c r="U799" i="1"/>
  <c r="U800" i="1" l="1"/>
  <c r="W798" i="1"/>
  <c r="T799" i="1"/>
  <c r="W799" i="1" l="1"/>
  <c r="T800" i="1"/>
  <c r="V801" i="1" s="1"/>
  <c r="U801" i="1"/>
  <c r="V800" i="1"/>
  <c r="U802" i="1" l="1"/>
  <c r="T801" i="1"/>
  <c r="W800" i="1"/>
  <c r="W801" i="1" l="1"/>
  <c r="T802" i="1"/>
  <c r="V803" i="1" s="1"/>
  <c r="U803" i="1"/>
  <c r="V802" i="1"/>
  <c r="U804" i="1" l="1"/>
  <c r="W802" i="1"/>
  <c r="T803" i="1"/>
  <c r="W803" i="1" l="1"/>
  <c r="B803" i="1" s="1"/>
  <c r="T804" i="1"/>
  <c r="V805" i="1" s="1"/>
  <c r="V804" i="1"/>
  <c r="U805" i="1"/>
  <c r="U806" i="1" l="1"/>
  <c r="W804" i="1"/>
  <c r="T805" i="1"/>
  <c r="W805" i="1" l="1"/>
  <c r="T806" i="1"/>
  <c r="V807" i="1" s="1"/>
  <c r="U807" i="1"/>
  <c r="V806" i="1"/>
  <c r="U808" i="1" l="1"/>
  <c r="T807" i="1"/>
  <c r="W806" i="1"/>
  <c r="W807" i="1" l="1"/>
  <c r="T808" i="1"/>
  <c r="V809" i="1" s="1"/>
  <c r="U809" i="1"/>
  <c r="V808" i="1"/>
  <c r="U810" i="1" l="1"/>
  <c r="T809" i="1"/>
  <c r="W808" i="1"/>
  <c r="T810" i="1" l="1"/>
  <c r="W809" i="1"/>
  <c r="U811" i="1"/>
  <c r="V811" i="1"/>
  <c r="V810" i="1"/>
  <c r="U812" i="1" l="1"/>
  <c r="T811" i="1"/>
  <c r="W810" i="1"/>
  <c r="B810" i="1" s="1"/>
  <c r="W811" i="1" l="1"/>
  <c r="T812" i="1"/>
  <c r="V813" i="1" s="1"/>
  <c r="U813" i="1"/>
  <c r="V812" i="1"/>
  <c r="W812" i="1" l="1"/>
  <c r="T813" i="1"/>
  <c r="V814" i="1" s="1"/>
  <c r="U814" i="1"/>
  <c r="U815" i="1" l="1"/>
  <c r="T814" i="1"/>
  <c r="W813" i="1"/>
  <c r="T815" i="1" l="1"/>
  <c r="V816" i="1" s="1"/>
  <c r="W814" i="1"/>
  <c r="U816" i="1"/>
  <c r="V815" i="1"/>
  <c r="U817" i="1" l="1"/>
  <c r="W815" i="1"/>
  <c r="T816" i="1"/>
  <c r="W816" i="1" l="1"/>
  <c r="T817" i="1"/>
  <c r="V818" i="1" s="1"/>
  <c r="V817" i="1"/>
  <c r="U818" i="1"/>
  <c r="U819" i="1" l="1"/>
  <c r="W817" i="1"/>
  <c r="B817" i="1" s="1"/>
  <c r="T818" i="1"/>
  <c r="W818" i="1" l="1"/>
  <c r="T819" i="1"/>
  <c r="V820" i="1" s="1"/>
  <c r="U820" i="1"/>
  <c r="V819" i="1"/>
  <c r="U821" i="1" l="1"/>
  <c r="T820" i="1"/>
  <c r="W819" i="1"/>
  <c r="W820" i="1" l="1"/>
  <c r="T821" i="1"/>
  <c r="V821" i="1"/>
  <c r="V822" i="1"/>
  <c r="U822" i="1"/>
  <c r="U823" i="1" l="1"/>
  <c r="W821" i="1"/>
  <c r="T822" i="1"/>
  <c r="T823" i="1" l="1"/>
  <c r="V824" i="1" s="1"/>
  <c r="W822" i="1"/>
  <c r="U824" i="1"/>
  <c r="V823" i="1"/>
  <c r="U825" i="1" l="1"/>
  <c r="T824" i="1"/>
  <c r="W823" i="1"/>
  <c r="W824" i="1" l="1"/>
  <c r="B824" i="1" s="1"/>
  <c r="T825" i="1"/>
  <c r="V826" i="1" s="1"/>
  <c r="U826" i="1"/>
  <c r="V825" i="1"/>
  <c r="U827" i="1" l="1"/>
  <c r="W825" i="1"/>
  <c r="T826" i="1"/>
  <c r="W826" i="1" l="1"/>
  <c r="T827" i="1"/>
  <c r="V828" i="1" s="1"/>
  <c r="V827" i="1"/>
  <c r="U828" i="1"/>
  <c r="U829" i="1" l="1"/>
  <c r="T828" i="1"/>
  <c r="W827" i="1"/>
  <c r="W828" i="1" l="1"/>
  <c r="T829" i="1"/>
  <c r="V829" i="1"/>
  <c r="V830" i="1"/>
  <c r="U830" i="1"/>
  <c r="U831" i="1" l="1"/>
  <c r="T830" i="1"/>
  <c r="W829" i="1"/>
  <c r="U832" i="1" l="1"/>
  <c r="W830" i="1"/>
  <c r="T831" i="1"/>
  <c r="V831" i="1"/>
  <c r="T832" i="1" l="1"/>
  <c r="V833" i="1" s="1"/>
  <c r="W831" i="1"/>
  <c r="B831" i="1" s="1"/>
  <c r="U833" i="1"/>
  <c r="V832" i="1"/>
  <c r="U834" i="1" l="1"/>
  <c r="T833" i="1"/>
  <c r="W832" i="1"/>
  <c r="T834" i="1" l="1"/>
  <c r="V835" i="1" s="1"/>
  <c r="W833" i="1"/>
  <c r="U835" i="1"/>
  <c r="V834" i="1"/>
  <c r="U836" i="1" l="1"/>
  <c r="W834" i="1"/>
  <c r="T835" i="1"/>
  <c r="W835" i="1" l="1"/>
  <c r="T836" i="1"/>
  <c r="U837" i="1"/>
  <c r="V836" i="1"/>
  <c r="T837" i="1" l="1"/>
  <c r="V838" i="1" s="1"/>
  <c r="W836" i="1"/>
  <c r="U838" i="1"/>
  <c r="V837" i="1"/>
  <c r="U839" i="1" l="1"/>
  <c r="T838" i="1"/>
  <c r="W837" i="1"/>
  <c r="W838" i="1" l="1"/>
  <c r="B838" i="1" s="1"/>
  <c r="T839" i="1"/>
  <c r="V840" i="1" s="1"/>
  <c r="U840" i="1"/>
  <c r="V839" i="1"/>
  <c r="U841" i="1" l="1"/>
  <c r="W839" i="1"/>
  <c r="T840" i="1"/>
  <c r="T841" i="1" l="1"/>
  <c r="V842" i="1" s="1"/>
  <c r="W840" i="1"/>
  <c r="U842" i="1"/>
  <c r="V841" i="1"/>
  <c r="U843" i="1" l="1"/>
  <c r="W841" i="1"/>
  <c r="T842" i="1"/>
  <c r="W842" i="1" l="1"/>
  <c r="T843" i="1"/>
  <c r="V844" i="1" s="1"/>
  <c r="U844" i="1"/>
  <c r="V843" i="1"/>
  <c r="U845" i="1" l="1"/>
  <c r="T844" i="1"/>
  <c r="W843" i="1"/>
  <c r="T845" i="1" l="1"/>
  <c r="W844" i="1"/>
  <c r="U846" i="1"/>
  <c r="V846" i="1"/>
  <c r="V845" i="1"/>
  <c r="U847" i="1" l="1"/>
  <c r="T846" i="1"/>
  <c r="W845" i="1"/>
  <c r="B845" i="1" s="1"/>
  <c r="T847" i="1" l="1"/>
  <c r="V848" i="1" s="1"/>
  <c r="W846" i="1"/>
  <c r="U848" i="1"/>
  <c r="V847" i="1"/>
  <c r="U849" i="1" l="1"/>
  <c r="W847" i="1"/>
  <c r="T848" i="1"/>
  <c r="W848" i="1" l="1"/>
  <c r="T849" i="1"/>
  <c r="V850" i="1" s="1"/>
  <c r="U850" i="1"/>
  <c r="V849" i="1"/>
  <c r="U851" i="1" l="1"/>
  <c r="W849" i="1"/>
  <c r="T850" i="1"/>
  <c r="T851" i="1" l="1"/>
  <c r="W850" i="1"/>
  <c r="U852" i="1"/>
  <c r="V851" i="1"/>
  <c r="W851" i="1" l="1"/>
  <c r="T852" i="1"/>
  <c r="U853" i="1"/>
  <c r="V853" i="1"/>
  <c r="V852" i="1"/>
  <c r="U854" i="1" l="1"/>
  <c r="T853" i="1"/>
  <c r="W852" i="1"/>
  <c r="B852" i="1" s="1"/>
  <c r="T854" i="1" l="1"/>
  <c r="W853" i="1"/>
  <c r="V854" i="1"/>
  <c r="V855" i="1"/>
  <c r="U855" i="1"/>
  <c r="U856" i="1" l="1"/>
  <c r="T855" i="1"/>
  <c r="W854" i="1"/>
  <c r="W855" i="1" l="1"/>
  <c r="T856" i="1"/>
  <c r="V857" i="1" s="1"/>
  <c r="U857" i="1"/>
  <c r="V856" i="1"/>
  <c r="U858" i="1" l="1"/>
  <c r="T857" i="1"/>
  <c r="W856" i="1"/>
  <c r="T858" i="1" l="1"/>
  <c r="V859" i="1" s="1"/>
  <c r="W857" i="1"/>
  <c r="U859" i="1"/>
  <c r="V858" i="1"/>
  <c r="U860" i="1" l="1"/>
  <c r="T859" i="1"/>
  <c r="W858" i="1"/>
  <c r="W859" i="1" l="1"/>
  <c r="B859" i="1" s="1"/>
  <c r="T860" i="1"/>
  <c r="V861" i="1" s="1"/>
  <c r="V860" i="1"/>
  <c r="U861" i="1"/>
  <c r="U862" i="1" l="1"/>
  <c r="W860" i="1"/>
  <c r="T861" i="1"/>
  <c r="U863" i="1" l="1"/>
  <c r="T862" i="1"/>
  <c r="W861" i="1"/>
  <c r="V862" i="1"/>
  <c r="W862" i="1" l="1"/>
  <c r="T863" i="1"/>
  <c r="V864" i="1" s="1"/>
  <c r="V863" i="1"/>
  <c r="U864" i="1"/>
  <c r="U865" i="1" l="1"/>
  <c r="W863" i="1"/>
  <c r="T864" i="1"/>
  <c r="T865" i="1" l="1"/>
  <c r="V866" i="1" s="1"/>
  <c r="W864" i="1"/>
  <c r="U866" i="1"/>
  <c r="V865" i="1"/>
  <c r="U867" i="1" l="1"/>
  <c r="T866" i="1"/>
  <c r="W865" i="1"/>
  <c r="W866" i="1" l="1"/>
  <c r="B866" i="1" s="1"/>
  <c r="T867" i="1"/>
  <c r="V868" i="1" s="1"/>
  <c r="U868" i="1"/>
  <c r="V867" i="1"/>
  <c r="U869" i="1" l="1"/>
  <c r="W867" i="1"/>
  <c r="T868" i="1"/>
  <c r="W868" i="1" l="1"/>
  <c r="T869" i="1"/>
  <c r="V870" i="1" s="1"/>
  <c r="V869" i="1"/>
  <c r="U870" i="1"/>
  <c r="U871" i="1" l="1"/>
  <c r="T870" i="1"/>
  <c r="W869" i="1"/>
  <c r="T871" i="1" l="1"/>
  <c r="W870" i="1"/>
  <c r="U872" i="1"/>
  <c r="V872" i="1"/>
  <c r="V871" i="1"/>
  <c r="U873" i="1" l="1"/>
  <c r="W871" i="1"/>
  <c r="T872" i="1"/>
  <c r="W872" i="1" l="1"/>
  <c r="T873" i="1"/>
  <c r="V874" i="1" s="1"/>
  <c r="V873" i="1"/>
  <c r="U874" i="1"/>
  <c r="U875" i="1" l="1"/>
  <c r="W873" i="1"/>
  <c r="B873" i="1" s="1"/>
  <c r="T874" i="1"/>
  <c r="W874" i="1" l="1"/>
  <c r="T875" i="1"/>
  <c r="U876" i="1"/>
  <c r="V876" i="1"/>
  <c r="V875" i="1"/>
  <c r="U877" i="1" l="1"/>
  <c r="T876" i="1"/>
  <c r="W875" i="1"/>
  <c r="T877" i="1" l="1"/>
  <c r="V878" i="1" s="1"/>
  <c r="W876" i="1"/>
  <c r="U878" i="1"/>
  <c r="V877" i="1"/>
  <c r="U879" i="1" l="1"/>
  <c r="W877" i="1"/>
  <c r="T878" i="1"/>
  <c r="T879" i="1" l="1"/>
  <c r="V880" i="1" s="1"/>
  <c r="W878" i="1"/>
  <c r="U880" i="1"/>
  <c r="V879" i="1"/>
  <c r="U881" i="1" l="1"/>
  <c r="T880" i="1"/>
  <c r="W879" i="1"/>
  <c r="W880" i="1" l="1"/>
  <c r="B880" i="1" s="1"/>
  <c r="T881" i="1"/>
  <c r="V882" i="1" s="1"/>
  <c r="U882" i="1"/>
  <c r="V881" i="1"/>
  <c r="U883" i="1" l="1"/>
  <c r="W881" i="1"/>
  <c r="T882" i="1"/>
  <c r="W882" i="1" l="1"/>
  <c r="T883" i="1"/>
  <c r="V884" i="1" s="1"/>
  <c r="U884" i="1"/>
  <c r="V883" i="1"/>
  <c r="U885" i="1" l="1"/>
  <c r="W883" i="1"/>
  <c r="T884" i="1"/>
  <c r="T885" i="1" l="1"/>
  <c r="W884" i="1"/>
  <c r="U886" i="1"/>
  <c r="V886" i="1"/>
  <c r="V885" i="1"/>
  <c r="U887" i="1" l="1"/>
  <c r="W885" i="1"/>
  <c r="T886" i="1"/>
  <c r="W886" i="1" l="1"/>
  <c r="T887" i="1"/>
  <c r="V887" i="1"/>
  <c r="U888" i="1"/>
  <c r="V888" i="1"/>
  <c r="U889" i="1" l="1"/>
  <c r="T888" i="1"/>
  <c r="W887" i="1"/>
  <c r="B887" i="1" s="1"/>
  <c r="T889" i="1" l="1"/>
  <c r="V890" i="1" s="1"/>
  <c r="W888" i="1"/>
  <c r="U890" i="1"/>
  <c r="V889" i="1"/>
  <c r="U891" i="1" l="1"/>
  <c r="T890" i="1"/>
  <c r="W889" i="1"/>
  <c r="T891" i="1" l="1"/>
  <c r="W890" i="1"/>
  <c r="V891" i="1"/>
  <c r="U892" i="1"/>
  <c r="V892" i="1"/>
  <c r="U893" i="1" l="1"/>
  <c r="T892" i="1"/>
  <c r="W891" i="1"/>
  <c r="T893" i="1" l="1"/>
  <c r="V894" i="1" s="1"/>
  <c r="W892" i="1"/>
  <c r="V893" i="1"/>
  <c r="U894" i="1"/>
  <c r="U895" i="1" l="1"/>
  <c r="T894" i="1"/>
  <c r="W893" i="1"/>
  <c r="W894" i="1" l="1"/>
  <c r="B894" i="1" s="1"/>
  <c r="T895" i="1"/>
  <c r="V896" i="1" s="1"/>
  <c r="V895" i="1"/>
  <c r="U896" i="1"/>
  <c r="U897" i="1" l="1"/>
  <c r="W895" i="1"/>
  <c r="T896" i="1"/>
  <c r="W896" i="1" l="1"/>
  <c r="T897" i="1"/>
  <c r="U898" i="1"/>
  <c r="V898" i="1"/>
  <c r="V897" i="1"/>
  <c r="U899" i="1" l="1"/>
  <c r="T898" i="1"/>
  <c r="W897" i="1"/>
  <c r="T899" i="1" l="1"/>
  <c r="W898" i="1"/>
  <c r="V900" i="1"/>
  <c r="U900" i="1"/>
  <c r="V899" i="1"/>
  <c r="U901" i="1" l="1"/>
  <c r="W899" i="1"/>
  <c r="T900" i="1"/>
  <c r="W900" i="1" l="1"/>
  <c r="T901" i="1"/>
  <c r="V902" i="1" s="1"/>
  <c r="U902" i="1"/>
  <c r="V901" i="1"/>
  <c r="U903" i="1" l="1"/>
  <c r="W901" i="1"/>
  <c r="B901" i="1" s="1"/>
  <c r="T902" i="1"/>
  <c r="W902" i="1" l="1"/>
  <c r="T903" i="1"/>
  <c r="U904" i="1"/>
  <c r="V904" i="1"/>
  <c r="V903" i="1"/>
  <c r="U905" i="1" l="1"/>
  <c r="T904" i="1"/>
  <c r="W903" i="1"/>
  <c r="T905" i="1" l="1"/>
  <c r="V906" i="1" s="1"/>
  <c r="W904" i="1"/>
  <c r="V905" i="1"/>
  <c r="U906" i="1"/>
  <c r="U907" i="1" l="1"/>
  <c r="W905" i="1"/>
  <c r="T906" i="1"/>
  <c r="T907" i="1" l="1"/>
  <c r="V908" i="1" s="1"/>
  <c r="W906" i="1"/>
  <c r="U908" i="1"/>
  <c r="V907" i="1"/>
  <c r="U909" i="1" l="1"/>
  <c r="W907" i="1"/>
  <c r="T908" i="1"/>
  <c r="T909" i="1" l="1"/>
  <c r="W908" i="1"/>
  <c r="B908" i="1" s="1"/>
  <c r="V910" i="1"/>
  <c r="U910" i="1"/>
  <c r="V909" i="1"/>
  <c r="U911" i="1" l="1"/>
  <c r="W909" i="1"/>
  <c r="T910" i="1"/>
  <c r="T911" i="1" l="1"/>
  <c r="W910" i="1"/>
  <c r="V911" i="1"/>
  <c r="U912" i="1"/>
  <c r="V912" i="1"/>
  <c r="U913" i="1" l="1"/>
  <c r="T912" i="1"/>
  <c r="W911" i="1"/>
  <c r="W912" i="1" l="1"/>
  <c r="T913" i="1"/>
  <c r="V914" i="1" s="1"/>
  <c r="U914" i="1"/>
  <c r="V913" i="1"/>
  <c r="U915" i="1" l="1"/>
  <c r="W913" i="1"/>
  <c r="T914" i="1"/>
  <c r="T915" i="1" l="1"/>
  <c r="V916" i="1" s="1"/>
  <c r="W914" i="1"/>
  <c r="V915" i="1"/>
  <c r="U916" i="1"/>
  <c r="U917" i="1" l="1"/>
  <c r="T916" i="1"/>
  <c r="W915" i="1"/>
  <c r="B915" i="1" s="1"/>
  <c r="T917" i="1" l="1"/>
  <c r="V918" i="1" s="1"/>
  <c r="W916" i="1"/>
  <c r="V917" i="1"/>
  <c r="U918" i="1"/>
  <c r="U919" i="1" l="1"/>
  <c r="T918" i="1"/>
  <c r="W917" i="1"/>
  <c r="W918" i="1" l="1"/>
  <c r="T919" i="1"/>
  <c r="V920" i="1" s="1"/>
  <c r="U920" i="1"/>
  <c r="V919" i="1"/>
  <c r="U921" i="1" l="1"/>
  <c r="T920" i="1"/>
  <c r="W919" i="1"/>
  <c r="T921" i="1" l="1"/>
  <c r="V922" i="1" s="1"/>
  <c r="W920" i="1"/>
  <c r="V921" i="1"/>
  <c r="U922" i="1"/>
  <c r="U923" i="1" l="1"/>
  <c r="W921" i="1"/>
  <c r="T922" i="1"/>
  <c r="W922" i="1" l="1"/>
  <c r="B922" i="1" s="1"/>
  <c r="T923" i="1"/>
  <c r="V924" i="1" s="1"/>
  <c r="U924" i="1"/>
  <c r="V923" i="1"/>
  <c r="U925" i="1" l="1"/>
  <c r="T924" i="1"/>
  <c r="W923" i="1"/>
  <c r="W924" i="1" l="1"/>
  <c r="T925" i="1"/>
  <c r="V926" i="1" s="1"/>
  <c r="U926" i="1"/>
  <c r="V925" i="1"/>
  <c r="U927" i="1" l="1"/>
  <c r="T926" i="1"/>
  <c r="W925" i="1"/>
  <c r="T927" i="1" l="1"/>
  <c r="V928" i="1" s="1"/>
  <c r="W926" i="1"/>
  <c r="U928" i="1"/>
  <c r="V927" i="1"/>
  <c r="U929" i="1" l="1"/>
  <c r="W927" i="1"/>
  <c r="T928" i="1"/>
  <c r="W928" i="1" l="1"/>
  <c r="T929" i="1"/>
  <c r="V930" i="1" s="1"/>
  <c r="V929" i="1"/>
  <c r="U930" i="1"/>
  <c r="U931" i="1" l="1"/>
  <c r="W929" i="1"/>
  <c r="B929" i="1" s="1"/>
  <c r="T930" i="1"/>
  <c r="W930" i="1" l="1"/>
  <c r="T931" i="1"/>
  <c r="V932" i="1" s="1"/>
  <c r="U932" i="1"/>
  <c r="V931" i="1"/>
  <c r="U933" i="1" l="1"/>
  <c r="T932" i="1"/>
  <c r="W931" i="1"/>
  <c r="W932" i="1" l="1"/>
  <c r="T933" i="1"/>
  <c r="V934" i="1" s="1"/>
  <c r="U934" i="1"/>
  <c r="V933" i="1"/>
  <c r="U935" i="1" l="1"/>
  <c r="W933" i="1"/>
  <c r="T934" i="1"/>
  <c r="T935" i="1" l="1"/>
  <c r="W934" i="1"/>
  <c r="U936" i="1"/>
  <c r="V936" i="1"/>
  <c r="V935" i="1"/>
  <c r="U937" i="1" l="1"/>
  <c r="T936" i="1"/>
  <c r="W935" i="1"/>
  <c r="T937" i="1" l="1"/>
  <c r="V938" i="1" s="1"/>
  <c r="W936" i="1"/>
  <c r="B936" i="1" s="1"/>
  <c r="U938" i="1"/>
  <c r="V937" i="1"/>
  <c r="U939" i="1" l="1"/>
  <c r="W937" i="1"/>
  <c r="T938" i="1"/>
  <c r="T939" i="1" l="1"/>
  <c r="V940" i="1" s="1"/>
  <c r="W938" i="1"/>
  <c r="V939" i="1"/>
  <c r="U940" i="1"/>
  <c r="U941" i="1" l="1"/>
  <c r="T940" i="1"/>
  <c r="W939" i="1"/>
  <c r="W940" i="1" l="1"/>
  <c r="T941" i="1"/>
  <c r="U942" i="1"/>
  <c r="V942" i="1"/>
  <c r="V941" i="1"/>
  <c r="U943" i="1" l="1"/>
  <c r="T942" i="1"/>
  <c r="W941" i="1"/>
  <c r="W942" i="1" l="1"/>
  <c r="T943" i="1"/>
  <c r="V944" i="1" s="1"/>
  <c r="U944" i="1"/>
  <c r="V943" i="1"/>
  <c r="U945" i="1" l="1"/>
  <c r="T944" i="1"/>
  <c r="W943" i="1"/>
  <c r="B943" i="1" s="1"/>
  <c r="T945" i="1" l="1"/>
  <c r="V946" i="1" s="1"/>
  <c r="W944" i="1"/>
  <c r="V945" i="1"/>
  <c r="U946" i="1"/>
  <c r="U947" i="1" l="1"/>
  <c r="T946" i="1"/>
  <c r="W945" i="1"/>
  <c r="W946" i="1" l="1"/>
  <c r="T947" i="1"/>
  <c r="V948" i="1" s="1"/>
  <c r="U948" i="1"/>
  <c r="V947" i="1"/>
  <c r="U949" i="1" l="1"/>
  <c r="W947" i="1"/>
  <c r="T948" i="1"/>
  <c r="W948" i="1" l="1"/>
  <c r="T949" i="1"/>
  <c r="V950" i="1" s="1"/>
  <c r="U950" i="1"/>
  <c r="V949" i="1"/>
  <c r="U951" i="1" l="1"/>
  <c r="W949" i="1"/>
  <c r="T950" i="1"/>
  <c r="T951" i="1" l="1"/>
  <c r="V952" i="1" s="1"/>
  <c r="W950" i="1"/>
  <c r="B950" i="1" s="1"/>
  <c r="V951" i="1"/>
  <c r="U952" i="1"/>
  <c r="U953" i="1" l="1"/>
  <c r="T952" i="1"/>
  <c r="W951" i="1"/>
  <c r="W952" i="1" l="1"/>
  <c r="T953" i="1"/>
  <c r="V954" i="1" s="1"/>
  <c r="U954" i="1"/>
  <c r="V953" i="1"/>
  <c r="U955" i="1" l="1"/>
  <c r="W953" i="1"/>
  <c r="T954" i="1"/>
  <c r="T955" i="1" l="1"/>
  <c r="V956" i="1" s="1"/>
  <c r="W954" i="1"/>
  <c r="V955" i="1"/>
  <c r="U956" i="1"/>
  <c r="U957" i="1" l="1"/>
  <c r="T956" i="1"/>
  <c r="V957" i="1" s="1"/>
  <c r="W955" i="1"/>
  <c r="W956" i="1" l="1"/>
  <c r="T957" i="1"/>
  <c r="V958" i="1" s="1"/>
  <c r="U958" i="1"/>
  <c r="W957" i="1" l="1"/>
  <c r="B957" i="1" s="1"/>
  <c r="T958" i="1"/>
  <c r="V959" i="1" s="1"/>
  <c r="U959" i="1"/>
  <c r="U960" i="1" l="1"/>
  <c r="T959" i="1"/>
  <c r="W958" i="1"/>
  <c r="U961" i="1" l="1"/>
  <c r="W959" i="1"/>
  <c r="T960" i="1"/>
  <c r="V960" i="1"/>
  <c r="T961" i="1" l="1"/>
  <c r="V962" i="1" s="1"/>
  <c r="W960" i="1"/>
  <c r="V961" i="1"/>
  <c r="U962" i="1"/>
  <c r="U963" i="1" l="1"/>
  <c r="T962" i="1"/>
  <c r="W961" i="1"/>
  <c r="W962" i="1" l="1"/>
  <c r="T963" i="1"/>
  <c r="V964" i="1" s="1"/>
  <c r="U964" i="1"/>
  <c r="V963" i="1"/>
  <c r="U965" i="1" l="1"/>
  <c r="W963" i="1"/>
  <c r="T964" i="1"/>
  <c r="W964" i="1" l="1"/>
  <c r="B964" i="1" s="1"/>
  <c r="T965" i="1"/>
  <c r="V966" i="1" s="1"/>
  <c r="V965" i="1"/>
  <c r="U966" i="1"/>
  <c r="U967" i="1" l="1"/>
  <c r="T966" i="1"/>
  <c r="W965" i="1"/>
  <c r="W966" i="1" l="1"/>
  <c r="T967" i="1"/>
  <c r="U968" i="1"/>
  <c r="V968" i="1"/>
  <c r="V967" i="1"/>
  <c r="U969" i="1" l="1"/>
  <c r="T968" i="1"/>
  <c r="W967" i="1"/>
  <c r="W968" i="1" l="1"/>
  <c r="T969" i="1"/>
  <c r="V970" i="1" s="1"/>
  <c r="U970" i="1"/>
  <c r="V969" i="1"/>
  <c r="U971" i="1" l="1"/>
  <c r="W969" i="1"/>
  <c r="T970" i="1"/>
  <c r="W970" i="1" l="1"/>
  <c r="T971" i="1"/>
  <c r="V971" i="1"/>
  <c r="U972" i="1"/>
  <c r="V972" i="1"/>
  <c r="U973" i="1" l="1"/>
  <c r="T972" i="1"/>
  <c r="W971" i="1"/>
  <c r="B971" i="1" s="1"/>
  <c r="W972" i="1" l="1"/>
  <c r="T973" i="1"/>
  <c r="U974" i="1"/>
  <c r="V974" i="1"/>
  <c r="V973" i="1"/>
  <c r="U975" i="1" l="1"/>
  <c r="T974" i="1"/>
  <c r="W973" i="1"/>
  <c r="T975" i="1" l="1"/>
  <c r="W974" i="1"/>
  <c r="V976" i="1"/>
  <c r="U976" i="1"/>
  <c r="V975" i="1"/>
  <c r="U977" i="1" l="1"/>
  <c r="W975" i="1"/>
  <c r="T976" i="1"/>
  <c r="W976" i="1" l="1"/>
  <c r="T977" i="1"/>
  <c r="U978" i="1"/>
  <c r="V978" i="1"/>
  <c r="V977" i="1"/>
  <c r="U979" i="1" l="1"/>
  <c r="W977" i="1"/>
  <c r="T978" i="1"/>
  <c r="T979" i="1" l="1"/>
  <c r="V980" i="1" s="1"/>
  <c r="W978" i="1"/>
  <c r="B978" i="1" s="1"/>
  <c r="U980" i="1"/>
  <c r="V979" i="1"/>
  <c r="U981" i="1" l="1"/>
  <c r="T980" i="1"/>
  <c r="W979" i="1"/>
  <c r="W980" i="1" l="1"/>
  <c r="T981" i="1"/>
  <c r="V982" i="1" s="1"/>
  <c r="V981" i="1"/>
  <c r="U982" i="1"/>
  <c r="U983" i="1" l="1"/>
  <c r="W981" i="1"/>
  <c r="T982" i="1"/>
  <c r="W982" i="1" l="1"/>
  <c r="T983" i="1"/>
  <c r="V984" i="1" s="1"/>
  <c r="U984" i="1"/>
  <c r="V983" i="1"/>
  <c r="U985" i="1" l="1"/>
  <c r="T984" i="1"/>
  <c r="W983" i="1"/>
  <c r="T985" i="1" l="1"/>
  <c r="V986" i="1" s="1"/>
  <c r="W984" i="1"/>
  <c r="V985" i="1"/>
  <c r="U986" i="1"/>
  <c r="U987" i="1" l="1"/>
  <c r="T986" i="1"/>
  <c r="W985" i="1"/>
  <c r="B985" i="1" s="1"/>
  <c r="T987" i="1" l="1"/>
  <c r="V988" i="1" s="1"/>
  <c r="W986" i="1"/>
  <c r="V987" i="1"/>
  <c r="U988" i="1"/>
  <c r="U989" i="1" l="1"/>
  <c r="W987" i="1"/>
  <c r="T988" i="1"/>
  <c r="W988" i="1" l="1"/>
  <c r="T989" i="1"/>
  <c r="V990" i="1" s="1"/>
  <c r="U990" i="1"/>
  <c r="V989" i="1"/>
  <c r="U991" i="1" l="1"/>
  <c r="W989" i="1"/>
  <c r="T990" i="1"/>
  <c r="T991" i="1" l="1"/>
  <c r="W990" i="1"/>
  <c r="V992" i="1"/>
  <c r="U992" i="1"/>
  <c r="V991" i="1"/>
  <c r="U993" i="1" l="1"/>
  <c r="T992" i="1"/>
  <c r="W991" i="1"/>
  <c r="T993" i="1" l="1"/>
  <c r="W992" i="1"/>
  <c r="B992" i="1" s="1"/>
  <c r="V993" i="1"/>
  <c r="V994" i="1"/>
  <c r="U994" i="1"/>
  <c r="U995" i="1" l="1"/>
  <c r="T994" i="1"/>
  <c r="W993" i="1"/>
  <c r="W994" i="1" l="1"/>
  <c r="T995" i="1"/>
  <c r="U996" i="1"/>
  <c r="V996" i="1"/>
  <c r="V995" i="1"/>
  <c r="U997" i="1" l="1"/>
  <c r="T996" i="1"/>
  <c r="V997" i="1" s="1"/>
  <c r="W995" i="1"/>
  <c r="U998" i="1" l="1"/>
  <c r="W996" i="1"/>
  <c r="T997" i="1"/>
  <c r="W997" i="1" l="1"/>
  <c r="T998" i="1"/>
  <c r="V999" i="1" s="1"/>
  <c r="U999" i="1"/>
  <c r="V998" i="1"/>
  <c r="U1000" i="1" l="1"/>
  <c r="W998" i="1"/>
  <c r="T999" i="1"/>
  <c r="T1000" i="1" l="1"/>
  <c r="V1001" i="1" s="1"/>
  <c r="W999" i="1"/>
  <c r="B999" i="1" s="1"/>
  <c r="U1001" i="1"/>
  <c r="V1000" i="1"/>
  <c r="U1002" i="1" l="1"/>
  <c r="T1001" i="1"/>
  <c r="W1000" i="1"/>
  <c r="T1002" i="1" l="1"/>
  <c r="V1003" i="1" s="1"/>
  <c r="W1001" i="1"/>
  <c r="U1003" i="1"/>
  <c r="V1002" i="1"/>
  <c r="U1004" i="1" l="1"/>
  <c r="T1003" i="1"/>
  <c r="W1002" i="1"/>
  <c r="T1004" i="1" l="1"/>
  <c r="W1003" i="1"/>
  <c r="U1005" i="1"/>
  <c r="V1005" i="1"/>
  <c r="V1004" i="1"/>
  <c r="U1006" i="1" l="1"/>
  <c r="T1005" i="1"/>
  <c r="W1004" i="1"/>
  <c r="T1006" i="1" l="1"/>
  <c r="V1007" i="1" s="1"/>
  <c r="W1005" i="1"/>
  <c r="V1006" i="1"/>
  <c r="U1007" i="1"/>
  <c r="U1008" i="1" l="1"/>
  <c r="W1006" i="1"/>
  <c r="B1006" i="1" s="1"/>
  <c r="T1007" i="1"/>
  <c r="W1007" i="1" l="1"/>
  <c r="T1008" i="1"/>
  <c r="U1009" i="1"/>
  <c r="V1009" i="1"/>
  <c r="V1008" i="1"/>
  <c r="U1010" i="1" l="1"/>
  <c r="T1009" i="1"/>
  <c r="W1008" i="1"/>
  <c r="T1010" i="1" l="1"/>
  <c r="W1009" i="1"/>
  <c r="V1011" i="1"/>
  <c r="U1011" i="1"/>
  <c r="V1010" i="1"/>
  <c r="U1012" i="1" l="1"/>
  <c r="W1010" i="1"/>
  <c r="T1011" i="1"/>
  <c r="T1012" i="1" l="1"/>
  <c r="V1013" i="1" s="1"/>
  <c r="W1011" i="1"/>
  <c r="V1012" i="1"/>
  <c r="U1013" i="1"/>
  <c r="U1014" i="1" l="1"/>
  <c r="W1012" i="1"/>
  <c r="T1013" i="1"/>
  <c r="T1014" i="1" l="1"/>
  <c r="V1015" i="1" s="1"/>
  <c r="W1013" i="1"/>
  <c r="B1013" i="1" s="1"/>
  <c r="U1015" i="1"/>
  <c r="V1014" i="1"/>
  <c r="U1016" i="1" l="1"/>
  <c r="T1015" i="1"/>
  <c r="W1014" i="1"/>
  <c r="W1015" i="1" l="1"/>
  <c r="T1016" i="1"/>
  <c r="V1017" i="1" s="1"/>
  <c r="U1017" i="1"/>
  <c r="V1016" i="1"/>
  <c r="U1018" i="1" l="1"/>
  <c r="T1017" i="1"/>
  <c r="W1016" i="1"/>
  <c r="T1018" i="1" l="1"/>
  <c r="V1019" i="1" s="1"/>
  <c r="W1017" i="1"/>
  <c r="U1019" i="1"/>
  <c r="V1018" i="1"/>
  <c r="U1020" i="1" l="1"/>
  <c r="T1019" i="1"/>
  <c r="W1018" i="1"/>
  <c r="W1019" i="1" l="1"/>
  <c r="T1020" i="1"/>
  <c r="V1021" i="1" s="1"/>
  <c r="U1021" i="1"/>
  <c r="V1020" i="1"/>
  <c r="U1022" i="1" l="1"/>
  <c r="T1021" i="1"/>
  <c r="W1020" i="1"/>
  <c r="B1020" i="1" s="1"/>
  <c r="T1022" i="1" l="1"/>
  <c r="V1023" i="1" s="1"/>
  <c r="W1021" i="1"/>
  <c r="V1022" i="1"/>
  <c r="U1023" i="1"/>
  <c r="U1024" i="1" l="1"/>
  <c r="W1022" i="1"/>
  <c r="T1023" i="1"/>
  <c r="W1023" i="1" l="1"/>
  <c r="T1024" i="1"/>
  <c r="U1025" i="1"/>
  <c r="V1025" i="1"/>
  <c r="V1024" i="1"/>
  <c r="U1026" i="1" l="1"/>
  <c r="W1024" i="1"/>
  <c r="T1025" i="1"/>
  <c r="W1025" i="1" l="1"/>
  <c r="T1026" i="1"/>
  <c r="V1027" i="1" s="1"/>
  <c r="U1027" i="1"/>
  <c r="V1026" i="1"/>
  <c r="U1028" i="1" l="1"/>
  <c r="W1026" i="1"/>
  <c r="T1027" i="1"/>
  <c r="T1028" i="1" l="1"/>
  <c r="V1029" i="1" s="1"/>
  <c r="W1027" i="1"/>
  <c r="B1027" i="1" s="1"/>
  <c r="V1028" i="1"/>
  <c r="U1029" i="1"/>
  <c r="U1030" i="1" l="1"/>
  <c r="T1029" i="1"/>
  <c r="W1028" i="1"/>
  <c r="W1029" i="1" l="1"/>
  <c r="T1030" i="1"/>
  <c r="U1031" i="1"/>
  <c r="V1030" i="1"/>
  <c r="W1030" i="1" l="1"/>
  <c r="T1031" i="1"/>
  <c r="V1032" i="1" s="1"/>
  <c r="U1032" i="1"/>
  <c r="V1031" i="1"/>
  <c r="U1033" i="1" l="1"/>
  <c r="W1031" i="1"/>
  <c r="T1032" i="1"/>
  <c r="W1032" i="1" l="1"/>
  <c r="T1033" i="1"/>
  <c r="V1034" i="1" s="1"/>
  <c r="U1034" i="1"/>
  <c r="V1033" i="1"/>
  <c r="U1035" i="1" l="1"/>
  <c r="W1033" i="1"/>
  <c r="T1034" i="1"/>
  <c r="T1035" i="1" l="1"/>
  <c r="W1034" i="1"/>
  <c r="B1034" i="1" s="1"/>
  <c r="V1036" i="1"/>
  <c r="U1036" i="1"/>
  <c r="V1035" i="1"/>
  <c r="U1037" i="1" l="1"/>
  <c r="W1035" i="1"/>
  <c r="T1036" i="1"/>
  <c r="T1037" i="1" l="1"/>
  <c r="V1038" i="1" s="1"/>
  <c r="W1036" i="1"/>
  <c r="V1037" i="1"/>
  <c r="U1038" i="1"/>
  <c r="U1039" i="1" l="1"/>
  <c r="W1037" i="1"/>
  <c r="T1038" i="1"/>
  <c r="W1038" i="1" l="1"/>
  <c r="T1039" i="1"/>
  <c r="U1040" i="1"/>
  <c r="V1040" i="1"/>
  <c r="V1039" i="1"/>
  <c r="U1041" i="1" l="1"/>
  <c r="T1040" i="1"/>
  <c r="W1039" i="1"/>
  <c r="W1040" i="1" l="1"/>
  <c r="T1041" i="1"/>
  <c r="V1042" i="1"/>
  <c r="U1042" i="1"/>
  <c r="V1041" i="1"/>
  <c r="U1043" i="1" l="1"/>
  <c r="T1042" i="1"/>
  <c r="W1041" i="1"/>
  <c r="B1041" i="1" s="1"/>
  <c r="T1043" i="1" l="1"/>
  <c r="V1044" i="1" s="1"/>
  <c r="W1042" i="1"/>
  <c r="U1044" i="1"/>
  <c r="V1043" i="1"/>
  <c r="U1045" i="1" l="1"/>
  <c r="W1043" i="1"/>
  <c r="T1044" i="1"/>
  <c r="T1045" i="1" l="1"/>
  <c r="V1046" i="1" s="1"/>
  <c r="W1044" i="1"/>
  <c r="V1045" i="1"/>
  <c r="U1046" i="1"/>
  <c r="U1047" i="1" l="1"/>
  <c r="W1045" i="1"/>
  <c r="T1046" i="1"/>
  <c r="T1047" i="1" l="1"/>
  <c r="V1048" i="1" s="1"/>
  <c r="W1046" i="1"/>
  <c r="V1047" i="1"/>
  <c r="U1048" i="1"/>
  <c r="U1049" i="1" l="1"/>
  <c r="T1048" i="1"/>
  <c r="W1047" i="1"/>
  <c r="W1048" i="1" l="1"/>
  <c r="B1048" i="1" s="1"/>
  <c r="T1049" i="1"/>
  <c r="V1050" i="1" s="1"/>
  <c r="U1050" i="1"/>
  <c r="V1049" i="1"/>
  <c r="U1051" i="1" l="1"/>
  <c r="W1049" i="1"/>
  <c r="T1050" i="1"/>
  <c r="T1051" i="1" l="1"/>
  <c r="V1052" i="1" s="1"/>
  <c r="W1050" i="1"/>
  <c r="V1051" i="1"/>
  <c r="U1052" i="1"/>
  <c r="U1053" i="1" l="1"/>
  <c r="W1051" i="1"/>
  <c r="T1052" i="1"/>
  <c r="T1053" i="1" l="1"/>
  <c r="V1054" i="1" s="1"/>
  <c r="W1052" i="1"/>
  <c r="U1054" i="1"/>
  <c r="V1053" i="1"/>
  <c r="U1055" i="1" l="1"/>
  <c r="T1054" i="1"/>
  <c r="W1053" i="1"/>
  <c r="W1054" i="1" l="1"/>
  <c r="T1055" i="1"/>
  <c r="U1056" i="1"/>
  <c r="V1055" i="1"/>
  <c r="T1056" i="1" l="1"/>
  <c r="V1057" i="1" s="1"/>
  <c r="W1055" i="1"/>
  <c r="B1055" i="1" s="1"/>
  <c r="U1057" i="1"/>
  <c r="V1056" i="1"/>
  <c r="U1058" i="1" l="1"/>
  <c r="T1057" i="1"/>
  <c r="W1056" i="1"/>
  <c r="U1059" i="1" l="1"/>
  <c r="W1057" i="1"/>
  <c r="T1058" i="1"/>
  <c r="V1058" i="1"/>
  <c r="T1059" i="1" l="1"/>
  <c r="V1060" i="1" s="1"/>
  <c r="W1058" i="1"/>
  <c r="U1060" i="1"/>
  <c r="V1059" i="1"/>
  <c r="U1061" i="1" l="1"/>
  <c r="T1060" i="1"/>
  <c r="W1059" i="1"/>
  <c r="W1060" i="1" l="1"/>
  <c r="T1061" i="1"/>
  <c r="V1062" i="1" s="1"/>
  <c r="U1062" i="1"/>
  <c r="V1061" i="1"/>
  <c r="U1063" i="1" l="1"/>
  <c r="W1061" i="1"/>
  <c r="T1062" i="1"/>
  <c r="W1062" i="1" l="1"/>
  <c r="B1062" i="1" s="1"/>
  <c r="T1063" i="1"/>
  <c r="V1064" i="1" s="1"/>
  <c r="U1064" i="1"/>
  <c r="V1063" i="1"/>
  <c r="U1065" i="1" l="1"/>
  <c r="T1064" i="1"/>
  <c r="W1063" i="1"/>
  <c r="W1064" i="1" l="1"/>
  <c r="T1065" i="1"/>
  <c r="V1066" i="1" s="1"/>
  <c r="U1066" i="1"/>
  <c r="V1065" i="1"/>
  <c r="U1067" i="1" l="1"/>
  <c r="T1066" i="1"/>
  <c r="W1065" i="1"/>
  <c r="T1067" i="1" l="1"/>
  <c r="V1068" i="1" s="1"/>
  <c r="W1066" i="1"/>
  <c r="V1067" i="1"/>
  <c r="U1068" i="1"/>
  <c r="U1069" i="1" l="1"/>
  <c r="T1068" i="1"/>
  <c r="W1067" i="1"/>
  <c r="T1069" i="1" l="1"/>
  <c r="V1070" i="1" s="1"/>
  <c r="W1068" i="1"/>
  <c r="V1069" i="1"/>
  <c r="U1070" i="1"/>
  <c r="U1071" i="1" l="1"/>
  <c r="W1069" i="1"/>
  <c r="B1069" i="1" s="1"/>
  <c r="T1070" i="1"/>
  <c r="W1070" i="1" l="1"/>
  <c r="T1071" i="1"/>
  <c r="V1072" i="1" s="1"/>
  <c r="U1072" i="1"/>
  <c r="V1071" i="1"/>
  <c r="U1073" i="1" l="1"/>
  <c r="W1071" i="1"/>
  <c r="T1072" i="1"/>
  <c r="W1072" i="1" l="1"/>
  <c r="T1073" i="1"/>
  <c r="V1074" i="1" s="1"/>
  <c r="U1074" i="1"/>
  <c r="V1073" i="1"/>
  <c r="U1075" i="1" l="1"/>
  <c r="T1074" i="1"/>
  <c r="W1073" i="1"/>
  <c r="T1075" i="1" l="1"/>
  <c r="V1076" i="1" s="1"/>
  <c r="W1074" i="1"/>
  <c r="V1075" i="1"/>
  <c r="U1076" i="1"/>
  <c r="U1077" i="1" l="1"/>
  <c r="T1076" i="1"/>
  <c r="W1075" i="1"/>
  <c r="W1076" i="1" l="1"/>
  <c r="B1076" i="1" s="1"/>
  <c r="T1077" i="1"/>
  <c r="U1078" i="1"/>
  <c r="V1078" i="1"/>
  <c r="V1077" i="1"/>
  <c r="U1079" i="1" l="1"/>
  <c r="T1078" i="1"/>
  <c r="W1077" i="1"/>
  <c r="W1078" i="1" l="1"/>
  <c r="T1079" i="1"/>
  <c r="V1080" i="1" s="1"/>
  <c r="U1080" i="1"/>
  <c r="V1079" i="1"/>
  <c r="U1081" i="1" l="1"/>
  <c r="W1079" i="1"/>
  <c r="T1080" i="1"/>
  <c r="T1081" i="1" l="1"/>
  <c r="V1082" i="1" s="1"/>
  <c r="W1080" i="1"/>
  <c r="V1081" i="1"/>
  <c r="U1082" i="1"/>
  <c r="U1083" i="1" l="1"/>
  <c r="T1082" i="1"/>
  <c r="W1081" i="1"/>
  <c r="W1082" i="1" l="1"/>
  <c r="T1083" i="1"/>
  <c r="U1084" i="1"/>
  <c r="V1084" i="1"/>
  <c r="V1083" i="1"/>
  <c r="U1085" i="1" l="1"/>
  <c r="T1084" i="1"/>
  <c r="W1083" i="1"/>
  <c r="B1083" i="1" s="1"/>
  <c r="T1085" i="1" l="1"/>
  <c r="W1084" i="1"/>
  <c r="V1086" i="1"/>
  <c r="U1086" i="1"/>
  <c r="V1085" i="1"/>
  <c r="U1087" i="1" l="1"/>
  <c r="W1085" i="1"/>
  <c r="T1086" i="1"/>
  <c r="W1086" i="1" l="1"/>
  <c r="T1087" i="1"/>
  <c r="V1088" i="1" s="1"/>
  <c r="U1088" i="1"/>
  <c r="V1087" i="1"/>
  <c r="U1089" i="1" l="1"/>
  <c r="W1087" i="1"/>
  <c r="T1088" i="1"/>
  <c r="W1088" i="1" l="1"/>
  <c r="T1089" i="1"/>
  <c r="V1090" i="1" s="1"/>
  <c r="U1090" i="1"/>
  <c r="V1089" i="1"/>
  <c r="W1089" i="1" l="1"/>
  <c r="T1090" i="1"/>
  <c r="V1091" i="1" s="1"/>
  <c r="U1091" i="1"/>
  <c r="U1092" i="1" l="1"/>
  <c r="T1091" i="1"/>
  <c r="W1090" i="1"/>
  <c r="B1090" i="1" s="1"/>
  <c r="W1091" i="1" l="1"/>
  <c r="T1092" i="1"/>
  <c r="U1093" i="1"/>
  <c r="V1093" i="1"/>
  <c r="V1092" i="1"/>
  <c r="U1094" i="1" l="1"/>
  <c r="T1093" i="1"/>
  <c r="W1092" i="1"/>
  <c r="T1094" i="1" l="1"/>
  <c r="V1095" i="1" s="1"/>
  <c r="W1093" i="1"/>
  <c r="V1094" i="1"/>
  <c r="U1095" i="1"/>
  <c r="U1096" i="1" l="1"/>
  <c r="W1094" i="1"/>
  <c r="T1095" i="1"/>
  <c r="W1095" i="1" l="1"/>
  <c r="T1096" i="1"/>
  <c r="V1097" i="1" s="1"/>
  <c r="U1097" i="1"/>
  <c r="V1096" i="1"/>
  <c r="U1098" i="1" l="1"/>
  <c r="W1096" i="1"/>
  <c r="T1097" i="1"/>
  <c r="W1097" i="1" l="1"/>
  <c r="B1097" i="1" s="1"/>
  <c r="T1098" i="1"/>
  <c r="V1099" i="1" s="1"/>
  <c r="U1099" i="1"/>
  <c r="V1098" i="1"/>
  <c r="U1100" i="1" l="1"/>
  <c r="T1099" i="1"/>
  <c r="W1098" i="1"/>
  <c r="T1100" i="1" l="1"/>
  <c r="V1101" i="1" s="1"/>
  <c r="W1099" i="1"/>
  <c r="V1100" i="1"/>
  <c r="U1101" i="1"/>
  <c r="U1102" i="1" l="1"/>
  <c r="W1100" i="1"/>
  <c r="T1101" i="1"/>
  <c r="W1101" i="1" l="1"/>
  <c r="T1102" i="1"/>
  <c r="U1103" i="1"/>
  <c r="V1103" i="1"/>
  <c r="V1102" i="1"/>
  <c r="U1104" i="1" l="1"/>
  <c r="T1103" i="1"/>
  <c r="W1102" i="1"/>
  <c r="T1104" i="1" l="1"/>
  <c r="V1105" i="1" s="1"/>
  <c r="W1103" i="1"/>
  <c r="U1105" i="1"/>
  <c r="V1104" i="1"/>
  <c r="U1106" i="1" l="1"/>
  <c r="W1104" i="1"/>
  <c r="B1104" i="1" s="1"/>
  <c r="T1105" i="1"/>
  <c r="W1105" i="1" l="1"/>
  <c r="T1106" i="1"/>
  <c r="V1107" i="1" s="1"/>
  <c r="U1107" i="1"/>
  <c r="V1106" i="1"/>
  <c r="U1108" i="1" l="1"/>
  <c r="W1106" i="1"/>
  <c r="T1107" i="1"/>
  <c r="T1108" i="1" l="1"/>
  <c r="V1109" i="1" s="1"/>
  <c r="W1107" i="1"/>
  <c r="U1109" i="1"/>
  <c r="V1108" i="1"/>
  <c r="U1110" i="1" l="1"/>
  <c r="T1109" i="1"/>
  <c r="W1108" i="1"/>
  <c r="T1110" i="1" l="1"/>
  <c r="W1109" i="1"/>
  <c r="V1110" i="1"/>
  <c r="U1111" i="1"/>
  <c r="T1111" i="1" l="1"/>
  <c r="V1112" i="1" s="1"/>
  <c r="W1110" i="1"/>
  <c r="U1112" i="1"/>
  <c r="V1111" i="1"/>
  <c r="U1113" i="1" l="1"/>
  <c r="W1111" i="1"/>
  <c r="B1111" i="1" s="1"/>
  <c r="T1112" i="1"/>
  <c r="W1112" i="1" l="1"/>
  <c r="T1113" i="1"/>
  <c r="U1114" i="1"/>
  <c r="V1113" i="1"/>
  <c r="W1113" i="1" l="1"/>
  <c r="T1114" i="1"/>
  <c r="V1115" i="1" s="1"/>
  <c r="V1114" i="1"/>
  <c r="U1115" i="1"/>
  <c r="U1116" i="1" l="1"/>
  <c r="W1114" i="1"/>
  <c r="T1115" i="1"/>
  <c r="W1115" i="1" l="1"/>
  <c r="T1116" i="1"/>
  <c r="U1117" i="1"/>
  <c r="V1117" i="1"/>
  <c r="V1116" i="1"/>
  <c r="U1118" i="1" l="1"/>
  <c r="T1117" i="1"/>
  <c r="W1116" i="1"/>
  <c r="T1118" i="1" l="1"/>
  <c r="V1119" i="1" s="1"/>
  <c r="W1117" i="1"/>
  <c r="U1119" i="1"/>
  <c r="V1118" i="1"/>
  <c r="U1120" i="1" l="1"/>
  <c r="W1118" i="1"/>
  <c r="B1118" i="1" s="1"/>
  <c r="T1119" i="1"/>
  <c r="W1119" i="1" l="1"/>
  <c r="T1120" i="1"/>
  <c r="V1121" i="1" s="1"/>
  <c r="U1121" i="1"/>
  <c r="V1120" i="1"/>
  <c r="U1122" i="1" l="1"/>
  <c r="W1120" i="1"/>
  <c r="T1121" i="1"/>
  <c r="W1121" i="1" l="1"/>
  <c r="T1122" i="1"/>
  <c r="V1123" i="1" s="1"/>
  <c r="U1123" i="1"/>
  <c r="V1122" i="1"/>
  <c r="U1124" i="1" l="1"/>
  <c r="W1122" i="1"/>
  <c r="T1123" i="1"/>
  <c r="T1124" i="1" l="1"/>
  <c r="W1123" i="1"/>
  <c r="U1125" i="1"/>
  <c r="V1125" i="1"/>
  <c r="V1124" i="1"/>
  <c r="U1126" i="1" l="1"/>
  <c r="T1125" i="1"/>
  <c r="W1124" i="1"/>
  <c r="W1125" i="1" l="1"/>
  <c r="B1125" i="1" s="1"/>
  <c r="T1126" i="1"/>
  <c r="V1127" i="1" s="1"/>
  <c r="U1127" i="1"/>
  <c r="V1126" i="1"/>
  <c r="U1128" i="1" l="1"/>
  <c r="T1127" i="1"/>
  <c r="W1126" i="1"/>
  <c r="T1128" i="1" l="1"/>
  <c r="V1129" i="1" s="1"/>
  <c r="W1127" i="1"/>
  <c r="U1129" i="1"/>
  <c r="V1128" i="1"/>
  <c r="U1130" i="1" l="1"/>
  <c r="T1129" i="1"/>
  <c r="W1128" i="1"/>
  <c r="W1129" i="1" l="1"/>
  <c r="T1130" i="1"/>
  <c r="V1131" i="1" s="1"/>
  <c r="U1131" i="1"/>
  <c r="V1130" i="1"/>
  <c r="U1132" i="1" l="1"/>
  <c r="T1131" i="1"/>
  <c r="W1130" i="1"/>
  <c r="W1131" i="1" l="1"/>
  <c r="T1132" i="1"/>
  <c r="V1133" i="1" s="1"/>
  <c r="U1133" i="1"/>
  <c r="V1132" i="1"/>
  <c r="U1134" i="1" l="1"/>
  <c r="W1132" i="1"/>
  <c r="B1132" i="1" s="1"/>
  <c r="T1133" i="1"/>
  <c r="W1133" i="1" l="1"/>
  <c r="T1134" i="1"/>
  <c r="V1135" i="1" s="1"/>
  <c r="U1135" i="1"/>
  <c r="V1134" i="1"/>
  <c r="U1136" i="1" l="1"/>
  <c r="W1134" i="1"/>
  <c r="T1135" i="1"/>
  <c r="T1136" i="1" l="1"/>
  <c r="V1137" i="1" s="1"/>
  <c r="W1135" i="1"/>
  <c r="V1136" i="1"/>
  <c r="U1137" i="1"/>
  <c r="U1138" i="1" l="1"/>
  <c r="T1137" i="1"/>
  <c r="W1136" i="1"/>
  <c r="W1137" i="1" l="1"/>
  <c r="T1138" i="1"/>
  <c r="V1139" i="1" s="1"/>
  <c r="U1139" i="1"/>
  <c r="V1138" i="1"/>
  <c r="U1140" i="1" l="1"/>
  <c r="W1138" i="1"/>
  <c r="T1139" i="1"/>
  <c r="W1139" i="1" l="1"/>
  <c r="B1139" i="1" s="1"/>
  <c r="T1140" i="1"/>
  <c r="V1141" i="1" s="1"/>
  <c r="U1141" i="1"/>
  <c r="V1140" i="1"/>
  <c r="U1142" i="1" l="1"/>
  <c r="W1140" i="1"/>
  <c r="T1141" i="1"/>
  <c r="V1142" i="1" s="1"/>
  <c r="T1142" i="1" l="1"/>
  <c r="V1143" i="1" s="1"/>
  <c r="W1141" i="1"/>
  <c r="U1143" i="1"/>
  <c r="U1144" i="1" l="1"/>
  <c r="T1143" i="1"/>
  <c r="V1144" i="1" s="1"/>
  <c r="W1142" i="1"/>
  <c r="U1145" i="1" l="1"/>
  <c r="W1143" i="1"/>
  <c r="T1144" i="1"/>
  <c r="T1145" i="1" l="1"/>
  <c r="V1146" i="1" s="1"/>
  <c r="W1144" i="1"/>
  <c r="U1146" i="1"/>
  <c r="V1145" i="1"/>
  <c r="U1147" i="1" l="1"/>
  <c r="T1146" i="1"/>
  <c r="W1145" i="1"/>
  <c r="T1147" i="1" l="1"/>
  <c r="V1148" i="1" s="1"/>
  <c r="W1146" i="1"/>
  <c r="B1146" i="1" s="1"/>
  <c r="U1148" i="1"/>
  <c r="V1147" i="1"/>
  <c r="U1149" i="1" l="1"/>
  <c r="T1148" i="1"/>
  <c r="W1147" i="1"/>
  <c r="T1149" i="1" l="1"/>
  <c r="V1150" i="1" s="1"/>
  <c r="W1148" i="1"/>
  <c r="U1150" i="1"/>
  <c r="V1149" i="1"/>
  <c r="U1151" i="1" l="1"/>
  <c r="W1149" i="1"/>
  <c r="T1150" i="1"/>
  <c r="W1150" i="1" l="1"/>
  <c r="T1151" i="1"/>
  <c r="V1152" i="1" s="1"/>
  <c r="V1151" i="1"/>
  <c r="U1152" i="1"/>
  <c r="U1153" i="1" l="1"/>
  <c r="T1152" i="1"/>
  <c r="W1151" i="1"/>
  <c r="T1153" i="1" l="1"/>
  <c r="V1154" i="1" s="1"/>
  <c r="W1152" i="1"/>
  <c r="V1153" i="1"/>
  <c r="U1154" i="1"/>
  <c r="U1155" i="1" l="1"/>
  <c r="T1154" i="1"/>
  <c r="W1153" i="1"/>
  <c r="B1153" i="1" s="1"/>
  <c r="T1155" i="1" l="1"/>
  <c r="W1154" i="1"/>
  <c r="V1155" i="1"/>
  <c r="V1156" i="1"/>
  <c r="U1156" i="1"/>
  <c r="U1157" i="1" l="1"/>
  <c r="W1155" i="1"/>
  <c r="T1156" i="1"/>
  <c r="W1156" i="1" l="1"/>
  <c r="T1157" i="1"/>
  <c r="U1158" i="1"/>
  <c r="V1158" i="1"/>
  <c r="V1157" i="1"/>
  <c r="U1159" i="1" l="1"/>
  <c r="T1158" i="1"/>
  <c r="W1157" i="1"/>
  <c r="T1159" i="1" l="1"/>
  <c r="V1160" i="1" s="1"/>
  <c r="W1158" i="1"/>
  <c r="V1159" i="1"/>
  <c r="U1160" i="1"/>
  <c r="U1161" i="1" l="1"/>
  <c r="W1159" i="1"/>
  <c r="T1160" i="1"/>
  <c r="W1160" i="1" l="1"/>
  <c r="B1160" i="1" s="1"/>
  <c r="T1161" i="1"/>
  <c r="V1161" i="1"/>
  <c r="U1162" i="1"/>
  <c r="V1162" i="1"/>
  <c r="U1163" i="1" l="1"/>
  <c r="T1162" i="1"/>
  <c r="W1161" i="1"/>
  <c r="U1164" i="1" l="1"/>
  <c r="T1163" i="1"/>
  <c r="W1162" i="1"/>
  <c r="V1163" i="1"/>
  <c r="T1164" i="1" l="1"/>
  <c r="V1165" i="1" s="1"/>
  <c r="W1163" i="1"/>
  <c r="U1165" i="1"/>
  <c r="V1164" i="1"/>
  <c r="U1166" i="1" l="1"/>
  <c r="W1164" i="1"/>
  <c r="T1165" i="1"/>
  <c r="W1165" i="1" l="1"/>
  <c r="T1166" i="1"/>
  <c r="V1167" i="1" s="1"/>
  <c r="U1167" i="1"/>
  <c r="V1166" i="1"/>
  <c r="U1168" i="1" l="1"/>
  <c r="T1167" i="1"/>
  <c r="W1166" i="1"/>
  <c r="T1168" i="1" l="1"/>
  <c r="V1169" i="1" s="1"/>
  <c r="W1167" i="1"/>
  <c r="B1167" i="1" s="1"/>
  <c r="U1169" i="1"/>
  <c r="V1168" i="1"/>
  <c r="U1170" i="1" l="1"/>
  <c r="T1169" i="1"/>
  <c r="W1168" i="1"/>
  <c r="W1169" i="1" l="1"/>
  <c r="T1170" i="1"/>
  <c r="V1171" i="1" s="1"/>
  <c r="U1171" i="1"/>
  <c r="V1170" i="1"/>
  <c r="U1172" i="1" l="1"/>
  <c r="W1170" i="1"/>
  <c r="T1171" i="1"/>
  <c r="T1172" i="1" l="1"/>
  <c r="W1171" i="1"/>
  <c r="V1173" i="1"/>
  <c r="U1173" i="1"/>
  <c r="V1172" i="1"/>
  <c r="U1174" i="1" l="1"/>
  <c r="W1172" i="1"/>
  <c r="T1173" i="1"/>
  <c r="W1173" i="1" l="1"/>
  <c r="T1174" i="1"/>
  <c r="V1175" i="1" s="1"/>
  <c r="U1175" i="1"/>
  <c r="V1174" i="1"/>
  <c r="U1176" i="1" l="1"/>
  <c r="W1174" i="1"/>
  <c r="B1174" i="1" s="1"/>
  <c r="T1175" i="1"/>
  <c r="W1175" i="1" l="1"/>
  <c r="T1176" i="1"/>
  <c r="V1177" i="1" s="1"/>
  <c r="U1177" i="1"/>
  <c r="V1176" i="1"/>
  <c r="U1178" i="1" l="1"/>
  <c r="W1176" i="1"/>
  <c r="T1177" i="1"/>
  <c r="T1178" i="1" l="1"/>
  <c r="V1179" i="1" s="1"/>
  <c r="W1177" i="1"/>
  <c r="V1178" i="1"/>
  <c r="U1179" i="1"/>
  <c r="U1180" i="1" l="1"/>
  <c r="W1178" i="1"/>
  <c r="T1179" i="1"/>
  <c r="T1180" i="1" l="1"/>
  <c r="V1181" i="1" s="1"/>
  <c r="W1179" i="1"/>
  <c r="U1181" i="1"/>
  <c r="V1180" i="1"/>
  <c r="U1182" i="1" l="1"/>
  <c r="W1180" i="1"/>
  <c r="T1181" i="1"/>
  <c r="V1182" i="1" s="1"/>
  <c r="T1182" i="1" l="1"/>
  <c r="V1183" i="1" s="1"/>
  <c r="W1181" i="1"/>
  <c r="B1181" i="1" s="1"/>
  <c r="U1183" i="1"/>
  <c r="U1184" i="1" l="1"/>
  <c r="T1183" i="1"/>
  <c r="W1182" i="1"/>
  <c r="T1184" i="1" l="1"/>
  <c r="V1185" i="1" s="1"/>
  <c r="W1183" i="1"/>
  <c r="V1184" i="1"/>
  <c r="U1185" i="1"/>
  <c r="U1186" i="1" l="1"/>
  <c r="T1185" i="1"/>
  <c r="W1184" i="1"/>
  <c r="T1186" i="1" l="1"/>
  <c r="W1185" i="1"/>
  <c r="V1186" i="1"/>
  <c r="U1187" i="1"/>
  <c r="V1187" i="1"/>
  <c r="U1188" i="1" l="1"/>
  <c r="T1187" i="1"/>
  <c r="W1186" i="1"/>
  <c r="W1187" i="1" l="1"/>
  <c r="T1188" i="1"/>
  <c r="V1189" i="1" s="1"/>
  <c r="U1189" i="1"/>
  <c r="V1188" i="1"/>
  <c r="U1190" i="1" l="1"/>
  <c r="W1188" i="1"/>
  <c r="B1188" i="1" s="1"/>
  <c r="T1189" i="1"/>
  <c r="W1189" i="1" l="1"/>
  <c r="T1190" i="1"/>
  <c r="U1191" i="1"/>
  <c r="V1190" i="1"/>
  <c r="T1191" i="1" l="1"/>
  <c r="V1192" i="1" s="1"/>
  <c r="W1190" i="1"/>
  <c r="V1191" i="1"/>
  <c r="U1192" i="1"/>
  <c r="U1193" i="1" l="1"/>
  <c r="W1191" i="1"/>
  <c r="T1192" i="1"/>
  <c r="W1192" i="1" l="1"/>
  <c r="T1193" i="1"/>
  <c r="V1194" i="1" s="1"/>
  <c r="U1194" i="1"/>
  <c r="V1193" i="1"/>
  <c r="U1195" i="1" l="1"/>
  <c r="T1194" i="1"/>
  <c r="W1193" i="1"/>
  <c r="T1195" i="1" l="1"/>
  <c r="V1196" i="1" s="1"/>
  <c r="W1194" i="1"/>
  <c r="V1195" i="1"/>
  <c r="U1196" i="1"/>
  <c r="U1197" i="1" l="1"/>
  <c r="W1195" i="1"/>
  <c r="B1195" i="1" s="1"/>
  <c r="T1196" i="1"/>
  <c r="T1197" i="1" l="1"/>
  <c r="V1198" i="1" s="1"/>
  <c r="W1196" i="1"/>
  <c r="U1198" i="1"/>
  <c r="V1197" i="1"/>
  <c r="U1199" i="1" l="1"/>
  <c r="W1197" i="1"/>
  <c r="T1198" i="1"/>
  <c r="W1198" i="1" l="1"/>
  <c r="T1199" i="1"/>
  <c r="V1199" i="1"/>
  <c r="U1200" i="1"/>
  <c r="V1200" i="1"/>
  <c r="U1201" i="1" l="1"/>
  <c r="W1199" i="1"/>
  <c r="T1200" i="1"/>
  <c r="T1201" i="1" l="1"/>
  <c r="V1202" i="1" s="1"/>
  <c r="W1200" i="1"/>
  <c r="V1201" i="1"/>
  <c r="U1202" i="1"/>
  <c r="U1203" i="1" l="1"/>
  <c r="T1202" i="1"/>
  <c r="W1201" i="1"/>
  <c r="T1203" i="1" l="1"/>
  <c r="W1202" i="1"/>
  <c r="B1202" i="1" s="1"/>
  <c r="V1203" i="1"/>
  <c r="V1204" i="1"/>
  <c r="U1204" i="1"/>
  <c r="U1205" i="1" l="1"/>
  <c r="W1203" i="1"/>
  <c r="T1204" i="1"/>
  <c r="W1204" i="1" l="1"/>
  <c r="T1205" i="1"/>
  <c r="V1206" i="1" s="1"/>
  <c r="V1205" i="1"/>
  <c r="U1206" i="1"/>
  <c r="U1207" i="1" l="1"/>
  <c r="T1206" i="1"/>
  <c r="W1205" i="1"/>
  <c r="W1206" i="1" l="1"/>
  <c r="T1207" i="1"/>
  <c r="V1208" i="1" s="1"/>
  <c r="U1208" i="1"/>
  <c r="V1207" i="1"/>
  <c r="U1209" i="1" l="1"/>
  <c r="W1207" i="1"/>
  <c r="T1208" i="1"/>
  <c r="W1208" i="1" l="1"/>
  <c r="T1209" i="1"/>
  <c r="V1209" i="1"/>
  <c r="U1210" i="1"/>
  <c r="V1210" i="1"/>
  <c r="U1211" i="1" l="1"/>
  <c r="T1210" i="1"/>
  <c r="W1209" i="1"/>
  <c r="B1209" i="1" s="1"/>
  <c r="T1211" i="1" l="1"/>
  <c r="V1212" i="1" s="1"/>
  <c r="W1210" i="1"/>
  <c r="U1212" i="1"/>
  <c r="V1211" i="1"/>
  <c r="U1213" i="1" l="1"/>
  <c r="T1212" i="1"/>
  <c r="W1211" i="1"/>
  <c r="T1213" i="1" l="1"/>
  <c r="W1212" i="1"/>
  <c r="V1213" i="1"/>
  <c r="V1214" i="1"/>
  <c r="U1214" i="1"/>
  <c r="U1215" i="1" l="1"/>
  <c r="W1213" i="1"/>
  <c r="T1214" i="1"/>
  <c r="W1214" i="1" l="1"/>
  <c r="T1215" i="1"/>
  <c r="V1216" i="1" s="1"/>
  <c r="U1216" i="1"/>
  <c r="V1215" i="1"/>
  <c r="U1217" i="1" l="1"/>
  <c r="T1216" i="1"/>
  <c r="W1215" i="1"/>
  <c r="T1217" i="1" l="1"/>
  <c r="W1216" i="1"/>
  <c r="B1216" i="1" s="1"/>
  <c r="V1217" i="1"/>
  <c r="U1218" i="1"/>
  <c r="V1218" i="1"/>
  <c r="U1219" i="1" l="1"/>
  <c r="T1218" i="1"/>
  <c r="W1217" i="1"/>
  <c r="W1218" i="1" l="1"/>
  <c r="T1219" i="1"/>
  <c r="V1220" i="1" s="1"/>
  <c r="V1219" i="1"/>
  <c r="U1220" i="1"/>
  <c r="U1221" i="1" l="1"/>
  <c r="T1220" i="1"/>
  <c r="W1219" i="1"/>
  <c r="W1220" i="1" l="1"/>
  <c r="T1221" i="1"/>
  <c r="V1222" i="1" s="1"/>
  <c r="U1222" i="1"/>
  <c r="V1221" i="1"/>
  <c r="W1221" i="1" l="1"/>
  <c r="T1222" i="1"/>
  <c r="V1223" i="1" s="1"/>
  <c r="U1223" i="1"/>
  <c r="U1224" i="1" l="1"/>
  <c r="W1222" i="1"/>
  <c r="T1223" i="1"/>
  <c r="W1223" i="1" l="1"/>
  <c r="B1223" i="1" s="1"/>
  <c r="T1224" i="1"/>
  <c r="V1225" i="1" s="1"/>
  <c r="U1225" i="1"/>
  <c r="V1224" i="1"/>
  <c r="U1226" i="1" l="1"/>
  <c r="T1225" i="1"/>
  <c r="W1224" i="1"/>
  <c r="U1227" i="1" l="1"/>
  <c r="T1226" i="1"/>
  <c r="W1225" i="1"/>
  <c r="V1226" i="1"/>
  <c r="W1226" i="1" l="1"/>
  <c r="T1227" i="1"/>
  <c r="V1228" i="1" s="1"/>
  <c r="U1228" i="1"/>
  <c r="V1227" i="1"/>
  <c r="U1229" i="1" l="1"/>
  <c r="W1227" i="1"/>
  <c r="T1228" i="1"/>
  <c r="T1229" i="1" l="1"/>
  <c r="V1230" i="1" s="1"/>
  <c r="W1228" i="1"/>
  <c r="U1230" i="1"/>
  <c r="V1229" i="1"/>
  <c r="U1231" i="1" l="1"/>
  <c r="W1229" i="1"/>
  <c r="T1230" i="1"/>
  <c r="T1231" i="1" l="1"/>
  <c r="V1232" i="1" s="1"/>
  <c r="W1230" i="1"/>
  <c r="B1230" i="1" s="1"/>
  <c r="U1232" i="1"/>
  <c r="V1231" i="1"/>
  <c r="U1233" i="1" l="1"/>
  <c r="T1232" i="1"/>
  <c r="W1231" i="1"/>
  <c r="T1233" i="1" l="1"/>
  <c r="V1234" i="1" s="1"/>
  <c r="W1232" i="1"/>
  <c r="U1234" i="1"/>
  <c r="V1233" i="1"/>
  <c r="U1235" i="1" l="1"/>
  <c r="T1234" i="1"/>
  <c r="W1233" i="1"/>
  <c r="T1235" i="1" l="1"/>
  <c r="V1236" i="1" s="1"/>
  <c r="W1234" i="1"/>
  <c r="U1236" i="1"/>
  <c r="V1235" i="1"/>
  <c r="U1237" i="1" l="1"/>
  <c r="T1236" i="1"/>
  <c r="W1235" i="1"/>
  <c r="W1236" i="1" l="1"/>
  <c r="T1237" i="1"/>
  <c r="V1238" i="1" s="1"/>
  <c r="V1237" i="1"/>
  <c r="U1238" i="1"/>
  <c r="U1239" i="1" l="1"/>
  <c r="W1237" i="1"/>
  <c r="B1237" i="1" s="1"/>
  <c r="T1238" i="1"/>
  <c r="W1238" i="1" l="1"/>
  <c r="T1239" i="1"/>
  <c r="V1240" i="1" s="1"/>
  <c r="U1240" i="1"/>
  <c r="V1239" i="1"/>
  <c r="U1241" i="1" l="1"/>
  <c r="T1240" i="1"/>
  <c r="W1239" i="1"/>
  <c r="U1242" i="1" l="1"/>
  <c r="W1240" i="1"/>
  <c r="T1241" i="1"/>
  <c r="V1241" i="1"/>
  <c r="W1241" i="1" l="1"/>
  <c r="T1242" i="1"/>
  <c r="V1243" i="1" s="1"/>
  <c r="V1242" i="1"/>
  <c r="U1243" i="1"/>
  <c r="U1244" i="1" l="1"/>
  <c r="T1243" i="1"/>
  <c r="W1242" i="1"/>
  <c r="W1243" i="1" l="1"/>
  <c r="T1244" i="1"/>
  <c r="V1245" i="1" s="1"/>
  <c r="U1245" i="1"/>
  <c r="V1244" i="1"/>
  <c r="U1246" i="1" l="1"/>
  <c r="T1245" i="1"/>
  <c r="W1244" i="1"/>
  <c r="B1244" i="1" s="1"/>
  <c r="W1245" i="1" l="1"/>
  <c r="T1246" i="1"/>
  <c r="V1247" i="1" s="1"/>
  <c r="U1247" i="1"/>
  <c r="V1246" i="1"/>
  <c r="U1248" i="1" l="1"/>
  <c r="W1246" i="1"/>
  <c r="T1247" i="1"/>
  <c r="T1248" i="1" l="1"/>
  <c r="W1247" i="1"/>
  <c r="V1249" i="1"/>
  <c r="U1249" i="1"/>
  <c r="V1248" i="1"/>
  <c r="U1250" i="1" l="1"/>
  <c r="T1249" i="1"/>
  <c r="W1248" i="1"/>
  <c r="W1249" i="1" l="1"/>
  <c r="T1250" i="1"/>
  <c r="V1251" i="1" s="1"/>
  <c r="U1251" i="1"/>
  <c r="V1250" i="1"/>
  <c r="U1252" i="1" l="1"/>
  <c r="W1250" i="1"/>
  <c r="T1251" i="1"/>
  <c r="T1252" i="1" l="1"/>
  <c r="V1253" i="1" s="1"/>
  <c r="W1251" i="1"/>
  <c r="B1251" i="1" s="1"/>
  <c r="U1253" i="1"/>
  <c r="V1252" i="1"/>
  <c r="U1254" i="1" l="1"/>
  <c r="T1253" i="1"/>
  <c r="W1252" i="1"/>
  <c r="W1253" i="1" l="1"/>
  <c r="T1254" i="1"/>
  <c r="V1255" i="1" s="1"/>
  <c r="U1255" i="1"/>
  <c r="V1254" i="1"/>
  <c r="U1256" i="1" l="1"/>
  <c r="W1254" i="1"/>
  <c r="T1255" i="1"/>
  <c r="W1255" i="1" l="1"/>
  <c r="T1256" i="1"/>
  <c r="V1257" i="1" s="1"/>
  <c r="V1256" i="1"/>
  <c r="U1257" i="1"/>
  <c r="U1258" i="1" l="1"/>
  <c r="T1257" i="1"/>
  <c r="W1256" i="1"/>
  <c r="T1258" i="1" l="1"/>
  <c r="V1259" i="1" s="1"/>
  <c r="W1257" i="1"/>
  <c r="U1259" i="1"/>
  <c r="V1258" i="1"/>
  <c r="U1260" i="1" l="1"/>
  <c r="T1259" i="1"/>
  <c r="W1258" i="1"/>
  <c r="B1258" i="1" s="1"/>
  <c r="W1259" i="1" l="1"/>
  <c r="T1260" i="1"/>
  <c r="U1261" i="1"/>
  <c r="V1261" i="1"/>
  <c r="V1260" i="1"/>
  <c r="U1262" i="1" l="1"/>
  <c r="T1261" i="1"/>
  <c r="W1260" i="1"/>
  <c r="T1262" i="1" l="1"/>
  <c r="W1261" i="1"/>
  <c r="V1263" i="1"/>
  <c r="U1263" i="1"/>
  <c r="V1262" i="1"/>
  <c r="U1264" i="1" l="1"/>
  <c r="T1263" i="1"/>
  <c r="W1262" i="1"/>
  <c r="W1263" i="1" l="1"/>
  <c r="T1264" i="1"/>
  <c r="V1265" i="1" s="1"/>
  <c r="U1265" i="1"/>
  <c r="V1264" i="1"/>
  <c r="U1266" i="1" l="1"/>
  <c r="T1265" i="1"/>
  <c r="W1264" i="1"/>
  <c r="W1265" i="1" l="1"/>
  <c r="B1265" i="1" s="1"/>
  <c r="T1266" i="1"/>
  <c r="V1267" i="1" s="1"/>
  <c r="U1267" i="1"/>
  <c r="V1266" i="1"/>
  <c r="U1268" i="1" l="1"/>
  <c r="T1267" i="1"/>
  <c r="W1266" i="1"/>
  <c r="T1268" i="1" l="1"/>
  <c r="V1269" i="1" s="1"/>
  <c r="W1267" i="1"/>
  <c r="U1269" i="1"/>
  <c r="V1268" i="1"/>
  <c r="U1270" i="1" l="1"/>
  <c r="W1268" i="1"/>
  <c r="T1269" i="1"/>
  <c r="T1270" i="1" l="1"/>
  <c r="W1269" i="1"/>
  <c r="V1270" i="1"/>
  <c r="V1271" i="1"/>
  <c r="U1271" i="1"/>
  <c r="U1272" i="1" l="1"/>
  <c r="T1271" i="1"/>
  <c r="W1270" i="1"/>
  <c r="T1272" i="1" l="1"/>
  <c r="V1273" i="1" s="1"/>
  <c r="W1271" i="1"/>
  <c r="V1272" i="1"/>
  <c r="U1273" i="1"/>
  <c r="U1274" i="1" l="1"/>
  <c r="T1273" i="1"/>
  <c r="W1272" i="1"/>
  <c r="B1272" i="1" s="1"/>
  <c r="W1273" i="1" l="1"/>
  <c r="T1274" i="1"/>
  <c r="V1275" i="1" s="1"/>
  <c r="U1275" i="1"/>
  <c r="V1274" i="1"/>
  <c r="U1276" i="1" l="1"/>
  <c r="T1275" i="1"/>
  <c r="W1274" i="1"/>
  <c r="T1276" i="1" l="1"/>
  <c r="V1277" i="1" s="1"/>
  <c r="W1275" i="1"/>
  <c r="U1277" i="1"/>
  <c r="V1276" i="1"/>
  <c r="U1278" i="1" l="1"/>
  <c r="T1277" i="1"/>
  <c r="W1276" i="1"/>
  <c r="T1278" i="1" l="1"/>
  <c r="V1279" i="1" s="1"/>
  <c r="W1277" i="1"/>
  <c r="U1279" i="1"/>
  <c r="V1278" i="1"/>
  <c r="U1280" i="1" l="1"/>
  <c r="W1278" i="1"/>
  <c r="T1279" i="1"/>
  <c r="U1281" i="1" l="1"/>
  <c r="T1280" i="1"/>
  <c r="W1279" i="1"/>
  <c r="B1279" i="1" s="1"/>
  <c r="V1280" i="1"/>
  <c r="T1281" i="1" l="1"/>
  <c r="V1282" i="1" s="1"/>
  <c r="W1280" i="1"/>
  <c r="U1282" i="1"/>
  <c r="V1281" i="1"/>
  <c r="U1283" i="1" l="1"/>
  <c r="T1282" i="1"/>
  <c r="W1281" i="1"/>
  <c r="T1283" i="1" l="1"/>
  <c r="V1284" i="1" s="1"/>
  <c r="W1282" i="1"/>
  <c r="U1284" i="1"/>
  <c r="V1283" i="1"/>
  <c r="U1285" i="1" l="1"/>
  <c r="T1284" i="1"/>
  <c r="W1283" i="1"/>
  <c r="T1285" i="1" l="1"/>
  <c r="V1286" i="1" s="1"/>
  <c r="W1284" i="1"/>
  <c r="U1286" i="1"/>
  <c r="V1285" i="1"/>
  <c r="U1287" i="1" l="1"/>
  <c r="W1285" i="1"/>
  <c r="T1286" i="1"/>
  <c r="T1287" i="1" l="1"/>
  <c r="W1286" i="1"/>
  <c r="B1286" i="1" s="1"/>
  <c r="V1288" i="1"/>
  <c r="U1288" i="1"/>
  <c r="V1287" i="1"/>
  <c r="U1289" i="1" l="1"/>
  <c r="W1287" i="1"/>
  <c r="T1288" i="1"/>
  <c r="T1289" i="1" l="1"/>
  <c r="V1290" i="1" s="1"/>
  <c r="W1288" i="1"/>
  <c r="U1290" i="1"/>
  <c r="V1289" i="1"/>
  <c r="U1291" i="1" l="1"/>
  <c r="T1290" i="1"/>
  <c r="W1289" i="1"/>
  <c r="W1290" i="1" l="1"/>
  <c r="T1291" i="1"/>
  <c r="V1292" i="1" s="1"/>
  <c r="V1291" i="1"/>
  <c r="U1292" i="1"/>
  <c r="U1293" i="1" l="1"/>
  <c r="T1292" i="1"/>
  <c r="W1291" i="1"/>
  <c r="T1293" i="1" l="1"/>
  <c r="W1292" i="1"/>
  <c r="U1294" i="1"/>
  <c r="V1294" i="1"/>
  <c r="V1293" i="1"/>
  <c r="U1295" i="1" l="1"/>
  <c r="T1294" i="1"/>
  <c r="W1293" i="1"/>
  <c r="B1293" i="1" s="1"/>
  <c r="T1295" i="1" l="1"/>
  <c r="W1294" i="1"/>
  <c r="V1296" i="1"/>
  <c r="U1296" i="1"/>
  <c r="V1295" i="1"/>
  <c r="U1297" i="1" l="1"/>
  <c r="W1295" i="1"/>
  <c r="T1296" i="1"/>
  <c r="W1296" i="1" l="1"/>
  <c r="T1297" i="1"/>
  <c r="V1298" i="1" s="1"/>
  <c r="V1297" i="1"/>
  <c r="U1298" i="1"/>
  <c r="U1299" i="1" l="1"/>
  <c r="W1297" i="1"/>
  <c r="T1298" i="1"/>
  <c r="T1299" i="1" l="1"/>
  <c r="V1300" i="1" s="1"/>
  <c r="W1298" i="1"/>
  <c r="U1300" i="1"/>
  <c r="V1299" i="1"/>
  <c r="U1301" i="1" l="1"/>
  <c r="W1299" i="1"/>
  <c r="T1300" i="1"/>
  <c r="W1300" i="1" l="1"/>
  <c r="B1300" i="1" s="1"/>
  <c r="T1301" i="1"/>
  <c r="V1302" i="1" s="1"/>
  <c r="U1302" i="1"/>
  <c r="V1301" i="1"/>
  <c r="U1303" i="1" l="1"/>
  <c r="W1301" i="1"/>
  <c r="T1302" i="1"/>
  <c r="T1303" i="1" l="1"/>
  <c r="W1302" i="1"/>
  <c r="V1304" i="1"/>
  <c r="U1304" i="1"/>
  <c r="V1303" i="1"/>
  <c r="U1305" i="1" l="1"/>
  <c r="T1304" i="1"/>
  <c r="W1303" i="1"/>
  <c r="T1305" i="1" l="1"/>
  <c r="V1306" i="1" s="1"/>
  <c r="W1304" i="1"/>
  <c r="U1306" i="1"/>
  <c r="V1305" i="1"/>
  <c r="U1307" i="1" l="1"/>
  <c r="T1306" i="1"/>
  <c r="W1305" i="1"/>
  <c r="W1306" i="1" l="1"/>
  <c r="T1307" i="1"/>
  <c r="V1308" i="1" s="1"/>
  <c r="V1307" i="1"/>
  <c r="U1308" i="1"/>
  <c r="U1309" i="1" l="1"/>
  <c r="T1308" i="1"/>
  <c r="W1307" i="1"/>
  <c r="B1307" i="1" s="1"/>
  <c r="T1309" i="1" l="1"/>
  <c r="W1308" i="1"/>
  <c r="V1309" i="1"/>
  <c r="U1310" i="1"/>
  <c r="V1310" i="1"/>
  <c r="U1311" i="1" l="1"/>
  <c r="T1310" i="1"/>
  <c r="W1309" i="1"/>
  <c r="T1311" i="1" l="1"/>
  <c r="V1312" i="1" s="1"/>
  <c r="W1310" i="1"/>
  <c r="V1311" i="1"/>
  <c r="U1312" i="1"/>
  <c r="U1313" i="1" l="1"/>
  <c r="W1311" i="1"/>
  <c r="T1312" i="1"/>
  <c r="T1313" i="1" l="1"/>
  <c r="V1314" i="1" s="1"/>
  <c r="W1312" i="1"/>
  <c r="U1314" i="1"/>
  <c r="V1313" i="1"/>
  <c r="U1315" i="1" l="1"/>
  <c r="T1314" i="1"/>
  <c r="W1313" i="1"/>
  <c r="W1314" i="1" l="1"/>
  <c r="B1314" i="1" s="1"/>
  <c r="T1315" i="1"/>
  <c r="V1315" i="1"/>
  <c r="U1316" i="1"/>
  <c r="V1316" i="1"/>
  <c r="U1317" i="1" l="1"/>
  <c r="T1316" i="1"/>
  <c r="W1315" i="1"/>
  <c r="W1316" i="1" l="1"/>
  <c r="T1317" i="1"/>
  <c r="V1317" i="1"/>
  <c r="U1318" i="1"/>
  <c r="V1318" i="1"/>
  <c r="U1319" i="1" l="1"/>
  <c r="T1318" i="1"/>
  <c r="W1317" i="1"/>
  <c r="W1318" i="1" l="1"/>
  <c r="T1319" i="1"/>
  <c r="U1320" i="1"/>
  <c r="V1320" i="1"/>
  <c r="V1319" i="1"/>
  <c r="U1321" i="1" l="1"/>
  <c r="W1319" i="1"/>
  <c r="T1320" i="1"/>
  <c r="W1320" i="1" l="1"/>
  <c r="T1321" i="1"/>
  <c r="U1322" i="1"/>
  <c r="V1322" i="1"/>
  <c r="V1321" i="1"/>
  <c r="U1323" i="1" l="1"/>
  <c r="T1322" i="1"/>
  <c r="W1321" i="1"/>
  <c r="B1321" i="1" s="1"/>
  <c r="T1323" i="1" l="1"/>
  <c r="V1324" i="1" s="1"/>
  <c r="W1322" i="1"/>
  <c r="U1324" i="1"/>
  <c r="V1323" i="1"/>
  <c r="U1325" i="1" l="1"/>
  <c r="W1323" i="1"/>
  <c r="T1324" i="1"/>
  <c r="T1325" i="1" l="1"/>
  <c r="V1326" i="1" s="1"/>
  <c r="W1324" i="1"/>
  <c r="V1325" i="1"/>
  <c r="U1326" i="1"/>
  <c r="U1327" i="1" l="1"/>
  <c r="W1325" i="1"/>
  <c r="T1326" i="1"/>
  <c r="T1327" i="1" l="1"/>
  <c r="V1328" i="1" s="1"/>
  <c r="W1326" i="1"/>
  <c r="V1327" i="1"/>
  <c r="U1328" i="1"/>
  <c r="U1329" i="1" l="1"/>
  <c r="W1327" i="1"/>
  <c r="T1328" i="1"/>
  <c r="T1329" i="1" l="1"/>
  <c r="V1330" i="1" s="1"/>
  <c r="W1328" i="1"/>
  <c r="B1328" i="1" s="1"/>
  <c r="U1330" i="1"/>
  <c r="V1329" i="1"/>
  <c r="U1331" i="1" l="1"/>
  <c r="W1329" i="1"/>
  <c r="T1330" i="1"/>
  <c r="T1331" i="1" l="1"/>
  <c r="V1332" i="1" s="1"/>
  <c r="W1330" i="1"/>
  <c r="V1331" i="1"/>
  <c r="U1332" i="1"/>
  <c r="U1333" i="1" l="1"/>
  <c r="T1332" i="1"/>
  <c r="W1331" i="1"/>
  <c r="W1332" i="1" l="1"/>
  <c r="T1333" i="1"/>
  <c r="V1333" i="1"/>
  <c r="U1334" i="1"/>
  <c r="V1334" i="1"/>
  <c r="U1335" i="1" l="1"/>
  <c r="T1334" i="1"/>
  <c r="W1333" i="1"/>
  <c r="W1334" i="1" l="1"/>
  <c r="T1335" i="1"/>
  <c r="V1336" i="1" s="1"/>
  <c r="V1335" i="1"/>
  <c r="U1336" i="1"/>
  <c r="U1337" i="1" l="1"/>
  <c r="T1336" i="1"/>
  <c r="W1335" i="1"/>
  <c r="B1335" i="1" s="1"/>
  <c r="W1336" i="1" l="1"/>
  <c r="T1337" i="1"/>
  <c r="V1338" i="1" s="1"/>
  <c r="U1338" i="1"/>
  <c r="V1337" i="1"/>
  <c r="U1339" i="1" l="1"/>
  <c r="T1338" i="1"/>
  <c r="W1337" i="1"/>
  <c r="W1338" i="1" l="1"/>
  <c r="T1339" i="1"/>
  <c r="V1340" i="1" s="1"/>
  <c r="U1340" i="1"/>
  <c r="V1339" i="1"/>
  <c r="U1341" i="1" l="1"/>
  <c r="T1340" i="1"/>
  <c r="W1339" i="1"/>
  <c r="W1340" i="1" l="1"/>
  <c r="T1341" i="1"/>
  <c r="V1342" i="1" s="1"/>
  <c r="U1342" i="1"/>
  <c r="V1341" i="1"/>
  <c r="U1343" i="1" l="1"/>
  <c r="W1341" i="1"/>
  <c r="T1342" i="1"/>
  <c r="T1343" i="1" l="1"/>
  <c r="V1344" i="1" s="1"/>
  <c r="W1342" i="1"/>
  <c r="B1342" i="1" s="1"/>
  <c r="U1344" i="1"/>
  <c r="V1343" i="1"/>
  <c r="U1345" i="1" l="1"/>
  <c r="W1343" i="1"/>
  <c r="T1344" i="1"/>
  <c r="T1345" i="1" l="1"/>
  <c r="V1346" i="1" s="1"/>
  <c r="W1344" i="1"/>
  <c r="U1346" i="1"/>
  <c r="V1345" i="1"/>
  <c r="U1347" i="1" l="1"/>
  <c r="W1345" i="1"/>
  <c r="T1346" i="1"/>
  <c r="T1347" i="1" l="1"/>
  <c r="W1346" i="1"/>
  <c r="V1348" i="1"/>
  <c r="U1348" i="1"/>
  <c r="V1347" i="1"/>
  <c r="U1349" i="1" l="1"/>
  <c r="W1347" i="1"/>
  <c r="T1348" i="1"/>
  <c r="T1349" i="1" l="1"/>
  <c r="W1348" i="1"/>
  <c r="V1349" i="1"/>
  <c r="V1350" i="1"/>
  <c r="U1350" i="1"/>
  <c r="U1351" i="1" l="1"/>
  <c r="T1350" i="1"/>
  <c r="W1349" i="1"/>
  <c r="B1349" i="1" s="1"/>
  <c r="W1350" i="1" l="1"/>
  <c r="T1351" i="1"/>
  <c r="V1351" i="1"/>
  <c r="U1352" i="1"/>
  <c r="V1352" i="1"/>
  <c r="U1353" i="1" l="1"/>
  <c r="T1352" i="1"/>
  <c r="V1353" i="1" s="1"/>
  <c r="W1351" i="1"/>
  <c r="T1353" i="1" l="1"/>
  <c r="W1352" i="1"/>
  <c r="V1354" i="1"/>
  <c r="U1354" i="1"/>
  <c r="U1355" i="1" l="1"/>
  <c r="T1354" i="1"/>
  <c r="W1353" i="1"/>
  <c r="W1354" i="1" l="1"/>
  <c r="T1355" i="1"/>
  <c r="V1356" i="1" s="1"/>
  <c r="U1356" i="1"/>
  <c r="V1355" i="1"/>
  <c r="U1357" i="1" l="1"/>
  <c r="W1355" i="1"/>
  <c r="T1356" i="1"/>
  <c r="W1356" i="1" l="1"/>
  <c r="B1356" i="1" s="1"/>
  <c r="T1357" i="1"/>
  <c r="V1358" i="1" s="1"/>
  <c r="U1358" i="1"/>
  <c r="V1357" i="1"/>
  <c r="U1359" i="1" l="1"/>
  <c r="T1358" i="1"/>
  <c r="W1357" i="1"/>
  <c r="W1358" i="1" l="1"/>
  <c r="T1359" i="1"/>
  <c r="V1360" i="1" s="1"/>
  <c r="U1360" i="1"/>
  <c r="V1359" i="1"/>
  <c r="U1361" i="1" l="1"/>
  <c r="W1359" i="1"/>
  <c r="T1360" i="1"/>
  <c r="T1361" i="1" l="1"/>
  <c r="V1362" i="1" s="1"/>
  <c r="W1360" i="1"/>
  <c r="V1361" i="1"/>
  <c r="U1362" i="1"/>
  <c r="U1363" i="1" l="1"/>
  <c r="W1361" i="1"/>
  <c r="T1362" i="1"/>
  <c r="W1362" i="1" l="1"/>
  <c r="T1363" i="1"/>
  <c r="V1364" i="1" s="1"/>
  <c r="U1364" i="1"/>
  <c r="V1363" i="1"/>
  <c r="U1365" i="1" l="1"/>
  <c r="T1364" i="1"/>
  <c r="W1363" i="1"/>
  <c r="B1363" i="1" s="1"/>
  <c r="T1365" i="1" l="1"/>
  <c r="W1364" i="1"/>
  <c r="U1366" i="1"/>
  <c r="V1366" i="1"/>
  <c r="V1365" i="1"/>
  <c r="U1367" i="1" l="1"/>
  <c r="T1366" i="1"/>
  <c r="W1365" i="1"/>
  <c r="T1367" i="1" l="1"/>
  <c r="W1366" i="1"/>
  <c r="U1368" i="1"/>
  <c r="V1368" i="1"/>
  <c r="V1367" i="1"/>
  <c r="U1369" i="1" l="1"/>
  <c r="W1367" i="1"/>
  <c r="T1368" i="1"/>
  <c r="W1368" i="1" l="1"/>
  <c r="T1369" i="1"/>
  <c r="V1370" i="1"/>
  <c r="U1370" i="1"/>
  <c r="V1369" i="1"/>
  <c r="U1371" i="1" l="1"/>
  <c r="W1369" i="1"/>
  <c r="T1370" i="1"/>
  <c r="T1371" i="1" l="1"/>
  <c r="W1370" i="1"/>
  <c r="B1370" i="1" s="1"/>
  <c r="V1372" i="1"/>
  <c r="U1372" i="1"/>
  <c r="V1371" i="1"/>
  <c r="U1373" i="1" l="1"/>
  <c r="W1371" i="1"/>
  <c r="T1372" i="1"/>
  <c r="T1373" i="1" l="1"/>
  <c r="V1374" i="1" s="1"/>
  <c r="W1372" i="1"/>
  <c r="U1374" i="1"/>
  <c r="V1373" i="1"/>
  <c r="U1375" i="1" l="1"/>
  <c r="T1374" i="1"/>
  <c r="V1375" i="1" s="1"/>
  <c r="W1373" i="1"/>
  <c r="T1375" i="1" l="1"/>
  <c r="W1374" i="1"/>
  <c r="U1376" i="1"/>
  <c r="V1376" i="1"/>
  <c r="U1377" i="1" l="1"/>
  <c r="T1376" i="1"/>
  <c r="W1375" i="1"/>
  <c r="W1376" i="1" l="1"/>
  <c r="T1377" i="1"/>
  <c r="V1378" i="1" s="1"/>
  <c r="V1377" i="1"/>
  <c r="U1378" i="1"/>
  <c r="U1379" i="1" l="1"/>
  <c r="W1377" i="1"/>
  <c r="B1377" i="1" s="1"/>
  <c r="T1378" i="1"/>
  <c r="T1379" i="1" l="1"/>
  <c r="V1380" i="1" s="1"/>
  <c r="W1378" i="1"/>
  <c r="V1379" i="1"/>
  <c r="U1380" i="1"/>
  <c r="U1381" i="1" l="1"/>
  <c r="W1379" i="1"/>
  <c r="T1380" i="1"/>
  <c r="W1380" i="1" l="1"/>
  <c r="T1381" i="1"/>
  <c r="V1381" i="1"/>
  <c r="U1382" i="1"/>
  <c r="V1382" i="1"/>
  <c r="U1383" i="1" l="1"/>
  <c r="W1381" i="1"/>
  <c r="T1382" i="1"/>
  <c r="W1382" i="1" l="1"/>
  <c r="T1383" i="1"/>
  <c r="V1384" i="1" s="1"/>
  <c r="U1384" i="1"/>
  <c r="V1383" i="1"/>
  <c r="U1385" i="1" l="1"/>
  <c r="T1384" i="1"/>
  <c r="W1383" i="1"/>
  <c r="T1385" i="1" l="1"/>
  <c r="V1386" i="1" s="1"/>
  <c r="W1384" i="1"/>
  <c r="B1384" i="1" s="1"/>
  <c r="U1386" i="1"/>
  <c r="V1385" i="1"/>
  <c r="U1387" i="1" l="1"/>
  <c r="T1386" i="1"/>
  <c r="W1385" i="1"/>
  <c r="W1386" i="1" l="1"/>
  <c r="T1387" i="1"/>
  <c r="V1388" i="1" s="1"/>
  <c r="U1388" i="1"/>
  <c r="V1387" i="1"/>
  <c r="U1389" i="1" l="1"/>
  <c r="W1387" i="1"/>
  <c r="T1388" i="1"/>
  <c r="W1388" i="1" l="1"/>
  <c r="T1389" i="1"/>
  <c r="U1390" i="1"/>
  <c r="V1390" i="1"/>
  <c r="V1389" i="1"/>
  <c r="U1391" i="1" l="1"/>
  <c r="W1389" i="1"/>
  <c r="T1390" i="1"/>
  <c r="W1390" i="1" l="1"/>
  <c r="T1391" i="1"/>
  <c r="V1392" i="1" s="1"/>
  <c r="V1391" i="1"/>
  <c r="U1392" i="1"/>
  <c r="U1393" i="1" l="1"/>
  <c r="T1392" i="1"/>
  <c r="W1391" i="1"/>
  <c r="B1391" i="1" s="1"/>
  <c r="T1393" i="1" l="1"/>
  <c r="W1392" i="1"/>
  <c r="U1394" i="1"/>
  <c r="V1394" i="1"/>
  <c r="V1393" i="1"/>
  <c r="U1395" i="1" l="1"/>
  <c r="T1394" i="1"/>
  <c r="W1393" i="1"/>
  <c r="T1395" i="1" l="1"/>
  <c r="W1394" i="1"/>
  <c r="V1395" i="1"/>
  <c r="U1396" i="1"/>
  <c r="V1396" i="1"/>
  <c r="U1397" i="1" l="1"/>
  <c r="T1396" i="1"/>
  <c r="W1395" i="1"/>
  <c r="W1396" i="1" l="1"/>
  <c r="T1397" i="1"/>
  <c r="U1398" i="1"/>
  <c r="V1398" i="1"/>
  <c r="V1397" i="1"/>
  <c r="U1399" i="1" l="1"/>
  <c r="T1398" i="1"/>
  <c r="W1397" i="1"/>
  <c r="T1399" i="1" l="1"/>
  <c r="W1398" i="1"/>
  <c r="B1398" i="1" s="1"/>
  <c r="V1400" i="1"/>
  <c r="U1400" i="1"/>
  <c r="V1399" i="1"/>
  <c r="U1401" i="1" l="1"/>
  <c r="T1400" i="1"/>
  <c r="W1399" i="1"/>
  <c r="T1401" i="1" l="1"/>
  <c r="W1400" i="1"/>
  <c r="U1402" i="1"/>
  <c r="V1402" i="1"/>
  <c r="V1401" i="1"/>
  <c r="U1403" i="1" l="1"/>
  <c r="T1402" i="1"/>
  <c r="W1401" i="1"/>
  <c r="T1403" i="1" l="1"/>
  <c r="V1404" i="1" s="1"/>
  <c r="W1402" i="1"/>
  <c r="U1404" i="1"/>
  <c r="V1403" i="1"/>
  <c r="U1405" i="1" l="1"/>
  <c r="W1403" i="1"/>
  <c r="T1404" i="1"/>
  <c r="W1404" i="1" l="1"/>
  <c r="T1405" i="1"/>
  <c r="V1405" i="1"/>
  <c r="V1406" i="1"/>
  <c r="U1406" i="1"/>
  <c r="U1407" i="1" l="1"/>
  <c r="T1406" i="1"/>
  <c r="W1405" i="1"/>
  <c r="B1405" i="1" s="1"/>
  <c r="W1406" i="1" l="1"/>
  <c r="T1407" i="1"/>
  <c r="V1408" i="1" s="1"/>
  <c r="U1408" i="1"/>
  <c r="V1407" i="1"/>
  <c r="U1409" i="1" l="1"/>
  <c r="W1407" i="1"/>
  <c r="T1408" i="1"/>
  <c r="W1408" i="1" l="1"/>
  <c r="T1409" i="1"/>
  <c r="V1410" i="1" s="1"/>
  <c r="U1410" i="1"/>
  <c r="V1409" i="1"/>
  <c r="U1411" i="1" l="1"/>
  <c r="T1410" i="1"/>
  <c r="W1409" i="1"/>
  <c r="T1411" i="1" l="1"/>
  <c r="W1410" i="1"/>
  <c r="V1412" i="1"/>
  <c r="U1412" i="1"/>
  <c r="V1411" i="1"/>
  <c r="U1413" i="1" l="1"/>
  <c r="W1411" i="1"/>
  <c r="T1412" i="1"/>
  <c r="T1413" i="1" l="1"/>
  <c r="V1414" i="1" s="1"/>
  <c r="W1412" i="1"/>
  <c r="B1412" i="1" s="1"/>
  <c r="V1413" i="1"/>
  <c r="U1414" i="1"/>
  <c r="U1415" i="1" l="1"/>
  <c r="T1414" i="1"/>
  <c r="W1413" i="1"/>
  <c r="T1415" i="1" l="1"/>
  <c r="W1414" i="1"/>
  <c r="U1416" i="1"/>
  <c r="V1416" i="1"/>
  <c r="V1415" i="1"/>
  <c r="U1417" i="1" l="1"/>
  <c r="W1415" i="1"/>
  <c r="T1416" i="1"/>
  <c r="T1417" i="1" l="1"/>
  <c r="V1418" i="1" s="1"/>
  <c r="W1416" i="1"/>
  <c r="U1418" i="1"/>
  <c r="V1417" i="1"/>
  <c r="U1419" i="1" l="1"/>
  <c r="W1417" i="1"/>
  <c r="T1418" i="1"/>
  <c r="T1419" i="1" l="1"/>
  <c r="V1420" i="1" s="1"/>
  <c r="W1418" i="1"/>
  <c r="V1419" i="1"/>
  <c r="U1420" i="1"/>
  <c r="U1421" i="1" l="1"/>
  <c r="W1419" i="1"/>
  <c r="B1419" i="1" s="1"/>
  <c r="T1420" i="1"/>
  <c r="T1421" i="1" l="1"/>
  <c r="V1422" i="1" s="1"/>
  <c r="W1420" i="1"/>
  <c r="U1422" i="1"/>
  <c r="V1421" i="1"/>
  <c r="U1423" i="1" l="1"/>
  <c r="W1421" i="1"/>
  <c r="T1422" i="1"/>
  <c r="T1423" i="1" l="1"/>
  <c r="W1422" i="1"/>
  <c r="V1423" i="1"/>
  <c r="V1424" i="1"/>
  <c r="U1424" i="1"/>
  <c r="U1425" i="1" l="1"/>
  <c r="W1423" i="1"/>
  <c r="T1424" i="1"/>
  <c r="T1425" i="1" l="1"/>
  <c r="V1426" i="1" s="1"/>
  <c r="W1424" i="1"/>
  <c r="U1426" i="1"/>
  <c r="V1425" i="1"/>
  <c r="U1427" i="1" l="1"/>
  <c r="W1425" i="1"/>
  <c r="T1426" i="1"/>
  <c r="T1427" i="1" l="1"/>
  <c r="V1428" i="1" s="1"/>
  <c r="W1426" i="1"/>
  <c r="B1426" i="1" s="1"/>
  <c r="V1427" i="1"/>
  <c r="U1428" i="1"/>
  <c r="U1429" i="1" l="1"/>
  <c r="T1428" i="1"/>
  <c r="W1427" i="1"/>
  <c r="T1429" i="1" l="1"/>
  <c r="V1430" i="1" s="1"/>
  <c r="W1428" i="1"/>
  <c r="U1430" i="1"/>
  <c r="V1429" i="1"/>
  <c r="U1431" i="1" l="1"/>
  <c r="T1430" i="1"/>
  <c r="W1429" i="1"/>
  <c r="T1431" i="1" l="1"/>
  <c r="V1432" i="1" s="1"/>
  <c r="W1430" i="1"/>
  <c r="V1431" i="1"/>
  <c r="U1432" i="1"/>
  <c r="U1433" i="1" l="1"/>
  <c r="W1431" i="1"/>
  <c r="T1432" i="1"/>
  <c r="T1433" i="1" l="1"/>
  <c r="W1432" i="1"/>
  <c r="V1433" i="1"/>
  <c r="V1434" i="1"/>
  <c r="U1434" i="1"/>
  <c r="U1435" i="1" l="1"/>
  <c r="W1433" i="1"/>
  <c r="B1433" i="1" s="1"/>
  <c r="T1434" i="1"/>
  <c r="W1434" i="1" l="1"/>
  <c r="T1435" i="1"/>
  <c r="V1436" i="1"/>
  <c r="U1436" i="1"/>
  <c r="V1435" i="1"/>
  <c r="W1435" i="1" l="1"/>
  <c r="T1436" i="1"/>
  <c r="V1437" i="1" s="1"/>
  <c r="U1437" i="1"/>
  <c r="U1438" i="1" l="1"/>
  <c r="W1436" i="1"/>
  <c r="T1437" i="1"/>
  <c r="W1437" i="1" l="1"/>
  <c r="T1438" i="1"/>
  <c r="U1439" i="1"/>
  <c r="V1439" i="1"/>
  <c r="V1438" i="1"/>
  <c r="U1440" i="1" l="1"/>
  <c r="T1439" i="1"/>
  <c r="W1438" i="1"/>
  <c r="W1439" i="1" l="1"/>
  <c r="T1440" i="1"/>
  <c r="V1441" i="1" s="1"/>
  <c r="U1441" i="1"/>
  <c r="V1440" i="1"/>
  <c r="U1442" i="1" l="1"/>
  <c r="T1441" i="1"/>
  <c r="W1440" i="1"/>
  <c r="B1440" i="1" s="1"/>
  <c r="T1442" i="1" l="1"/>
  <c r="W1441" i="1"/>
  <c r="V1443" i="1"/>
  <c r="U1443" i="1"/>
  <c r="V1442" i="1"/>
  <c r="U1444" i="1" l="1"/>
  <c r="W1442" i="1"/>
  <c r="T1443" i="1"/>
  <c r="T1444" i="1" l="1"/>
  <c r="V1445" i="1" s="1"/>
  <c r="W1443" i="1"/>
  <c r="V1444" i="1"/>
  <c r="U1445" i="1"/>
  <c r="U1446" i="1" l="1"/>
  <c r="T1445" i="1"/>
  <c r="W1444" i="1"/>
  <c r="T1446" i="1" l="1"/>
  <c r="W1445" i="1"/>
  <c r="U1447" i="1"/>
  <c r="V1446" i="1"/>
  <c r="W1446" i="1" l="1"/>
  <c r="T1447" i="1"/>
  <c r="U1448" i="1"/>
  <c r="V1448" i="1"/>
  <c r="V1447" i="1"/>
  <c r="U1449" i="1" l="1"/>
  <c r="T1448" i="1"/>
  <c r="W1447" i="1"/>
  <c r="B1447" i="1" s="1"/>
  <c r="W1448" i="1" l="1"/>
  <c r="T1449" i="1"/>
  <c r="V1450" i="1" s="1"/>
  <c r="U1450" i="1"/>
  <c r="V1449" i="1"/>
  <c r="U1451" i="1" l="1"/>
  <c r="W1449" i="1"/>
  <c r="T1450" i="1"/>
  <c r="T1451" i="1" l="1"/>
  <c r="V1452" i="1" s="1"/>
  <c r="W1450" i="1"/>
  <c r="U1452" i="1"/>
  <c r="V1451" i="1"/>
  <c r="U1453" i="1" l="1"/>
  <c r="W1451" i="1"/>
  <c r="T1452" i="1"/>
  <c r="T1453" i="1" l="1"/>
  <c r="W1452" i="1"/>
  <c r="U1454" i="1"/>
  <c r="V1454" i="1"/>
  <c r="V1453" i="1"/>
  <c r="U1455" i="1" l="1"/>
  <c r="T1454" i="1"/>
  <c r="W1453" i="1"/>
  <c r="T1455" i="1" l="1"/>
  <c r="V1456" i="1" s="1"/>
  <c r="W1454" i="1"/>
  <c r="B1454" i="1" s="1"/>
  <c r="U1456" i="1"/>
  <c r="V1455" i="1"/>
  <c r="U1457" i="1" l="1"/>
  <c r="T1456" i="1"/>
  <c r="W1455" i="1"/>
  <c r="T1457" i="1" l="1"/>
  <c r="V1458" i="1" s="1"/>
  <c r="W1456" i="1"/>
  <c r="U1458" i="1"/>
  <c r="V1457" i="1"/>
  <c r="U1459" i="1" l="1"/>
  <c r="T1458" i="1"/>
  <c r="W1457" i="1"/>
  <c r="T1459" i="1" l="1"/>
  <c r="W1458" i="1"/>
  <c r="V1460" i="1"/>
  <c r="U1460" i="1"/>
  <c r="V1459" i="1"/>
  <c r="U1461" i="1" l="1"/>
  <c r="W1459" i="1"/>
  <c r="T1460" i="1"/>
  <c r="T1461" i="1" l="1"/>
  <c r="V1462" i="1" s="1"/>
  <c r="W1460" i="1"/>
  <c r="U1462" i="1"/>
  <c r="V1461" i="1"/>
  <c r="U1463" i="1" l="1"/>
  <c r="T1462" i="1"/>
  <c r="W1461" i="1"/>
  <c r="B1461" i="1" s="1"/>
  <c r="W1462" i="1" l="1"/>
  <c r="T1463" i="1"/>
  <c r="V1464" i="1" s="1"/>
  <c r="V1463" i="1"/>
  <c r="U1464" i="1"/>
  <c r="T1464" i="1" l="1"/>
  <c r="V1465" i="1" s="1"/>
  <c r="W1463" i="1"/>
  <c r="U1465" i="1"/>
  <c r="U1466" i="1" l="1"/>
  <c r="T1465" i="1"/>
  <c r="W1464" i="1"/>
  <c r="T1466" i="1" l="1"/>
  <c r="W1465" i="1"/>
  <c r="U1467" i="1"/>
  <c r="V1467" i="1"/>
  <c r="V1466" i="1"/>
  <c r="U1468" i="1" l="1"/>
  <c r="T1467" i="1"/>
  <c r="W1466" i="1"/>
  <c r="W1467" i="1" l="1"/>
  <c r="T1468" i="1"/>
  <c r="V1469" i="1" s="1"/>
  <c r="V1468" i="1"/>
  <c r="U1469" i="1"/>
  <c r="U1470" i="1" l="1"/>
  <c r="T1469" i="1"/>
  <c r="W1468" i="1"/>
  <c r="B1468" i="1" s="1"/>
  <c r="T1470" i="1" l="1"/>
  <c r="V1471" i="1" s="1"/>
  <c r="W1469" i="1"/>
  <c r="U1471" i="1"/>
  <c r="V1470" i="1"/>
  <c r="U1472" i="1" l="1"/>
  <c r="W1470" i="1"/>
  <c r="T1471" i="1"/>
  <c r="T1472" i="1" l="1"/>
  <c r="V1473" i="1" s="1"/>
  <c r="W1471" i="1"/>
  <c r="U1473" i="1"/>
  <c r="V1472" i="1"/>
  <c r="U1474" i="1" l="1"/>
  <c r="T1473" i="1"/>
  <c r="W1472" i="1"/>
  <c r="T1474" i="1" l="1"/>
  <c r="V1475" i="1" s="1"/>
  <c r="W1473" i="1"/>
  <c r="U1475" i="1"/>
  <c r="V1474" i="1"/>
  <c r="U1476" i="1" l="1"/>
  <c r="W1474" i="1"/>
  <c r="T1475" i="1"/>
  <c r="T1476" i="1" l="1"/>
  <c r="V1477" i="1" s="1"/>
  <c r="W1475" i="1"/>
  <c r="B1475" i="1" s="1"/>
  <c r="V1476" i="1"/>
  <c r="U1477" i="1"/>
  <c r="U1478" i="1" l="1"/>
  <c r="T1477" i="1"/>
  <c r="W1476" i="1"/>
  <c r="W1477" i="1" l="1"/>
  <c r="T1478" i="1"/>
  <c r="V1479" i="1" s="1"/>
  <c r="V1478" i="1"/>
  <c r="U1479" i="1"/>
  <c r="U1480" i="1" l="1"/>
  <c r="W1478" i="1"/>
  <c r="T1479" i="1"/>
  <c r="W1479" i="1" l="1"/>
  <c r="T1480" i="1"/>
  <c r="V1481" i="1" s="1"/>
  <c r="U1481" i="1"/>
  <c r="V1480" i="1"/>
  <c r="U1482" i="1" l="1"/>
  <c r="T1481" i="1"/>
  <c r="W1480" i="1"/>
  <c r="W1481" i="1" l="1"/>
  <c r="T1482" i="1"/>
  <c r="V1483" i="1" s="1"/>
  <c r="V1482" i="1"/>
  <c r="U1483" i="1"/>
  <c r="U1484" i="1" l="1"/>
  <c r="T1483" i="1"/>
  <c r="W1482" i="1"/>
  <c r="B1482" i="1" s="1"/>
  <c r="T1484" i="1" l="1"/>
  <c r="W1483" i="1"/>
  <c r="V1485" i="1"/>
  <c r="U1485" i="1"/>
  <c r="V1484" i="1"/>
  <c r="U1486" i="1" l="1"/>
  <c r="T1485" i="1"/>
  <c r="W1484" i="1"/>
  <c r="T1486" i="1" l="1"/>
  <c r="W1485" i="1"/>
  <c r="V1486" i="1"/>
  <c r="U1487" i="1"/>
  <c r="V1487" i="1"/>
  <c r="U1488" i="1" l="1"/>
  <c r="T1487" i="1"/>
  <c r="W1486" i="1"/>
  <c r="W1487" i="1" l="1"/>
  <c r="T1488" i="1"/>
  <c r="U1489" i="1"/>
  <c r="V1489" i="1"/>
  <c r="V1488" i="1"/>
  <c r="U1490" i="1" l="1"/>
  <c r="T1489" i="1"/>
  <c r="W1488" i="1"/>
  <c r="T1490" i="1" l="1"/>
  <c r="W1489" i="1"/>
  <c r="B1489" i="1" s="1"/>
  <c r="U1491" i="1"/>
  <c r="V1491" i="1"/>
  <c r="V1490" i="1"/>
  <c r="U1492" i="1" l="1"/>
  <c r="T1491" i="1"/>
  <c r="W1490" i="1"/>
  <c r="W1491" i="1" l="1"/>
  <c r="T1492" i="1"/>
  <c r="V1493" i="1" s="1"/>
  <c r="V1492" i="1"/>
  <c r="U1493" i="1"/>
  <c r="U1494" i="1" l="1"/>
  <c r="T1493" i="1"/>
  <c r="W1492" i="1"/>
  <c r="W1493" i="1" l="1"/>
  <c r="T1494" i="1"/>
  <c r="V1495" i="1" s="1"/>
  <c r="U1495" i="1"/>
  <c r="V1494" i="1"/>
  <c r="U1496" i="1" l="1"/>
  <c r="W1494" i="1"/>
  <c r="T1495" i="1"/>
  <c r="W1495" i="1" l="1"/>
  <c r="T1496" i="1"/>
  <c r="V1497" i="1" s="1"/>
  <c r="V1496" i="1"/>
  <c r="U1497" i="1"/>
  <c r="U1498" i="1" l="1"/>
  <c r="W1496" i="1"/>
  <c r="B1496" i="1" s="1"/>
  <c r="T1497" i="1"/>
  <c r="T1498" i="1" l="1"/>
  <c r="V1499" i="1" s="1"/>
  <c r="W1497" i="1"/>
  <c r="V1498" i="1"/>
  <c r="U1499" i="1"/>
  <c r="U1500" i="1" l="1"/>
  <c r="W1498" i="1"/>
  <c r="T1499" i="1"/>
  <c r="T1500" i="1" l="1"/>
  <c r="V1501" i="1" s="1"/>
  <c r="W1499" i="1"/>
  <c r="V1500" i="1"/>
  <c r="U1501" i="1"/>
  <c r="U1502" i="1" l="1"/>
  <c r="T1501" i="1"/>
  <c r="W1500" i="1"/>
  <c r="T1502" i="1" l="1"/>
  <c r="V1503" i="1" s="1"/>
  <c r="W1501" i="1"/>
  <c r="V1502" i="1"/>
  <c r="U1503" i="1"/>
  <c r="U1504" i="1" l="1"/>
  <c r="T1503" i="1"/>
  <c r="W1502" i="1"/>
  <c r="W1503" i="1" l="1"/>
  <c r="B1503" i="1" s="1"/>
  <c r="T1504" i="1"/>
  <c r="V1504" i="1"/>
  <c r="V1505" i="1"/>
  <c r="U1505" i="1"/>
  <c r="U1506" i="1" l="1"/>
  <c r="T1505" i="1"/>
  <c r="W1504" i="1"/>
  <c r="T1506" i="1" l="1"/>
  <c r="W1505" i="1"/>
  <c r="V1506" i="1"/>
  <c r="U1507" i="1"/>
  <c r="V1507" i="1"/>
  <c r="U1508" i="1" l="1"/>
  <c r="T1507" i="1"/>
  <c r="W1506" i="1"/>
  <c r="U1509" i="1" l="1"/>
  <c r="W1507" i="1"/>
  <c r="T1508" i="1"/>
  <c r="V1508" i="1"/>
  <c r="W1508" i="1" l="1"/>
  <c r="T1509" i="1"/>
  <c r="V1510" i="1" s="1"/>
  <c r="U1510" i="1"/>
  <c r="V1509" i="1"/>
  <c r="U1511" i="1" l="1"/>
  <c r="T1510" i="1"/>
  <c r="W1509" i="1"/>
  <c r="T1511" i="1" l="1"/>
  <c r="W1510" i="1"/>
  <c r="B1510" i="1" s="1"/>
  <c r="U1512" i="1"/>
  <c r="V1512" i="1"/>
  <c r="V1511" i="1"/>
  <c r="U1513" i="1" l="1"/>
  <c r="T1512" i="1"/>
  <c r="W1511" i="1"/>
  <c r="W1512" i="1" l="1"/>
  <c r="T1513" i="1"/>
  <c r="V1514" i="1" s="1"/>
  <c r="V1513" i="1"/>
  <c r="U1514" i="1"/>
  <c r="U1515" i="1" l="1"/>
  <c r="W1513" i="1"/>
  <c r="T1514" i="1"/>
  <c r="T1515" i="1" l="1"/>
  <c r="V1516" i="1" s="1"/>
  <c r="W1514" i="1"/>
  <c r="V1515" i="1"/>
  <c r="U1516" i="1"/>
  <c r="U1517" i="1" l="1"/>
  <c r="T1516" i="1"/>
  <c r="W1515" i="1"/>
  <c r="T1517" i="1" l="1"/>
  <c r="V1518" i="1" s="1"/>
  <c r="W1516" i="1"/>
  <c r="V1517" i="1"/>
  <c r="U1518" i="1"/>
  <c r="U1519" i="1" l="1"/>
  <c r="W1517" i="1"/>
  <c r="B1517" i="1" s="1"/>
  <c r="T1518" i="1"/>
  <c r="T1519" i="1" l="1"/>
  <c r="V1520" i="1" s="1"/>
  <c r="W1518" i="1"/>
  <c r="U1520" i="1"/>
  <c r="V1519" i="1"/>
  <c r="U1521" i="1" l="1"/>
  <c r="W1519" i="1"/>
  <c r="T1520" i="1"/>
  <c r="T1521" i="1" l="1"/>
  <c r="W1520" i="1"/>
  <c r="V1521" i="1"/>
  <c r="U1522" i="1"/>
  <c r="V1522" i="1"/>
  <c r="U1523" i="1" l="1"/>
  <c r="W1521" i="1"/>
  <c r="T1522" i="1"/>
  <c r="T1523" i="1" l="1"/>
  <c r="V1524" i="1" s="1"/>
  <c r="W1522" i="1"/>
  <c r="U1524" i="1"/>
  <c r="V1523" i="1"/>
  <c r="U1525" i="1" l="1"/>
  <c r="T1524" i="1"/>
  <c r="W1523" i="1"/>
  <c r="T1525" i="1" l="1"/>
  <c r="V1526" i="1" s="1"/>
  <c r="W1524" i="1"/>
  <c r="B1524" i="1" s="1"/>
  <c r="U1526" i="1"/>
  <c r="V1525" i="1"/>
  <c r="U1527" i="1" l="1"/>
  <c r="W1525" i="1"/>
  <c r="T1526" i="1"/>
  <c r="W1526" i="1" l="1"/>
  <c r="T1527" i="1"/>
  <c r="V1528" i="1" s="1"/>
  <c r="U1528" i="1"/>
  <c r="V1527" i="1"/>
  <c r="U1529" i="1" l="1"/>
  <c r="W1527" i="1"/>
  <c r="T1528" i="1"/>
  <c r="T1529" i="1" l="1"/>
  <c r="V1530" i="1" s="1"/>
  <c r="W1528" i="1"/>
  <c r="U1530" i="1"/>
  <c r="V1529" i="1"/>
  <c r="U1531" i="1" l="1"/>
  <c r="W1529" i="1"/>
  <c r="T1530" i="1"/>
  <c r="T1531" i="1" l="1"/>
  <c r="W1530" i="1"/>
  <c r="U1532" i="1"/>
  <c r="V1532" i="1"/>
  <c r="V1531" i="1"/>
  <c r="U1533" i="1" l="1"/>
  <c r="W1531" i="1"/>
  <c r="B1531" i="1" s="1"/>
  <c r="T1532" i="1"/>
  <c r="T1533" i="1" l="1"/>
  <c r="V1534" i="1" s="1"/>
  <c r="W1532" i="1"/>
  <c r="V1533" i="1"/>
  <c r="U1534" i="1"/>
  <c r="U1535" i="1" l="1"/>
  <c r="T1534" i="1"/>
  <c r="W1533" i="1"/>
  <c r="T1535" i="1" l="1"/>
  <c r="V1536" i="1" s="1"/>
  <c r="W1534" i="1"/>
  <c r="V1535" i="1"/>
  <c r="U1536" i="1"/>
  <c r="U1537" i="1" l="1"/>
  <c r="W1535" i="1"/>
  <c r="T1536" i="1"/>
  <c r="T1537" i="1" l="1"/>
  <c r="V1538" i="1" s="1"/>
  <c r="W1536" i="1"/>
  <c r="V1537" i="1"/>
  <c r="U1538" i="1"/>
  <c r="U1539" i="1" l="1"/>
  <c r="W1537" i="1"/>
  <c r="T1538" i="1"/>
  <c r="T1539" i="1" l="1"/>
  <c r="V1540" i="1" s="1"/>
  <c r="W1538" i="1"/>
  <c r="B1538" i="1" s="1"/>
  <c r="U1540" i="1"/>
  <c r="V1539" i="1"/>
  <c r="U1541" i="1" l="1"/>
  <c r="W1539" i="1"/>
  <c r="T1540" i="1"/>
  <c r="W1540" i="1" l="1"/>
  <c r="T1541" i="1"/>
  <c r="V1542" i="1" s="1"/>
  <c r="V1541" i="1"/>
  <c r="U1542" i="1"/>
  <c r="U1543" i="1" l="1"/>
  <c r="W1541" i="1"/>
  <c r="T1542" i="1"/>
  <c r="V1543" i="1" s="1"/>
  <c r="T1543" i="1" l="1"/>
  <c r="W1542" i="1"/>
  <c r="U1544" i="1"/>
  <c r="V1544" i="1"/>
  <c r="U1545" i="1" l="1"/>
  <c r="T1544" i="1"/>
  <c r="W1543" i="1"/>
  <c r="T1545" i="1" l="1"/>
  <c r="V1546" i="1" s="1"/>
  <c r="W1544" i="1"/>
  <c r="V1545" i="1"/>
  <c r="U1546" i="1"/>
  <c r="U1547" i="1" l="1"/>
  <c r="W1545" i="1"/>
  <c r="B1545" i="1" s="1"/>
  <c r="T1546" i="1"/>
  <c r="T1547" i="1" l="1"/>
  <c r="V1548" i="1" s="1"/>
  <c r="W1546" i="1"/>
  <c r="U1548" i="1"/>
  <c r="V1547" i="1"/>
  <c r="U1549" i="1" l="1"/>
  <c r="W1547" i="1"/>
  <c r="T1548" i="1"/>
  <c r="W1548" i="1" l="1"/>
  <c r="T1549" i="1"/>
  <c r="V1550" i="1" s="1"/>
  <c r="U1550" i="1"/>
  <c r="V1549" i="1"/>
  <c r="U1551" i="1" l="1"/>
  <c r="W1549" i="1"/>
  <c r="T1550" i="1"/>
  <c r="W1550" i="1" l="1"/>
  <c r="T1551" i="1"/>
  <c r="V1552" i="1" s="1"/>
  <c r="U1552" i="1"/>
  <c r="V1551" i="1"/>
  <c r="U1553" i="1" l="1"/>
  <c r="W1551" i="1"/>
  <c r="T1552" i="1"/>
  <c r="T1553" i="1" l="1"/>
  <c r="W1552" i="1"/>
  <c r="B1552" i="1" s="1"/>
  <c r="V1554" i="1"/>
  <c r="U1554" i="1"/>
  <c r="V1553" i="1"/>
  <c r="U1555" i="1" l="1"/>
  <c r="W1553" i="1"/>
  <c r="T1554" i="1"/>
  <c r="T1555" i="1" l="1"/>
  <c r="V1556" i="1" s="1"/>
  <c r="W1554" i="1"/>
  <c r="U1556" i="1"/>
  <c r="V1555" i="1"/>
  <c r="U1557" i="1" l="1"/>
  <c r="W1555" i="1"/>
  <c r="T1556" i="1"/>
  <c r="T1557" i="1" l="1"/>
  <c r="V1558" i="1" s="1"/>
  <c r="W1556" i="1"/>
  <c r="V1557" i="1"/>
  <c r="U1558" i="1"/>
  <c r="U1559" i="1" l="1"/>
  <c r="T1558" i="1"/>
  <c r="W1557" i="1"/>
  <c r="T1559" i="1" l="1"/>
  <c r="V1560" i="1" s="1"/>
  <c r="W1558" i="1"/>
  <c r="V1559" i="1"/>
  <c r="U1560" i="1"/>
  <c r="U1561" i="1" l="1"/>
  <c r="W1559" i="1"/>
  <c r="B1559" i="1" s="1"/>
  <c r="T1560" i="1"/>
  <c r="T1561" i="1" l="1"/>
  <c r="W1560" i="1"/>
  <c r="U1562" i="1"/>
  <c r="V1562" i="1"/>
  <c r="V1561" i="1"/>
  <c r="U1563" i="1" l="1"/>
  <c r="T1562" i="1"/>
  <c r="W1561" i="1"/>
  <c r="T1563" i="1" l="1"/>
  <c r="V1564" i="1" s="1"/>
  <c r="W1562" i="1"/>
  <c r="U1564" i="1"/>
  <c r="V1563" i="1"/>
  <c r="U1565" i="1" l="1"/>
  <c r="W1563" i="1"/>
  <c r="T1564" i="1"/>
  <c r="T1565" i="1" l="1"/>
  <c r="V1566" i="1" s="1"/>
  <c r="W1564" i="1"/>
  <c r="V1565" i="1"/>
  <c r="U1566" i="1"/>
  <c r="U1567" i="1" l="1"/>
  <c r="T1566" i="1"/>
  <c r="W1565" i="1"/>
  <c r="T1567" i="1" l="1"/>
  <c r="V1568" i="1" s="1"/>
  <c r="W1566" i="1"/>
  <c r="B1566" i="1" s="1"/>
  <c r="U1568" i="1"/>
  <c r="V1567" i="1"/>
  <c r="U1569" i="1" l="1"/>
  <c r="T1568" i="1"/>
  <c r="W1567" i="1"/>
  <c r="T1569" i="1" l="1"/>
  <c r="V1570" i="1" s="1"/>
  <c r="W1568" i="1"/>
  <c r="U1570" i="1"/>
  <c r="V1569" i="1"/>
  <c r="U1571" i="1" l="1"/>
  <c r="T1570" i="1"/>
  <c r="W1569" i="1"/>
  <c r="W1570" i="1" l="1"/>
  <c r="T1571" i="1"/>
  <c r="V1572" i="1" s="1"/>
  <c r="U1572" i="1"/>
  <c r="V1571" i="1"/>
  <c r="U1573" i="1" l="1"/>
  <c r="T1572" i="1"/>
  <c r="W1571" i="1"/>
  <c r="T1573" i="1" l="1"/>
  <c r="W1572" i="1"/>
  <c r="U1574" i="1"/>
  <c r="V1574" i="1"/>
  <c r="V1573" i="1"/>
  <c r="U1575" i="1" l="1"/>
  <c r="T1574" i="1"/>
  <c r="W1573" i="1"/>
  <c r="B1573" i="1" s="1"/>
  <c r="T1575" i="1" l="1"/>
  <c r="V1576" i="1" s="1"/>
  <c r="W1574" i="1"/>
  <c r="U1576" i="1"/>
  <c r="V1575" i="1"/>
  <c r="U1577" i="1" l="1"/>
  <c r="W1575" i="1"/>
  <c r="T1576" i="1"/>
  <c r="W1576" i="1" l="1"/>
  <c r="T1577" i="1"/>
  <c r="V1578" i="1" s="1"/>
  <c r="U1578" i="1"/>
  <c r="V1577" i="1"/>
  <c r="U1579" i="1" l="1"/>
  <c r="W1577" i="1"/>
  <c r="T1578" i="1"/>
  <c r="W1578" i="1" l="1"/>
  <c r="T1579" i="1"/>
  <c r="V1580" i="1" s="1"/>
  <c r="U1580" i="1"/>
  <c r="V1579" i="1"/>
  <c r="U1581" i="1" l="1"/>
  <c r="T1580" i="1"/>
  <c r="W1579" i="1"/>
  <c r="W1580" i="1" l="1"/>
  <c r="B1580" i="1" s="1"/>
  <c r="T1581" i="1"/>
  <c r="V1582" i="1" s="1"/>
  <c r="U1582" i="1"/>
  <c r="V1581" i="1"/>
  <c r="U1583" i="1" l="1"/>
  <c r="T1582" i="1"/>
  <c r="W1581" i="1"/>
  <c r="T1583" i="1" l="1"/>
  <c r="V1584" i="1" s="1"/>
  <c r="W1582" i="1"/>
  <c r="V1583" i="1"/>
  <c r="U1584" i="1"/>
  <c r="U1585" i="1" l="1"/>
  <c r="T1584" i="1"/>
  <c r="W1583" i="1"/>
  <c r="W1584" i="1" l="1"/>
  <c r="T1585" i="1"/>
  <c r="V1586" i="1" s="1"/>
  <c r="U1586" i="1"/>
  <c r="V1585" i="1"/>
  <c r="U1587" i="1" l="1"/>
  <c r="W1585" i="1"/>
  <c r="T1586" i="1"/>
  <c r="W1586" i="1" l="1"/>
  <c r="T1587" i="1"/>
  <c r="V1588" i="1" s="1"/>
  <c r="V1587" i="1"/>
  <c r="U1588" i="1"/>
  <c r="U1589" i="1" l="1"/>
  <c r="T1588" i="1"/>
  <c r="W1587" i="1"/>
  <c r="B1587" i="1" s="1"/>
  <c r="T1589" i="1" l="1"/>
  <c r="V1590" i="1" s="1"/>
  <c r="W1588" i="1"/>
  <c r="U1590" i="1"/>
  <c r="V1589" i="1"/>
  <c r="U1591" i="1" l="1"/>
  <c r="T1590" i="1"/>
  <c r="W1589" i="1"/>
  <c r="W1590" i="1" l="1"/>
  <c r="T1591" i="1"/>
  <c r="V1592" i="1"/>
  <c r="U1592" i="1"/>
  <c r="V1591" i="1"/>
  <c r="U1593" i="1" l="1"/>
  <c r="T1592" i="1"/>
  <c r="W1591" i="1"/>
  <c r="W1592" i="1" l="1"/>
  <c r="T1593" i="1"/>
  <c r="V1594" i="1" s="1"/>
  <c r="U1594" i="1"/>
  <c r="V1593" i="1"/>
  <c r="U1595" i="1" l="1"/>
  <c r="W1593" i="1"/>
  <c r="T1594" i="1"/>
  <c r="W1594" i="1" l="1"/>
  <c r="B1594" i="1" s="1"/>
  <c r="T1595" i="1"/>
  <c r="U1596" i="1"/>
  <c r="V1596" i="1"/>
  <c r="V1595" i="1"/>
  <c r="U1597" i="1" l="1"/>
  <c r="T1596" i="1"/>
  <c r="W1595" i="1"/>
  <c r="W1596" i="1" l="1"/>
  <c r="T1597" i="1"/>
  <c r="V1598" i="1" s="1"/>
  <c r="U1598" i="1"/>
  <c r="V1597" i="1"/>
  <c r="U1599" i="1" l="1"/>
  <c r="W1597" i="1"/>
  <c r="T1598" i="1"/>
  <c r="T1599" i="1" l="1"/>
  <c r="V1600" i="1" s="1"/>
  <c r="W1598" i="1"/>
  <c r="U1600" i="1"/>
  <c r="V1599" i="1"/>
  <c r="U1601" i="1" l="1"/>
  <c r="T1600" i="1"/>
  <c r="W1599" i="1"/>
  <c r="T1601" i="1" l="1"/>
  <c r="W1600" i="1"/>
  <c r="V1602" i="1"/>
  <c r="U1602" i="1"/>
  <c r="V1601" i="1"/>
  <c r="U1603" i="1" l="1"/>
  <c r="W1601" i="1"/>
  <c r="B1601" i="1" s="1"/>
  <c r="T1602" i="1"/>
  <c r="W1602" i="1" l="1"/>
  <c r="T1603" i="1"/>
  <c r="V1604" i="1"/>
  <c r="U1604" i="1"/>
  <c r="V1603" i="1"/>
  <c r="U1605" i="1" l="1"/>
  <c r="T1604" i="1"/>
  <c r="W1603" i="1"/>
  <c r="T1605" i="1" l="1"/>
  <c r="V1606" i="1" s="1"/>
  <c r="W1604" i="1"/>
  <c r="U1606" i="1"/>
  <c r="V1605" i="1"/>
  <c r="U1607" i="1" l="1"/>
  <c r="T1606" i="1"/>
  <c r="W1605" i="1"/>
  <c r="T1607" i="1" l="1"/>
  <c r="W1606" i="1"/>
  <c r="V1608" i="1"/>
  <c r="U1608" i="1"/>
  <c r="V1607" i="1"/>
  <c r="U1609" i="1" l="1"/>
  <c r="T1608" i="1"/>
  <c r="W1607" i="1"/>
  <c r="T1609" i="1" l="1"/>
  <c r="W1608" i="1"/>
  <c r="B1608" i="1" s="1"/>
  <c r="V1609" i="1"/>
  <c r="V1610" i="1"/>
  <c r="U1610" i="1"/>
  <c r="U1611" i="1" l="1"/>
  <c r="T1610" i="1"/>
  <c r="W1609" i="1"/>
  <c r="T1611" i="1" l="1"/>
  <c r="V1612" i="1" s="1"/>
  <c r="W1610" i="1"/>
  <c r="U1612" i="1"/>
  <c r="V1611" i="1"/>
  <c r="U1613" i="1" l="1"/>
  <c r="W1611" i="1"/>
  <c r="T1612" i="1"/>
  <c r="W1612" i="1" l="1"/>
  <c r="T1613" i="1"/>
  <c r="V1614" i="1" s="1"/>
  <c r="V1613" i="1"/>
  <c r="U1614" i="1"/>
  <c r="U1615" i="1" l="1"/>
  <c r="W1613" i="1"/>
  <c r="T1614" i="1"/>
  <c r="T1615" i="1" l="1"/>
  <c r="V1616" i="1" s="1"/>
  <c r="W1614" i="1"/>
  <c r="U1616" i="1"/>
  <c r="V1615" i="1"/>
  <c r="U1617" i="1" l="1"/>
  <c r="T1616" i="1"/>
  <c r="W1615" i="1"/>
  <c r="B1615" i="1" s="1"/>
  <c r="W1616" i="1" l="1"/>
  <c r="T1617" i="1"/>
  <c r="V1618" i="1" s="1"/>
  <c r="U1618" i="1"/>
  <c r="V1617" i="1"/>
  <c r="U1619" i="1" l="1"/>
  <c r="W1617" i="1"/>
  <c r="T1618" i="1"/>
  <c r="T1619" i="1" l="1"/>
  <c r="V1620" i="1" s="1"/>
  <c r="W1618" i="1"/>
  <c r="V1619" i="1"/>
  <c r="U1620" i="1"/>
  <c r="U1621" i="1" l="1"/>
  <c r="T1620" i="1"/>
  <c r="W1619" i="1"/>
  <c r="T1621" i="1" l="1"/>
  <c r="V1622" i="1" s="1"/>
  <c r="W1620" i="1"/>
  <c r="U1622" i="1"/>
  <c r="V1621" i="1"/>
  <c r="U1623" i="1" l="1"/>
  <c r="W1621" i="1"/>
  <c r="T1622" i="1"/>
  <c r="T1623" i="1" l="1"/>
  <c r="W1622" i="1"/>
  <c r="B1622" i="1" s="1"/>
  <c r="V1623" i="1"/>
  <c r="U1624" i="1"/>
  <c r="V1624" i="1"/>
  <c r="U1625" i="1" l="1"/>
  <c r="W1623" i="1"/>
  <c r="T1624" i="1"/>
  <c r="W1624" i="1" l="1"/>
  <c r="T1625" i="1"/>
  <c r="V1626" i="1" s="1"/>
  <c r="U1626" i="1"/>
  <c r="V1625" i="1"/>
  <c r="U1627" i="1" l="1"/>
  <c r="W1625" i="1"/>
  <c r="T1626" i="1"/>
  <c r="W1626" i="1" l="1"/>
  <c r="T1627" i="1"/>
  <c r="V1628" i="1" s="1"/>
  <c r="U1628" i="1"/>
  <c r="V1627" i="1"/>
  <c r="U1629" i="1" l="1"/>
  <c r="W1627" i="1"/>
  <c r="T1628" i="1"/>
  <c r="T1629" i="1" l="1"/>
  <c r="W1628" i="1"/>
  <c r="U1630" i="1"/>
  <c r="V1630" i="1"/>
  <c r="V1629" i="1"/>
  <c r="U1631" i="1" l="1"/>
  <c r="T1630" i="1"/>
  <c r="W1629" i="1"/>
  <c r="B1629" i="1" s="1"/>
  <c r="W1630" i="1" l="1"/>
  <c r="T1631" i="1"/>
  <c r="V1632" i="1" s="1"/>
  <c r="U1632" i="1"/>
  <c r="V1631" i="1"/>
  <c r="U1633" i="1" l="1"/>
  <c r="W1631" i="1"/>
  <c r="T1632" i="1"/>
  <c r="W1632" i="1" l="1"/>
  <c r="T1633" i="1"/>
  <c r="U1634" i="1"/>
  <c r="V1634" i="1"/>
  <c r="V1633" i="1"/>
  <c r="U1635" i="1" l="1"/>
  <c r="W1633" i="1"/>
  <c r="T1634" i="1"/>
  <c r="T1635" i="1" l="1"/>
  <c r="V1636" i="1" s="1"/>
  <c r="W1634" i="1"/>
  <c r="V1635" i="1"/>
  <c r="U1636" i="1"/>
  <c r="U1637" i="1" l="1"/>
  <c r="W1635" i="1"/>
  <c r="T1636" i="1"/>
  <c r="W1636" i="1" l="1"/>
  <c r="B1636" i="1" s="1"/>
  <c r="T1637" i="1"/>
  <c r="V1638" i="1" s="1"/>
  <c r="V1637" i="1"/>
  <c r="U1638" i="1"/>
  <c r="U1639" i="1" l="1"/>
  <c r="T1638" i="1"/>
  <c r="W1637" i="1"/>
  <c r="T1639" i="1" l="1"/>
  <c r="V1640" i="1" s="1"/>
  <c r="W1638" i="1"/>
  <c r="U1640" i="1"/>
  <c r="V1639" i="1"/>
  <c r="U1641" i="1" l="1"/>
  <c r="W1639" i="1"/>
  <c r="T1640" i="1"/>
  <c r="W1640" i="1" l="1"/>
  <c r="T1641" i="1"/>
  <c r="V1642" i="1" s="1"/>
  <c r="U1642" i="1"/>
  <c r="V1641" i="1"/>
  <c r="U1643" i="1" l="1"/>
  <c r="W1641" i="1"/>
  <c r="T1642" i="1"/>
  <c r="T1643" i="1" l="1"/>
  <c r="W1642" i="1"/>
  <c r="V1643" i="1"/>
  <c r="V1644" i="1"/>
  <c r="U1644" i="1"/>
  <c r="U1645" i="1" l="1"/>
  <c r="W1643" i="1"/>
  <c r="B1643" i="1" s="1"/>
  <c r="T1644" i="1"/>
  <c r="W1644" i="1" l="1"/>
  <c r="T1645" i="1"/>
  <c r="U1646" i="1"/>
  <c r="V1646" i="1"/>
  <c r="V1645" i="1"/>
  <c r="U1647" i="1" l="1"/>
  <c r="W1645" i="1"/>
  <c r="T1646" i="1"/>
  <c r="W1646" i="1" l="1"/>
  <c r="T1647" i="1"/>
  <c r="V1648" i="1" s="1"/>
  <c r="U1648" i="1"/>
  <c r="V1647" i="1"/>
  <c r="U1649" i="1" l="1"/>
  <c r="T1648" i="1"/>
  <c r="W1647" i="1"/>
  <c r="T1649" i="1" l="1"/>
  <c r="V1650" i="1" s="1"/>
  <c r="W1648" i="1"/>
  <c r="V1649" i="1"/>
  <c r="U1650" i="1"/>
  <c r="U1651" i="1" l="1"/>
  <c r="T1650" i="1"/>
  <c r="W1649" i="1"/>
  <c r="W1650" i="1" l="1"/>
  <c r="B1650" i="1" s="1"/>
  <c r="T1651" i="1"/>
  <c r="V1652" i="1" s="1"/>
  <c r="V1651" i="1"/>
  <c r="U1652" i="1"/>
  <c r="U1653" i="1" l="1"/>
  <c r="T1652" i="1"/>
  <c r="W1651" i="1"/>
  <c r="T1653" i="1" l="1"/>
  <c r="V1654" i="1" s="1"/>
  <c r="W1652" i="1"/>
  <c r="V1653" i="1"/>
  <c r="U1654" i="1"/>
  <c r="U1655" i="1" l="1"/>
  <c r="T1654" i="1"/>
  <c r="W1653" i="1"/>
  <c r="T1655" i="1" l="1"/>
  <c r="V1656" i="1" s="1"/>
  <c r="W1654" i="1"/>
  <c r="U1656" i="1"/>
  <c r="V1655" i="1"/>
  <c r="U1657" i="1" l="1"/>
  <c r="T1656" i="1"/>
  <c r="W1655" i="1"/>
  <c r="W1656" i="1" l="1"/>
  <c r="T1657" i="1"/>
  <c r="V1658" i="1" s="1"/>
  <c r="U1658" i="1"/>
  <c r="V1657" i="1"/>
  <c r="U1659" i="1" l="1"/>
  <c r="W1657" i="1"/>
  <c r="B1657" i="1" s="1"/>
  <c r="T1658" i="1"/>
  <c r="T1659" i="1" l="1"/>
  <c r="V1660" i="1" s="1"/>
  <c r="W1658" i="1"/>
  <c r="V1659" i="1"/>
  <c r="U1660" i="1"/>
  <c r="U1661" i="1" l="1"/>
  <c r="W1659" i="1"/>
  <c r="T1660" i="1"/>
  <c r="W1660" i="1" l="1"/>
  <c r="T1661" i="1"/>
  <c r="U1662" i="1"/>
  <c r="V1662" i="1"/>
  <c r="V1661" i="1"/>
  <c r="U1663" i="1" l="1"/>
  <c r="T1662" i="1"/>
  <c r="W1661" i="1"/>
  <c r="T1663" i="1" l="1"/>
  <c r="V1664" i="1" s="1"/>
  <c r="W1662" i="1"/>
  <c r="U1664" i="1"/>
  <c r="V1663" i="1"/>
  <c r="U1665" i="1" l="1"/>
  <c r="W1663" i="1"/>
  <c r="T1664" i="1"/>
  <c r="T1665" i="1" l="1"/>
  <c r="V1666" i="1" s="1"/>
  <c r="W1664" i="1"/>
  <c r="B1664" i="1" s="1"/>
  <c r="U1666" i="1"/>
  <c r="V1665" i="1"/>
  <c r="U1667" i="1" l="1"/>
  <c r="T1666" i="1"/>
  <c r="W1665" i="1"/>
  <c r="T1667" i="1" l="1"/>
  <c r="V1668" i="1" s="1"/>
  <c r="W1666" i="1"/>
  <c r="U1668" i="1"/>
  <c r="V1667" i="1"/>
  <c r="U1669" i="1" l="1"/>
  <c r="T1668" i="1"/>
  <c r="W1667" i="1"/>
  <c r="T1669" i="1" l="1"/>
  <c r="V1670" i="1" s="1"/>
  <c r="W1668" i="1"/>
  <c r="V1669" i="1"/>
  <c r="U1670" i="1"/>
  <c r="U1671" i="1" l="1"/>
  <c r="W1669" i="1"/>
  <c r="T1670" i="1"/>
  <c r="T1671" i="1" l="1"/>
  <c r="V1672" i="1" s="1"/>
  <c r="W1670" i="1"/>
  <c r="V1671" i="1"/>
  <c r="U1672" i="1"/>
  <c r="U1673" i="1" l="1"/>
  <c r="W1671" i="1"/>
  <c r="B1671" i="1" s="1"/>
  <c r="T1672" i="1"/>
  <c r="T1673" i="1" l="1"/>
  <c r="V1674" i="1" s="1"/>
  <c r="W1672" i="1"/>
  <c r="V1673" i="1"/>
  <c r="U1674" i="1"/>
  <c r="U1675" i="1" l="1"/>
  <c r="W1673" i="1"/>
  <c r="T1674" i="1"/>
  <c r="T1675" i="1" l="1"/>
  <c r="W1674" i="1"/>
  <c r="U1676" i="1"/>
  <c r="V1676" i="1"/>
  <c r="V1675" i="1"/>
  <c r="U1677" i="1" l="1"/>
  <c r="W1675" i="1"/>
  <c r="T1676" i="1"/>
  <c r="T1677" i="1" l="1"/>
  <c r="W1676" i="1"/>
  <c r="V1678" i="1"/>
  <c r="U1678" i="1"/>
  <c r="V1677" i="1"/>
  <c r="U1679" i="1" l="1"/>
  <c r="T1678" i="1"/>
  <c r="W1677" i="1"/>
  <c r="T1679" i="1" l="1"/>
  <c r="V1680" i="1" s="1"/>
  <c r="W1678" i="1"/>
  <c r="B1678" i="1" s="1"/>
  <c r="V1679" i="1"/>
  <c r="U1680" i="1"/>
  <c r="U1681" i="1" l="1"/>
  <c r="T1680" i="1"/>
  <c r="W1679" i="1"/>
  <c r="W1680" i="1" l="1"/>
  <c r="T1681" i="1"/>
  <c r="V1682" i="1" s="1"/>
  <c r="U1682" i="1"/>
  <c r="V1681" i="1"/>
  <c r="U1683" i="1" l="1"/>
  <c r="W1681" i="1"/>
  <c r="T1682" i="1"/>
  <c r="T1683" i="1" l="1"/>
  <c r="V1684" i="1" s="1"/>
  <c r="W1682" i="1"/>
  <c r="U1684" i="1"/>
  <c r="V1683" i="1"/>
  <c r="U1685" i="1" l="1"/>
  <c r="T1684" i="1"/>
  <c r="W1683" i="1"/>
  <c r="W1684" i="1" l="1"/>
  <c r="T1685" i="1"/>
  <c r="V1686" i="1" s="1"/>
  <c r="U1686" i="1"/>
  <c r="V1685" i="1"/>
  <c r="U1687" i="1" l="1"/>
  <c r="W1685" i="1"/>
  <c r="B1685" i="1" s="1"/>
  <c r="T1686" i="1"/>
  <c r="W1686" i="1" l="1"/>
  <c r="T1687" i="1"/>
  <c r="V1688" i="1" s="1"/>
  <c r="U1688" i="1"/>
  <c r="V1687" i="1"/>
  <c r="U1689" i="1" l="1"/>
  <c r="T1688" i="1"/>
  <c r="W1687" i="1"/>
  <c r="W1688" i="1" l="1"/>
  <c r="T1689" i="1"/>
  <c r="V1690" i="1" s="1"/>
  <c r="V1689" i="1"/>
  <c r="U1690" i="1"/>
  <c r="U1691" i="1" l="1"/>
  <c r="T1690" i="1"/>
  <c r="W1689" i="1"/>
  <c r="T1691" i="1" l="1"/>
  <c r="W1690" i="1"/>
  <c r="V1691" i="1"/>
  <c r="V1692" i="1"/>
  <c r="U1692" i="1"/>
  <c r="U1693" i="1" l="1"/>
  <c r="T1692" i="1"/>
  <c r="W1691" i="1"/>
  <c r="T1693" i="1" l="1"/>
  <c r="V1694" i="1" s="1"/>
  <c r="W1692" i="1"/>
  <c r="B1692" i="1" s="1"/>
  <c r="U1694" i="1"/>
  <c r="V1693" i="1"/>
  <c r="U1695" i="1" l="1"/>
  <c r="W1693" i="1"/>
  <c r="T1694" i="1"/>
  <c r="W1694" i="1" l="1"/>
  <c r="T1695" i="1"/>
  <c r="U1696" i="1"/>
  <c r="V1696" i="1"/>
  <c r="V1695" i="1"/>
  <c r="U1697" i="1" l="1"/>
  <c r="T1696" i="1"/>
  <c r="W1695" i="1"/>
  <c r="T1697" i="1" l="1"/>
  <c r="W1696" i="1"/>
  <c r="U1698" i="1"/>
  <c r="V1698" i="1"/>
  <c r="V1697" i="1"/>
  <c r="U1699" i="1" l="1"/>
  <c r="T1698" i="1"/>
  <c r="W1697" i="1"/>
  <c r="T1699" i="1" l="1"/>
  <c r="W1698" i="1"/>
  <c r="U1700" i="1"/>
  <c r="V1700" i="1"/>
  <c r="V1699" i="1"/>
  <c r="U1701" i="1" l="1"/>
  <c r="T1700" i="1"/>
  <c r="W1699" i="1"/>
  <c r="B1699" i="1" s="1"/>
  <c r="T1701" i="1" l="1"/>
  <c r="W1700" i="1"/>
  <c r="V1702" i="1"/>
  <c r="U1702" i="1"/>
  <c r="V1701" i="1"/>
  <c r="U1703" i="1" l="1"/>
  <c r="T1702" i="1"/>
  <c r="W1701" i="1"/>
  <c r="W1702" i="1" l="1"/>
  <c r="T1703" i="1"/>
  <c r="V1704" i="1" s="1"/>
  <c r="U1704" i="1"/>
  <c r="V1703" i="1"/>
  <c r="U1705" i="1" l="1"/>
  <c r="T1704" i="1"/>
  <c r="W1703" i="1"/>
  <c r="T1705" i="1" l="1"/>
  <c r="W1704" i="1"/>
  <c r="V1706" i="1"/>
  <c r="U1706" i="1"/>
  <c r="V1705" i="1"/>
  <c r="U1707" i="1" l="1"/>
  <c r="T1706" i="1"/>
  <c r="W1705" i="1"/>
  <c r="W1706" i="1" l="1"/>
  <c r="B1706" i="1" s="1"/>
  <c r="T1707" i="1"/>
  <c r="U1708" i="1"/>
  <c r="V1708" i="1"/>
  <c r="V1707" i="1"/>
  <c r="T1708" i="1" l="1"/>
  <c r="V1709" i="1" s="1"/>
  <c r="W1707" i="1"/>
  <c r="U1709" i="1"/>
  <c r="U1710" i="1" l="1"/>
  <c r="T1709" i="1"/>
  <c r="W1708" i="1"/>
  <c r="W1709" i="1" l="1"/>
  <c r="T1710" i="1"/>
  <c r="V1711" i="1" s="1"/>
  <c r="U1711" i="1"/>
  <c r="V1710" i="1"/>
  <c r="U1712" i="1" l="1"/>
  <c r="T1711" i="1"/>
  <c r="W1710" i="1"/>
  <c r="T1712" i="1" l="1"/>
  <c r="W1711" i="1"/>
  <c r="V1712" i="1"/>
  <c r="U1713" i="1"/>
  <c r="V1713" i="1"/>
  <c r="U1714" i="1" l="1"/>
  <c r="T1713" i="1"/>
  <c r="W1712" i="1"/>
  <c r="T1714" i="1" l="1"/>
  <c r="W1713" i="1"/>
  <c r="B1713" i="1" s="1"/>
  <c r="V1714" i="1"/>
  <c r="U1715" i="1"/>
  <c r="V1715" i="1"/>
  <c r="U1716" i="1" l="1"/>
  <c r="T1715" i="1"/>
  <c r="W1714" i="1"/>
  <c r="W1715" i="1" l="1"/>
  <c r="T1716" i="1"/>
  <c r="U1717" i="1"/>
  <c r="V1717" i="1"/>
  <c r="V1716" i="1"/>
  <c r="U1718" i="1" l="1"/>
  <c r="T1717" i="1"/>
  <c r="W1716" i="1"/>
  <c r="W1717" i="1" l="1"/>
  <c r="T1718" i="1"/>
  <c r="V1719" i="1" s="1"/>
  <c r="U1719" i="1"/>
  <c r="V1718" i="1"/>
  <c r="U1720" i="1" l="1"/>
  <c r="W1718" i="1"/>
  <c r="T1719" i="1"/>
  <c r="T1720" i="1" l="1"/>
  <c r="V1721" i="1" s="1"/>
  <c r="W1719" i="1"/>
  <c r="U1721" i="1"/>
  <c r="V1720" i="1"/>
  <c r="U1722" i="1" l="1"/>
  <c r="W1720" i="1"/>
  <c r="B1720" i="1" s="1"/>
  <c r="T1721" i="1"/>
  <c r="T1722" i="1" l="1"/>
  <c r="V1723" i="1" s="1"/>
  <c r="W1721" i="1"/>
  <c r="U1723" i="1"/>
  <c r="V1722" i="1"/>
  <c r="U1724" i="1" l="1"/>
  <c r="W1722" i="1"/>
  <c r="T1723" i="1"/>
  <c r="W1723" i="1" l="1"/>
  <c r="T1724" i="1"/>
  <c r="V1725" i="1" s="1"/>
  <c r="V1724" i="1"/>
  <c r="U1725" i="1"/>
  <c r="U1726" i="1" l="1"/>
  <c r="T1725" i="1"/>
  <c r="W1724" i="1"/>
  <c r="U1727" i="1" l="1"/>
  <c r="T1726" i="1"/>
  <c r="W1725" i="1"/>
  <c r="V1726" i="1"/>
  <c r="T1727" i="1" l="1"/>
  <c r="W1726" i="1"/>
  <c r="V1728" i="1"/>
  <c r="U1728" i="1"/>
  <c r="V1727" i="1"/>
  <c r="U1729" i="1" l="1"/>
  <c r="W1727" i="1"/>
  <c r="B1727" i="1" s="1"/>
  <c r="T1728" i="1"/>
  <c r="T1729" i="1" l="1"/>
  <c r="W1728" i="1"/>
  <c r="V1729" i="1"/>
  <c r="V1730" i="1"/>
  <c r="U1730" i="1"/>
  <c r="U1731" i="1" l="1"/>
  <c r="T1730" i="1"/>
  <c r="W1729" i="1"/>
  <c r="T1731" i="1" l="1"/>
  <c r="V1732" i="1" s="1"/>
  <c r="W1730" i="1"/>
  <c r="U1732" i="1"/>
  <c r="V1731" i="1"/>
  <c r="U1733" i="1" l="1"/>
  <c r="W1731" i="1"/>
  <c r="T1732" i="1"/>
  <c r="V1733" i="1" s="1"/>
  <c r="U1734" i="1" l="1"/>
  <c r="W1732" i="1"/>
  <c r="T1733" i="1"/>
  <c r="T1734" i="1" l="1"/>
  <c r="V1735" i="1" s="1"/>
  <c r="W1733" i="1"/>
  <c r="U1735" i="1"/>
  <c r="V1734" i="1"/>
  <c r="U1736" i="1" l="1"/>
  <c r="T1735" i="1"/>
  <c r="W1734" i="1"/>
  <c r="B1734" i="1" s="1"/>
  <c r="T1736" i="1" l="1"/>
  <c r="W1735" i="1"/>
  <c r="U1737" i="1"/>
  <c r="V1737" i="1"/>
  <c r="V1736" i="1"/>
  <c r="U1738" i="1" l="1"/>
  <c r="W1736" i="1"/>
  <c r="T1737" i="1"/>
  <c r="W1737" i="1" l="1"/>
  <c r="T1738" i="1"/>
  <c r="V1739" i="1" s="1"/>
  <c r="U1739" i="1"/>
  <c r="V1738" i="1"/>
  <c r="U1740" i="1" l="1"/>
  <c r="T1739" i="1"/>
  <c r="W1738" i="1"/>
  <c r="W1739" i="1" l="1"/>
  <c r="T1740" i="1"/>
  <c r="V1741" i="1" s="1"/>
  <c r="U1741" i="1"/>
  <c r="V1740" i="1"/>
  <c r="U1742" i="1" l="1"/>
  <c r="W1740" i="1"/>
  <c r="T1741" i="1"/>
  <c r="W1741" i="1" l="1"/>
  <c r="B1741" i="1" s="1"/>
  <c r="T1742" i="1"/>
  <c r="V1743" i="1" s="1"/>
  <c r="V1742" i="1"/>
  <c r="U1743" i="1"/>
  <c r="U1744" i="1" l="1"/>
  <c r="T1743" i="1"/>
  <c r="W1742" i="1"/>
  <c r="T1744" i="1" l="1"/>
  <c r="W1743" i="1"/>
  <c r="U1745" i="1"/>
  <c r="V1745" i="1"/>
  <c r="V1744" i="1"/>
  <c r="U1746" i="1" l="1"/>
  <c r="T1745" i="1"/>
  <c r="W1744" i="1"/>
  <c r="W1745" i="1" l="1"/>
  <c r="T1746" i="1"/>
  <c r="V1747" i="1" s="1"/>
  <c r="U1747" i="1"/>
  <c r="V1746" i="1"/>
  <c r="U1748" i="1" l="1"/>
  <c r="W1746" i="1"/>
  <c r="T1747" i="1"/>
  <c r="T1748" i="1" l="1"/>
  <c r="V1749" i="1" s="1"/>
  <c r="W1747" i="1"/>
  <c r="U1749" i="1"/>
  <c r="V1748" i="1"/>
  <c r="U1750" i="1" l="1"/>
  <c r="T1749" i="1"/>
  <c r="W1748" i="1"/>
  <c r="B1748" i="1" s="1"/>
  <c r="T1750" i="1" l="1"/>
  <c r="V1751" i="1" s="1"/>
  <c r="W1749" i="1"/>
  <c r="U1751" i="1"/>
  <c r="V1750" i="1"/>
  <c r="U1752" i="1" l="1"/>
  <c r="W1750" i="1"/>
  <c r="T1751" i="1"/>
  <c r="T1752" i="1" l="1"/>
  <c r="V1753" i="1" s="1"/>
  <c r="W1751" i="1"/>
  <c r="U1753" i="1"/>
  <c r="V1752" i="1"/>
  <c r="U1754" i="1" l="1"/>
  <c r="T1753" i="1"/>
  <c r="W1752" i="1"/>
  <c r="T1754" i="1" l="1"/>
  <c r="V1755" i="1" s="1"/>
  <c r="W1753" i="1"/>
  <c r="U1755" i="1"/>
  <c r="V1754" i="1"/>
  <c r="U1756" i="1" l="1"/>
  <c r="W1754" i="1"/>
  <c r="T1755" i="1"/>
  <c r="T1756" i="1" l="1"/>
  <c r="W1755" i="1"/>
  <c r="B1755" i="1" s="1"/>
  <c r="V1756" i="1"/>
  <c r="V1757" i="1"/>
  <c r="U1757" i="1"/>
  <c r="U1758" i="1" l="1"/>
  <c r="T1757" i="1"/>
  <c r="W1756" i="1"/>
  <c r="T1758" i="1" l="1"/>
  <c r="V1759" i="1" s="1"/>
  <c r="W1757" i="1"/>
  <c r="U1759" i="1"/>
  <c r="V1758" i="1"/>
  <c r="U1760" i="1" l="1"/>
  <c r="T1759" i="1"/>
  <c r="W1758" i="1"/>
  <c r="W1759" i="1" l="1"/>
  <c r="T1760" i="1"/>
  <c r="V1761" i="1" s="1"/>
  <c r="V1760" i="1"/>
  <c r="U1761" i="1"/>
  <c r="U1762" i="1" l="1"/>
  <c r="T1761" i="1"/>
  <c r="W1760" i="1"/>
  <c r="T1762" i="1" l="1"/>
  <c r="V1763" i="1" s="1"/>
  <c r="W1761" i="1"/>
  <c r="U1763" i="1"/>
  <c r="V1762" i="1"/>
  <c r="U1764" i="1" l="1"/>
  <c r="T1763" i="1"/>
  <c r="W1762" i="1"/>
  <c r="B1762" i="1" s="1"/>
  <c r="T1764" i="1" l="1"/>
  <c r="V1765" i="1" s="1"/>
  <c r="W1763" i="1"/>
  <c r="V1764" i="1"/>
  <c r="U1765" i="1"/>
  <c r="U1766" i="1" l="1"/>
  <c r="T1765" i="1"/>
  <c r="W1764" i="1"/>
  <c r="T1766" i="1" l="1"/>
  <c r="V1767" i="1" s="1"/>
  <c r="W1765" i="1"/>
  <c r="U1767" i="1"/>
  <c r="V1766" i="1"/>
  <c r="U1768" i="1" l="1"/>
  <c r="T1767" i="1"/>
  <c r="W1766" i="1"/>
  <c r="T1768" i="1" l="1"/>
  <c r="V1769" i="1" s="1"/>
  <c r="W1767" i="1"/>
  <c r="U1769" i="1"/>
  <c r="V1768" i="1"/>
  <c r="U1770" i="1" l="1"/>
  <c r="W1768" i="1"/>
  <c r="T1769" i="1"/>
  <c r="T1770" i="1" l="1"/>
  <c r="V1771" i="1" s="1"/>
  <c r="W1769" i="1"/>
  <c r="B1769" i="1" s="1"/>
  <c r="U1771" i="1"/>
  <c r="V1770" i="1"/>
  <c r="U1772" i="1" l="1"/>
  <c r="T1771" i="1"/>
  <c r="W1770" i="1"/>
  <c r="W1771" i="1" l="1"/>
  <c r="T1772" i="1"/>
  <c r="V1773" i="1" s="1"/>
  <c r="U1773" i="1"/>
  <c r="V1772" i="1"/>
  <c r="U1774" i="1" l="1"/>
  <c r="T1773" i="1"/>
  <c r="W1772" i="1"/>
  <c r="T1774" i="1" l="1"/>
  <c r="W1773" i="1"/>
  <c r="V1775" i="1"/>
  <c r="U1775" i="1"/>
  <c r="V1774" i="1"/>
  <c r="U1776" i="1" l="1"/>
  <c r="T1775" i="1"/>
  <c r="W1774" i="1"/>
  <c r="T1776" i="1" l="1"/>
  <c r="V1777" i="1" s="1"/>
  <c r="W1775" i="1"/>
  <c r="U1777" i="1"/>
  <c r="V1776" i="1"/>
  <c r="U1778" i="1" l="1"/>
  <c r="T1777" i="1"/>
  <c r="W1776" i="1"/>
  <c r="B1776" i="1" s="1"/>
  <c r="T1778" i="1" l="1"/>
  <c r="V1779" i="1" s="1"/>
  <c r="W1777" i="1"/>
  <c r="U1779" i="1"/>
  <c r="V1778" i="1"/>
  <c r="U1780" i="1" l="1"/>
  <c r="T1779" i="1"/>
  <c r="W1778" i="1"/>
  <c r="T1780" i="1" l="1"/>
  <c r="V1781" i="1" s="1"/>
  <c r="W1779" i="1"/>
  <c r="V1780" i="1"/>
  <c r="U1781" i="1"/>
  <c r="U1782" i="1" l="1"/>
  <c r="T1781" i="1"/>
  <c r="W1780" i="1"/>
  <c r="T1782" i="1" l="1"/>
  <c r="V1783" i="1" s="1"/>
  <c r="W1781" i="1"/>
  <c r="V1782" i="1"/>
  <c r="U1783" i="1"/>
  <c r="U1784" i="1" l="1"/>
  <c r="W1782" i="1"/>
  <c r="T1783" i="1"/>
  <c r="T1784" i="1" l="1"/>
  <c r="V1785" i="1" s="1"/>
  <c r="W1783" i="1"/>
  <c r="B1783" i="1" s="1"/>
  <c r="V1784" i="1"/>
  <c r="U1785" i="1"/>
  <c r="U1786" i="1" l="1"/>
  <c r="T1785" i="1"/>
  <c r="W1784" i="1"/>
  <c r="W1785" i="1" l="1"/>
  <c r="T1786" i="1"/>
  <c r="V1787" i="1" s="1"/>
  <c r="U1787" i="1"/>
  <c r="V1786" i="1"/>
  <c r="U1788" i="1" l="1"/>
  <c r="W1786" i="1"/>
  <c r="T1787" i="1"/>
  <c r="W1787" i="1" l="1"/>
  <c r="T1788" i="1"/>
  <c r="V1789" i="1" s="1"/>
  <c r="U1789" i="1"/>
  <c r="V1788" i="1"/>
  <c r="U1790" i="1" l="1"/>
  <c r="W1788" i="1"/>
  <c r="T1789" i="1"/>
  <c r="W1789" i="1" l="1"/>
  <c r="T1790" i="1"/>
  <c r="V1791" i="1" s="1"/>
  <c r="U1791" i="1"/>
  <c r="V1790" i="1"/>
  <c r="U1792" i="1" l="1"/>
  <c r="W1790" i="1"/>
  <c r="B1790" i="1" s="1"/>
  <c r="T1791" i="1"/>
  <c r="T1792" i="1" l="1"/>
  <c r="V1793" i="1" s="1"/>
  <c r="W1791" i="1"/>
  <c r="U1793" i="1"/>
  <c r="V1792" i="1"/>
  <c r="U1794" i="1" l="1"/>
  <c r="W1792" i="1"/>
  <c r="T1793" i="1"/>
  <c r="V1794" i="1" s="1"/>
  <c r="W1793" i="1" l="1"/>
  <c r="T1794" i="1"/>
  <c r="U1795" i="1"/>
  <c r="T1795" i="1" l="1"/>
  <c r="W1794" i="1"/>
  <c r="U1796" i="1"/>
  <c r="V1796" i="1"/>
  <c r="V1795" i="1"/>
  <c r="U1797" i="1" l="1"/>
  <c r="T1796" i="1"/>
  <c r="W1795" i="1"/>
  <c r="T1797" i="1" l="1"/>
  <c r="V1798" i="1" s="1"/>
  <c r="W1796" i="1"/>
  <c r="U1798" i="1"/>
  <c r="V1797" i="1"/>
  <c r="U1799" i="1" l="1"/>
  <c r="T1798" i="1"/>
  <c r="W1797" i="1"/>
  <c r="B1797" i="1" s="1"/>
  <c r="W1798" i="1" l="1"/>
  <c r="T1799" i="1"/>
  <c r="V1800" i="1" s="1"/>
  <c r="U1800" i="1"/>
  <c r="V1799" i="1"/>
  <c r="U1801" i="1" l="1"/>
  <c r="T1800" i="1"/>
  <c r="W1799" i="1"/>
  <c r="W1800" i="1" l="1"/>
  <c r="T1801" i="1"/>
  <c r="U1802" i="1"/>
  <c r="V1802" i="1"/>
  <c r="V1801" i="1"/>
  <c r="U1803" i="1" l="1"/>
  <c r="T1802" i="1"/>
  <c r="W1801" i="1"/>
  <c r="T1803" i="1" l="1"/>
  <c r="V1804" i="1" s="1"/>
  <c r="W1802" i="1"/>
  <c r="U1804" i="1"/>
  <c r="V1803" i="1"/>
  <c r="U1805" i="1" l="1"/>
  <c r="W1803" i="1"/>
  <c r="T1804" i="1"/>
  <c r="T1805" i="1" l="1"/>
  <c r="V1806" i="1" s="1"/>
  <c r="W1804" i="1"/>
  <c r="B1804" i="1" s="1"/>
  <c r="U1806" i="1"/>
  <c r="V1805" i="1"/>
  <c r="U1807" i="1" l="1"/>
  <c r="T1806" i="1"/>
  <c r="W1805" i="1"/>
  <c r="U1808" i="1" l="1"/>
  <c r="T1807" i="1"/>
  <c r="W1806" i="1"/>
  <c r="V1807" i="1"/>
  <c r="W1807" i="1" l="1"/>
  <c r="T1808" i="1"/>
  <c r="V1809" i="1" s="1"/>
  <c r="U1809" i="1"/>
  <c r="V1808" i="1"/>
  <c r="U1810" i="1" l="1"/>
  <c r="T1809" i="1"/>
  <c r="W1808" i="1"/>
  <c r="T1810" i="1" l="1"/>
  <c r="V1811" i="1" s="1"/>
  <c r="W1809" i="1"/>
  <c r="U1811" i="1"/>
  <c r="V1810" i="1"/>
  <c r="U1812" i="1" l="1"/>
  <c r="W1810" i="1"/>
  <c r="T1811" i="1"/>
  <c r="W1811" i="1" l="1"/>
  <c r="B1811" i="1" s="1"/>
  <c r="T1812" i="1"/>
  <c r="U1813" i="1"/>
  <c r="V1813" i="1"/>
  <c r="V1812" i="1"/>
  <c r="U1814" i="1" l="1"/>
  <c r="T1813" i="1"/>
  <c r="W1812" i="1"/>
  <c r="T1814" i="1" l="1"/>
  <c r="V1815" i="1" s="1"/>
  <c r="W1813" i="1"/>
  <c r="U1815" i="1"/>
  <c r="V1814" i="1"/>
  <c r="U1816" i="1" l="1"/>
  <c r="T1815" i="1"/>
  <c r="W1814" i="1"/>
  <c r="W1815" i="1" l="1"/>
  <c r="T1816" i="1"/>
  <c r="V1817" i="1" s="1"/>
  <c r="U1817" i="1"/>
  <c r="V1816" i="1"/>
  <c r="U1818" i="1" l="1"/>
  <c r="W1816" i="1"/>
  <c r="T1817" i="1"/>
  <c r="W1817" i="1" l="1"/>
  <c r="T1818" i="1"/>
  <c r="V1819" i="1" s="1"/>
  <c r="U1819" i="1"/>
  <c r="V1818" i="1"/>
  <c r="U1820" i="1" l="1"/>
  <c r="T1819" i="1"/>
  <c r="W1818" i="1"/>
  <c r="B1818" i="1" s="1"/>
  <c r="T1820" i="1" l="1"/>
  <c r="V1821" i="1" s="1"/>
  <c r="W1819" i="1"/>
  <c r="U1821" i="1"/>
  <c r="V1820" i="1"/>
  <c r="U1822" i="1" l="1"/>
  <c r="W1820" i="1"/>
  <c r="T1821" i="1"/>
  <c r="T1822" i="1" l="1"/>
  <c r="W1821" i="1"/>
  <c r="U1823" i="1"/>
  <c r="V1823" i="1"/>
  <c r="V1822" i="1"/>
  <c r="T1823" i="1" l="1"/>
  <c r="V1824" i="1" s="1"/>
  <c r="W1822" i="1"/>
  <c r="U1824" i="1"/>
  <c r="U1825" i="1" l="1"/>
  <c r="T1824" i="1"/>
  <c r="W1823" i="1"/>
  <c r="T1825" i="1" l="1"/>
  <c r="V1826" i="1" s="1"/>
  <c r="W1824" i="1"/>
  <c r="V1825" i="1"/>
  <c r="U1826" i="1"/>
  <c r="U1827" i="1" l="1"/>
  <c r="T1826" i="1"/>
  <c r="W1825" i="1"/>
  <c r="B1825" i="1" s="1"/>
  <c r="T1827" i="1" l="1"/>
  <c r="V1828" i="1" s="1"/>
  <c r="W1826" i="1"/>
  <c r="U1828" i="1"/>
  <c r="V1827" i="1"/>
  <c r="U1829" i="1" l="1"/>
  <c r="W1827" i="1"/>
  <c r="T1828" i="1"/>
  <c r="T1829" i="1" l="1"/>
  <c r="V1830" i="1" s="1"/>
  <c r="W1828" i="1"/>
  <c r="V1829" i="1"/>
  <c r="U1830" i="1"/>
  <c r="U1831" i="1" l="1"/>
  <c r="T1830" i="1"/>
  <c r="W1829" i="1"/>
  <c r="W1830" i="1" l="1"/>
  <c r="T1831" i="1"/>
  <c r="V1832" i="1" s="1"/>
  <c r="U1832" i="1"/>
  <c r="V1831" i="1"/>
  <c r="U1833" i="1" l="1"/>
  <c r="W1831" i="1"/>
  <c r="T1832" i="1"/>
  <c r="T1833" i="1" l="1"/>
  <c r="V1834" i="1" s="1"/>
  <c r="W1832" i="1"/>
  <c r="B1832" i="1" s="1"/>
  <c r="U1834" i="1"/>
  <c r="V1833" i="1"/>
  <c r="U1835" i="1" l="1"/>
  <c r="W1833" i="1"/>
  <c r="T1834" i="1"/>
  <c r="W1834" i="1" l="1"/>
  <c r="T1835" i="1"/>
  <c r="V1835" i="1"/>
  <c r="U1836" i="1"/>
  <c r="T1836" i="1" l="1"/>
  <c r="V1837" i="1" s="1"/>
  <c r="W1835" i="1"/>
  <c r="V1836" i="1"/>
  <c r="U1837" i="1"/>
  <c r="U1838" i="1" l="1"/>
  <c r="T1837" i="1"/>
  <c r="W1836" i="1"/>
  <c r="T1838" i="1" l="1"/>
  <c r="W1837" i="1"/>
  <c r="V1838" i="1"/>
  <c r="V1839" i="1"/>
  <c r="U1839" i="1"/>
  <c r="U1840" i="1" l="1"/>
  <c r="T1839" i="1"/>
  <c r="W1838" i="1"/>
  <c r="T1840" i="1" l="1"/>
  <c r="W1839" i="1"/>
  <c r="B1839" i="1" s="1"/>
  <c r="V1840" i="1"/>
  <c r="V1841" i="1"/>
  <c r="U1841" i="1"/>
  <c r="U1842" i="1" l="1"/>
  <c r="W1840" i="1"/>
  <c r="T1841" i="1"/>
  <c r="T1842" i="1" l="1"/>
  <c r="W1841" i="1"/>
  <c r="U1843" i="1"/>
  <c r="V1843" i="1"/>
  <c r="V1842" i="1"/>
  <c r="U1844" i="1" l="1"/>
  <c r="T1843" i="1"/>
  <c r="W1842" i="1"/>
  <c r="T1844" i="1" l="1"/>
  <c r="V1845" i="1" s="1"/>
  <c r="W1843" i="1"/>
  <c r="U1845" i="1"/>
  <c r="V1844" i="1"/>
  <c r="U1846" i="1" l="1"/>
  <c r="W1844" i="1"/>
  <c r="T1845" i="1"/>
  <c r="W1845" i="1" l="1"/>
  <c r="T1846" i="1"/>
  <c r="V1846" i="1"/>
  <c r="V1847" i="1"/>
  <c r="U1847" i="1"/>
  <c r="U1848" i="1" l="1"/>
  <c r="T1847" i="1"/>
  <c r="W1846" i="1"/>
  <c r="B1843" i="1" s="1"/>
  <c r="U1849" i="1" l="1"/>
  <c r="W1847" i="1"/>
  <c r="T1848" i="1"/>
  <c r="V1848" i="1"/>
  <c r="W1848" i="1" l="1"/>
  <c r="T1849" i="1"/>
  <c r="U1850" i="1"/>
  <c r="V1850" i="1"/>
  <c r="V1849" i="1"/>
  <c r="U1851" i="1" l="1"/>
  <c r="T1850" i="1"/>
  <c r="W1849" i="1"/>
  <c r="W1850" i="1" l="1"/>
  <c r="T1851" i="1"/>
  <c r="V1852" i="1" s="1"/>
  <c r="U1852" i="1"/>
  <c r="V1851" i="1"/>
  <c r="U1853" i="1" l="1"/>
  <c r="T1852" i="1"/>
  <c r="W1851" i="1"/>
  <c r="W1852" i="1" l="1"/>
  <c r="T1853" i="1"/>
  <c r="U1854" i="1"/>
  <c r="V1854" i="1"/>
  <c r="V1853" i="1"/>
  <c r="U1855" i="1" l="1"/>
  <c r="T1854" i="1"/>
  <c r="W1853" i="1"/>
  <c r="B1850" i="1" s="1"/>
  <c r="T1855" i="1" l="1"/>
  <c r="V1856" i="1" s="1"/>
  <c r="W1854" i="1"/>
  <c r="U1856" i="1"/>
  <c r="V1855" i="1"/>
  <c r="U1857" i="1" l="1"/>
  <c r="T1856" i="1"/>
  <c r="W1855" i="1"/>
  <c r="T1857" i="1" l="1"/>
  <c r="V1858" i="1" s="1"/>
  <c r="W1856" i="1"/>
  <c r="U1858" i="1"/>
  <c r="V1857" i="1"/>
  <c r="U1859" i="1" l="1"/>
  <c r="T1858" i="1"/>
  <c r="W1857" i="1"/>
  <c r="T1859" i="1" l="1"/>
  <c r="W1858" i="1"/>
  <c r="V1859" i="1"/>
  <c r="V1860" i="1"/>
  <c r="U1860" i="1"/>
  <c r="U1861" i="1" l="1"/>
  <c r="T1860" i="1"/>
  <c r="W1859" i="1"/>
  <c r="T1861" i="1" l="1"/>
  <c r="W1860" i="1"/>
  <c r="B1857" i="1" s="1"/>
  <c r="V1861" i="1"/>
  <c r="V1862" i="1"/>
  <c r="U1862" i="1"/>
  <c r="U1863" i="1" l="1"/>
  <c r="T1862" i="1"/>
  <c r="W1861" i="1"/>
  <c r="W1862" i="1" l="1"/>
  <c r="T1863" i="1"/>
  <c r="U1864" i="1"/>
  <c r="V1864" i="1"/>
  <c r="V1863" i="1"/>
  <c r="U1865" i="1" l="1"/>
  <c r="T1864" i="1"/>
  <c r="W1863" i="1"/>
  <c r="T1865" i="1" l="1"/>
  <c r="V1866" i="1" s="1"/>
  <c r="W1864" i="1"/>
  <c r="U1866" i="1"/>
  <c r="V1865" i="1"/>
  <c r="U1867" i="1" l="1"/>
  <c r="W1865" i="1"/>
  <c r="T1866" i="1"/>
  <c r="W1866" i="1" l="1"/>
  <c r="T1867" i="1"/>
  <c r="V1867" i="1"/>
  <c r="V1868" i="1"/>
  <c r="U1868" i="1"/>
  <c r="U1869" i="1" l="1"/>
  <c r="T1868" i="1"/>
  <c r="W1867" i="1"/>
  <c r="B1864" i="1" s="1"/>
  <c r="T1869" i="1" l="1"/>
  <c r="V1870" i="1" s="1"/>
  <c r="W1868" i="1"/>
  <c r="V1869" i="1"/>
  <c r="U1870" i="1"/>
  <c r="U1871" i="1" l="1"/>
  <c r="T1870" i="1"/>
  <c r="W1869" i="1"/>
  <c r="W1870" i="1" l="1"/>
  <c r="T1871" i="1"/>
  <c r="V1872" i="1" s="1"/>
  <c r="U1872" i="1"/>
  <c r="V1871" i="1"/>
  <c r="U1873" i="1" l="1"/>
  <c r="T1872" i="1"/>
  <c r="W1871" i="1"/>
  <c r="W1872" i="1" l="1"/>
  <c r="T1873" i="1"/>
  <c r="V1874" i="1" s="1"/>
  <c r="U1874" i="1"/>
  <c r="V1873" i="1"/>
  <c r="U1875" i="1" l="1"/>
  <c r="W1873" i="1"/>
  <c r="T1874" i="1"/>
  <c r="T1875" i="1" l="1"/>
  <c r="V1876" i="1" s="1"/>
  <c r="W1874" i="1"/>
  <c r="B1871" i="1" s="1"/>
  <c r="V1875" i="1"/>
  <c r="U1876" i="1"/>
  <c r="U1877" i="1" l="1"/>
  <c r="T1876" i="1"/>
  <c r="W1875" i="1"/>
  <c r="T1877" i="1" l="1"/>
  <c r="V1878" i="1" s="1"/>
  <c r="W1876" i="1"/>
  <c r="U1878" i="1"/>
  <c r="V1877" i="1"/>
  <c r="U1879" i="1" l="1"/>
  <c r="T1878" i="1"/>
  <c r="W1877" i="1"/>
  <c r="W1878" i="1" l="1"/>
  <c r="T1879" i="1"/>
  <c r="V1880" i="1" s="1"/>
  <c r="V1879" i="1"/>
  <c r="U1880" i="1"/>
  <c r="U1881" i="1" l="1"/>
  <c r="T1880" i="1"/>
  <c r="W1879" i="1"/>
  <c r="W1880" i="1" l="1"/>
  <c r="T1881" i="1"/>
  <c r="U1882" i="1"/>
  <c r="V1882" i="1"/>
  <c r="V1881" i="1"/>
  <c r="U1883" i="1" l="1"/>
  <c r="W1881" i="1"/>
  <c r="B1878" i="1" s="1"/>
  <c r="T1882" i="1"/>
  <c r="T1883" i="1" l="1"/>
  <c r="W1882" i="1"/>
  <c r="V1883" i="1"/>
  <c r="V1884" i="1"/>
  <c r="U1884" i="1"/>
  <c r="U1885" i="1" l="1"/>
  <c r="W1883" i="1"/>
  <c r="T1884" i="1"/>
  <c r="W1884" i="1" l="1"/>
  <c r="T1885" i="1"/>
  <c r="V1885" i="1"/>
  <c r="U1886" i="1"/>
  <c r="V1886" i="1"/>
  <c r="U1887" i="1" l="1"/>
  <c r="T1886" i="1"/>
  <c r="W1885" i="1"/>
  <c r="W1886" i="1" l="1"/>
  <c r="T1887" i="1"/>
  <c r="V1888" i="1"/>
  <c r="U1888" i="1"/>
  <c r="V1887" i="1"/>
  <c r="U1889" i="1" l="1"/>
  <c r="W1887" i="1"/>
  <c r="T1888" i="1"/>
  <c r="W1888" i="1" l="1"/>
  <c r="B1885" i="1" s="1"/>
  <c r="T1889" i="1"/>
  <c r="V1889" i="1"/>
  <c r="V1890" i="1"/>
  <c r="U1890" i="1"/>
  <c r="U1891" i="1" l="1"/>
  <c r="T1890" i="1"/>
  <c r="W1889" i="1"/>
  <c r="W1890" i="1" l="1"/>
  <c r="T1891" i="1"/>
  <c r="V1892" i="1" s="1"/>
  <c r="U1892" i="1"/>
  <c r="V1891" i="1"/>
  <c r="U1893" i="1" l="1"/>
  <c r="W1891" i="1"/>
  <c r="T1892" i="1"/>
  <c r="T1893" i="1" l="1"/>
  <c r="V1894" i="1" s="1"/>
  <c r="W1892" i="1"/>
  <c r="V1893" i="1"/>
  <c r="U1894" i="1"/>
  <c r="U1895" i="1" l="1"/>
  <c r="W1893" i="1"/>
  <c r="T1894" i="1"/>
  <c r="W1894" i="1" l="1"/>
  <c r="T1895" i="1"/>
  <c r="V1896" i="1" s="1"/>
  <c r="U1896" i="1"/>
  <c r="V1895" i="1"/>
  <c r="U1897" i="1" l="1"/>
  <c r="W1895" i="1"/>
  <c r="B1892" i="1" s="1"/>
  <c r="T1896" i="1"/>
  <c r="W1896" i="1" l="1"/>
  <c r="T1897" i="1"/>
  <c r="V1898" i="1" s="1"/>
  <c r="V1897" i="1"/>
  <c r="U1898" i="1"/>
  <c r="U1899" i="1" l="1"/>
  <c r="W1897" i="1"/>
  <c r="T1898" i="1"/>
  <c r="T1899" i="1" l="1"/>
  <c r="V1900" i="1" s="1"/>
  <c r="W1898" i="1"/>
  <c r="U1900" i="1"/>
  <c r="V1899" i="1"/>
  <c r="U1901" i="1" l="1"/>
  <c r="W1899" i="1"/>
  <c r="T1900" i="1"/>
  <c r="T1901" i="1" l="1"/>
  <c r="V1902" i="1" s="1"/>
  <c r="W1900" i="1"/>
  <c r="V1901" i="1"/>
  <c r="U1902" i="1"/>
  <c r="U1903" i="1" l="1"/>
  <c r="W1901" i="1"/>
  <c r="T1902" i="1"/>
  <c r="W1902" i="1" l="1"/>
  <c r="B1899" i="1" s="1"/>
  <c r="T1903" i="1"/>
  <c r="V1904" i="1" s="1"/>
  <c r="U1904" i="1"/>
  <c r="V1903" i="1"/>
  <c r="U1905" i="1" l="1"/>
  <c r="W1903" i="1"/>
  <c r="T1904" i="1"/>
  <c r="W1904" i="1" l="1"/>
  <c r="T1905" i="1"/>
  <c r="V1906" i="1" s="1"/>
  <c r="V1905" i="1"/>
  <c r="U1906" i="1"/>
  <c r="U1907" i="1" l="1"/>
  <c r="W1905" i="1"/>
  <c r="T1906" i="1"/>
  <c r="T1907" i="1" l="1"/>
  <c r="W1906" i="1"/>
  <c r="V1907" i="1"/>
  <c r="U1908" i="1"/>
  <c r="V1908" i="1"/>
  <c r="U1909" i="1" l="1"/>
  <c r="W1907" i="1"/>
  <c r="T1908" i="1"/>
  <c r="T1909" i="1" l="1"/>
  <c r="V1910" i="1" s="1"/>
  <c r="W1908" i="1"/>
  <c r="V1909" i="1"/>
  <c r="U1910" i="1"/>
  <c r="U1911" i="1" l="1"/>
  <c r="W1909" i="1"/>
  <c r="B1906" i="1" s="1"/>
  <c r="T1910" i="1"/>
  <c r="W1910" i="1" l="1"/>
  <c r="T1911" i="1"/>
  <c r="V1912" i="1" s="1"/>
  <c r="V1911" i="1"/>
  <c r="U1912" i="1"/>
  <c r="U1913" i="1" l="1"/>
  <c r="W1911" i="1"/>
  <c r="T1912" i="1"/>
  <c r="T1913" i="1" l="1"/>
  <c r="V1914" i="1" s="1"/>
  <c r="W1912" i="1"/>
  <c r="V1913" i="1"/>
  <c r="U1914" i="1"/>
  <c r="U1915" i="1" l="1"/>
  <c r="W1913" i="1"/>
  <c r="T1914" i="1"/>
  <c r="V1915" i="1" s="1"/>
  <c r="T1915" i="1" l="1"/>
  <c r="W1914" i="1"/>
  <c r="U1916" i="1"/>
  <c r="V1916" i="1"/>
  <c r="U1917" i="1" l="1"/>
  <c r="W1915" i="1"/>
  <c r="T1916" i="1"/>
  <c r="T1917" i="1" l="1"/>
  <c r="V1918" i="1" s="1"/>
  <c r="W1916" i="1"/>
  <c r="B1913" i="1" s="1"/>
  <c r="V1917" i="1"/>
  <c r="U1918" i="1"/>
  <c r="U1919" i="1" l="1"/>
  <c r="W1917" i="1"/>
  <c r="T1918" i="1"/>
  <c r="T1919" i="1" l="1"/>
  <c r="V1920" i="1" s="1"/>
  <c r="W1918" i="1"/>
  <c r="V1919" i="1"/>
  <c r="U1920" i="1"/>
  <c r="U1921" i="1" l="1"/>
  <c r="W1919" i="1"/>
  <c r="T1920" i="1"/>
  <c r="W1920" i="1" l="1"/>
  <c r="T1921" i="1"/>
  <c r="V1922" i="1" s="1"/>
  <c r="U1922" i="1"/>
  <c r="V1921" i="1"/>
  <c r="U1923" i="1" l="1"/>
  <c r="W1921" i="1"/>
  <c r="T1922" i="1"/>
  <c r="W1922" i="1" l="1"/>
  <c r="T1923" i="1"/>
  <c r="V1924" i="1" s="1"/>
  <c r="V1923" i="1"/>
  <c r="U1924" i="1"/>
  <c r="U1925" i="1" l="1"/>
  <c r="T1924" i="1"/>
  <c r="W1923" i="1"/>
  <c r="B1920" i="1" s="1"/>
  <c r="T1925" i="1" l="1"/>
  <c r="W1924" i="1"/>
  <c r="V1925" i="1"/>
  <c r="U1926" i="1"/>
  <c r="V1926" i="1"/>
  <c r="U1927" i="1" l="1"/>
  <c r="W1925" i="1"/>
  <c r="T1926" i="1"/>
  <c r="W1926" i="1" l="1"/>
  <c r="T1927" i="1"/>
  <c r="U1928" i="1"/>
  <c r="V1928" i="1"/>
  <c r="V1927" i="1"/>
  <c r="U1929" i="1" l="1"/>
  <c r="W1927" i="1"/>
  <c r="T1928" i="1"/>
  <c r="W1928" i="1" l="1"/>
  <c r="T1929" i="1"/>
  <c r="V1930" i="1" s="1"/>
  <c r="V1929" i="1"/>
  <c r="U1930" i="1"/>
  <c r="U1931" i="1" l="1"/>
  <c r="T1930" i="1"/>
  <c r="W1929" i="1"/>
  <c r="T1931" i="1" l="1"/>
  <c r="W1930" i="1"/>
  <c r="B1927" i="1" s="1"/>
  <c r="V1931" i="1"/>
  <c r="U1932" i="1"/>
  <c r="V1932" i="1"/>
  <c r="U1933" i="1" l="1"/>
  <c r="W1931" i="1"/>
  <c r="T1932" i="1"/>
  <c r="T1933" i="1" l="1"/>
  <c r="V1934" i="1" s="1"/>
  <c r="W1932" i="1"/>
  <c r="V1933" i="1"/>
  <c r="U1934" i="1"/>
  <c r="U1935" i="1" l="1"/>
  <c r="T1934" i="1"/>
  <c r="W1933" i="1"/>
  <c r="W1934" i="1" l="1"/>
  <c r="T1935" i="1"/>
  <c r="V1936" i="1" s="1"/>
  <c r="V1935" i="1"/>
  <c r="U1936" i="1"/>
  <c r="U1937" i="1" l="1"/>
  <c r="W1935" i="1"/>
  <c r="T1936" i="1"/>
  <c r="T1937" i="1" l="1"/>
  <c r="V1938" i="1" s="1"/>
  <c r="W1936" i="1"/>
  <c r="U1938" i="1"/>
  <c r="V1937" i="1"/>
  <c r="U1939" i="1" l="1"/>
  <c r="W1937" i="1"/>
  <c r="B1934" i="1" s="1"/>
  <c r="T1938" i="1"/>
  <c r="W1938" i="1" l="1"/>
  <c r="T1939" i="1"/>
  <c r="U1940" i="1"/>
  <c r="V1940" i="1"/>
  <c r="V1939" i="1"/>
  <c r="U1941" i="1" l="1"/>
  <c r="T1940" i="1"/>
  <c r="W1939" i="1"/>
  <c r="W1940" i="1" l="1"/>
  <c r="T1941" i="1"/>
  <c r="V1942" i="1" s="1"/>
  <c r="V1941" i="1"/>
  <c r="U1942" i="1"/>
  <c r="U1943" i="1" l="1"/>
  <c r="T1942" i="1"/>
  <c r="W1941" i="1"/>
  <c r="W1942" i="1" l="1"/>
  <c r="T1943" i="1"/>
  <c r="V1944" i="1" s="1"/>
  <c r="V1943" i="1"/>
  <c r="U1944" i="1"/>
  <c r="U1945" i="1" l="1"/>
  <c r="W1943" i="1"/>
  <c r="T1944" i="1"/>
  <c r="W1944" i="1" l="1"/>
  <c r="B1941" i="1" s="1"/>
  <c r="T1945" i="1"/>
  <c r="V1945" i="1"/>
  <c r="U1946" i="1"/>
  <c r="V1946" i="1"/>
  <c r="U1947" i="1" l="1"/>
  <c r="W1945" i="1"/>
  <c r="T1946" i="1"/>
  <c r="U1948" i="1" l="1"/>
  <c r="W1946" i="1"/>
  <c r="T1947" i="1"/>
  <c r="V1947" i="1"/>
  <c r="W1947" i="1" l="1"/>
  <c r="T1948" i="1"/>
  <c r="U1949" i="1"/>
  <c r="V1948" i="1"/>
  <c r="W1948" i="1" l="1"/>
  <c r="T1949" i="1"/>
  <c r="V1950" i="1" s="1"/>
  <c r="V1949" i="1"/>
  <c r="U1950" i="1"/>
  <c r="U1951" i="1" l="1"/>
  <c r="W1949" i="1"/>
  <c r="T1950" i="1"/>
  <c r="T1951" i="1" l="1"/>
  <c r="W1950" i="1"/>
  <c r="V1952" i="1"/>
  <c r="U1952" i="1"/>
  <c r="V1951" i="1"/>
  <c r="U1953" i="1" l="1"/>
  <c r="W1951" i="1"/>
  <c r="B1948" i="1" s="1"/>
  <c r="T1952" i="1"/>
  <c r="W1952" i="1" l="1"/>
  <c r="T1953" i="1"/>
  <c r="V1954" i="1" s="1"/>
  <c r="V1953" i="1"/>
  <c r="U1954" i="1"/>
  <c r="T1954" i="1" l="1"/>
  <c r="V1955" i="1" s="1"/>
  <c r="W1953" i="1"/>
  <c r="U1955" i="1"/>
  <c r="U1956" i="1" l="1"/>
  <c r="W1954" i="1"/>
  <c r="T1955" i="1"/>
  <c r="W1955" i="1" l="1"/>
  <c r="T1956" i="1"/>
  <c r="V1956" i="1"/>
  <c r="U1957" i="1"/>
  <c r="V1957" i="1"/>
  <c r="U1958" i="1" l="1"/>
  <c r="T1957" i="1"/>
  <c r="W1956" i="1"/>
  <c r="W1957" i="1" l="1"/>
  <c r="T1958" i="1"/>
  <c r="V1959" i="1" s="1"/>
  <c r="U1959" i="1"/>
  <c r="V1958" i="1"/>
  <c r="U1960" i="1" l="1"/>
  <c r="W1958" i="1"/>
  <c r="B1955" i="1" s="1"/>
  <c r="T1959" i="1"/>
  <c r="T1960" i="1" l="1"/>
  <c r="V1961" i="1" s="1"/>
  <c r="W1959" i="1"/>
  <c r="U1961" i="1"/>
  <c r="V1960" i="1"/>
  <c r="U1962" i="1" l="1"/>
  <c r="W1960" i="1"/>
  <c r="T1961" i="1"/>
  <c r="W1961" i="1" l="1"/>
  <c r="T1962" i="1"/>
  <c r="V1962" i="1"/>
  <c r="V1963" i="1"/>
  <c r="U1963" i="1"/>
  <c r="U1964" i="1" l="1"/>
  <c r="T1963" i="1"/>
  <c r="W1962" i="1"/>
  <c r="T1964" i="1" l="1"/>
  <c r="W1963" i="1"/>
  <c r="V1964" i="1"/>
  <c r="V1965" i="1"/>
  <c r="U1965" i="1"/>
  <c r="U1966" i="1" l="1"/>
  <c r="T1965" i="1"/>
  <c r="W1964" i="1"/>
  <c r="W1965" i="1" l="1"/>
  <c r="B1962" i="1" s="1"/>
  <c r="T1966" i="1"/>
  <c r="U1967" i="1"/>
  <c r="V1967" i="1"/>
  <c r="V1966" i="1"/>
  <c r="U1968" i="1" l="1"/>
  <c r="T1967" i="1"/>
  <c r="W1966" i="1"/>
  <c r="T1968" i="1" l="1"/>
  <c r="V1969" i="1" s="1"/>
  <c r="W1967" i="1"/>
  <c r="U1969" i="1"/>
  <c r="V1968" i="1"/>
  <c r="U1970" i="1" l="1"/>
  <c r="W1968" i="1"/>
  <c r="T1969" i="1"/>
  <c r="T1970" i="1" l="1"/>
  <c r="V1971" i="1" s="1"/>
  <c r="W1969" i="1"/>
  <c r="V1970" i="1"/>
  <c r="U1971" i="1"/>
  <c r="U1972" i="1" l="1"/>
  <c r="T1971" i="1"/>
  <c r="W1970" i="1"/>
  <c r="T1972" i="1" l="1"/>
  <c r="V1973" i="1" s="1"/>
  <c r="W1971" i="1"/>
  <c r="U1973" i="1"/>
  <c r="V1972" i="1"/>
  <c r="U1974" i="1" l="1"/>
  <c r="T1973" i="1"/>
  <c r="W1972" i="1"/>
  <c r="B1969" i="1" s="1"/>
  <c r="T1974" i="1" l="1"/>
  <c r="V1975" i="1" s="1"/>
  <c r="W1973" i="1"/>
  <c r="U1975" i="1"/>
  <c r="V1974" i="1"/>
  <c r="U1976" i="1" l="1"/>
  <c r="T1975" i="1"/>
  <c r="W1974" i="1"/>
  <c r="T1976" i="1" l="1"/>
  <c r="V1977" i="1" s="1"/>
  <c r="W1975" i="1"/>
  <c r="U1977" i="1"/>
  <c r="V1976" i="1"/>
  <c r="U1978" i="1" l="1"/>
  <c r="T1977" i="1"/>
  <c r="W1976" i="1"/>
  <c r="T1978" i="1" l="1"/>
  <c r="V1979" i="1" s="1"/>
  <c r="W1977" i="1"/>
  <c r="U1979" i="1"/>
  <c r="V1978" i="1"/>
  <c r="U1980" i="1" l="1"/>
  <c r="T1979" i="1"/>
  <c r="W1978" i="1"/>
  <c r="W1979" i="1" l="1"/>
  <c r="B1976" i="1" s="1"/>
  <c r="T1980" i="1"/>
  <c r="V1981" i="1"/>
  <c r="U1981" i="1"/>
  <c r="V1980" i="1"/>
  <c r="U1982" i="1" l="1"/>
  <c r="T1981" i="1"/>
  <c r="W1980" i="1"/>
  <c r="T1982" i="1" l="1"/>
  <c r="V1983" i="1" s="1"/>
  <c r="W1981" i="1"/>
  <c r="U1983" i="1"/>
  <c r="V1982" i="1"/>
  <c r="U1984" i="1" l="1"/>
  <c r="W1982" i="1"/>
  <c r="T1983" i="1"/>
  <c r="T1984" i="1" l="1"/>
  <c r="V1985" i="1" s="1"/>
  <c r="W1983" i="1"/>
  <c r="U1985" i="1"/>
  <c r="V1984" i="1"/>
  <c r="U1986" i="1" l="1"/>
  <c r="T1985" i="1"/>
  <c r="W1984" i="1"/>
  <c r="T1986" i="1" l="1"/>
  <c r="V1987" i="1" s="1"/>
  <c r="W1985" i="1"/>
  <c r="U1987" i="1"/>
  <c r="V1986" i="1"/>
  <c r="U1988" i="1" l="1"/>
  <c r="T1987" i="1"/>
  <c r="W1986" i="1"/>
  <c r="B1983" i="1" s="1"/>
  <c r="W1987" i="1" l="1"/>
  <c r="T1988" i="1"/>
  <c r="V1989" i="1"/>
  <c r="U1989" i="1"/>
  <c r="V1988" i="1"/>
  <c r="U1990" i="1" l="1"/>
  <c r="W1988" i="1"/>
  <c r="T1989" i="1"/>
  <c r="W1989" i="1" l="1"/>
  <c r="T1990" i="1"/>
  <c r="U1991" i="1"/>
  <c r="V1991" i="1"/>
  <c r="V1990" i="1"/>
  <c r="U1992" i="1" l="1"/>
  <c r="T1991" i="1"/>
  <c r="W1990" i="1"/>
  <c r="T1992" i="1" l="1"/>
  <c r="V1993" i="1" s="1"/>
  <c r="W1991" i="1"/>
  <c r="U1993" i="1"/>
  <c r="V1992" i="1"/>
  <c r="U1994" i="1" l="1"/>
  <c r="W1992" i="1"/>
  <c r="T1993" i="1"/>
  <c r="T1994" i="1" l="1"/>
  <c r="V1995" i="1" s="1"/>
  <c r="W1993" i="1"/>
  <c r="B1990" i="1" s="1"/>
  <c r="U1995" i="1"/>
  <c r="V1994" i="1"/>
  <c r="U1996" i="1" l="1"/>
  <c r="T1995" i="1"/>
  <c r="W1994" i="1"/>
  <c r="T1996" i="1" l="1"/>
  <c r="V1997" i="1" s="1"/>
  <c r="W1995" i="1"/>
  <c r="U1997" i="1"/>
  <c r="V1996" i="1"/>
  <c r="U1998" i="1" l="1"/>
  <c r="W1996" i="1"/>
  <c r="T1997" i="1"/>
  <c r="W1997" i="1" l="1"/>
  <c r="T1998" i="1"/>
  <c r="V1999" i="1" s="1"/>
  <c r="U1999" i="1"/>
  <c r="V1998" i="1"/>
  <c r="U2000" i="1" l="1"/>
  <c r="T1999" i="1"/>
  <c r="W1998" i="1"/>
  <c r="W1999" i="1" l="1"/>
  <c r="T2000" i="1"/>
  <c r="V2001" i="1" s="1"/>
  <c r="U2001" i="1"/>
  <c r="V2000" i="1"/>
  <c r="U2002" i="1" l="1"/>
  <c r="W2000" i="1"/>
  <c r="B1997" i="1" s="1"/>
  <c r="T2001" i="1"/>
  <c r="W2001" i="1" l="1"/>
  <c r="T2002" i="1"/>
  <c r="U2003" i="1"/>
  <c r="V2003" i="1"/>
  <c r="V2002" i="1"/>
  <c r="U2004" i="1" l="1"/>
  <c r="T2003" i="1"/>
  <c r="W2002" i="1"/>
  <c r="T2004" i="1" l="1"/>
  <c r="W2003" i="1"/>
  <c r="V2005" i="1"/>
  <c r="U2005" i="1"/>
  <c r="V2004" i="1"/>
  <c r="U2006" i="1" l="1"/>
  <c r="W2004" i="1"/>
  <c r="T2005" i="1"/>
  <c r="T2006" i="1" l="1"/>
  <c r="V2007" i="1" s="1"/>
  <c r="W2005" i="1"/>
  <c r="U2007" i="1"/>
  <c r="V2006" i="1"/>
  <c r="U2008" i="1" l="1"/>
  <c r="W2006" i="1"/>
  <c r="T2007" i="1"/>
  <c r="W2007" i="1" l="1"/>
  <c r="B2004" i="1" s="1"/>
  <c r="T2008" i="1"/>
  <c r="V2009" i="1" s="1"/>
  <c r="U2009" i="1"/>
  <c r="V2008" i="1"/>
  <c r="U2010" i="1" l="1"/>
  <c r="T2009" i="1"/>
  <c r="W2008" i="1"/>
  <c r="W2009" i="1" l="1"/>
  <c r="T2010" i="1"/>
  <c r="V2011" i="1" s="1"/>
  <c r="U2011" i="1"/>
  <c r="V2010" i="1"/>
  <c r="U2012" i="1" l="1"/>
  <c r="W2010" i="1"/>
  <c r="T2011" i="1"/>
  <c r="T2012" i="1" l="1"/>
  <c r="W2011" i="1"/>
  <c r="V2012" i="1"/>
  <c r="V2013" i="1"/>
  <c r="U2013" i="1"/>
  <c r="U2014" i="1" l="1"/>
  <c r="T2013" i="1"/>
  <c r="W2012" i="1"/>
  <c r="W2013" i="1" l="1"/>
  <c r="T2014" i="1"/>
  <c r="U2015" i="1"/>
  <c r="V2015" i="1"/>
  <c r="V2014" i="1"/>
  <c r="U2016" i="1" l="1"/>
  <c r="T2015" i="1"/>
  <c r="W2014" i="1"/>
  <c r="B2011" i="1" s="1"/>
  <c r="T2016" i="1" l="1"/>
  <c r="W2015" i="1"/>
  <c r="V2016" i="1"/>
  <c r="V2017" i="1"/>
  <c r="U2017" i="1"/>
  <c r="U2018" i="1" l="1"/>
  <c r="T2017" i="1"/>
  <c r="W2016" i="1"/>
  <c r="T2018" i="1" l="1"/>
  <c r="W2017" i="1"/>
  <c r="V2018" i="1"/>
  <c r="U2019" i="1"/>
  <c r="V2019" i="1"/>
  <c r="U2020" i="1" l="1"/>
  <c r="T2019" i="1"/>
  <c r="W2018" i="1"/>
  <c r="T2020" i="1" l="1"/>
  <c r="V2021" i="1" s="1"/>
  <c r="W2019" i="1"/>
  <c r="U2021" i="1"/>
  <c r="V2020" i="1"/>
  <c r="U2022" i="1" l="1"/>
  <c r="T2021" i="1"/>
  <c r="W2020" i="1"/>
  <c r="W2021" i="1" l="1"/>
  <c r="B2018" i="1" s="1"/>
  <c r="T2022" i="1"/>
  <c r="V2023" i="1" s="1"/>
  <c r="U2023" i="1"/>
  <c r="V2022" i="1"/>
  <c r="U2024" i="1" l="1"/>
  <c r="T2023" i="1"/>
  <c r="W2022" i="1"/>
  <c r="T2024" i="1" l="1"/>
  <c r="V2025" i="1" s="1"/>
  <c r="W2023" i="1"/>
  <c r="U2025" i="1"/>
  <c r="V2024" i="1"/>
  <c r="U2026" i="1" l="1"/>
  <c r="W2024" i="1"/>
  <c r="T2025" i="1"/>
  <c r="W2025" i="1" l="1"/>
  <c r="T2026" i="1"/>
  <c r="V2027" i="1" s="1"/>
  <c r="U2027" i="1"/>
  <c r="V2026" i="1"/>
  <c r="U2028" i="1" l="1"/>
  <c r="W2026" i="1"/>
  <c r="T2027" i="1"/>
  <c r="W2027" i="1" l="1"/>
  <c r="T2028" i="1"/>
  <c r="V2029" i="1" s="1"/>
  <c r="U2029" i="1"/>
  <c r="V2028" i="1"/>
  <c r="U2030" i="1" l="1"/>
  <c r="W2028" i="1"/>
  <c r="B2025" i="1" s="1"/>
  <c r="T2029" i="1"/>
  <c r="T2030" i="1" l="1"/>
  <c r="W2029" i="1"/>
  <c r="V2031" i="1"/>
  <c r="U2031" i="1"/>
  <c r="V2030" i="1"/>
  <c r="U2032" i="1" l="1"/>
  <c r="W2030" i="1"/>
  <c r="T2031" i="1"/>
  <c r="W2031" i="1" l="1"/>
  <c r="T2032" i="1"/>
  <c r="V2033" i="1" s="1"/>
  <c r="U2033" i="1"/>
  <c r="V2032" i="1"/>
  <c r="U2034" i="1" l="1"/>
  <c r="T2033" i="1"/>
  <c r="W2032" i="1"/>
  <c r="W2033" i="1" l="1"/>
  <c r="T2034" i="1"/>
  <c r="V2035" i="1" s="1"/>
  <c r="U2035" i="1"/>
  <c r="V2034" i="1"/>
  <c r="U2036" i="1" l="1"/>
  <c r="W2034" i="1"/>
  <c r="T2035" i="1"/>
  <c r="T2036" i="1" l="1"/>
  <c r="W2035" i="1"/>
  <c r="B2032" i="1" s="1"/>
  <c r="V2037" i="1"/>
  <c r="U2037" i="1"/>
  <c r="V2036" i="1"/>
  <c r="U2038" i="1" l="1"/>
  <c r="T2037" i="1"/>
  <c r="W2036" i="1"/>
  <c r="T2038" i="1" l="1"/>
  <c r="V2039" i="1" s="1"/>
  <c r="W2037" i="1"/>
  <c r="U2039" i="1"/>
  <c r="V2038" i="1"/>
  <c r="U2040" i="1" l="1"/>
  <c r="W2038" i="1"/>
  <c r="T2039" i="1"/>
  <c r="W2039" i="1" l="1"/>
  <c r="T2040" i="1"/>
  <c r="V2041" i="1" s="1"/>
  <c r="U2041" i="1"/>
  <c r="V2040" i="1"/>
  <c r="U2042" i="1" l="1"/>
  <c r="T2041" i="1"/>
  <c r="W2040" i="1"/>
  <c r="W2041" i="1" l="1"/>
  <c r="T2042" i="1"/>
  <c r="V2043" i="1" s="1"/>
  <c r="U2043" i="1"/>
  <c r="V2042" i="1"/>
  <c r="U2044" i="1" l="1"/>
  <c r="W2042" i="1"/>
  <c r="B2039" i="1" s="1"/>
  <c r="T2043" i="1"/>
  <c r="T2044" i="1" l="1"/>
  <c r="V2045" i="1" s="1"/>
  <c r="W2043" i="1"/>
  <c r="U2045" i="1"/>
  <c r="V2044" i="1"/>
  <c r="U2046" i="1" l="1"/>
  <c r="T2045" i="1"/>
  <c r="W2044" i="1"/>
  <c r="T2046" i="1" l="1"/>
  <c r="W2045" i="1"/>
  <c r="V2047" i="1"/>
  <c r="U2047" i="1"/>
  <c r="V2046" i="1"/>
  <c r="U2048" i="1" l="1"/>
  <c r="W2046" i="1"/>
  <c r="T2047" i="1"/>
  <c r="T2048" i="1" l="1"/>
  <c r="V2049" i="1" s="1"/>
  <c r="W2047" i="1"/>
  <c r="U2049" i="1"/>
  <c r="V2048" i="1"/>
  <c r="U2050" i="1" l="1"/>
  <c r="T2049" i="1"/>
  <c r="W2048" i="1"/>
  <c r="W2049" i="1" l="1"/>
  <c r="B2046" i="1" s="1"/>
  <c r="T2050" i="1"/>
  <c r="U2051" i="1"/>
  <c r="V2051" i="1"/>
  <c r="V2050" i="1"/>
  <c r="U2052" i="1" l="1"/>
  <c r="T2051" i="1"/>
  <c r="W2050" i="1"/>
  <c r="T2052" i="1" l="1"/>
  <c r="V2053" i="1" s="1"/>
  <c r="W2051" i="1"/>
  <c r="U2053" i="1"/>
  <c r="V2052" i="1"/>
  <c r="U2054" i="1" l="1"/>
  <c r="W2052" i="1"/>
  <c r="T2053" i="1"/>
  <c r="T2054" i="1" l="1"/>
  <c r="V2055" i="1" s="1"/>
  <c r="W2053" i="1"/>
  <c r="U2055" i="1"/>
  <c r="V2054" i="1"/>
  <c r="U2056" i="1" l="1"/>
  <c r="W2054" i="1"/>
  <c r="T2055" i="1"/>
  <c r="W2055" i="1" l="1"/>
  <c r="T2056" i="1"/>
  <c r="V2057" i="1"/>
  <c r="U2057" i="1"/>
  <c r="V2056" i="1"/>
  <c r="U2058" i="1" l="1"/>
  <c r="T2057" i="1"/>
  <c r="W2056" i="1"/>
  <c r="B2053" i="1" s="1"/>
  <c r="T2058" i="1" l="1"/>
  <c r="V2059" i="1" s="1"/>
  <c r="W2057" i="1"/>
  <c r="U2059" i="1"/>
  <c r="V2058" i="1"/>
  <c r="U2060" i="1" l="1"/>
  <c r="T2059" i="1"/>
  <c r="W2058" i="1"/>
  <c r="T2060" i="1" l="1"/>
  <c r="W2059" i="1"/>
  <c r="V2061" i="1"/>
  <c r="U2061" i="1"/>
  <c r="V2060" i="1"/>
  <c r="U2062" i="1" l="1"/>
  <c r="W2060" i="1"/>
  <c r="T2061" i="1"/>
  <c r="T2062" i="1" l="1"/>
  <c r="W2061" i="1"/>
  <c r="V2063" i="1"/>
  <c r="U2063" i="1"/>
  <c r="V2062" i="1"/>
  <c r="U2064" i="1" l="1"/>
  <c r="T2063" i="1"/>
  <c r="W2062" i="1"/>
  <c r="U2065" i="1" l="1"/>
  <c r="W2063" i="1"/>
  <c r="B2060" i="1" s="1"/>
  <c r="T2064" i="1"/>
  <c r="V2064" i="1"/>
  <c r="W2064" i="1" l="1"/>
  <c r="T2065" i="1"/>
  <c r="V2066" i="1" s="1"/>
  <c r="U2066" i="1"/>
  <c r="V2065" i="1"/>
  <c r="U2067" i="1" l="1"/>
  <c r="T2066" i="1"/>
  <c r="W2065" i="1"/>
  <c r="W2066" i="1" l="1"/>
  <c r="T2067" i="1"/>
  <c r="V2068" i="1" s="1"/>
  <c r="U2068" i="1"/>
  <c r="V2067" i="1"/>
  <c r="U2069" i="1" l="1"/>
  <c r="T2068" i="1"/>
  <c r="W2067" i="1"/>
  <c r="W2068" i="1" l="1"/>
  <c r="T2069" i="1"/>
  <c r="V2070" i="1" s="1"/>
  <c r="U2070" i="1"/>
  <c r="V2069" i="1"/>
  <c r="U2071" i="1" l="1"/>
  <c r="W2069" i="1"/>
  <c r="T2070" i="1"/>
  <c r="T2071" i="1" l="1"/>
  <c r="V2072" i="1" s="1"/>
  <c r="W2070" i="1"/>
  <c r="B2067" i="1" s="1"/>
  <c r="V2071" i="1"/>
  <c r="U2072" i="1"/>
  <c r="U2073" i="1" l="1"/>
  <c r="T2072" i="1"/>
  <c r="W2071" i="1"/>
  <c r="T2073" i="1" l="1"/>
  <c r="V2074" i="1" s="1"/>
  <c r="W2072" i="1"/>
  <c r="V2073" i="1"/>
  <c r="U2074" i="1"/>
  <c r="U2075" i="1" l="1"/>
  <c r="T2074" i="1"/>
  <c r="W2073" i="1"/>
  <c r="T2075" i="1" l="1"/>
  <c r="W2074" i="1"/>
  <c r="U2076" i="1"/>
  <c r="V2076" i="1"/>
  <c r="V2075" i="1"/>
  <c r="U2077" i="1" l="1"/>
  <c r="T2076" i="1"/>
  <c r="W2075" i="1"/>
  <c r="T2077" i="1" l="1"/>
  <c r="W2076" i="1"/>
  <c r="V2078" i="1"/>
  <c r="U2078" i="1"/>
  <c r="V2077" i="1"/>
  <c r="U2079" i="1" l="1"/>
  <c r="T2078" i="1"/>
  <c r="W2077" i="1"/>
  <c r="B2074" i="1" s="1"/>
  <c r="T2079" i="1" l="1"/>
  <c r="V2080" i="1" s="1"/>
  <c r="W2078" i="1"/>
  <c r="U2080" i="1"/>
  <c r="V2079" i="1"/>
  <c r="U2081" i="1" l="1"/>
  <c r="W2079" i="1"/>
  <c r="T2080" i="1"/>
  <c r="W2080" i="1" l="1"/>
  <c r="T2081" i="1"/>
  <c r="V2082" i="1" s="1"/>
  <c r="U2082" i="1"/>
  <c r="V2081" i="1"/>
  <c r="U2083" i="1" l="1"/>
  <c r="T2082" i="1"/>
  <c r="W2081" i="1"/>
  <c r="T2083" i="1" l="1"/>
  <c r="V2084" i="1" s="1"/>
  <c r="W2082" i="1"/>
  <c r="U2084" i="1"/>
  <c r="V2083" i="1"/>
  <c r="U2085" i="1" l="1"/>
  <c r="W2083" i="1"/>
  <c r="T2084" i="1"/>
  <c r="T2085" i="1" l="1"/>
  <c r="W2084" i="1"/>
  <c r="B2081" i="1" s="1"/>
  <c r="U2086" i="1"/>
  <c r="V2086" i="1"/>
  <c r="V2085" i="1"/>
  <c r="U2087" i="1" l="1"/>
  <c r="W2085" i="1"/>
  <c r="T2086" i="1"/>
  <c r="T2087" i="1" l="1"/>
  <c r="W2086" i="1"/>
  <c r="U2088" i="1"/>
  <c r="V2088" i="1"/>
  <c r="V2087" i="1"/>
  <c r="U2089" i="1" l="1"/>
  <c r="T2088" i="1"/>
  <c r="W2087" i="1"/>
  <c r="U2090" i="1" l="1"/>
  <c r="W2088" i="1"/>
  <c r="T2089" i="1"/>
  <c r="V2089" i="1"/>
  <c r="T2090" i="1" l="1"/>
  <c r="V2091" i="1" s="1"/>
  <c r="W2089" i="1"/>
  <c r="U2091" i="1"/>
  <c r="V2090" i="1"/>
  <c r="U2092" i="1" l="1"/>
  <c r="T2091" i="1"/>
  <c r="W2090" i="1"/>
  <c r="W2091" i="1" l="1"/>
  <c r="B2088" i="1" s="1"/>
  <c r="T2092" i="1"/>
  <c r="V2093" i="1" s="1"/>
  <c r="V2092" i="1"/>
  <c r="U2093" i="1"/>
  <c r="U2094" i="1" l="1"/>
  <c r="T2093" i="1"/>
  <c r="W2092" i="1"/>
  <c r="T2094" i="1" l="1"/>
  <c r="W2093" i="1"/>
  <c r="V2094" i="1"/>
  <c r="V2095" i="1"/>
  <c r="U2095" i="1"/>
  <c r="U2096" i="1" l="1"/>
  <c r="W2094" i="1"/>
  <c r="T2095" i="1"/>
  <c r="T2096" i="1" l="1"/>
  <c r="W2095" i="1"/>
  <c r="V2096" i="1"/>
  <c r="V2097" i="1"/>
  <c r="U2097" i="1"/>
  <c r="U2098" i="1" l="1"/>
  <c r="W2096" i="1"/>
  <c r="T2097" i="1"/>
  <c r="W2097" i="1" l="1"/>
  <c r="T2098" i="1"/>
  <c r="V2099" i="1" s="1"/>
  <c r="U2099" i="1"/>
  <c r="V2098" i="1"/>
  <c r="U2100" i="1" l="1"/>
  <c r="T2099" i="1"/>
  <c r="W2098" i="1"/>
  <c r="B2095" i="1" s="1"/>
  <c r="W2099" i="1" l="1"/>
  <c r="T2100" i="1"/>
  <c r="V2101" i="1" s="1"/>
  <c r="U2101" i="1"/>
  <c r="V2100" i="1"/>
  <c r="U2102" i="1" l="1"/>
  <c r="W2100" i="1"/>
  <c r="T2101" i="1"/>
  <c r="T2102" i="1" l="1"/>
  <c r="V2103" i="1" s="1"/>
  <c r="W2101" i="1"/>
  <c r="U2103" i="1"/>
  <c r="V2102" i="1"/>
  <c r="U2104" i="1" l="1"/>
  <c r="W2102" i="1"/>
  <c r="T2103" i="1"/>
  <c r="T2104" i="1" l="1"/>
  <c r="V2105" i="1" s="1"/>
  <c r="W2103" i="1"/>
  <c r="U2105" i="1"/>
  <c r="V2104" i="1"/>
  <c r="U2106" i="1" l="1"/>
  <c r="T2105" i="1"/>
  <c r="W2104" i="1"/>
  <c r="W2105" i="1" l="1"/>
  <c r="B2102" i="1" s="1"/>
  <c r="T2106" i="1"/>
  <c r="V2107" i="1" s="1"/>
  <c r="V2106" i="1"/>
  <c r="U2107" i="1"/>
  <c r="U2108" i="1" l="1"/>
  <c r="T2107" i="1"/>
  <c r="W2106" i="1"/>
  <c r="U2109" i="1" l="1"/>
  <c r="T2108" i="1"/>
  <c r="W2107" i="1"/>
  <c r="V2108" i="1"/>
  <c r="W2108" i="1" l="1"/>
  <c r="T2109" i="1"/>
  <c r="V2110" i="1" s="1"/>
  <c r="U2110" i="1"/>
  <c r="V2109" i="1"/>
  <c r="U2111" i="1" l="1"/>
  <c r="W2109" i="1"/>
  <c r="T2110" i="1"/>
  <c r="T2111" i="1" l="1"/>
  <c r="V2112" i="1" s="1"/>
  <c r="W2110" i="1"/>
  <c r="V2111" i="1"/>
  <c r="U2112" i="1"/>
  <c r="U2113" i="1" l="1"/>
  <c r="T2112" i="1"/>
  <c r="W2111" i="1"/>
  <c r="T2113" i="1" l="1"/>
  <c r="W2112" i="1"/>
  <c r="B2109" i="1" s="1"/>
  <c r="U2114" i="1"/>
  <c r="V2114" i="1"/>
  <c r="V2113" i="1"/>
  <c r="U2115" i="1" l="1"/>
  <c r="W2113" i="1"/>
  <c r="T2114" i="1"/>
  <c r="T2115" i="1" l="1"/>
  <c r="V2116" i="1" s="1"/>
  <c r="W2114" i="1"/>
  <c r="U2116" i="1"/>
  <c r="V2115" i="1"/>
  <c r="U2117" i="1" l="1"/>
  <c r="T2116" i="1"/>
  <c r="W2115" i="1"/>
  <c r="W2116" i="1" l="1"/>
  <c r="T2117" i="1"/>
  <c r="V2118" i="1" s="1"/>
  <c r="U2118" i="1"/>
  <c r="V2117" i="1"/>
  <c r="U2119" i="1" l="1"/>
  <c r="W2117" i="1"/>
  <c r="T2118" i="1"/>
  <c r="T2119" i="1" l="1"/>
  <c r="V2120" i="1" s="1"/>
  <c r="W2118" i="1"/>
  <c r="U2120" i="1"/>
  <c r="V2119" i="1"/>
  <c r="U2121" i="1" l="1"/>
  <c r="W2119" i="1"/>
  <c r="B2116" i="1" s="1"/>
  <c r="T2120" i="1"/>
  <c r="T2121" i="1" l="1"/>
  <c r="W2120" i="1"/>
  <c r="V2122" i="1"/>
  <c r="U2122" i="1"/>
  <c r="V2121" i="1"/>
  <c r="U2123" i="1" l="1"/>
  <c r="W2121" i="1"/>
  <c r="T2122" i="1"/>
  <c r="T2123" i="1" l="1"/>
  <c r="W2122" i="1"/>
  <c r="U2124" i="1"/>
  <c r="V2124" i="1"/>
  <c r="V2123" i="1"/>
  <c r="U2125" i="1" l="1"/>
  <c r="W2123" i="1"/>
  <c r="T2124" i="1"/>
  <c r="W2124" i="1" l="1"/>
  <c r="T2125" i="1"/>
  <c r="V2126" i="1" s="1"/>
  <c r="U2126" i="1"/>
  <c r="V2125" i="1"/>
  <c r="U2127" i="1" l="1"/>
  <c r="T2126" i="1"/>
  <c r="W2125" i="1"/>
  <c r="W2126" i="1" l="1"/>
  <c r="B2123" i="1" s="1"/>
  <c r="T2127" i="1"/>
  <c r="V2128" i="1" s="1"/>
  <c r="V2127" i="1"/>
  <c r="U2128" i="1"/>
  <c r="U2129" i="1" l="1"/>
  <c r="T2128" i="1"/>
  <c r="W2127" i="1"/>
  <c r="T2129" i="1" l="1"/>
  <c r="W2128" i="1"/>
  <c r="U2130" i="1"/>
  <c r="V2130" i="1"/>
  <c r="V2129" i="1"/>
  <c r="U2131" i="1" l="1"/>
  <c r="W2129" i="1"/>
  <c r="T2130" i="1"/>
  <c r="W2130" i="1" l="1"/>
  <c r="T2131" i="1"/>
  <c r="V2132" i="1" s="1"/>
  <c r="U2132" i="1"/>
  <c r="V2131" i="1"/>
  <c r="U2133" i="1" l="1"/>
  <c r="T2132" i="1"/>
  <c r="W2131" i="1"/>
  <c r="W2132" i="1" l="1"/>
  <c r="T2133" i="1"/>
  <c r="V2134" i="1" s="1"/>
  <c r="V2133" i="1"/>
  <c r="U2134" i="1"/>
  <c r="U2135" i="1" l="1"/>
  <c r="W2133" i="1"/>
  <c r="B2130" i="1" s="1"/>
  <c r="T2134" i="1"/>
  <c r="T2135" i="1" l="1"/>
  <c r="V2136" i="1" s="1"/>
  <c r="W2134" i="1"/>
  <c r="U2136" i="1"/>
  <c r="V2135" i="1"/>
  <c r="U2137" i="1" l="1"/>
  <c r="W2135" i="1"/>
  <c r="T2136" i="1"/>
  <c r="T2137" i="1" l="1"/>
  <c r="V2138" i="1" s="1"/>
  <c r="W2136" i="1"/>
  <c r="U2138" i="1"/>
  <c r="V2137" i="1"/>
  <c r="U2139" i="1" l="1"/>
  <c r="T2138" i="1"/>
  <c r="W2137" i="1"/>
  <c r="T2139" i="1" l="1"/>
  <c r="V2140" i="1" s="1"/>
  <c r="W2138" i="1"/>
  <c r="U2140" i="1"/>
  <c r="V2139" i="1"/>
  <c r="U2141" i="1" l="1"/>
  <c r="T2140" i="1"/>
  <c r="W2139" i="1"/>
  <c r="T2141" i="1" l="1"/>
  <c r="V2142" i="1" s="1"/>
  <c r="W2140" i="1"/>
  <c r="B2137" i="1" s="1"/>
  <c r="U2142" i="1"/>
  <c r="V2141" i="1"/>
  <c r="U2143" i="1" l="1"/>
  <c r="T2142" i="1"/>
  <c r="W2141" i="1"/>
  <c r="W2142" i="1" l="1"/>
  <c r="T2143" i="1"/>
  <c r="V2144" i="1" s="1"/>
  <c r="U2144" i="1"/>
  <c r="V2143" i="1"/>
  <c r="U2145" i="1" l="1"/>
  <c r="W2143" i="1"/>
  <c r="T2144" i="1"/>
  <c r="T2145" i="1" l="1"/>
  <c r="W2144" i="1"/>
  <c r="V2145" i="1"/>
  <c r="U2146" i="1"/>
  <c r="V2146" i="1"/>
  <c r="U2147" i="1" l="1"/>
  <c r="T2146" i="1"/>
  <c r="W2145" i="1"/>
  <c r="T2147" i="1" l="1"/>
  <c r="V2148" i="1" s="1"/>
  <c r="W2146" i="1"/>
  <c r="V2147" i="1"/>
  <c r="U2148" i="1"/>
  <c r="U2149" i="1" l="1"/>
  <c r="AA2148" i="1"/>
  <c r="AA2149" i="1" s="1"/>
  <c r="AA2150" i="1" s="1"/>
  <c r="AA2151" i="1" s="1"/>
  <c r="AA2152" i="1" s="1"/>
  <c r="AA2153" i="1" s="1"/>
  <c r="AA2154" i="1" s="1"/>
  <c r="AA2155" i="1" s="1"/>
  <c r="AA2156" i="1" s="1"/>
  <c r="AA2157" i="1" s="1"/>
  <c r="AA2158" i="1" s="1"/>
  <c r="AA2159" i="1" s="1"/>
  <c r="AA2160" i="1" s="1"/>
  <c r="AA2161" i="1" s="1"/>
  <c r="AA2162" i="1" s="1"/>
  <c r="AA2163" i="1" s="1"/>
  <c r="AA2164" i="1" s="1"/>
  <c r="AA2165" i="1" s="1"/>
  <c r="AA2166" i="1" s="1"/>
  <c r="AA2167" i="1" s="1"/>
  <c r="AA2168" i="1" s="1"/>
  <c r="AA2169" i="1" s="1"/>
  <c r="AA2170" i="1" s="1"/>
  <c r="AA2171" i="1" s="1"/>
  <c r="AA2172" i="1" s="1"/>
  <c r="AA2173" i="1" s="1"/>
  <c r="AA2174" i="1" s="1"/>
  <c r="AA2175" i="1" s="1"/>
  <c r="AA2176" i="1" s="1"/>
  <c r="AA2177" i="1" s="1"/>
  <c r="AA2178" i="1" s="1"/>
  <c r="AA2179" i="1" s="1"/>
  <c r="AA2180" i="1" s="1"/>
  <c r="AA2181" i="1" s="1"/>
  <c r="AA2182" i="1" s="1"/>
  <c r="AA2183" i="1" s="1"/>
  <c r="AA2184" i="1" s="1"/>
  <c r="AA2185" i="1" s="1"/>
  <c r="AA2186" i="1" s="1"/>
  <c r="AA2187" i="1" s="1"/>
  <c r="AA2188" i="1" s="1"/>
  <c r="AA2189" i="1" s="1"/>
  <c r="AA2190" i="1" s="1"/>
  <c r="AA2191" i="1" s="1"/>
  <c r="AA2192" i="1" s="1"/>
  <c r="AA2193" i="1" s="1"/>
  <c r="AA2194" i="1" s="1"/>
  <c r="AA2195" i="1" s="1"/>
  <c r="W2147" i="1"/>
  <c r="B2144" i="1" s="1"/>
  <c r="T2148" i="1"/>
  <c r="W2148" i="1" l="1"/>
  <c r="Z2148" i="1"/>
  <c r="Z2149" i="1" s="1"/>
  <c r="T2149" i="1"/>
  <c r="V2149" i="1"/>
  <c r="U2150" i="1"/>
  <c r="V2150" i="1"/>
  <c r="U2151" i="1" l="1"/>
  <c r="W2149" i="1"/>
  <c r="T2150" i="1"/>
  <c r="Z2150" i="1"/>
  <c r="AB2149" i="1"/>
  <c r="T2151" i="1" l="1"/>
  <c r="V2152" i="1" s="1"/>
  <c r="W2150" i="1"/>
  <c r="V2151" i="1"/>
  <c r="Z2151" i="1"/>
  <c r="AB2150" i="1"/>
  <c r="U2152" i="1"/>
  <c r="U2153" i="1" l="1"/>
  <c r="Z2152" i="1"/>
  <c r="AB2151" i="1"/>
  <c r="T2152" i="1"/>
  <c r="W2151" i="1"/>
  <c r="W2152" i="1" l="1"/>
  <c r="T2153" i="1"/>
  <c r="Z2153" i="1"/>
  <c r="AB2152" i="1"/>
  <c r="V2153" i="1"/>
  <c r="U2154" i="1"/>
  <c r="AB2153" i="1" l="1"/>
  <c r="Z2154" i="1"/>
  <c r="T2154" i="1"/>
  <c r="W2153" i="1"/>
  <c r="V2154" i="1"/>
  <c r="V2155" i="1"/>
  <c r="U2155" i="1"/>
  <c r="U2156" i="1" l="1"/>
  <c r="T2155" i="1"/>
  <c r="W2154" i="1"/>
  <c r="B2151" i="1" s="1"/>
  <c r="AB2154" i="1"/>
  <c r="Z2155" i="1"/>
  <c r="AB2155" i="1" l="1"/>
  <c r="Z2156" i="1"/>
  <c r="T2156" i="1"/>
  <c r="V2157" i="1" s="1"/>
  <c r="W2155" i="1"/>
  <c r="U2157" i="1"/>
  <c r="V2156" i="1"/>
  <c r="U2158" i="1" l="1"/>
  <c r="W2156" i="1"/>
  <c r="T2157" i="1"/>
  <c r="AB2156" i="1"/>
  <c r="Z2157" i="1"/>
  <c r="AB2157" i="1" l="1"/>
  <c r="Z2158" i="1"/>
  <c r="W2157" i="1"/>
  <c r="T2158" i="1"/>
  <c r="U2159" i="1"/>
  <c r="V2159" i="1"/>
  <c r="V2158" i="1"/>
  <c r="U2160" i="1" l="1"/>
  <c r="W2158" i="1"/>
  <c r="T2159" i="1"/>
  <c r="AB2158" i="1"/>
  <c r="Z2159" i="1"/>
  <c r="T2160" i="1" l="1"/>
  <c r="V2161" i="1" s="1"/>
  <c r="W2159" i="1"/>
  <c r="U2161" i="1"/>
  <c r="V2160" i="1"/>
  <c r="AB2159" i="1"/>
  <c r="Z2160" i="1"/>
  <c r="AB2160" i="1" l="1"/>
  <c r="Z2161" i="1"/>
  <c r="U2162" i="1"/>
  <c r="T2161" i="1"/>
  <c r="W2160" i="1"/>
  <c r="T2162" i="1" l="1"/>
  <c r="W2161" i="1"/>
  <c r="B2158" i="1" s="1"/>
  <c r="V2163" i="1"/>
  <c r="U2163" i="1"/>
  <c r="V2162" i="1"/>
  <c r="AB2161" i="1"/>
  <c r="Z2162" i="1"/>
  <c r="AB2162" i="1" l="1"/>
  <c r="Z2163" i="1"/>
  <c r="U2164" i="1"/>
  <c r="T2163" i="1"/>
  <c r="W2162" i="1"/>
  <c r="T2164" i="1" l="1"/>
  <c r="V2165" i="1" s="1"/>
  <c r="W2163" i="1"/>
  <c r="U2165" i="1"/>
  <c r="V2164" i="1"/>
  <c r="AB2163" i="1"/>
  <c r="Z2164" i="1"/>
  <c r="AB2164" i="1" l="1"/>
  <c r="Z2165" i="1"/>
  <c r="U2166" i="1"/>
  <c r="T2165" i="1"/>
  <c r="W2164" i="1"/>
  <c r="U2167" i="1" l="1"/>
  <c r="T2166" i="1"/>
  <c r="W2165" i="1"/>
  <c r="V2166" i="1"/>
  <c r="AB2165" i="1"/>
  <c r="Z2166" i="1"/>
  <c r="AB2166" i="1" l="1"/>
  <c r="Z2167" i="1"/>
  <c r="T2167" i="1"/>
  <c r="V2168" i="1" s="1"/>
  <c r="W2166" i="1"/>
  <c r="U2168" i="1"/>
  <c r="V2167" i="1"/>
  <c r="U2169" i="1" l="1"/>
  <c r="T2168" i="1"/>
  <c r="W2167" i="1"/>
  <c r="AB2167" i="1"/>
  <c r="Z2168" i="1"/>
  <c r="AB2168" i="1" l="1"/>
  <c r="Z2169" i="1"/>
  <c r="T2169" i="1"/>
  <c r="V2170" i="1" s="1"/>
  <c r="W2168" i="1"/>
  <c r="B2165" i="1" s="1"/>
  <c r="U2170" i="1"/>
  <c r="V2169" i="1"/>
  <c r="U2171" i="1" l="1"/>
  <c r="T2170" i="1"/>
  <c r="W2169" i="1"/>
  <c r="AB2169" i="1"/>
  <c r="Z2170" i="1"/>
  <c r="AB2170" i="1" l="1"/>
  <c r="Z2171" i="1"/>
  <c r="T2171" i="1"/>
  <c r="W2170" i="1"/>
  <c r="U2172" i="1"/>
  <c r="V2172" i="1"/>
  <c r="V2171" i="1"/>
  <c r="U2173" i="1" l="1"/>
  <c r="T2172" i="1"/>
  <c r="W2171" i="1"/>
  <c r="AB2171" i="1"/>
  <c r="Z2172" i="1"/>
  <c r="AB2172" i="1" l="1"/>
  <c r="Z2173" i="1"/>
  <c r="T2173" i="1"/>
  <c r="V2174" i="1" s="1"/>
  <c r="W2172" i="1"/>
  <c r="U2174" i="1"/>
  <c r="V2173" i="1"/>
  <c r="U2175" i="1" l="1"/>
  <c r="T2174" i="1"/>
  <c r="W2173" i="1"/>
  <c r="AB2173" i="1"/>
  <c r="Z2174" i="1"/>
  <c r="AB2174" i="1" l="1"/>
  <c r="Z2175" i="1"/>
  <c r="T2175" i="1"/>
  <c r="V2176" i="1" s="1"/>
  <c r="W2174" i="1"/>
  <c r="U2176" i="1"/>
  <c r="V2175" i="1"/>
  <c r="U2177" i="1" l="1"/>
  <c r="T2176" i="1"/>
  <c r="W2175" i="1"/>
  <c r="B2172" i="1" s="1"/>
  <c r="AB2175" i="1"/>
  <c r="Z2176" i="1"/>
  <c r="AB2176" i="1" l="1"/>
  <c r="Z2177" i="1"/>
  <c r="T2177" i="1"/>
  <c r="V2178" i="1" s="1"/>
  <c r="W2176" i="1"/>
  <c r="U2178" i="1"/>
  <c r="V2177" i="1"/>
  <c r="U2179" i="1" l="1"/>
  <c r="T2178" i="1"/>
  <c r="W2177" i="1"/>
  <c r="AB2177" i="1"/>
  <c r="Z2178" i="1"/>
  <c r="T2179" i="1" l="1"/>
  <c r="W2178" i="1"/>
  <c r="V2179" i="1"/>
  <c r="AB2178" i="1"/>
  <c r="Z2179" i="1"/>
  <c r="V2180" i="1"/>
  <c r="U2180" i="1"/>
  <c r="U2181" i="1" l="1"/>
  <c r="AB2179" i="1"/>
  <c r="Z2180" i="1"/>
  <c r="T2180" i="1"/>
  <c r="W2179" i="1"/>
  <c r="T2181" i="1" l="1"/>
  <c r="V2182" i="1" s="1"/>
  <c r="W2180" i="1"/>
  <c r="AB2180" i="1"/>
  <c r="Z2181" i="1"/>
  <c r="V2181" i="1"/>
  <c r="U2182" i="1"/>
  <c r="U2183" i="1" l="1"/>
  <c r="AB2181" i="1"/>
  <c r="Z2182" i="1"/>
  <c r="T2182" i="1"/>
  <c r="W2181" i="1"/>
  <c r="T2183" i="1" l="1"/>
  <c r="W2182" i="1"/>
  <c r="B2179" i="1" s="1"/>
  <c r="AB2182" i="1"/>
  <c r="Z2183" i="1"/>
  <c r="V2184" i="1"/>
  <c r="U2184" i="1"/>
  <c r="V2183" i="1"/>
  <c r="U2185" i="1" l="1"/>
  <c r="AB2183" i="1"/>
  <c r="Z2184" i="1"/>
  <c r="W2183" i="1"/>
  <c r="T2184" i="1"/>
  <c r="T2185" i="1" l="1"/>
  <c r="V2186" i="1" s="1"/>
  <c r="W2184" i="1"/>
  <c r="AB2184" i="1"/>
  <c r="Z2185" i="1"/>
  <c r="U2186" i="1"/>
  <c r="V2185" i="1"/>
  <c r="U2187" i="1" l="1"/>
  <c r="Z2186" i="1"/>
  <c r="AB2185" i="1"/>
  <c r="W2185" i="1"/>
  <c r="T2186" i="1"/>
  <c r="W2186" i="1" l="1"/>
  <c r="T2187" i="1"/>
  <c r="V2188" i="1" s="1"/>
  <c r="Z2187" i="1"/>
  <c r="AB2186" i="1"/>
  <c r="U2188" i="1"/>
  <c r="V2187" i="1"/>
  <c r="U2189" i="1" l="1"/>
  <c r="AB2187" i="1"/>
  <c r="Z2188" i="1"/>
  <c r="T2188" i="1"/>
  <c r="W2187" i="1"/>
  <c r="T2189" i="1" l="1"/>
  <c r="V2190" i="1" s="1"/>
  <c r="W2188" i="1"/>
  <c r="AB2188" i="1"/>
  <c r="Z2189" i="1"/>
  <c r="U2190" i="1"/>
  <c r="V2189" i="1"/>
  <c r="Z2190" i="1" l="1"/>
  <c r="AB2189" i="1"/>
  <c r="W2189" i="1"/>
  <c r="B2186" i="1" s="1"/>
  <c r="T2190" i="1"/>
  <c r="V2191" i="1" s="1"/>
  <c r="U2191" i="1"/>
  <c r="U2192" i="1" l="1"/>
  <c r="W2190" i="1"/>
  <c r="T2191" i="1"/>
  <c r="Z2191" i="1"/>
  <c r="AB2190" i="1"/>
  <c r="AB2191" i="1" l="1"/>
  <c r="Z2192" i="1"/>
  <c r="W2191" i="1"/>
  <c r="T2192" i="1"/>
  <c r="V2193" i="1" s="1"/>
  <c r="U2193" i="1"/>
  <c r="V2192" i="1"/>
  <c r="U2194" i="1" l="1"/>
  <c r="T2193" i="1"/>
  <c r="W2192" i="1"/>
  <c r="AB2192" i="1"/>
  <c r="Z2193" i="1"/>
  <c r="Z2194" i="1" l="1"/>
  <c r="AB2193" i="1"/>
  <c r="W2193" i="1"/>
  <c r="T2194" i="1"/>
  <c r="V2195" i="1" s="1"/>
  <c r="U2195" i="1"/>
  <c r="V2194" i="1"/>
  <c r="U2196" i="1" l="1"/>
  <c r="W2194" i="1"/>
  <c r="T2195" i="1"/>
  <c r="Z2195" i="1"/>
  <c r="AB2195" i="1" s="1"/>
  <c r="AB2194" i="1"/>
  <c r="T2196" i="1" l="1"/>
  <c r="V2197" i="1" s="1"/>
  <c r="W2195" i="1"/>
  <c r="U2197" i="1"/>
  <c r="AA2196" i="1"/>
  <c r="AA2197" i="1" s="1"/>
  <c r="AA2198" i="1" s="1"/>
  <c r="AA2199" i="1" s="1"/>
  <c r="AA2200" i="1" s="1"/>
  <c r="AA2201" i="1" s="1"/>
  <c r="AA2202" i="1" s="1"/>
  <c r="AA2203" i="1" s="1"/>
  <c r="AA2204" i="1" s="1"/>
  <c r="AA2205" i="1" s="1"/>
  <c r="AA2206" i="1" s="1"/>
  <c r="AA2207" i="1" s="1"/>
  <c r="AA2208" i="1" s="1"/>
  <c r="AA2209" i="1" s="1"/>
  <c r="AA2210" i="1" s="1"/>
  <c r="AA2211" i="1" s="1"/>
  <c r="AA2212" i="1" s="1"/>
  <c r="AA2213" i="1" s="1"/>
  <c r="AA2214" i="1" s="1"/>
  <c r="AA2215" i="1" s="1"/>
  <c r="AA2216" i="1" s="1"/>
  <c r="AA2217" i="1" s="1"/>
  <c r="AA2218" i="1" s="1"/>
  <c r="AA2219" i="1" s="1"/>
  <c r="AA2220" i="1" s="1"/>
  <c r="AA2221" i="1" s="1"/>
  <c r="AA2222" i="1" s="1"/>
  <c r="AA2223" i="1" s="1"/>
  <c r="AA2224" i="1" s="1"/>
  <c r="AA2234" i="1" s="1"/>
  <c r="AA2235" i="1" s="1"/>
  <c r="AA2237" i="1" s="1"/>
  <c r="AA2238" i="1" s="1"/>
  <c r="AA2239" i="1" s="1"/>
  <c r="AA2240" i="1" s="1"/>
  <c r="AA2241" i="1" s="1"/>
  <c r="AA2242" i="1" s="1"/>
  <c r="AA2243" i="1" s="1"/>
  <c r="AA2244" i="1" s="1"/>
  <c r="AA2245" i="1" s="1"/>
  <c r="AA2246" i="1" s="1"/>
  <c r="AA2247" i="1" s="1"/>
  <c r="AA2248" i="1" s="1"/>
  <c r="AA2249" i="1" s="1"/>
  <c r="AA2250" i="1" s="1"/>
  <c r="AA2251" i="1" s="1"/>
  <c r="AA2252" i="1" s="1"/>
  <c r="AA2253" i="1" s="1"/>
  <c r="AA2254" i="1" s="1"/>
  <c r="AA2255" i="1" s="1"/>
  <c r="AA2256" i="1" s="1"/>
  <c r="AA2257" i="1" s="1"/>
  <c r="AA2258" i="1" s="1"/>
  <c r="AA2259" i="1" s="1"/>
  <c r="AA2260" i="1" s="1"/>
  <c r="AA2261" i="1" s="1"/>
  <c r="AA2262" i="1" s="1"/>
  <c r="AA2263" i="1" s="1"/>
  <c r="AA2264" i="1" s="1"/>
  <c r="AA2265" i="1" s="1"/>
  <c r="AA2266" i="1" s="1"/>
  <c r="AA2267" i="1" s="1"/>
  <c r="AA2268" i="1" s="1"/>
  <c r="AA2269" i="1" s="1"/>
  <c r="AA2270" i="1" s="1"/>
  <c r="AA2271" i="1" s="1"/>
  <c r="AA2272" i="1" s="1"/>
  <c r="AA2273" i="1" s="1"/>
  <c r="AA2274" i="1" s="1"/>
  <c r="AA2275" i="1" s="1"/>
  <c r="AA2276" i="1" s="1"/>
  <c r="AA2277" i="1" s="1"/>
  <c r="AA2278" i="1" s="1"/>
  <c r="AA2279" i="1" s="1"/>
  <c r="AA2280" i="1" s="1"/>
  <c r="AA2281" i="1" s="1"/>
  <c r="AA2282" i="1" s="1"/>
  <c r="AA2283" i="1" s="1"/>
  <c r="AA2284" i="1" s="1"/>
  <c r="AA2285" i="1" s="1"/>
  <c r="AA2286" i="1" s="1"/>
  <c r="AA2287" i="1" s="1"/>
  <c r="AA2288" i="1" s="1"/>
  <c r="AA2289" i="1" s="1"/>
  <c r="AA2290" i="1" s="1"/>
  <c r="AA2291" i="1" s="1"/>
  <c r="AA2292" i="1" s="1"/>
  <c r="AA2293" i="1" s="1"/>
  <c r="AA2294" i="1" s="1"/>
  <c r="AA2295" i="1" s="1"/>
  <c r="AA2296" i="1" s="1"/>
  <c r="AA2297" i="1" s="1"/>
  <c r="AA2298" i="1" s="1"/>
  <c r="AA2299" i="1" s="1"/>
  <c r="AA2300" i="1" s="1"/>
  <c r="AA2301" i="1" s="1"/>
  <c r="AA2302" i="1" s="1"/>
  <c r="AA2303" i="1" s="1"/>
  <c r="AA2304" i="1" s="1"/>
  <c r="AA2305" i="1" s="1"/>
  <c r="AA2306" i="1" s="1"/>
  <c r="AA2307" i="1" s="1"/>
  <c r="AA2308" i="1" s="1"/>
  <c r="AA2309" i="1" s="1"/>
  <c r="AA2310" i="1" s="1"/>
  <c r="AA2311" i="1" s="1"/>
  <c r="AA2312" i="1" s="1"/>
  <c r="AA2313" i="1" s="1"/>
  <c r="AA2314" i="1" s="1"/>
  <c r="AA2315" i="1" s="1"/>
  <c r="AA2316" i="1" s="1"/>
  <c r="AA2317" i="1" s="1"/>
  <c r="AA2318" i="1" s="1"/>
  <c r="AA2319" i="1" s="1"/>
  <c r="AA2320" i="1" s="1"/>
  <c r="AA2321" i="1" s="1"/>
  <c r="AA2322" i="1" s="1"/>
  <c r="AA2323" i="1" s="1"/>
  <c r="AA2324" i="1" s="1"/>
  <c r="AA2325" i="1" s="1"/>
  <c r="AA2326" i="1" s="1"/>
  <c r="AA2327" i="1" s="1"/>
  <c r="AA2328" i="1" s="1"/>
  <c r="AA2329" i="1" s="1"/>
  <c r="AA2330" i="1" s="1"/>
  <c r="AA2331" i="1" s="1"/>
  <c r="AA2332" i="1" s="1"/>
  <c r="AA2333" i="1" s="1"/>
  <c r="AA2334" i="1" s="1"/>
  <c r="AA2335" i="1" s="1"/>
  <c r="AA2336" i="1" s="1"/>
  <c r="AA2337" i="1" s="1"/>
  <c r="AA2338" i="1" s="1"/>
  <c r="AA2339" i="1" s="1"/>
  <c r="AA2340" i="1" s="1"/>
  <c r="AA2341" i="1" s="1"/>
  <c r="AA2342" i="1" s="1"/>
  <c r="AA2343" i="1" s="1"/>
  <c r="AA2344" i="1" s="1"/>
  <c r="AA2345" i="1" s="1"/>
  <c r="AA2346" i="1" s="1"/>
  <c r="AA2347" i="1" s="1"/>
  <c r="AA2348" i="1" s="1"/>
  <c r="AA2349" i="1" s="1"/>
  <c r="AA2350" i="1" s="1"/>
  <c r="AA2351" i="1" s="1"/>
  <c r="AA2352" i="1" s="1"/>
  <c r="AA2353" i="1" s="1"/>
  <c r="AA2354" i="1" s="1"/>
  <c r="AA2355" i="1" s="1"/>
  <c r="AA2356" i="1" s="1"/>
  <c r="AA2357" i="1" s="1"/>
  <c r="AA2358" i="1" s="1"/>
  <c r="AA2359" i="1" s="1"/>
  <c r="AA2360" i="1" s="1"/>
  <c r="AA2361" i="1" s="1"/>
  <c r="AA2362" i="1" s="1"/>
  <c r="AA2363" i="1" s="1"/>
  <c r="AA2364" i="1" s="1"/>
  <c r="AA2365" i="1" s="1"/>
  <c r="AA2366" i="1" s="1"/>
  <c r="AA2367" i="1" s="1"/>
  <c r="AA2368" i="1" s="1"/>
  <c r="AA2369" i="1" s="1"/>
  <c r="AA2370" i="1" s="1"/>
  <c r="AA2371" i="1" s="1"/>
  <c r="AA2372" i="1" s="1"/>
  <c r="AA2373" i="1" s="1"/>
  <c r="AA2374" i="1" s="1"/>
  <c r="AA2375" i="1" s="1"/>
  <c r="AA2376" i="1" s="1"/>
  <c r="AA2377" i="1" s="1"/>
  <c r="AA2378" i="1" s="1"/>
  <c r="AA2379" i="1" s="1"/>
  <c r="AA2380" i="1" s="1"/>
  <c r="AA2381" i="1" s="1"/>
  <c r="AA2382" i="1" s="1"/>
  <c r="AA2383" i="1" s="1"/>
  <c r="AA2384" i="1" s="1"/>
  <c r="AA2385" i="1" s="1"/>
  <c r="AA2386" i="1" s="1"/>
  <c r="AA2387" i="1" s="1"/>
  <c r="AA2388" i="1" s="1"/>
  <c r="AA2389" i="1" s="1"/>
  <c r="AA2390" i="1" s="1"/>
  <c r="AA2391" i="1" s="1"/>
  <c r="AA2392" i="1" s="1"/>
  <c r="AA2393" i="1" s="1"/>
  <c r="AA2394" i="1" s="1"/>
  <c r="AA2395" i="1" s="1"/>
  <c r="AA2396" i="1" s="1"/>
  <c r="AA2397" i="1" s="1"/>
  <c r="AA2398" i="1" s="1"/>
  <c r="AA2399" i="1" s="1"/>
  <c r="AA2400" i="1" s="1"/>
  <c r="AA2401" i="1" s="1"/>
  <c r="AA2402" i="1" s="1"/>
  <c r="AA2403" i="1" s="1"/>
  <c r="AA2404" i="1" s="1"/>
  <c r="AA2405" i="1" s="1"/>
  <c r="AA2406" i="1" s="1"/>
  <c r="AA2407" i="1" s="1"/>
  <c r="AA2408" i="1" s="1"/>
  <c r="AA2409" i="1" s="1"/>
  <c r="AA2410" i="1" s="1"/>
  <c r="AA2411" i="1" s="1"/>
  <c r="AA2412" i="1" s="1"/>
  <c r="AA2413" i="1" s="1"/>
  <c r="AA2414" i="1" s="1"/>
  <c r="AA2415" i="1" s="1"/>
  <c r="AA2416" i="1" s="1"/>
  <c r="AA2417" i="1" s="1"/>
  <c r="AA2418" i="1" s="1"/>
  <c r="AA2419" i="1" s="1"/>
  <c r="AA2420" i="1" s="1"/>
  <c r="AA2421" i="1" s="1"/>
  <c r="AA2422" i="1" s="1"/>
  <c r="AA2423" i="1" s="1"/>
  <c r="AA2424" i="1" s="1"/>
  <c r="AA2425" i="1" s="1"/>
  <c r="AA2426" i="1" s="1"/>
  <c r="AA2427" i="1" s="1"/>
  <c r="AA2428" i="1" s="1"/>
  <c r="AA2429" i="1" s="1"/>
  <c r="AA2430" i="1" s="1"/>
  <c r="AA2431" i="1" s="1"/>
  <c r="AA2432" i="1" s="1"/>
  <c r="AA2433" i="1" s="1"/>
  <c r="AA2434" i="1" s="1"/>
  <c r="AA2435" i="1" s="1"/>
  <c r="AA2436" i="1" s="1"/>
  <c r="AA2437" i="1" s="1"/>
  <c r="AA2438" i="1" s="1"/>
  <c r="AA2439" i="1" s="1"/>
  <c r="AA2440" i="1" s="1"/>
  <c r="AA2441" i="1" s="1"/>
  <c r="AA2442" i="1" s="1"/>
  <c r="AA2443" i="1" s="1"/>
  <c r="AA2444" i="1" s="1"/>
  <c r="AA2445" i="1" s="1"/>
  <c r="AA2446" i="1" s="1"/>
  <c r="AA2447" i="1" s="1"/>
  <c r="AA2448" i="1" s="1"/>
  <c r="AA2449" i="1" s="1"/>
  <c r="AA2450" i="1" s="1"/>
  <c r="AA2451" i="1" s="1"/>
  <c r="AA2452" i="1" s="1"/>
  <c r="AA2453" i="1" s="1"/>
  <c r="AA2454" i="1" s="1"/>
  <c r="AA2455" i="1" s="1"/>
  <c r="AA2456" i="1" s="1"/>
  <c r="AA2457" i="1" s="1"/>
  <c r="AA2458" i="1" s="1"/>
  <c r="AA2459" i="1" s="1"/>
  <c r="AA2460" i="1" s="1"/>
  <c r="AA2461" i="1" s="1"/>
  <c r="AA2462" i="1" s="1"/>
  <c r="AA2463" i="1" s="1"/>
  <c r="AA2464" i="1" s="1"/>
  <c r="AA2465" i="1" s="1"/>
  <c r="AA2466" i="1" s="1"/>
  <c r="AA2467" i="1" s="1"/>
  <c r="AA2468" i="1" s="1"/>
  <c r="AA2469" i="1" s="1"/>
  <c r="AA2470" i="1" s="1"/>
  <c r="AA2471" i="1" s="1"/>
  <c r="AA2472" i="1" s="1"/>
  <c r="AA2473" i="1" s="1"/>
  <c r="AA2474" i="1" s="1"/>
  <c r="AA2475" i="1" s="1"/>
  <c r="AA2476" i="1" s="1"/>
  <c r="AA2477" i="1" s="1"/>
  <c r="AA2478" i="1" s="1"/>
  <c r="AA2479" i="1" s="1"/>
  <c r="AA2480" i="1" s="1"/>
  <c r="AA2481" i="1" s="1"/>
  <c r="AA2482" i="1" s="1"/>
  <c r="AA2483" i="1" s="1"/>
  <c r="AA2484" i="1" s="1"/>
  <c r="AA2485" i="1" s="1"/>
  <c r="AA2486" i="1" s="1"/>
  <c r="AA2487" i="1" s="1"/>
  <c r="AA2488" i="1" s="1"/>
  <c r="AA2489" i="1" s="1"/>
  <c r="AA2490" i="1" s="1"/>
  <c r="AA2491" i="1" s="1"/>
  <c r="AA2492" i="1" s="1"/>
  <c r="AA2493" i="1" s="1"/>
  <c r="AA2494" i="1" s="1"/>
  <c r="AA2495" i="1" s="1"/>
  <c r="AA2496" i="1" s="1"/>
  <c r="AA2497" i="1" s="1"/>
  <c r="AA2498" i="1" s="1"/>
  <c r="AA2499" i="1" s="1"/>
  <c r="AA2500" i="1" s="1"/>
  <c r="AA2501" i="1" s="1"/>
  <c r="AA2502" i="1" s="1"/>
  <c r="AA2503" i="1" s="1"/>
  <c r="AA2504" i="1" s="1"/>
  <c r="AA2505" i="1" s="1"/>
  <c r="AA2506" i="1" s="1"/>
  <c r="AA2507" i="1" s="1"/>
  <c r="AA2508" i="1" s="1"/>
  <c r="AA2509" i="1" s="1"/>
  <c r="AA2510" i="1" s="1"/>
  <c r="AA2511" i="1" s="1"/>
  <c r="AA2512" i="1" s="1"/>
  <c r="AA2513" i="1" s="1"/>
  <c r="AA2514" i="1" s="1"/>
  <c r="AA2515" i="1" s="1"/>
  <c r="AA2516" i="1" s="1"/>
  <c r="AA2517" i="1" s="1"/>
  <c r="AA2518" i="1" s="1"/>
  <c r="AA2519" i="1" s="1"/>
  <c r="AA2520" i="1" s="1"/>
  <c r="AA2521" i="1" s="1"/>
  <c r="AA2522" i="1" s="1"/>
  <c r="AA2523" i="1" s="1"/>
  <c r="AA2524" i="1" s="1"/>
  <c r="AA2525" i="1" s="1"/>
  <c r="AA2526" i="1" s="1"/>
  <c r="AA2527" i="1" s="1"/>
  <c r="AA2528" i="1" s="1"/>
  <c r="AA2529" i="1" s="1"/>
  <c r="AA2530" i="1" s="1"/>
  <c r="AA2531" i="1" s="1"/>
  <c r="AA2532" i="1" s="1"/>
  <c r="AA2533" i="1" s="1"/>
  <c r="AA2534" i="1" s="1"/>
  <c r="AA2535" i="1" s="1"/>
  <c r="AA2536" i="1" s="1"/>
  <c r="AA2537" i="1" s="1"/>
  <c r="AA2538" i="1" s="1"/>
  <c r="AA2539" i="1" s="1"/>
  <c r="AA2540" i="1" s="1"/>
  <c r="AA2541" i="1" s="1"/>
  <c r="AA2542" i="1" s="1"/>
  <c r="AA2543" i="1" s="1"/>
  <c r="AA2544" i="1" s="1"/>
  <c r="AA2545" i="1" s="1"/>
  <c r="AA2546" i="1" s="1"/>
  <c r="AA2547" i="1" s="1"/>
  <c r="AA2548" i="1" s="1"/>
  <c r="AA2549" i="1" s="1"/>
  <c r="AA2550" i="1" s="1"/>
  <c r="AA2551" i="1" s="1"/>
  <c r="AA2552" i="1" s="1"/>
  <c r="AA2553" i="1" s="1"/>
  <c r="AA2554" i="1" s="1"/>
  <c r="AA2555" i="1" s="1"/>
  <c r="AA2556" i="1" s="1"/>
  <c r="AA2557" i="1" s="1"/>
  <c r="AA2558" i="1" s="1"/>
  <c r="AA2559" i="1" s="1"/>
  <c r="AA2560" i="1" s="1"/>
  <c r="AA2561" i="1" s="1"/>
  <c r="AA2562" i="1" s="1"/>
  <c r="AA2563" i="1" s="1"/>
  <c r="AA2564" i="1" s="1"/>
  <c r="AA2565" i="1" s="1"/>
  <c r="AA2566" i="1" s="1"/>
  <c r="AA2567" i="1" s="1"/>
  <c r="AA2568" i="1" s="1"/>
  <c r="AA2569" i="1" s="1"/>
  <c r="V2196" i="1"/>
  <c r="U2198" i="1" l="1"/>
  <c r="T2197" i="1"/>
  <c r="Z2196" i="1"/>
  <c r="W2196" i="1"/>
  <c r="B2193" i="1" s="1"/>
  <c r="Z2197" i="1" l="1"/>
  <c r="AB2196" i="1"/>
  <c r="T2198" i="1"/>
  <c r="V2199" i="1" s="1"/>
  <c r="W2197" i="1"/>
  <c r="U2199" i="1"/>
  <c r="V2198" i="1"/>
  <c r="U2200" i="1" l="1"/>
  <c r="T2199" i="1"/>
  <c r="W2198" i="1"/>
  <c r="Z2198" i="1"/>
  <c r="AB2197" i="1"/>
  <c r="Z2199" i="1" l="1"/>
  <c r="AB2198" i="1"/>
  <c r="W2199" i="1"/>
  <c r="T2200" i="1"/>
  <c r="U2201" i="1"/>
  <c r="V2200" i="1"/>
  <c r="U2202" i="1" l="1"/>
  <c r="W2200" i="1"/>
  <c r="T2201" i="1"/>
  <c r="AB2199" i="1"/>
  <c r="Z2200" i="1"/>
  <c r="V2201" i="1"/>
  <c r="Z2201" i="1" l="1"/>
  <c r="AB2200" i="1"/>
  <c r="T2202" i="1"/>
  <c r="W2201" i="1"/>
  <c r="V2202" i="1"/>
  <c r="V2203" i="1"/>
  <c r="U2203" i="1"/>
  <c r="U2204" i="1" l="1"/>
  <c r="T2203" i="1"/>
  <c r="W2202" i="1"/>
  <c r="Z2202" i="1"/>
  <c r="AB2201" i="1"/>
  <c r="T2204" i="1" l="1"/>
  <c r="W2203" i="1"/>
  <c r="B2200" i="1" s="1"/>
  <c r="Z2203" i="1"/>
  <c r="AB2202" i="1"/>
  <c r="V2205" i="1"/>
  <c r="U2205" i="1"/>
  <c r="V2204" i="1"/>
  <c r="AB2203" i="1" l="1"/>
  <c r="Z2204" i="1"/>
  <c r="U2206" i="1"/>
  <c r="T2205" i="1"/>
  <c r="W2204" i="1"/>
  <c r="T2206" i="1" l="1"/>
  <c r="W2205" i="1"/>
  <c r="V2207" i="1"/>
  <c r="U2207" i="1"/>
  <c r="V2206" i="1"/>
  <c r="AB2204" i="1"/>
  <c r="Z2205" i="1"/>
  <c r="U2208" i="1" l="1"/>
  <c r="T2207" i="1"/>
  <c r="W2206" i="1"/>
  <c r="AB2205" i="1"/>
  <c r="Z2206" i="1"/>
  <c r="Z2207" i="1" l="1"/>
  <c r="AB2206" i="1"/>
  <c r="T2208" i="1"/>
  <c r="V2209" i="1" s="1"/>
  <c r="W2207" i="1"/>
  <c r="U2209" i="1"/>
  <c r="V2208" i="1"/>
  <c r="T2209" i="1" l="1"/>
  <c r="W2208" i="1"/>
  <c r="Z2208" i="1"/>
  <c r="AB2207" i="1"/>
  <c r="V2210" i="1"/>
  <c r="U2210" i="1"/>
  <c r="Z2209" i="1" l="1"/>
  <c r="AB2208" i="1"/>
  <c r="U2211" i="1"/>
  <c r="W2209" i="1"/>
  <c r="T2210" i="1"/>
  <c r="W2210" i="1" l="1"/>
  <c r="B2207" i="1" s="1"/>
  <c r="T2211" i="1"/>
  <c r="V2212" i="1"/>
  <c r="U2212" i="1"/>
  <c r="V2211" i="1"/>
  <c r="Z2210" i="1"/>
  <c r="AB2209" i="1"/>
  <c r="Z2211" i="1" l="1"/>
  <c r="AB2210" i="1"/>
  <c r="U2213" i="1"/>
  <c r="T2212" i="1"/>
  <c r="W2211" i="1"/>
  <c r="T2213" i="1" l="1"/>
  <c r="V2214" i="1" s="1"/>
  <c r="W2212" i="1"/>
  <c r="U2214" i="1"/>
  <c r="V2213" i="1"/>
  <c r="Z2212" i="1"/>
  <c r="AB2211" i="1"/>
  <c r="Z2213" i="1" l="1"/>
  <c r="AB2212" i="1"/>
  <c r="U2215" i="1"/>
  <c r="T2214" i="1"/>
  <c r="W2213" i="1"/>
  <c r="T2215" i="1" l="1"/>
  <c r="W2214" i="1"/>
  <c r="U2216" i="1"/>
  <c r="V2216" i="1"/>
  <c r="V2215" i="1"/>
  <c r="AB2213" i="1"/>
  <c r="Z2214" i="1"/>
  <c r="AB2214" i="1" l="1"/>
  <c r="Z2215" i="1"/>
  <c r="U2217" i="1"/>
  <c r="T2216" i="1"/>
  <c r="W2215" i="1"/>
  <c r="W2216" i="1" l="1"/>
  <c r="T2217" i="1"/>
  <c r="V2218" i="1" s="1"/>
  <c r="U2218" i="1"/>
  <c r="V2217" i="1"/>
  <c r="AB2215" i="1"/>
  <c r="Z2216" i="1"/>
  <c r="AB2216" i="1" l="1"/>
  <c r="Z2217" i="1"/>
  <c r="U2219" i="1"/>
  <c r="W2217" i="1"/>
  <c r="B2214" i="1" s="1"/>
  <c r="T2218" i="1"/>
  <c r="W2218" i="1" l="1"/>
  <c r="T2219" i="1"/>
  <c r="V2220" i="1" s="1"/>
  <c r="V2219" i="1"/>
  <c r="U2220" i="1"/>
  <c r="Z2218" i="1"/>
  <c r="AB2217" i="1"/>
  <c r="Z2219" i="1" l="1"/>
  <c r="AB2218" i="1"/>
  <c r="U2221" i="1"/>
  <c r="W2219" i="1"/>
  <c r="T2220" i="1"/>
  <c r="T2221" i="1" l="1"/>
  <c r="W2220" i="1"/>
  <c r="V2221" i="1"/>
  <c r="U2222" i="1"/>
  <c r="V2222" i="1"/>
  <c r="Z2220" i="1"/>
  <c r="AB2219" i="1"/>
  <c r="AB2220" i="1" l="1"/>
  <c r="Z2221" i="1"/>
  <c r="U2223" i="1"/>
  <c r="T2222" i="1"/>
  <c r="W2221" i="1"/>
  <c r="T2223" i="1" l="1"/>
  <c r="W2222" i="1"/>
  <c r="V2223" i="1"/>
  <c r="V2224" i="1"/>
  <c r="U2224" i="1"/>
  <c r="AB2221" i="1"/>
  <c r="Z2222" i="1"/>
  <c r="AB2222" i="1" l="1"/>
  <c r="Z2223" i="1"/>
  <c r="T2224" i="1"/>
  <c r="W2223" i="1"/>
  <c r="W2224" i="1" l="1"/>
  <c r="B2221" i="1" s="1"/>
  <c r="Z2224" i="1"/>
  <c r="AB2223" i="1"/>
  <c r="AB2224" i="1" l="1"/>
  <c r="B2228" i="1" l="1"/>
  <c r="AB2232" i="1" l="1"/>
  <c r="AB2233" i="1" l="1"/>
  <c r="Z2234" i="1"/>
  <c r="AB2234" i="1" l="1"/>
  <c r="Z2235" i="1"/>
  <c r="AB2235" i="1" l="1"/>
  <c r="Z2237" i="1" l="1"/>
  <c r="AB2237" i="1" l="1"/>
  <c r="Z2238" i="1"/>
  <c r="B2235" i="1"/>
  <c r="AB2238" i="1" l="1"/>
  <c r="Z2239" i="1"/>
  <c r="AB2239" i="1" l="1"/>
  <c r="Z2240" i="1"/>
  <c r="AB2240" i="1" l="1"/>
  <c r="Z2241" i="1"/>
  <c r="AB2241" i="1" l="1"/>
  <c r="Z2242" i="1"/>
  <c r="AB2242" i="1" l="1"/>
  <c r="Z2243" i="1"/>
  <c r="AB2243" i="1" l="1"/>
  <c r="Z2244" i="1"/>
  <c r="AB2244" i="1" l="1"/>
  <c r="Z2245" i="1"/>
  <c r="B2242" i="1"/>
  <c r="AB2245" i="1" l="1"/>
  <c r="Z2246" i="1"/>
  <c r="AB2246" i="1" l="1"/>
  <c r="Z2247" i="1"/>
  <c r="AB2247" i="1" l="1"/>
  <c r="Z2248" i="1"/>
  <c r="AB2248" i="1" l="1"/>
  <c r="Z2249" i="1"/>
  <c r="AB2249" i="1" l="1"/>
  <c r="Z2250" i="1"/>
  <c r="AB2250" i="1" l="1"/>
  <c r="Z2251" i="1"/>
  <c r="B2249" i="1" l="1"/>
  <c r="AB2251" i="1"/>
  <c r="Z2252" i="1"/>
  <c r="AB2252" i="1" l="1"/>
  <c r="Z2253" i="1"/>
  <c r="AB2253" i="1" l="1"/>
  <c r="Z2254" i="1"/>
  <c r="AB2254" i="1" l="1"/>
  <c r="Z2255" i="1"/>
  <c r="AB2255" i="1" l="1"/>
  <c r="Z2256" i="1"/>
  <c r="AB2256" i="1" l="1"/>
  <c r="Z2257" i="1"/>
  <c r="AB2257" i="1" l="1"/>
  <c r="Z2258" i="1"/>
  <c r="AB2258" i="1" l="1"/>
  <c r="Z2259" i="1"/>
  <c r="B2256" i="1"/>
  <c r="AB2259" i="1" l="1"/>
  <c r="Z2260" i="1"/>
  <c r="AB2260" i="1" l="1"/>
  <c r="Z2261" i="1"/>
  <c r="AB2261" i="1" l="1"/>
  <c r="Z2262" i="1"/>
  <c r="AB2262" i="1" l="1"/>
  <c r="Z2263" i="1"/>
  <c r="AB2263" i="1" l="1"/>
  <c r="Z2264" i="1"/>
  <c r="AB2264" i="1" l="1"/>
  <c r="Z2265" i="1"/>
  <c r="B2263" i="1" l="1"/>
  <c r="AB2265" i="1"/>
  <c r="Z2266" i="1"/>
  <c r="AB2266" i="1" l="1"/>
  <c r="Z2267" i="1"/>
  <c r="AB2267" i="1" l="1"/>
  <c r="Z2268" i="1"/>
  <c r="AB2268" i="1" l="1"/>
  <c r="Z2269" i="1"/>
  <c r="AB2269" i="1" l="1"/>
  <c r="Z2270" i="1"/>
  <c r="AB2270" i="1" l="1"/>
  <c r="Z2271" i="1"/>
  <c r="AB2271" i="1" l="1"/>
  <c r="Z2272" i="1"/>
  <c r="B2270" i="1" l="1"/>
  <c r="AB2272" i="1"/>
  <c r="Z2273" i="1"/>
  <c r="AB2273" i="1" l="1"/>
  <c r="Z2274" i="1"/>
  <c r="AB2274" i="1" l="1"/>
  <c r="Z2275" i="1"/>
  <c r="AB2275" i="1" l="1"/>
  <c r="Z2276" i="1"/>
  <c r="AB2276" i="1" l="1"/>
  <c r="Z2277" i="1"/>
  <c r="AB2277" i="1" l="1"/>
  <c r="Z2278" i="1"/>
  <c r="AB2278" i="1" l="1"/>
  <c r="Z2279" i="1"/>
  <c r="AB2279" i="1" l="1"/>
  <c r="Z2280" i="1"/>
  <c r="B2277" i="1"/>
  <c r="AB2280" i="1" l="1"/>
  <c r="Z2281" i="1"/>
  <c r="Z2282" i="1" l="1"/>
  <c r="AB2281" i="1"/>
  <c r="Z2283" i="1" l="1"/>
  <c r="AB2282" i="1"/>
  <c r="Z2284" i="1" l="1"/>
  <c r="AB2283" i="1"/>
  <c r="Z2285" i="1" l="1"/>
  <c r="AB2284" i="1"/>
  <c r="Z2286" i="1" l="1"/>
  <c r="AB2285" i="1"/>
  <c r="B2284" i="1" l="1"/>
  <c r="Z2287" i="1"/>
  <c r="AB2286" i="1"/>
  <c r="Z2288" i="1" l="1"/>
  <c r="AB2287" i="1"/>
  <c r="Z2289" i="1" l="1"/>
  <c r="AB2288" i="1"/>
  <c r="Z2290" i="1" l="1"/>
  <c r="AB2289" i="1"/>
  <c r="Z2291" i="1" l="1"/>
  <c r="AB2290" i="1"/>
  <c r="Z2292" i="1" l="1"/>
  <c r="AB2291" i="1"/>
  <c r="Z2293" i="1" l="1"/>
  <c r="AB2292" i="1"/>
  <c r="Z2294" i="1" l="1"/>
  <c r="AB2293" i="1"/>
  <c r="B2291" i="1"/>
  <c r="Z2295" i="1" l="1"/>
  <c r="AB2294" i="1"/>
  <c r="Z2296" i="1" l="1"/>
  <c r="AB2295" i="1"/>
  <c r="Z2297" i="1" l="1"/>
  <c r="AB2296" i="1"/>
  <c r="Z2298" i="1" l="1"/>
  <c r="AB2297" i="1"/>
  <c r="Z2299" i="1" l="1"/>
  <c r="AB2298" i="1"/>
  <c r="Z2300" i="1" l="1"/>
  <c r="AB2299" i="1"/>
  <c r="AB2300" i="1" l="1"/>
  <c r="Z2301" i="1"/>
  <c r="B2298" i="1"/>
  <c r="AB2301" i="1" l="1"/>
  <c r="Z2302" i="1"/>
  <c r="AB2302" i="1" l="1"/>
  <c r="Z2303" i="1"/>
  <c r="Z2304" i="1" l="1"/>
  <c r="AB2303" i="1"/>
  <c r="Z2305" i="1" l="1"/>
  <c r="AB2304" i="1"/>
  <c r="Z2306" i="1" l="1"/>
  <c r="AB2305" i="1"/>
  <c r="Z2307" i="1" l="1"/>
  <c r="AB2306" i="1"/>
  <c r="Z2308" i="1" l="1"/>
  <c r="AB2307" i="1"/>
  <c r="B2305" i="1"/>
  <c r="AB2308" i="1" l="1"/>
  <c r="Z2309" i="1"/>
  <c r="AB2309" i="1" l="1"/>
  <c r="Z2310" i="1"/>
  <c r="AB2310" i="1" l="1"/>
  <c r="Z2311" i="1"/>
  <c r="Z2312" i="1" l="1"/>
  <c r="AB2311" i="1"/>
  <c r="Z2313" i="1" l="1"/>
  <c r="AB2312" i="1"/>
  <c r="Z2314" i="1" l="1"/>
  <c r="AB2313" i="1"/>
  <c r="Z2315" i="1" l="1"/>
  <c r="AB2314" i="1"/>
  <c r="B2312" i="1"/>
  <c r="Z2316" i="1" l="1"/>
  <c r="AB2315" i="1"/>
  <c r="Z2317" i="1" l="1"/>
  <c r="AB2316" i="1"/>
  <c r="Z2318" i="1" l="1"/>
  <c r="AB2317" i="1"/>
  <c r="Z2319" i="1" l="1"/>
  <c r="AB2318" i="1"/>
  <c r="Z2320" i="1" l="1"/>
  <c r="AB2319" i="1"/>
  <c r="Z2321" i="1" l="1"/>
  <c r="AB2320" i="1"/>
  <c r="B2319" i="1" l="1"/>
  <c r="AB2321" i="1"/>
  <c r="Z2322" i="1"/>
  <c r="Z2323" i="1" l="1"/>
  <c r="AB2322" i="1"/>
  <c r="AB2323" i="1" l="1"/>
  <c r="Z2324" i="1"/>
  <c r="Z2325" i="1" l="1"/>
  <c r="AB2324" i="1"/>
  <c r="Z2326" i="1" l="1"/>
  <c r="AB2325" i="1"/>
  <c r="Z2327" i="1" l="1"/>
  <c r="AB2326" i="1"/>
  <c r="AB2327" i="1" l="1"/>
  <c r="Z2328" i="1"/>
  <c r="AB2328" i="1" l="1"/>
  <c r="Z2329" i="1"/>
  <c r="B2326" i="1"/>
  <c r="AB2329" i="1" l="1"/>
  <c r="Z2330" i="1"/>
  <c r="AB2330" i="1" l="1"/>
  <c r="Z2331" i="1"/>
  <c r="Z2332" i="1" l="1"/>
  <c r="AB2331" i="1"/>
  <c r="Z2333" i="1" l="1"/>
  <c r="AB2332" i="1"/>
  <c r="Z2334" i="1" l="1"/>
  <c r="AB2333" i="1"/>
  <c r="AB2334" i="1" l="1"/>
  <c r="Z2335" i="1"/>
  <c r="B2333" i="1" l="1"/>
  <c r="Z2336" i="1"/>
  <c r="AB2335" i="1"/>
  <c r="AB2336" i="1" l="1"/>
  <c r="Z2337" i="1"/>
  <c r="Z2338" i="1" l="1"/>
  <c r="AB2337" i="1"/>
  <c r="Z2339" i="1" l="1"/>
  <c r="AB2338" i="1"/>
  <c r="Z2340" i="1" l="1"/>
  <c r="AB2339" i="1"/>
  <c r="Z2341" i="1" l="1"/>
  <c r="AB2340" i="1"/>
  <c r="AB2341" i="1" l="1"/>
  <c r="Z2342" i="1"/>
  <c r="AB2342" i="1" l="1"/>
  <c r="Z2343" i="1"/>
  <c r="B2340" i="1"/>
  <c r="Z2344" i="1" l="1"/>
  <c r="AB2343" i="1"/>
  <c r="AB2344" i="1" l="1"/>
  <c r="Z2345" i="1"/>
  <c r="Z2346" i="1" l="1"/>
  <c r="AB2345" i="1"/>
  <c r="Z2347" i="1" l="1"/>
  <c r="AB2346" i="1"/>
  <c r="Z2348" i="1" l="1"/>
  <c r="AB2347" i="1"/>
  <c r="Z2349" i="1" l="1"/>
  <c r="AB2348" i="1"/>
  <c r="B2347" i="1" l="1"/>
  <c r="AB2349" i="1"/>
  <c r="Z2350" i="1"/>
  <c r="AB2350" i="1" l="1"/>
  <c r="Z2351" i="1"/>
  <c r="Z2352" i="1" l="1"/>
  <c r="AB2351" i="1"/>
  <c r="Z2353" i="1" l="1"/>
  <c r="AB2352" i="1"/>
  <c r="Z2354" i="1" l="1"/>
  <c r="AB2353" i="1"/>
  <c r="Z2355" i="1" l="1"/>
  <c r="AB2354" i="1"/>
  <c r="Z2356" i="1" l="1"/>
  <c r="AB2355" i="1"/>
  <c r="AB2356" i="1" l="1"/>
  <c r="Z2357" i="1"/>
  <c r="B2354" i="1"/>
  <c r="AB2357" i="1" l="1"/>
  <c r="Z2358" i="1"/>
  <c r="Z2359" i="1" l="1"/>
  <c r="AB2358" i="1"/>
  <c r="AB2359" i="1" l="1"/>
  <c r="Z2360" i="1"/>
  <c r="AB2360" i="1" l="1"/>
  <c r="Z2361" i="1"/>
  <c r="Z2362" i="1" l="1"/>
  <c r="AB2361" i="1"/>
  <c r="AB2362" i="1" l="1"/>
  <c r="Z2363" i="1"/>
  <c r="Z2364" i="1" l="1"/>
  <c r="AB2363" i="1"/>
  <c r="B2361" i="1"/>
  <c r="Z2365" i="1" l="1"/>
  <c r="AB2364" i="1"/>
  <c r="AB2365" i="1" l="1"/>
  <c r="Z2366" i="1"/>
  <c r="Z2367" i="1" l="1"/>
  <c r="AB2366" i="1"/>
  <c r="AB2367" i="1" l="1"/>
  <c r="Z2368" i="1"/>
  <c r="Z2369" i="1" l="1"/>
  <c r="AB2368" i="1"/>
  <c r="AB2369" i="1" l="1"/>
  <c r="Z2370" i="1"/>
  <c r="B2368" i="1" l="1"/>
  <c r="AB2370" i="1"/>
  <c r="Z2371" i="1"/>
  <c r="Z2372" i="1" l="1"/>
  <c r="AB2371" i="1"/>
  <c r="AB2372" i="1" l="1"/>
  <c r="Z2373" i="1"/>
  <c r="AB2373" i="1" l="1"/>
  <c r="Z2374" i="1"/>
  <c r="Z2375" i="1" l="1"/>
  <c r="AB2374" i="1"/>
  <c r="AB2375" i="1" l="1"/>
  <c r="Z2376" i="1"/>
  <c r="Z2377" i="1" l="1"/>
  <c r="AB2376" i="1"/>
  <c r="Z2378" i="1" l="1"/>
  <c r="AB2377" i="1"/>
  <c r="B2375" i="1"/>
  <c r="AB2378" i="1" l="1"/>
  <c r="Z2379" i="1"/>
  <c r="AB2379" i="1" l="1"/>
  <c r="Z2380" i="1"/>
  <c r="Z2381" i="1" l="1"/>
  <c r="AB2380" i="1"/>
  <c r="AB2381" i="1" l="1"/>
  <c r="Z2382" i="1"/>
  <c r="Z2383" i="1" l="1"/>
  <c r="AB2382" i="1"/>
  <c r="Z2384" i="1" l="1"/>
  <c r="AB2383" i="1"/>
  <c r="B2382" i="1" l="1"/>
  <c r="AB2384" i="1"/>
  <c r="Z2385" i="1"/>
  <c r="Z2386" i="1" l="1"/>
  <c r="AB2385" i="1"/>
  <c r="AB2386" i="1" l="1"/>
  <c r="Z2387" i="1"/>
  <c r="AB2387" i="1" l="1"/>
  <c r="Z2388" i="1"/>
  <c r="Z2389" i="1" l="1"/>
  <c r="AB2388" i="1"/>
  <c r="AB2389" i="1" l="1"/>
  <c r="Z2390" i="1"/>
  <c r="Z2391" i="1" l="1"/>
  <c r="AB2390" i="1"/>
  <c r="B2389" i="1" l="1"/>
  <c r="Z2392" i="1"/>
  <c r="AB2391" i="1"/>
  <c r="AB2392" i="1" l="1"/>
  <c r="Z2393" i="1"/>
  <c r="Z2394" i="1" l="1"/>
  <c r="AB2393" i="1"/>
  <c r="Z2395" i="1" l="1"/>
  <c r="AB2394" i="1"/>
  <c r="AB2395" i="1" l="1"/>
  <c r="Z2396" i="1"/>
  <c r="AB2396" i="1" l="1"/>
  <c r="Z2397" i="1"/>
  <c r="Z2398" i="1" l="1"/>
  <c r="AB2397" i="1"/>
  <c r="Z2399" i="1" l="1"/>
  <c r="AB2398" i="1"/>
  <c r="B2396" i="1"/>
  <c r="Z2400" i="1" l="1"/>
  <c r="AB2399" i="1"/>
  <c r="AB2400" i="1" l="1"/>
  <c r="Z2401" i="1"/>
  <c r="Z2402" i="1" l="1"/>
  <c r="AB2401" i="1"/>
  <c r="Z2403" i="1" l="1"/>
  <c r="AB2402" i="1"/>
  <c r="Z2404" i="1" l="1"/>
  <c r="AB2403" i="1"/>
  <c r="AB2404" i="1" l="1"/>
  <c r="Z2405" i="1"/>
  <c r="AB2405" i="1" l="1"/>
  <c r="Z2406" i="1"/>
  <c r="B2403" i="1"/>
  <c r="Z2407" i="1" l="1"/>
  <c r="AB2406" i="1"/>
  <c r="Z2408" i="1" l="1"/>
  <c r="AB2407" i="1"/>
  <c r="Z2409" i="1" l="1"/>
  <c r="AB2408" i="1"/>
  <c r="AB2409" i="1" l="1"/>
  <c r="Z2410" i="1"/>
  <c r="Z2411" i="1" l="1"/>
  <c r="AB2410" i="1"/>
  <c r="Z2412" i="1" l="1"/>
  <c r="AB2411" i="1"/>
  <c r="Z2413" i="1" l="1"/>
  <c r="AB2412" i="1"/>
  <c r="B2410" i="1"/>
  <c r="Z2414" i="1" l="1"/>
  <c r="AB2413" i="1"/>
  <c r="AB2414" i="1" l="1"/>
  <c r="Z2415" i="1"/>
  <c r="Z2416" i="1" l="1"/>
  <c r="AB2415" i="1"/>
  <c r="Z2417" i="1" l="1"/>
  <c r="AB2416" i="1"/>
  <c r="Z2418" i="1" l="1"/>
  <c r="AB2417" i="1"/>
  <c r="AB2418" i="1" l="1"/>
  <c r="Z2419" i="1"/>
  <c r="Z2420" i="1" l="1"/>
  <c r="AB2419" i="1"/>
  <c r="B2417" i="1"/>
  <c r="Z2421" i="1" l="1"/>
  <c r="AB2420" i="1"/>
  <c r="Z2422" i="1" l="1"/>
  <c r="AB2421" i="1"/>
  <c r="AB2422" i="1" l="1"/>
  <c r="Z2423" i="1"/>
  <c r="AB2423" i="1" l="1"/>
  <c r="Z2424" i="1"/>
  <c r="Z2425" i="1" l="1"/>
  <c r="AB2424" i="1"/>
  <c r="AB2425" i="1" l="1"/>
  <c r="Z2426" i="1"/>
  <c r="B2424" i="1" l="1"/>
  <c r="AB2426" i="1"/>
  <c r="Z2427" i="1"/>
  <c r="Z2428" i="1" l="1"/>
  <c r="AB2427" i="1"/>
  <c r="AB2428" i="1" l="1"/>
  <c r="Z2429" i="1"/>
  <c r="Z2430" i="1" l="1"/>
  <c r="AB2429" i="1"/>
  <c r="Z2431" i="1" l="1"/>
  <c r="AB2430" i="1"/>
  <c r="AB2431" i="1" l="1"/>
  <c r="Z2432" i="1"/>
  <c r="Z2433" i="1" l="1"/>
  <c r="AB2432" i="1"/>
  <c r="B2431" i="1" l="1"/>
  <c r="AB2433" i="1"/>
  <c r="Z2434" i="1"/>
  <c r="Z2435" i="1" l="1"/>
  <c r="AB2434" i="1"/>
  <c r="Z2436" i="1" l="1"/>
  <c r="AB2435" i="1"/>
  <c r="AB2436" i="1" l="1"/>
  <c r="Z2437" i="1"/>
  <c r="Z2438" i="1" l="1"/>
  <c r="AB2437" i="1"/>
  <c r="Z2439" i="1" l="1"/>
  <c r="AB2438" i="1"/>
  <c r="Z2440" i="1" l="1"/>
  <c r="AB2439" i="1"/>
  <c r="AB2440" i="1" l="1"/>
  <c r="Z2441" i="1"/>
  <c r="B2438" i="1"/>
  <c r="Z2442" i="1" l="1"/>
  <c r="AB2441" i="1"/>
  <c r="AB2442" i="1" l="1"/>
  <c r="Z2443" i="1"/>
  <c r="Z2444" i="1" l="1"/>
  <c r="AB2443" i="1"/>
  <c r="AB2444" i="1" l="1"/>
  <c r="Z2445" i="1"/>
  <c r="AB2445" i="1" l="1"/>
  <c r="Z2446" i="1"/>
  <c r="Z2447" i="1" l="1"/>
  <c r="AB2446" i="1"/>
  <c r="Z2448" i="1" l="1"/>
  <c r="AB2447" i="1"/>
  <c r="B2445" i="1"/>
  <c r="Z2449" i="1" l="1"/>
  <c r="AB2448" i="1"/>
  <c r="AB2449" i="1" l="1"/>
  <c r="Z2450" i="1"/>
  <c r="AB2450" i="1" l="1"/>
  <c r="Z2451" i="1"/>
  <c r="AB2451" i="1" l="1"/>
  <c r="Z2452" i="1"/>
  <c r="Z2453" i="1" l="1"/>
  <c r="AB2452" i="1"/>
  <c r="Z2454" i="1" l="1"/>
  <c r="AB2453" i="1"/>
  <c r="AB2454" i="1" l="1"/>
  <c r="Z2455" i="1"/>
  <c r="B2452" i="1"/>
  <c r="AB2455" i="1" l="1"/>
  <c r="Z2456" i="1"/>
  <c r="AB2456" i="1" l="1"/>
  <c r="Z2457" i="1"/>
  <c r="Z2458" i="1" l="1"/>
  <c r="AB2457" i="1"/>
  <c r="Z2459" i="1" l="1"/>
  <c r="AB2458" i="1"/>
  <c r="AB2459" i="1" l="1"/>
  <c r="Z2460" i="1"/>
  <c r="AB2460" i="1" l="1"/>
  <c r="Z2461" i="1"/>
  <c r="B2459" i="1" l="1"/>
  <c r="Z2462" i="1"/>
  <c r="AB2461" i="1"/>
  <c r="Z2463" i="1" l="1"/>
  <c r="AB2462" i="1"/>
  <c r="Z2464" i="1" l="1"/>
  <c r="AB2463" i="1"/>
  <c r="AB2464" i="1" l="1"/>
  <c r="Z2465" i="1"/>
  <c r="AB2465" i="1" l="1"/>
  <c r="Z2466" i="1"/>
  <c r="Z2467" i="1" l="1"/>
  <c r="AB2466" i="1"/>
  <c r="Z2468" i="1" l="1"/>
  <c r="AB2467" i="1"/>
  <c r="AB2468" i="1" l="1"/>
  <c r="Z2469" i="1"/>
  <c r="B2466" i="1"/>
  <c r="Z2470" i="1" l="1"/>
  <c r="AB2469" i="1"/>
  <c r="AB2470" i="1" l="1"/>
  <c r="Z2471" i="1"/>
  <c r="Z2472" i="1" l="1"/>
  <c r="AB2471" i="1"/>
  <c r="Z2473" i="1" l="1"/>
  <c r="AB2472" i="1"/>
  <c r="AB2473" i="1" l="1"/>
  <c r="Z2474" i="1"/>
  <c r="AB2474" i="1" l="1"/>
  <c r="Z2475" i="1"/>
  <c r="B2473" i="1" l="1"/>
  <c r="Z2476" i="1"/>
  <c r="AB2475" i="1"/>
  <c r="Z2477" i="1" l="1"/>
  <c r="AB2476" i="1"/>
  <c r="Z2478" i="1" l="1"/>
  <c r="AB2477" i="1"/>
  <c r="AB2478" i="1" l="1"/>
  <c r="Z2479" i="1"/>
  <c r="AB2479" i="1" l="1"/>
  <c r="Z2480" i="1"/>
  <c r="Z2481" i="1" l="1"/>
  <c r="AB2480" i="1"/>
  <c r="Z2482" i="1" l="1"/>
  <c r="AB2481" i="1"/>
  <c r="AB2482" i="1" l="1"/>
  <c r="Z2483" i="1"/>
  <c r="B2480" i="1"/>
  <c r="AB2483" i="1" l="1"/>
  <c r="Z2484" i="1"/>
  <c r="AB2484" i="1" l="1"/>
  <c r="Z2485" i="1"/>
  <c r="Z2486" i="1" l="1"/>
  <c r="AB2485" i="1"/>
  <c r="Z2487" i="1" l="1"/>
  <c r="AB2486" i="1"/>
  <c r="AB2487" i="1" l="1"/>
  <c r="Z2488" i="1"/>
  <c r="AB2488" i="1" l="1"/>
  <c r="Z2489" i="1"/>
  <c r="Z2490" i="1" l="1"/>
  <c r="AB2489" i="1"/>
  <c r="B2487" i="1"/>
  <c r="Z2491" i="1" l="1"/>
  <c r="AB2490" i="1"/>
  <c r="AB2491" i="1" l="1"/>
  <c r="Z2492" i="1"/>
  <c r="Z2493" i="1" l="1"/>
  <c r="AB2492" i="1"/>
  <c r="Z2494" i="1" l="1"/>
  <c r="AB2493" i="1"/>
  <c r="Z2495" i="1" l="1"/>
  <c r="AB2494" i="1"/>
  <c r="AB2495" i="1" l="1"/>
  <c r="Z2496" i="1"/>
  <c r="B2494" i="1" l="1"/>
  <c r="AB2496" i="1"/>
  <c r="Z2497" i="1"/>
  <c r="AB2497" i="1" l="1"/>
  <c r="Z2498" i="1"/>
  <c r="AB2498" i="1" l="1"/>
  <c r="Z2499" i="1"/>
  <c r="AB2499" i="1" l="1"/>
  <c r="Z2500" i="1"/>
  <c r="AB2500" i="1" l="1"/>
  <c r="Z2501" i="1"/>
  <c r="AB2501" i="1" l="1"/>
  <c r="Z2502" i="1"/>
  <c r="AB2502" i="1" l="1"/>
  <c r="Z2503" i="1"/>
  <c r="B2501" i="1" l="1"/>
  <c r="AB2503" i="1"/>
  <c r="Z2504" i="1"/>
  <c r="AB2504" i="1" l="1"/>
  <c r="Z2505" i="1"/>
  <c r="AB2505" i="1" l="1"/>
  <c r="Z2506" i="1"/>
  <c r="AB2506" i="1" l="1"/>
  <c r="Z2507" i="1"/>
  <c r="AB2507" i="1" l="1"/>
  <c r="Z2508" i="1"/>
  <c r="AB2508" i="1" l="1"/>
  <c r="Z2509" i="1"/>
  <c r="AB2509" i="1" l="1"/>
  <c r="Z2510" i="1"/>
  <c r="AB2510" i="1" l="1"/>
  <c r="Z2511" i="1"/>
  <c r="B2508" i="1"/>
  <c r="AB2511" i="1" l="1"/>
  <c r="Z2512" i="1"/>
  <c r="AB2512" i="1" l="1"/>
  <c r="Z2513" i="1"/>
  <c r="AB2513" i="1" l="1"/>
  <c r="Z2514" i="1"/>
  <c r="AB2514" i="1" l="1"/>
  <c r="Z2515" i="1"/>
  <c r="AB2515" i="1" l="1"/>
  <c r="Z2516" i="1"/>
  <c r="AB2516" i="1" l="1"/>
  <c r="Z2517" i="1"/>
  <c r="AB2517" i="1" l="1"/>
  <c r="Z2518" i="1"/>
  <c r="B2515" i="1"/>
  <c r="AB2518" i="1" l="1"/>
  <c r="Z2519" i="1"/>
  <c r="AB2519" i="1" l="1"/>
  <c r="Z2520" i="1"/>
  <c r="AB2520" i="1" l="1"/>
  <c r="Z2521" i="1"/>
  <c r="AB2521" i="1" l="1"/>
  <c r="Z2522" i="1"/>
  <c r="AB2522" i="1" l="1"/>
  <c r="Z2523" i="1"/>
  <c r="AB2523" i="1" l="1"/>
  <c r="Z2524" i="1"/>
  <c r="AB2524" i="1" l="1"/>
  <c r="Z2525" i="1"/>
  <c r="B2522" i="1"/>
  <c r="AB2525" i="1" l="1"/>
  <c r="Z2526" i="1"/>
  <c r="AB2526" i="1" l="1"/>
  <c r="Z2527" i="1"/>
  <c r="AB2527" i="1" l="1"/>
  <c r="Z2528" i="1"/>
  <c r="AB2528" i="1" l="1"/>
  <c r="Z2529" i="1"/>
  <c r="AB2529" i="1" l="1"/>
  <c r="Z2530" i="1"/>
  <c r="AB2530" i="1" l="1"/>
  <c r="Z2531" i="1"/>
  <c r="AB2531" i="1" l="1"/>
  <c r="Z2532" i="1"/>
  <c r="B2529" i="1"/>
  <c r="AB2532" i="1" l="1"/>
  <c r="Z2533" i="1"/>
  <c r="AB2533" i="1" l="1"/>
  <c r="Z2534" i="1"/>
  <c r="AB2534" i="1" l="1"/>
  <c r="Z2535" i="1"/>
  <c r="AB2535" i="1" l="1"/>
  <c r="Z2536" i="1"/>
  <c r="AB2536" i="1" l="1"/>
  <c r="Z2537" i="1"/>
  <c r="AB2537" i="1" l="1"/>
  <c r="Z2538" i="1"/>
  <c r="AB2538" i="1" l="1"/>
  <c r="Z2539" i="1"/>
  <c r="B2536" i="1"/>
  <c r="AB2539" i="1" l="1"/>
  <c r="Z2540" i="1"/>
  <c r="AB2540" i="1" l="1"/>
  <c r="Z2541" i="1"/>
  <c r="AB2541" i="1" l="1"/>
  <c r="Z2542" i="1"/>
  <c r="AB2542" i="1" l="1"/>
  <c r="Z2543" i="1"/>
  <c r="AB2543" i="1" l="1"/>
  <c r="Z2544" i="1"/>
  <c r="AB2544" i="1" l="1"/>
  <c r="Z2545" i="1"/>
  <c r="B2543" i="1" l="1"/>
  <c r="AB2545" i="1"/>
  <c r="Z2546" i="1"/>
  <c r="AB2546" i="1" l="1"/>
  <c r="Z2547" i="1"/>
  <c r="AB2547" i="1" l="1"/>
  <c r="Z2548" i="1"/>
  <c r="AB2548" i="1" l="1"/>
  <c r="Z2549" i="1"/>
  <c r="AB2549" i="1" l="1"/>
  <c r="Z2550" i="1"/>
  <c r="AB2550" i="1" l="1"/>
  <c r="Z2551" i="1"/>
  <c r="AB2551" i="1" l="1"/>
  <c r="Z2552" i="1"/>
  <c r="B2550" i="1" l="1"/>
  <c r="AB2552" i="1"/>
  <c r="Z2553" i="1"/>
  <c r="AB2553" i="1" l="1"/>
  <c r="Z2554" i="1"/>
  <c r="AB2554" i="1" l="1"/>
  <c r="Z2555" i="1"/>
  <c r="AB2555" i="1" l="1"/>
  <c r="Z2556" i="1"/>
  <c r="AB2556" i="1" l="1"/>
  <c r="Z2557" i="1"/>
  <c r="AB2557" i="1" l="1"/>
  <c r="Z2558" i="1"/>
  <c r="AB2558" i="1" l="1"/>
  <c r="Z2559" i="1"/>
  <c r="AB2559" i="1" l="1"/>
  <c r="Z2560" i="1"/>
  <c r="B2557" i="1"/>
  <c r="AB2560" i="1" l="1"/>
  <c r="Z2561" i="1"/>
  <c r="AB2561" i="1" l="1"/>
  <c r="Z2562" i="1"/>
  <c r="AB2562" i="1" l="1"/>
  <c r="Z2563" i="1"/>
  <c r="AB2563" i="1" l="1"/>
  <c r="Z2564" i="1"/>
  <c r="AB2564" i="1" l="1"/>
  <c r="Z2565" i="1"/>
  <c r="AB2565" i="1" l="1"/>
  <c r="Z2566" i="1"/>
  <c r="B2564" i="1" l="1"/>
  <c r="AB2566" i="1"/>
  <c r="Z2567" i="1"/>
  <c r="AB2567" i="1" l="1"/>
  <c r="Z2568" i="1"/>
  <c r="AB2568" i="1" l="1"/>
  <c r="Z2569" i="1"/>
  <c r="AB2569" i="1" l="1"/>
  <c r="B2571" i="1" l="1"/>
</calcChain>
</file>

<file path=xl/sharedStrings.xml><?xml version="1.0" encoding="utf-8"?>
<sst xmlns="http://schemas.openxmlformats.org/spreadsheetml/2006/main" count="8007" uniqueCount="360">
  <si>
    <t>wk</t>
  </si>
  <si>
    <t>Datum</t>
  </si>
  <si>
    <t>#</t>
  </si>
  <si>
    <t>k</t>
  </si>
  <si>
    <t>Art</t>
  </si>
  <si>
    <t>Zeit</t>
  </si>
  <si>
    <t>KM</t>
  </si>
  <si>
    <t>Pace</t>
  </si>
  <si>
    <t>HFQ</t>
  </si>
  <si>
    <t>TSS</t>
  </si>
  <si>
    <t>Watt</t>
  </si>
  <si>
    <t>HM</t>
  </si>
  <si>
    <t>ECOR</t>
  </si>
  <si>
    <t>Schuh</t>
  </si>
  <si>
    <t>-</t>
  </si>
  <si>
    <t>pwr/hr</t>
  </si>
  <si>
    <t>tATL</t>
  </si>
  <si>
    <t>tCTL</t>
  </si>
  <si>
    <t>TSB</t>
  </si>
  <si>
    <t>TSS load</t>
  </si>
  <si>
    <t>RSS</t>
  </si>
  <si>
    <t>RSS/TSS</t>
  </si>
  <si>
    <t>rATL</t>
  </si>
  <si>
    <t>rCTL</t>
  </si>
  <si>
    <t>RSS load</t>
  </si>
  <si>
    <t>GA2</t>
  </si>
  <si>
    <t>Km</t>
  </si>
  <si>
    <t>load</t>
  </si>
  <si>
    <t>001</t>
  </si>
  <si>
    <t>GA1</t>
  </si>
  <si>
    <t>New Balance</t>
  </si>
  <si>
    <t>002</t>
  </si>
  <si>
    <t>003</t>
  </si>
  <si>
    <t>ASICS DynaFlite</t>
  </si>
  <si>
    <t>004</t>
  </si>
  <si>
    <t>005</t>
  </si>
  <si>
    <t>006</t>
  </si>
  <si>
    <t>REP</t>
  </si>
  <si>
    <t>007</t>
  </si>
  <si>
    <t>008</t>
  </si>
  <si>
    <t>n</t>
  </si>
  <si>
    <t>WK</t>
  </si>
  <si>
    <t>009</t>
  </si>
  <si>
    <t>010</t>
  </si>
  <si>
    <t>INT</t>
  </si>
  <si>
    <t>011</t>
  </si>
  <si>
    <t>ASICS GEL-Kayano 20</t>
  </si>
  <si>
    <t>012</t>
  </si>
  <si>
    <t>SL</t>
  </si>
  <si>
    <t>013</t>
  </si>
  <si>
    <t>014</t>
  </si>
  <si>
    <t>015</t>
  </si>
  <si>
    <t>016</t>
  </si>
  <si>
    <t>017</t>
  </si>
  <si>
    <t>018</t>
  </si>
  <si>
    <t>019</t>
  </si>
  <si>
    <t>CP</t>
  </si>
  <si>
    <t>020</t>
  </si>
  <si>
    <t>021</t>
  </si>
  <si>
    <t>022</t>
  </si>
  <si>
    <t>023</t>
  </si>
  <si>
    <t>024</t>
  </si>
  <si>
    <t>025</t>
  </si>
  <si>
    <t>026</t>
  </si>
  <si>
    <t>027</t>
  </si>
  <si>
    <t>028</t>
  </si>
  <si>
    <t>029</t>
  </si>
  <si>
    <t>030</t>
  </si>
  <si>
    <t>031</t>
  </si>
  <si>
    <t>032</t>
  </si>
  <si>
    <t>033</t>
  </si>
  <si>
    <t>HMRT</t>
  </si>
  <si>
    <t>034</t>
  </si>
  <si>
    <t>035</t>
  </si>
  <si>
    <t>036</t>
  </si>
  <si>
    <t>037</t>
  </si>
  <si>
    <t>038</t>
  </si>
  <si>
    <t>INT8</t>
  </si>
  <si>
    <t>039</t>
  </si>
  <si>
    <t>040</t>
  </si>
  <si>
    <t>041</t>
  </si>
  <si>
    <t>042</t>
  </si>
  <si>
    <t>GA1.20</t>
  </si>
  <si>
    <t>043</t>
  </si>
  <si>
    <t>GA1.8</t>
  </si>
  <si>
    <t>044</t>
  </si>
  <si>
    <t>HMRT4</t>
  </si>
  <si>
    <t>045</t>
  </si>
  <si>
    <t>REP6</t>
  </si>
  <si>
    <t>046</t>
  </si>
  <si>
    <t>047</t>
  </si>
  <si>
    <t>GA1.6</t>
  </si>
  <si>
    <t>048</t>
  </si>
  <si>
    <t>GA1.4</t>
  </si>
  <si>
    <t>049</t>
  </si>
  <si>
    <t>050</t>
  </si>
  <si>
    <t>051</t>
  </si>
  <si>
    <t>052</t>
  </si>
  <si>
    <t>rec</t>
  </si>
  <si>
    <t>053</t>
  </si>
  <si>
    <t>054</t>
  </si>
  <si>
    <t>055</t>
  </si>
  <si>
    <t>056</t>
  </si>
  <si>
    <t>057</t>
  </si>
  <si>
    <t>058</t>
  </si>
  <si>
    <t>059</t>
  </si>
  <si>
    <t>060</t>
  </si>
  <si>
    <t>061</t>
  </si>
  <si>
    <t>GA1.12</t>
  </si>
  <si>
    <t>062</t>
  </si>
  <si>
    <t>Saucony München 3</t>
  </si>
  <si>
    <t>063</t>
  </si>
  <si>
    <t>064</t>
  </si>
  <si>
    <t>065</t>
  </si>
  <si>
    <t>066</t>
  </si>
  <si>
    <t>067</t>
  </si>
  <si>
    <t>SL10</t>
  </si>
  <si>
    <t>068</t>
  </si>
  <si>
    <t>069</t>
  </si>
  <si>
    <t>070</t>
  </si>
  <si>
    <t>071</t>
  </si>
  <si>
    <t>072</t>
  </si>
  <si>
    <t>GA1.16</t>
  </si>
  <si>
    <t>073</t>
  </si>
  <si>
    <t>074</t>
  </si>
  <si>
    <t>075</t>
  </si>
  <si>
    <t>076</t>
  </si>
  <si>
    <t>077</t>
  </si>
  <si>
    <t>078</t>
  </si>
  <si>
    <t>079</t>
  </si>
  <si>
    <t>080</t>
  </si>
  <si>
    <t>081</t>
  </si>
  <si>
    <t>082</t>
  </si>
  <si>
    <t>083</t>
  </si>
  <si>
    <t>084</t>
  </si>
  <si>
    <t>085</t>
  </si>
  <si>
    <t>SL12</t>
  </si>
  <si>
    <t>086</t>
  </si>
  <si>
    <t>GA1.14</t>
  </si>
  <si>
    <t>087</t>
  </si>
  <si>
    <t>REP4</t>
  </si>
  <si>
    <t>088</t>
  </si>
  <si>
    <t>089</t>
  </si>
  <si>
    <t>090</t>
  </si>
  <si>
    <t>091</t>
  </si>
  <si>
    <t>092</t>
  </si>
  <si>
    <t>093</t>
  </si>
  <si>
    <t>094</t>
  </si>
  <si>
    <t>PYR600</t>
  </si>
  <si>
    <t>095</t>
  </si>
  <si>
    <t>096</t>
  </si>
  <si>
    <t>GA1.18</t>
  </si>
  <si>
    <t>097</t>
  </si>
  <si>
    <t>REP8</t>
  </si>
  <si>
    <t>098</t>
  </si>
  <si>
    <t>099</t>
  </si>
  <si>
    <t>PYR800</t>
  </si>
  <si>
    <t>100</t>
  </si>
  <si>
    <t>101</t>
  </si>
  <si>
    <t>102</t>
  </si>
  <si>
    <t>REP10</t>
  </si>
  <si>
    <t>103</t>
  </si>
  <si>
    <t>104</t>
  </si>
  <si>
    <t>INT4</t>
  </si>
  <si>
    <t>105</t>
  </si>
  <si>
    <t>106</t>
  </si>
  <si>
    <t>GA1.22</t>
  </si>
  <si>
    <t>107</t>
  </si>
  <si>
    <t>108</t>
  </si>
  <si>
    <t>109</t>
  </si>
  <si>
    <t>110</t>
  </si>
  <si>
    <t>Adizero Boston</t>
  </si>
  <si>
    <t>111</t>
  </si>
  <si>
    <t>INT6</t>
  </si>
  <si>
    <t>112</t>
  </si>
  <si>
    <t>113</t>
  </si>
  <si>
    <t>4INT2k</t>
  </si>
  <si>
    <t>114</t>
  </si>
  <si>
    <t>115</t>
  </si>
  <si>
    <t>116</t>
  </si>
  <si>
    <t>117</t>
  </si>
  <si>
    <t>118</t>
  </si>
  <si>
    <t>FS</t>
  </si>
  <si>
    <t>119</t>
  </si>
  <si>
    <t>120</t>
  </si>
  <si>
    <t>121</t>
  </si>
  <si>
    <t>122</t>
  </si>
  <si>
    <t>INT10</t>
  </si>
  <si>
    <t>123</t>
  </si>
  <si>
    <t>124</t>
  </si>
  <si>
    <t>125</t>
  </si>
  <si>
    <t>126</t>
  </si>
  <si>
    <t>127</t>
  </si>
  <si>
    <t>128</t>
  </si>
  <si>
    <t>129</t>
  </si>
  <si>
    <t>130</t>
  </si>
  <si>
    <t>131</t>
  </si>
  <si>
    <t>132</t>
  </si>
  <si>
    <t>133</t>
  </si>
  <si>
    <t>134</t>
  </si>
  <si>
    <t>135</t>
  </si>
  <si>
    <t>136</t>
  </si>
  <si>
    <t>137</t>
  </si>
  <si>
    <t>138</t>
  </si>
  <si>
    <t>139</t>
  </si>
  <si>
    <t>PYR3</t>
  </si>
  <si>
    <t>140</t>
  </si>
  <si>
    <t>141</t>
  </si>
  <si>
    <t>SL14</t>
  </si>
  <si>
    <t>142</t>
  </si>
  <si>
    <t>143</t>
  </si>
  <si>
    <t>144</t>
  </si>
  <si>
    <t>145</t>
  </si>
  <si>
    <t>146</t>
  </si>
  <si>
    <t>147</t>
  </si>
  <si>
    <t>148</t>
  </si>
  <si>
    <t>149</t>
  </si>
  <si>
    <t>150</t>
  </si>
  <si>
    <t>151</t>
  </si>
  <si>
    <t>GA2.10</t>
  </si>
  <si>
    <t>152</t>
  </si>
  <si>
    <t>153</t>
  </si>
  <si>
    <t>GA1.10</t>
  </si>
  <si>
    <t>154</t>
  </si>
  <si>
    <t>155</t>
  </si>
  <si>
    <t>156</t>
  </si>
  <si>
    <t>157</t>
  </si>
  <si>
    <t>158</t>
  </si>
  <si>
    <t>159</t>
  </si>
  <si>
    <t>160</t>
  </si>
  <si>
    <t>161</t>
  </si>
  <si>
    <t>162</t>
  </si>
  <si>
    <t>163</t>
  </si>
  <si>
    <t>164</t>
  </si>
  <si>
    <t>GA2.12</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</si>
  <si>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</si>
  <si>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</si>
  <si>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</si>
  <si>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</si>
  <si>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</si>
  <si>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</si>
  <si>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</si>
  <si>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</si>
  <si>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</si>
  <si>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</si>
  <si>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</si>
  <si>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</si>
  <si>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</si>
  <si>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</si>
  <si>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</si>
  <si>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</si>
  <si>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</si>
  <si>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</si>
  <si>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</si>
  <si>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</si>
  <si>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</si>
  <si>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</si>
  <si>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</si>
  <si>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GA2.14</t>
  </si>
  <si>
    <t>188</t>
  </si>
  <si>
    <t>189</t>
  </si>
  <si>
    <t>190</t>
  </si>
  <si>
    <t>191</t>
  </si>
  <si>
    <t>192</t>
  </si>
  <si>
    <t>Z4.40</t>
  </si>
  <si>
    <t>GA1.16s</t>
  </si>
  <si>
    <t>New Balance 860 v9</t>
  </si>
  <si>
    <t>Saucony Guide ISO 2</t>
  </si>
  <si>
    <t>Z4.30</t>
  </si>
  <si>
    <t>New Balance 1080 v9</t>
  </si>
  <si>
    <t>GA1.20s</t>
  </si>
  <si>
    <t>REP12</t>
  </si>
  <si>
    <t>Z4.50</t>
  </si>
  <si>
    <t>Z4.60</t>
  </si>
  <si>
    <t>HMRT6</t>
  </si>
  <si>
    <t>rec60</t>
  </si>
  <si>
    <t>Brooks Defyance 10</t>
  </si>
  <si>
    <t>Z2.mHR</t>
  </si>
  <si>
    <t>Z2.HR</t>
  </si>
  <si>
    <t>Z2.10</t>
  </si>
  <si>
    <t>Z1.sHR</t>
  </si>
  <si>
    <t>Z1.12</t>
  </si>
  <si>
    <t>Z2.8</t>
  </si>
  <si>
    <t>Z2.60'</t>
  </si>
  <si>
    <t>Z2.12</t>
  </si>
  <si>
    <t>Z2.14</t>
  </si>
  <si>
    <t>Z1.mHR</t>
  </si>
  <si>
    <t>Adizero Boston 8</t>
  </si>
  <si>
    <t>j</t>
  </si>
  <si>
    <t>Z2.sHR</t>
  </si>
  <si>
    <t>FS.10</t>
  </si>
  <si>
    <t>Z2.16</t>
  </si>
  <si>
    <t>Z2.90'</t>
  </si>
  <si>
    <t>Z2.110'</t>
  </si>
  <si>
    <t>New Balance 1080 v10</t>
  </si>
  <si>
    <t>Z2.2h</t>
  </si>
  <si>
    <t>Z1.HR</t>
  </si>
  <si>
    <t>Z2.25</t>
  </si>
  <si>
    <t>nct-lauf</t>
  </si>
  <si>
    <t>trail</t>
  </si>
  <si>
    <t>Innov-8 Terraultra</t>
  </si>
  <si>
    <t>MON</t>
  </si>
  <si>
    <t>HOKA Clifton 7</t>
  </si>
  <si>
    <t>INT5</t>
  </si>
  <si>
    <t>Z4.10k</t>
  </si>
  <si>
    <t>hills</t>
  </si>
  <si>
    <t>trails</t>
  </si>
  <si>
    <t>Z2.70'</t>
  </si>
  <si>
    <t>Z4.20</t>
  </si>
  <si>
    <t>Z2.80'</t>
  </si>
  <si>
    <t>Brooks Defyance 11</t>
  </si>
  <si>
    <t>HOKA Carbon X</t>
  </si>
  <si>
    <t>Z4.4x6'</t>
  </si>
  <si>
    <t>Z4.4x8'</t>
  </si>
  <si>
    <t>Z5.8x3'</t>
  </si>
  <si>
    <t>Z2.100'</t>
  </si>
  <si>
    <t>Z4.4x10'</t>
  </si>
  <si>
    <t>Z4.3x12'</t>
  </si>
  <si>
    <t>Z3.20</t>
  </si>
  <si>
    <t>Z5.5x3'</t>
  </si>
  <si>
    <t>5k-wk</t>
  </si>
  <si>
    <t>bb</t>
  </si>
  <si>
    <t>Z2.6</t>
  </si>
  <si>
    <t>Z2.45'</t>
  </si>
  <si>
    <t>Z3.10'</t>
  </si>
  <si>
    <t>Z3.20'</t>
  </si>
  <si>
    <t>Z4.4x5'</t>
  </si>
  <si>
    <t>Z1.45'</t>
  </si>
  <si>
    <t>Z3.60'</t>
  </si>
  <si>
    <t>Mizuno</t>
  </si>
  <si>
    <t>Z6.6x90''</t>
  </si>
  <si>
    <t>Z6.8x90''</t>
  </si>
  <si>
    <t>Z5.6x3'</t>
  </si>
  <si>
    <t>Adidas Solarglide 5</t>
  </si>
  <si>
    <t>HOKA Rincon 3</t>
  </si>
  <si>
    <t xml:space="preserve"> </t>
  </si>
  <si>
    <t>ecor</t>
  </si>
  <si>
    <t>pw/hr</t>
  </si>
  <si>
    <t>str</t>
  </si>
  <si>
    <t>6x1'</t>
  </si>
  <si>
    <t>HOKA Clifton 8</t>
  </si>
  <si>
    <t>8x1'/1'</t>
  </si>
  <si>
    <t>wo</t>
  </si>
  <si>
    <t>Z2.30'</t>
  </si>
  <si>
    <t>HOKA Rincon 3 II</t>
  </si>
  <si>
    <t>Z2.40'</t>
  </si>
  <si>
    <t>Innov-8 Trailfly</t>
  </si>
  <si>
    <t>5k</t>
  </si>
  <si>
    <t>FS45</t>
  </si>
  <si>
    <t>HOKA Mach 5</t>
  </si>
  <si>
    <t>Saucony Triumph 21</t>
  </si>
  <si>
    <t>FTP</t>
  </si>
  <si>
    <t/>
  </si>
  <si>
    <t>value sync</t>
  </si>
  <si>
    <t>Z4.2x11</t>
  </si>
  <si>
    <t>0</t>
  </si>
  <si>
    <t>Z2.4</t>
  </si>
  <si>
    <t>W1</t>
  </si>
  <si>
    <t>W2</t>
  </si>
  <si>
    <t>4x2:40'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</si>
</sst>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
    <numFmt numFmtId="165" formatCode="0.0"/>
    <numFmt numFmtId="166" formatCode="ddd\ dd\.mm"/>
    <numFmt numFmtId="167" formatCode="0.000"/>
  </numFmts>
  <fonts count="15" x14ac:knownFonts="1">
    <font>
      <sz val="10"/>
      <name val="Arial"/>
      <family val="2"/>
    </font>
    <font>
      <sz val="10"/>
      <name val="Arial"/>
      <family val="2"/>
    </font>
    <font>
      <b/>
      <sz val="11"/>
      <name val="Calibri"/>
      <family val="2"/>
      <scheme val="minor"/>
    </font>
    <font>
      <b/>
      <sz val="10"/>
      <name val="Arial"/>
      <family val="2"/>
    </font>
    <font>
      <sz val="11"/>
      <name val="Calibri"/>
      <family val="2"/>
      <scheme val="minor"/>
    </font>
    <font>
      <b/>
      <sz val="11"/>
      <color theme="1"/>
      <name val="Calibri"/>
      <family val="2"/>
      <scheme val="minor"/>
    </font>
    <font>
      <sz val="11"/>
      <color rgb="FF000000"/>
      <name val="Calibri"/>
      <family val="2"/>
      <scheme val="minor"/>
    </font>
    <font>
      <u/>
      <sz val="10"/>
      <color theme="10"/>
      <name val="Arial"/>
      <family val="2"/>
    </font>
    <font>
      <b/>
      <u/>
      <sz val="11"/>
      <color theme="10"/>
      <name val="Calibri"/>
      <family val="2"/>
      <scheme val="minor"/>
    </font>
    <font>
      <b/>
      <sz val="11"/>
      <name val="Calibri"/>
      <family val="2"/>
    </font>
    <font>
      <b/>
      <sz val="10"/>
      <name val="Calibri"/>
      <family val="2"/>
      <scheme val="minor"/>
    </font>
    <font>
      <b/>
      <sz val="10"/>
      <color theme="1"/>
      <name val="Arial"/>
      <family val="2"/>
    </font>
    <font>
      <b/>
      <sz val="10"/>
      <name val="Calibri"/>
      <family val="2"/>
    </font>
    <font>
      <sz val="9"/>
      <name val="Arial"/>
      <family val="2"/>
    </font>
    <font>
      <sz val="11"/>
      <name val="Calibri"/>
      <family val="2"/>
    </font>
  </fonts>
  <fills count="1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rgb="FFFFFFFF"/>
        <bgColor rgb="FF000000"/>
      </patternFill>
    </fill>
  </fills>
  <borders count="107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auto="1"/>
      </left>
      <right/>
      <top/>
      <bottom/>
      <diagonal/>
    </border>
    <border>
      <left style="medium">
        <color indexed="64"/>
      </left>
      <right style="medium">
        <color indexed="64"/>
      </right>
      <top/>
      <bottom/>
      <diagonal/>
    </border>
    <border>
      <left/>
      <right style="medium">
        <color auto="1"/>
      </right>
      <top/>
      <bottom/>
      <diagonal/>
    </border>
    <border>
      <left style="medium">
        <color auto="1"/>
      </left>
      <right style="medium">
        <color auto="1"/>
      </right>
      <top/>
      <bottom style="medium">
        <color indexed="64"/>
      </bottom>
      <diagonal/>
    </border>
    <border>
      <left style="medium">
        <color auto="1"/>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64"/>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bottom style="thin">
        <color indexed="8"/>
      </bottom>
      <diagonal/>
    </border>
    <border>
      <left/>
      <right/>
      <top/>
      <bottom style="thin">
        <color indexed="8"/>
      </bottom>
      <diagonal/>
    </border>
    <border>
      <left style="medium">
        <color indexed="64"/>
      </left>
      <right/>
      <top/>
      <bottom style="thin">
        <color indexed="8"/>
      </bottom>
      <diagonal/>
    </border>
    <border>
      <left/>
      <right/>
      <top/>
      <bottom style="thin">
        <color auto="1"/>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style="medium">
        <color auto="1"/>
      </left>
      <right/>
      <top style="medium">
        <color indexed="8"/>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8"/>
      </right>
      <top style="thin">
        <color indexed="8"/>
      </top>
      <bottom/>
      <diagonal/>
    </border>
    <border>
      <left style="medium">
        <color indexed="8"/>
      </left>
      <right/>
      <top style="thin">
        <color indexed="8"/>
      </top>
      <bottom/>
      <diagonal/>
    </border>
    <border>
      <left style="medium">
        <color indexed="64"/>
      </left>
      <right style="medium">
        <color indexed="64"/>
      </right>
      <top style="thin">
        <color indexed="8"/>
      </top>
      <bottom/>
      <diagonal/>
    </border>
    <border>
      <left/>
      <right/>
      <top style="thin">
        <color indexed="8"/>
      </top>
      <bottom/>
      <diagonal/>
    </border>
    <border>
      <left style="medium">
        <color indexed="64"/>
      </left>
      <right/>
      <top style="thin">
        <color indexed="8"/>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top style="thin">
        <color indexed="64"/>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style="medium">
        <color auto="1"/>
      </left>
      <right/>
      <top style="thin">
        <color auto="1"/>
      </top>
      <bottom style="medium">
        <color indexed="64"/>
      </bottom>
      <diagonal/>
    </border>
    <border>
      <left/>
      <right/>
      <top style="thin">
        <color auto="1"/>
      </top>
      <bottom style="medium">
        <color indexed="64"/>
      </bottom>
      <diagonal/>
    </border>
    <border>
      <left style="medium">
        <color auto="1"/>
      </left>
      <right/>
      <top style="medium">
        <color auto="1"/>
      </top>
      <bottom style="medium">
        <color indexed="8"/>
      </bottom>
      <diagonal/>
    </border>
    <border>
      <left style="medium">
        <color indexed="64"/>
      </left>
      <right/>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auto="1"/>
      </right>
      <top style="thin">
        <color auto="1"/>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auto="1"/>
      </right>
      <top style="thin">
        <color auto="1"/>
      </top>
      <bottom style="medium">
        <color auto="1"/>
      </bottom>
      <diagonal/>
    </border>
    <border>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indexed="8"/>
      </left>
      <right style="medium">
        <color indexed="8"/>
      </right>
      <top style="thin">
        <color indexed="8"/>
      </top>
      <bottom style="thin">
        <color indexed="64"/>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8"/>
      </left>
      <right/>
      <top/>
      <bottom style="thin">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8"/>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diagonal/>
    </border>
    <border>
      <left style="medium">
        <color indexed="8"/>
      </left>
      <right/>
      <top style="thin">
        <color indexed="8"/>
      </top>
      <bottom/>
      <diagonal/>
    </border>
    <border>
      <left style="medium">
        <color indexed="64"/>
      </left>
      <right/>
      <top style="thin">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bottom style="thin">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style="medium">
        <color indexed="8"/>
      </right>
      <top/>
      <bottom style="thin">
        <color indexed="8"/>
      </bottom>
      <diagonal/>
    </border>
    <border>
      <left style="medium">
        <color indexed="8"/>
      </left>
      <right/>
      <top/>
      <bottom style="thin">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64"/>
      </bottom>
      <diagonal/>
    </border>
    <border>
      <left/>
      <right style="medium">
        <color indexed="8"/>
      </right>
      <top style="thin">
        <color indexed="8"/>
      </top>
      <bottom style="thin">
        <color indexed="64"/>
      </bottom>
      <diagonal/>
    </border>
    <border>
      <left style="medium">
        <color indexed="8"/>
      </left>
      <right/>
      <top style="thin">
        <color indexed="8"/>
      </top>
      <bottom style="thin">
        <color indexed="64"/>
      </bottom>
      <diagonal/>
    </border>
    <border>
      <left style="medium">
        <color indexed="64"/>
      </left>
      <right style="medium">
        <color indexed="64"/>
      </right>
      <top style="thin">
        <color indexed="8"/>
      </top>
      <bottom style="thin">
        <color indexed="64"/>
      </bottom>
      <diagonal/>
    </border>
    <border>
      <left/>
      <right/>
      <top style="thin">
        <color indexed="8"/>
      </top>
      <bottom style="thin">
        <color indexed="64"/>
      </bottom>
      <diagonal/>
    </border>
    <border>
      <left style="medium">
        <color indexed="64"/>
      </left>
      <right/>
      <top style="thin">
        <color indexed="8"/>
      </top>
      <bottom style="thin">
        <color indexed="64"/>
      </bottom>
      <diagonal/>
    </border>
    <border>
      <left style="medium">
        <color indexed="64"/>
      </left>
      <right style="medium">
        <color indexed="8"/>
      </right>
      <top/>
      <bottom style="medium">
        <color indexed="64"/>
      </bottom>
      <diagonal/>
    </border>
    <border>
      <left/>
      <right style="medium">
        <color indexed="8"/>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medium">
        <color indexed="64"/>
      </left>
      <right/>
      <top style="thin">
        <color indexed="8"/>
      </top>
      <bottom style="thin">
        <color indexed="8"/>
      </bottom>
      <diagonal/>
    </border>
    <border>
      <left style="medium">
        <color auto="1"/>
      </left>
      <right style="medium">
        <color indexed="8"/>
      </right>
      <top style="thin">
        <color indexed="8"/>
      </top>
      <bottom style="medium">
        <color indexed="64"/>
      </bottom>
      <diagonal/>
    </border>
    <border>
      <left style="medium">
        <color indexed="8"/>
      </left>
      <right/>
      <top style="thin">
        <color indexed="8"/>
      </top>
      <bottom style="medium">
        <color indexed="64"/>
      </bottom>
      <diagonal/>
    </border>
    <border>
      <left style="medium">
        <color indexed="64"/>
      </left>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right style="medium">
        <color indexed="8"/>
      </right>
      <top style="medium">
        <color indexed="64"/>
      </top>
      <bottom style="thin">
        <color indexed="8"/>
      </bottom>
      <diagonal/>
    </border>
    <border>
      <left style="medium">
        <color indexed="8"/>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right style="medium">
        <color indexed="8"/>
      </right>
      <top style="medium">
        <color indexed="64"/>
      </top>
      <bottom style="double">
        <color indexed="64"/>
      </bottom>
      <diagonal/>
    </border>
    <border>
      <left style="medium">
        <color indexed="8"/>
      </left>
      <right/>
      <top style="medium">
        <color indexed="64"/>
      </top>
      <bottom style="double">
        <color indexed="64"/>
      </bottom>
      <diagonal/>
    </border>
    <border>
      <left/>
      <right/>
      <top style="medium">
        <color indexed="64"/>
      </top>
      <bottom style="double">
        <color indexed="64"/>
      </bottom>
      <diagonal/>
    </border>
    <border>
      <left/>
      <right style="medium">
        <color indexed="64"/>
      </right>
      <top/>
      <bottom style="thin">
        <color indexed="8"/>
      </bottom>
      <diagonal/>
    </border>
    <border>
      <left style="medium">
        <color auto="1"/>
      </left>
      <right style="medium">
        <color auto="1"/>
      </right>
      <top/>
      <bottom style="thin">
        <color auto="1"/>
      </bottom>
      <diagonal/>
    </border>
    <border>
      <left/>
      <right style="medium">
        <color indexed="64"/>
      </right>
      <top style="thin">
        <color indexed="8"/>
      </top>
      <bottom style="thin">
        <color indexed="8"/>
      </bottom>
      <diagonal/>
    </border>
    <border>
      <left/>
      <right style="medium">
        <color indexed="64"/>
      </right>
      <top style="thin">
        <color indexed="8"/>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medium">
        <color auto="1"/>
      </top>
      <bottom/>
      <diagonal/>
    </border>
    <border>
      <left style="medium">
        <color auto="1"/>
      </left>
      <right/>
      <top style="medium">
        <color indexed="8"/>
      </top>
      <bottom/>
      <diagonal/>
    </border>
    <border>
      <left/>
      <right style="medium">
        <color indexed="64"/>
      </right>
      <top style="thin">
        <color indexed="8"/>
      </top>
      <bottom style="medium">
        <color indexed="64"/>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indexed="8"/>
      </left>
      <right/>
      <top style="thin">
        <color indexed="8"/>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auto="1"/>
      </left>
      <right style="medium">
        <color indexed="8"/>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style="medium">
        <color indexed="8"/>
      </right>
      <top style="thin">
        <color indexed="8"/>
      </top>
      <bottom style="thin">
        <color indexed="8"/>
      </bottom>
      <diagonal/>
    </border>
    <border>
      <left/>
      <right/>
      <top style="thin">
        <color indexed="64"/>
      </top>
      <bottom style="thin">
        <color indexed="64"/>
      </bottom>
      <diagonal/>
    </border>
    <border>
      <left style="medium">
        <color auto="1"/>
      </left>
      <right style="medium">
        <color indexed="8"/>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top/>
      <bottom style="medium">
        <color indexed="8"/>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style="medium">
        <color indexed="64"/>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auto="1"/>
      </left>
      <right/>
      <top style="medium">
        <color indexed="64"/>
      </top>
      <bottom style="thin">
        <color indexed="8"/>
      </bottom>
      <diagonal/>
    </border>
    <border>
      <left style="medium">
        <color indexed="8"/>
      </left>
      <right/>
      <top style="medium">
        <color indexed="64"/>
      </top>
      <bottom style="thin">
        <color indexed="8"/>
      </bottom>
      <diagonal/>
    </border>
    <border>
      <left/>
      <right style="medium">
        <color indexed="64"/>
      </right>
      <top style="medium">
        <color indexed="64"/>
      </top>
      <bottom style="thin">
        <color indexed="8"/>
      </bottom>
      <diagonal/>
    </border>
    <border>
      <left/>
      <right/>
      <top style="medium">
        <color indexed="64"/>
      </top>
      <bottom style="thin">
        <color auto="1"/>
      </bottom>
      <diagonal/>
    </border>
    <border>
      <left style="medium">
        <color indexed="64"/>
      </left>
      <right/>
      <top style="medium">
        <color indexed="64"/>
      </top>
      <bottom style="thin">
        <color indexed="64"/>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8"/>
      </bottom>
      <diagonal/>
    </border>
    <border>
      <left style="medium">
        <color auto="1"/>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auto="1"/>
      </left>
      <right/>
      <top style="medium">
        <color auto="1"/>
      </top>
      <bottom style="medium">
        <color indexed="8"/>
      </bottom>
      <diagonal/>
    </border>
    <border>
      <left style="medium">
        <color auto="1"/>
      </left>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8"/>
      </bottom>
      <diagonal/>
    </border>
    <border>
      <left/>
      <right/>
      <top style="medium">
        <color indexed="64"/>
      </top>
      <bottom style="thin">
        <color indexed="8"/>
      </bottom>
      <diagonal/>
    </border>
    <border>
      <left style="medium">
        <color indexed="64"/>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auto="1"/>
      </bottom>
      <diagonal/>
    </border>
    <border>
      <left style="medium">
        <color auto="1"/>
      </left>
      <right/>
      <top style="medium">
        <color indexed="8"/>
      </top>
      <bottom/>
      <diagonal/>
    </border>
    <border>
      <left style="medium">
        <color indexed="64"/>
      </left>
      <right/>
      <top style="thin">
        <color auto="1"/>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thin">
        <color indexed="8"/>
      </top>
      <bottom style="double">
        <color indexed="64"/>
      </bottom>
      <diagonal/>
    </border>
    <border>
      <left/>
      <right/>
      <top style="thin">
        <color indexed="8"/>
      </top>
      <bottom style="double">
        <color indexed="64"/>
      </bottom>
      <diagonal/>
    </border>
    <border>
      <left style="medium">
        <color indexed="64"/>
      </left>
      <right/>
      <top style="thin">
        <color indexed="8"/>
      </top>
      <bottom style="double">
        <color indexed="64"/>
      </bottom>
      <diagonal/>
    </border>
    <border>
      <left/>
      <right style="medium">
        <color indexed="64"/>
      </right>
      <top style="thin">
        <color indexed="8"/>
      </top>
      <bottom style="double">
        <color indexed="64"/>
      </bottom>
      <diagonal/>
    </border>
    <border>
      <left/>
      <right/>
      <top style="thin">
        <color auto="1"/>
      </top>
      <bottom style="double">
        <color indexed="64"/>
      </bottom>
      <diagonal/>
    </border>
    <border>
      <left style="medium">
        <color auto="1"/>
      </left>
      <right style="medium">
        <color indexed="8"/>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64"/>
      </top>
      <bottom style="thin">
        <color indexed="64"/>
      </bottom>
      <diagonal/>
    </border>
    <border>
      <left/>
      <right style="medium">
        <color indexed="64"/>
      </right>
      <top style="thin">
        <color indexed="8"/>
      </top>
      <bottom style="thin">
        <color indexed="8"/>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8"/>
      </right>
      <top style="thin">
        <color indexed="8"/>
      </top>
      <bottom style="medium">
        <color indexed="64"/>
      </bottom>
      <diagonal/>
    </border>
    <border>
      <left/>
      <right/>
      <top style="thin">
        <color indexed="8"/>
      </top>
      <bottom style="medium">
        <color indexed="64"/>
      </bottom>
      <diagonal/>
    </border>
    <border>
      <left style="medium">
        <color indexed="64"/>
      </left>
      <right/>
      <top style="thin">
        <color indexed="8"/>
      </top>
      <bottom style="medium">
        <color indexed="64"/>
      </bottom>
      <diagonal/>
    </border>
    <border>
      <left style="medium">
        <color indexed="64"/>
      </left>
      <right style="medium">
        <color indexed="64"/>
      </right>
      <top style="thin">
        <color indexed="8"/>
      </top>
      <bottom style="medium">
        <color indexed="64"/>
      </bottom>
      <diagonal/>
    </border>
    <border>
      <left/>
      <right style="medium">
        <color indexed="64"/>
      </right>
      <top style="thin">
        <color indexed="8"/>
      </top>
      <bottom style="medium">
        <color indexed="64"/>
      </bottom>
      <diagonal/>
    </border>
    <border>
      <left style="medium">
        <color auto="1"/>
      </left>
      <right style="medium">
        <color auto="1"/>
      </right>
      <top style="medium">
        <color indexed="64"/>
      </top>
      <bottom/>
      <diagonal/>
    </border>
    <border>
      <left style="medium">
        <color auto="1"/>
      </left>
      <right style="medium">
        <color indexed="8"/>
      </right>
      <top style="thin">
        <color indexed="8"/>
      </top>
      <bottom/>
      <diagonal/>
    </border>
    <border>
      <left/>
      <right/>
      <top style="thin">
        <color indexed="8"/>
      </top>
      <bottom/>
      <diagonal/>
    </border>
    <border>
      <left style="medium">
        <color indexed="64"/>
      </left>
      <right/>
      <top style="thin">
        <color indexed="8"/>
      </top>
      <bottom/>
      <diagonal/>
    </border>
    <border>
      <left style="medium">
        <color indexed="64"/>
      </left>
      <right style="medium">
        <color indexed="64"/>
      </right>
      <top style="thin">
        <color indexed="8"/>
      </top>
      <bottom/>
      <diagonal/>
    </border>
    <border>
      <left style="medium">
        <color indexed="64"/>
      </left>
      <right style="medium">
        <color indexed="64"/>
      </right>
      <top style="thin">
        <color indexed="64"/>
      </top>
      <bottom/>
      <diagonal/>
    </border>
    <border>
      <left/>
      <right style="medium">
        <color indexed="64"/>
      </right>
      <top style="thin">
        <color indexed="8"/>
      </top>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auto="1"/>
      </left>
      <right style="medium">
        <color auto="1"/>
      </right>
      <top style="medium">
        <color indexed="64"/>
      </top>
      <bottom/>
      <diagonal/>
    </border>
    <border>
      <left style="medium">
        <color auto="1"/>
      </left>
      <right style="medium">
        <color indexed="64"/>
      </right>
      <top style="medium">
        <color indexed="64"/>
      </top>
      <bottom style="thin">
        <color auto="1"/>
      </bottom>
      <diagonal/>
    </border>
    <border>
      <left style="medium">
        <color indexed="64"/>
      </left>
      <right style="medium">
        <color indexed="64"/>
      </right>
      <top style="medium">
        <color indexed="64"/>
      </top>
      <bottom/>
      <diagonal/>
    </border>
    <border>
      <left style="medium">
        <color auto="1"/>
      </left>
      <right/>
      <top style="thin">
        <color auto="1"/>
      </top>
      <bottom style="double">
        <color indexed="64"/>
      </bottom>
      <diagonal/>
    </border>
    <border>
      <left style="medium">
        <color auto="1"/>
      </left>
      <right style="medium">
        <color indexed="8"/>
      </right>
      <top style="thin">
        <color indexed="8"/>
      </top>
      <bottom style="double">
        <color indexed="64"/>
      </bottom>
      <diagonal/>
    </border>
    <border>
      <left/>
      <right/>
      <top style="thin">
        <color auto="1"/>
      </top>
      <bottom style="double">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auto="1"/>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auto="1"/>
      </right>
      <top style="thin">
        <color indexed="64"/>
      </top>
      <bottom style="double">
        <color indexed="64"/>
      </bottom>
      <diagonal/>
    </border>
    <border>
      <left/>
      <right style="medium">
        <color auto="1"/>
      </right>
      <top/>
      <bottom style="medium">
        <color auto="1"/>
      </bottom>
      <diagonal/>
    </border>
    <border>
      <left/>
      <right style="medium">
        <color indexed="64"/>
      </right>
      <top style="medium">
        <color indexed="64"/>
      </top>
      <bottom/>
      <diagonal/>
    </border>
    <border>
      <left/>
      <right/>
      <top style="medium">
        <color indexed="64"/>
      </top>
      <bottom/>
      <diagonal/>
    </border>
    <border>
      <left/>
      <right style="medium">
        <color indexed="64"/>
      </right>
      <top style="thin">
        <color indexed="64"/>
      </top>
      <bottom style="thin">
        <color indexed="64"/>
      </bottom>
      <diagonal/>
    </border>
    <border>
      <left/>
      <right style="medium">
        <color auto="1"/>
      </right>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diagonal/>
    </border>
    <border>
      <left/>
      <right/>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style="medium">
        <color indexed="8"/>
      </right>
      <top style="medium">
        <color indexed="64"/>
      </top>
      <bottom/>
      <diagonal/>
    </border>
    <border>
      <left style="medium">
        <color indexed="8"/>
      </left>
      <right/>
      <top style="medium">
        <color indexed="64"/>
      </top>
      <bottom/>
      <diagonal/>
    </border>
    <border>
      <left style="medium">
        <color auto="1"/>
      </left>
      <right style="medium">
        <color auto="1"/>
      </right>
      <top style="medium">
        <color indexed="64"/>
      </top>
      <bottom/>
      <diagonal/>
    </border>
    <border>
      <left style="medium">
        <color auto="1"/>
      </left>
      <right/>
      <top style="medium">
        <color indexed="64"/>
      </top>
      <bottom/>
      <diagonal/>
    </border>
    <border>
      <left style="medium">
        <color indexed="64"/>
      </left>
      <right/>
      <top/>
      <bottom style="thin">
        <color indexed="8"/>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medium">
        <color auto="1"/>
      </right>
      <top style="thin">
        <color auto="1"/>
      </top>
      <bottom style="thin">
        <color auto="1"/>
      </bottom>
      <diagonal/>
    </border>
    <border>
      <left style="medium">
        <color indexed="64"/>
      </left>
      <right/>
      <top style="thin">
        <color auto="1"/>
      </top>
      <bottom style="thin">
        <color auto="1"/>
      </bottom>
      <diagonal/>
    </border>
    <border>
      <left style="medium">
        <color indexed="64"/>
      </left>
      <right style="medium">
        <color auto="1"/>
      </right>
      <top style="thin">
        <color auto="1"/>
      </top>
      <bottom style="thin">
        <color auto="1"/>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503">
    <xf numFmtId="0" fontId="0" fillId="0" borderId="0" xfId="0"/>
    <xf numFmtId="0" fontId="3" fillId="0" borderId="0" xfId="0" applyFont="1"/>
    <xf numFmtId="1" fontId="4" fillId="0" borderId="7" xfId="0" applyNumberFormat="1" applyFont="1" applyBorder="1" applyAlignment="1">
      <alignment horizontal="center"/>
    </xf>
    <xf numFmtId="1" fontId="4" fillId="0" borderId="0" xfId="0" applyNumberFormat="1" applyFont="1" applyAlignment="1">
      <alignment horizontal="center"/>
    </xf>
    <xf numFmtId="1" fontId="4" fillId="0" borderId="6" xfId="0" applyNumberFormat="1" applyFont="1" applyBorder="1" applyAlignment="1">
      <alignment horizontal="center"/>
    </xf>
    <xf numFmtId="2" fontId="4" fillId="0" borderId="9" xfId="0" applyNumberFormat="1" applyFont="1" applyBorder="1" applyAlignment="1">
      <alignment horizontal="center"/>
    </xf>
    <xf numFmtId="1" fontId="4" fillId="0" borderId="4" xfId="0" applyNumberFormat="1" applyFont="1" applyBorder="1" applyAlignment="1">
      <alignment horizontal="center"/>
    </xf>
    <xf numFmtId="0" fontId="1" fillId="0" borderId="12" xfId="0" applyFont="1" applyBorder="1" applyAlignment="1">
      <alignment horizontal="center"/>
    </xf>
    <xf numFmtId="2" fontId="1" fillId="0" borderId="12" xfId="0" applyNumberFormat="1" applyFont="1" applyBorder="1" applyAlignment="1">
      <alignment horizontal="center"/>
    </xf>
    <xf numFmtId="0" fontId="1" fillId="0" borderId="4" xfId="0" applyFont="1" applyBorder="1" applyAlignment="1">
      <alignment horizontal="center"/>
    </xf>
    <xf numFmtId="2" fontId="4" fillId="0" borderId="4" xfId="0" applyNumberFormat="1" applyFont="1" applyBorder="1" applyAlignment="1">
      <alignment horizontal="center"/>
    </xf>
    <xf numFmtId="1" fontId="2" fillId="4" borderId="13" xfId="0" applyNumberFormat="1" applyFont="1" applyFill="1" applyBorder="1" applyAlignment="1">
      <alignment horizontal="left"/>
    </xf>
    <xf numFmtId="166" fontId="4" fillId="0" borderId="12" xfId="0" applyNumberFormat="1" applyFont="1" applyBorder="1" applyAlignment="1">
      <alignment horizontal="center"/>
    </xf>
    <xf numFmtId="0" fontId="2" fillId="0" borderId="14" xfId="0" applyFont="1" applyBorder="1" applyAlignment="1">
      <alignment horizontal="center" vertical="center"/>
    </xf>
    <xf numFmtId="21" fontId="4" fillId="0" borderId="14" xfId="0" applyNumberFormat="1" applyFont="1" applyBorder="1" applyAlignment="1">
      <alignment horizontal="center"/>
    </xf>
    <xf numFmtId="165" fontId="4" fillId="0" borderId="15" xfId="0" applyNumberFormat="1" applyFont="1" applyBorder="1" applyAlignment="1">
      <alignment horizontal="center"/>
    </xf>
    <xf numFmtId="45" fontId="4" fillId="0" borderId="15" xfId="0" applyNumberFormat="1" applyFont="1" applyBorder="1" applyAlignment="1">
      <alignment horizontal="center"/>
    </xf>
    <xf numFmtId="1" fontId="4" fillId="0" borderId="15" xfId="0" applyNumberFormat="1" applyFont="1" applyBorder="1" applyAlignment="1">
      <alignment horizontal="center"/>
    </xf>
    <xf numFmtId="1" fontId="2" fillId="0" borderId="16" xfId="0" applyNumberFormat="1" applyFont="1" applyBorder="1" applyAlignment="1">
      <alignment horizontal="center"/>
    </xf>
    <xf numFmtId="1" fontId="4" fillId="0" borderId="17" xfId="0" applyNumberFormat="1" applyFont="1" applyBorder="1" applyAlignment="1">
      <alignment horizontal="center"/>
    </xf>
    <xf numFmtId="1" fontId="4" fillId="0" borderId="18" xfId="0" applyNumberFormat="1" applyFont="1" applyBorder="1" applyAlignment="1">
      <alignment horizontal="center"/>
    </xf>
    <xf numFmtId="167" fontId="4" fillId="0" borderId="19" xfId="0" applyNumberFormat="1" applyFont="1" applyBorder="1" applyAlignment="1">
      <alignment horizontal="center"/>
    </xf>
    <xf numFmtId="45" fontId="4" fillId="0" borderId="17" xfId="0" applyNumberFormat="1" applyFont="1" applyBorder="1" applyAlignment="1">
      <alignment horizontal="center"/>
    </xf>
    <xf numFmtId="1" fontId="6" fillId="3" borderId="20" xfId="0" applyNumberFormat="1" applyFont="1" applyFill="1" applyBorder="1" applyAlignment="1">
      <alignment horizontal="center"/>
    </xf>
    <xf numFmtId="1" fontId="6" fillId="3" borderId="21" xfId="0" applyNumberFormat="1" applyFont="1" applyFill="1" applyBorder="1" applyAlignment="1">
      <alignment horizontal="center"/>
    </xf>
    <xf numFmtId="2" fontId="4" fillId="0" borderId="19" xfId="0" applyNumberFormat="1" applyFont="1" applyBorder="1" applyAlignment="1">
      <alignment horizontal="center"/>
    </xf>
    <xf numFmtId="1" fontId="4" fillId="0" borderId="20" xfId="0" applyNumberFormat="1" applyFont="1" applyBorder="1" applyAlignment="1">
      <alignment horizontal="center"/>
    </xf>
    <xf numFmtId="1" fontId="4" fillId="0" borderId="19" xfId="0" applyNumberFormat="1" applyFont="1" applyBorder="1" applyAlignment="1">
      <alignment horizontal="center"/>
    </xf>
    <xf numFmtId="1" fontId="4" fillId="0" borderId="21" xfId="0" applyNumberFormat="1" applyFont="1" applyBorder="1" applyAlignment="1">
      <alignment horizontal="center"/>
    </xf>
    <xf numFmtId="2" fontId="4" fillId="0" borderId="20" xfId="0" applyNumberFormat="1" applyFont="1" applyBorder="1" applyAlignment="1">
      <alignment horizontal="center"/>
    </xf>
    <xf numFmtId="0" fontId="1" fillId="0" borderId="20" xfId="0" applyFont="1" applyBorder="1" applyAlignment="1">
      <alignment horizontal="center"/>
    </xf>
    <xf numFmtId="2" fontId="1" fillId="0" borderId="20" xfId="0" applyNumberFormat="1" applyFont="1" applyBorder="1" applyAlignment="1">
      <alignment horizontal="center"/>
    </xf>
    <xf numFmtId="0" fontId="1" fillId="0" borderId="19" xfId="0" applyFont="1" applyBorder="1" applyAlignment="1">
      <alignment horizontal="center"/>
    </xf>
    <xf numFmtId="1" fontId="5" fillId="4" borderId="6" xfId="0" applyNumberFormat="1" applyFont="1" applyFill="1" applyBorder="1" applyAlignment="1">
      <alignment horizontal="left"/>
    </xf>
    <xf numFmtId="166" fontId="4" fillId="0" borderId="20" xfId="0" applyNumberFormat="1" applyFont="1" applyBorder="1" applyAlignment="1">
      <alignment horizontal="center"/>
    </xf>
    <xf numFmtId="1" fontId="2" fillId="4" borderId="22" xfId="0" applyNumberFormat="1" applyFont="1" applyFill="1" applyBorder="1" applyAlignment="1">
      <alignment horizontal="left"/>
    </xf>
    <xf numFmtId="1" fontId="2" fillId="4" borderId="7" xfId="0" applyNumberFormat="1" applyFont="1" applyFill="1" applyBorder="1" applyAlignment="1">
      <alignment horizontal="left"/>
    </xf>
    <xf numFmtId="1" fontId="2" fillId="0" borderId="22" xfId="0" applyNumberFormat="1" applyFont="1" applyBorder="1" applyAlignment="1">
      <alignment horizontal="left"/>
    </xf>
    <xf numFmtId="2" fontId="2" fillId="0" borderId="9" xfId="0" applyNumberFormat="1" applyFont="1" applyBorder="1" applyAlignment="1">
      <alignment horizontal="left"/>
    </xf>
    <xf numFmtId="166" fontId="4" fillId="0" borderId="23" xfId="0" applyNumberFormat="1" applyFont="1" applyBorder="1" applyAlignment="1">
      <alignment horizontal="center"/>
    </xf>
    <xf numFmtId="1" fontId="4" fillId="0" borderId="24" xfId="0" applyNumberFormat="1" applyFont="1" applyBorder="1" applyAlignment="1">
      <alignment horizontal="center"/>
    </xf>
    <xf numFmtId="0" fontId="2" fillId="0" borderId="25" xfId="0" applyFont="1" applyBorder="1" applyAlignment="1">
      <alignment horizontal="center" vertical="center"/>
    </xf>
    <xf numFmtId="21" fontId="4" fillId="0" borderId="25" xfId="0" applyNumberFormat="1" applyFont="1" applyBorder="1" applyAlignment="1">
      <alignment horizontal="center"/>
    </xf>
    <xf numFmtId="165" fontId="4" fillId="0" borderId="26" xfId="0" applyNumberFormat="1" applyFont="1" applyBorder="1" applyAlignment="1">
      <alignment horizontal="center"/>
    </xf>
    <xf numFmtId="45" fontId="4" fillId="0" borderId="26" xfId="0" applyNumberFormat="1" applyFont="1" applyBorder="1" applyAlignment="1">
      <alignment horizontal="center"/>
    </xf>
    <xf numFmtId="1" fontId="4" fillId="0" borderId="26" xfId="0" applyNumberFormat="1" applyFont="1" applyBorder="1" applyAlignment="1">
      <alignment horizontal="center"/>
    </xf>
    <xf numFmtId="1" fontId="2" fillId="0" borderId="27" xfId="0" applyNumberFormat="1" applyFont="1" applyBorder="1" applyAlignment="1">
      <alignment horizontal="center"/>
    </xf>
    <xf numFmtId="1" fontId="4" fillId="0" borderId="28" xfId="0" applyNumberFormat="1" applyFont="1" applyBorder="1" applyAlignment="1">
      <alignment horizontal="center"/>
    </xf>
    <xf numFmtId="1" fontId="4" fillId="0" borderId="29" xfId="0" applyNumberFormat="1" applyFont="1" applyBorder="1" applyAlignment="1">
      <alignment horizontal="center"/>
    </xf>
    <xf numFmtId="167" fontId="4" fillId="0" borderId="30" xfId="0" applyNumberFormat="1" applyFont="1" applyBorder="1" applyAlignment="1">
      <alignment horizontal="center"/>
    </xf>
    <xf numFmtId="45" fontId="4" fillId="0" borderId="28" xfId="0" applyNumberFormat="1" applyFont="1" applyBorder="1" applyAlignment="1">
      <alignment horizontal="center"/>
    </xf>
    <xf numFmtId="1" fontId="6" fillId="3" borderId="23" xfId="0" applyNumberFormat="1" applyFont="1" applyFill="1" applyBorder="1" applyAlignment="1">
      <alignment horizontal="center"/>
    </xf>
    <xf numFmtId="1" fontId="6" fillId="3" borderId="31" xfId="0" applyNumberFormat="1" applyFont="1" applyFill="1" applyBorder="1" applyAlignment="1">
      <alignment horizontal="center"/>
    </xf>
    <xf numFmtId="2" fontId="4" fillId="0" borderId="30" xfId="0" applyNumberFormat="1" applyFont="1" applyBorder="1" applyAlignment="1">
      <alignment horizontal="center"/>
    </xf>
    <xf numFmtId="1" fontId="4" fillId="0" borderId="23" xfId="0" applyNumberFormat="1" applyFont="1" applyBorder="1" applyAlignment="1">
      <alignment horizontal="center"/>
    </xf>
    <xf numFmtId="1" fontId="4" fillId="0" borderId="30" xfId="0" applyNumberFormat="1" applyFont="1" applyBorder="1" applyAlignment="1">
      <alignment horizontal="center"/>
    </xf>
    <xf numFmtId="1" fontId="4" fillId="0" borderId="31" xfId="0" applyNumberFormat="1" applyFont="1" applyBorder="1" applyAlignment="1">
      <alignment horizontal="center"/>
    </xf>
    <xf numFmtId="2" fontId="4" fillId="0" borderId="23" xfId="0" applyNumberFormat="1" applyFont="1" applyBorder="1" applyAlignment="1">
      <alignment horizontal="center"/>
    </xf>
    <xf numFmtId="1" fontId="2" fillId="2" borderId="32" xfId="0" applyNumberFormat="1" applyFont="1" applyFill="1" applyBorder="1" applyAlignment="1">
      <alignment horizontal="left"/>
    </xf>
    <xf numFmtId="166" fontId="4" fillId="0" borderId="10" xfId="0" applyNumberFormat="1" applyFont="1" applyBorder="1" applyAlignment="1">
      <alignment horizontal="center"/>
    </xf>
    <xf numFmtId="1" fontId="4" fillId="0" borderId="11" xfId="0" applyNumberFormat="1" applyFont="1" applyBorder="1" applyAlignment="1">
      <alignment horizontal="center"/>
    </xf>
    <xf numFmtId="0" fontId="2" fillId="0" borderId="33" xfId="0" applyFont="1" applyBorder="1" applyAlignment="1">
      <alignment horizontal="center" vertical="center"/>
    </xf>
    <xf numFmtId="21" fontId="4" fillId="0" borderId="33" xfId="0" applyNumberFormat="1" applyFont="1" applyBorder="1" applyAlignment="1">
      <alignment horizontal="center"/>
    </xf>
    <xf numFmtId="165" fontId="4" fillId="0" borderId="34" xfId="0" applyNumberFormat="1" applyFont="1" applyBorder="1" applyAlignment="1">
      <alignment horizontal="center"/>
    </xf>
    <xf numFmtId="45" fontId="4" fillId="0" borderId="34" xfId="0" applyNumberFormat="1" applyFont="1" applyBorder="1" applyAlignment="1">
      <alignment horizontal="center"/>
    </xf>
    <xf numFmtId="1" fontId="4" fillId="0" borderId="34" xfId="0" applyNumberFormat="1" applyFont="1" applyBorder="1" applyAlignment="1">
      <alignment horizontal="center"/>
    </xf>
    <xf numFmtId="1" fontId="2" fillId="0" borderId="35" xfId="0" applyNumberFormat="1" applyFont="1" applyBorder="1" applyAlignment="1">
      <alignment horizontal="center"/>
    </xf>
    <xf numFmtId="1" fontId="4" fillId="0" borderId="36" xfId="0" applyNumberFormat="1" applyFont="1" applyBorder="1" applyAlignment="1">
      <alignment horizontal="center"/>
    </xf>
    <xf numFmtId="1" fontId="4" fillId="0" borderId="37" xfId="0" applyNumberFormat="1" applyFont="1" applyBorder="1" applyAlignment="1">
      <alignment horizontal="center"/>
    </xf>
    <xf numFmtId="167" fontId="4" fillId="0" borderId="11" xfId="0" applyNumberFormat="1" applyFont="1" applyBorder="1" applyAlignment="1">
      <alignment horizontal="center"/>
    </xf>
    <xf numFmtId="45" fontId="4" fillId="0" borderId="36" xfId="0" applyNumberFormat="1" applyFont="1" applyBorder="1" applyAlignment="1">
      <alignment horizontal="center"/>
    </xf>
    <xf numFmtId="1" fontId="6" fillId="3" borderId="10" xfId="0" applyNumberFormat="1" applyFont="1" applyFill="1" applyBorder="1" applyAlignment="1">
      <alignment horizontal="center"/>
    </xf>
    <xf numFmtId="1" fontId="6" fillId="3" borderId="38" xfId="0" applyNumberFormat="1" applyFont="1" applyFill="1" applyBorder="1" applyAlignment="1">
      <alignment horizontal="center"/>
    </xf>
    <xf numFmtId="2" fontId="4" fillId="0" borderId="39" xfId="0" applyNumberFormat="1" applyFont="1" applyBorder="1" applyAlignment="1">
      <alignment horizontal="center"/>
    </xf>
    <xf numFmtId="1" fontId="4" fillId="0" borderId="10" xfId="0" applyNumberFormat="1" applyFont="1" applyBorder="1" applyAlignment="1">
      <alignment horizontal="center"/>
    </xf>
    <xf numFmtId="1" fontId="4" fillId="0" borderId="40" xfId="0" applyNumberFormat="1" applyFont="1" applyBorder="1" applyAlignment="1">
      <alignment horizontal="center"/>
    </xf>
    <xf numFmtId="2" fontId="4" fillId="0" borderId="10" xfId="0" applyNumberFormat="1" applyFont="1" applyBorder="1" applyAlignment="1">
      <alignment horizontal="center"/>
    </xf>
    <xf numFmtId="1" fontId="2" fillId="4" borderId="41" xfId="0" applyNumberFormat="1" applyFont="1" applyFill="1" applyBorder="1" applyAlignment="1">
      <alignment horizontal="left"/>
    </xf>
    <xf numFmtId="166" fontId="4" fillId="0" borderId="42" xfId="0" applyNumberFormat="1" applyFont="1" applyBorder="1" applyAlignment="1">
      <alignment horizontal="center"/>
    </xf>
    <xf numFmtId="1" fontId="4" fillId="0" borderId="43" xfId="0" applyNumberFormat="1" applyFont="1" applyBorder="1" applyAlignment="1">
      <alignment horizontal="center"/>
    </xf>
    <xf numFmtId="0" fontId="2" fillId="0" borderId="44" xfId="0" applyFont="1" applyBorder="1" applyAlignment="1">
      <alignment horizontal="center" vertical="center"/>
    </xf>
    <xf numFmtId="21" fontId="4" fillId="0" borderId="44" xfId="0" applyNumberFormat="1" applyFont="1" applyBorder="1" applyAlignment="1">
      <alignment horizontal="center"/>
    </xf>
    <xf numFmtId="165" fontId="4" fillId="0" borderId="45" xfId="0" applyNumberFormat="1" applyFont="1" applyBorder="1" applyAlignment="1">
      <alignment horizontal="center"/>
    </xf>
    <xf numFmtId="45" fontId="4" fillId="0" borderId="45" xfId="0" applyNumberFormat="1" applyFont="1" applyBorder="1" applyAlignment="1">
      <alignment horizontal="center"/>
    </xf>
    <xf numFmtId="1" fontId="4" fillId="0" borderId="45" xfId="0" applyNumberFormat="1" applyFont="1" applyBorder="1" applyAlignment="1">
      <alignment horizontal="center"/>
    </xf>
    <xf numFmtId="1" fontId="2" fillId="0" borderId="46" xfId="0" applyNumberFormat="1" applyFont="1" applyBorder="1" applyAlignment="1">
      <alignment horizontal="center"/>
    </xf>
    <xf numFmtId="1" fontId="4" fillId="0" borderId="47" xfId="0" applyNumberFormat="1" applyFont="1" applyBorder="1" applyAlignment="1">
      <alignment horizontal="center"/>
    </xf>
    <xf numFmtId="1" fontId="4" fillId="0" borderId="48" xfId="0" applyNumberFormat="1" applyFont="1" applyBorder="1" applyAlignment="1">
      <alignment horizontal="center"/>
    </xf>
    <xf numFmtId="167" fontId="4" fillId="0" borderId="43" xfId="0" applyNumberFormat="1" applyFont="1" applyBorder="1" applyAlignment="1">
      <alignment horizontal="center"/>
    </xf>
    <xf numFmtId="45" fontId="4" fillId="0" borderId="47" xfId="0" applyNumberFormat="1" applyFont="1" applyBorder="1" applyAlignment="1">
      <alignment horizontal="center"/>
    </xf>
    <xf numFmtId="1" fontId="6" fillId="3" borderId="49" xfId="0" applyNumberFormat="1" applyFont="1" applyFill="1" applyBorder="1" applyAlignment="1">
      <alignment horizontal="center"/>
    </xf>
    <xf numFmtId="1" fontId="6" fillId="3" borderId="50" xfId="0" applyNumberFormat="1" applyFont="1" applyFill="1" applyBorder="1" applyAlignment="1">
      <alignment horizontal="center"/>
    </xf>
    <xf numFmtId="1" fontId="4" fillId="0" borderId="49" xfId="0" applyNumberFormat="1" applyFont="1" applyBorder="1" applyAlignment="1">
      <alignment horizontal="center"/>
    </xf>
    <xf numFmtId="1" fontId="4" fillId="0" borderId="50" xfId="0" applyNumberFormat="1" applyFont="1" applyBorder="1" applyAlignment="1">
      <alignment horizontal="center"/>
    </xf>
    <xf numFmtId="2" fontId="4" fillId="0" borderId="49" xfId="0" applyNumberFormat="1" applyFont="1" applyBorder="1" applyAlignment="1">
      <alignment horizontal="center"/>
    </xf>
    <xf numFmtId="1" fontId="2" fillId="2" borderId="51" xfId="0" applyNumberFormat="1" applyFont="1" applyFill="1" applyBorder="1" applyAlignment="1">
      <alignment horizontal="left"/>
    </xf>
    <xf numFmtId="166" fontId="4" fillId="0" borderId="52" xfId="0" applyNumberFormat="1" applyFont="1" applyBorder="1" applyAlignment="1">
      <alignment horizontal="center"/>
    </xf>
    <xf numFmtId="1" fontId="4" fillId="0" borderId="53" xfId="0" applyNumberFormat="1" applyFont="1" applyBorder="1" applyAlignment="1">
      <alignment horizontal="center"/>
    </xf>
    <xf numFmtId="0" fontId="2" fillId="0" borderId="54" xfId="0" applyFont="1" applyBorder="1" applyAlignment="1">
      <alignment horizontal="center" vertical="center"/>
    </xf>
    <xf numFmtId="21" fontId="4" fillId="0" borderId="54" xfId="0" applyNumberFormat="1" applyFont="1" applyBorder="1" applyAlignment="1">
      <alignment horizontal="center"/>
    </xf>
    <xf numFmtId="165" fontId="4" fillId="0" borderId="55" xfId="0" applyNumberFormat="1" applyFont="1" applyBorder="1" applyAlignment="1">
      <alignment horizontal="center"/>
    </xf>
    <xf numFmtId="45" fontId="4" fillId="0" borderId="55" xfId="0" applyNumberFormat="1" applyFont="1" applyBorder="1" applyAlignment="1">
      <alignment horizontal="center"/>
    </xf>
    <xf numFmtId="1" fontId="4" fillId="0" borderId="55" xfId="0" applyNumberFormat="1" applyFont="1" applyBorder="1" applyAlignment="1">
      <alignment horizontal="center"/>
    </xf>
    <xf numFmtId="1" fontId="2" fillId="0" borderId="56" xfId="0" applyNumberFormat="1" applyFont="1" applyBorder="1" applyAlignment="1">
      <alignment horizontal="center"/>
    </xf>
    <xf numFmtId="1" fontId="4" fillId="0" borderId="57" xfId="0" applyNumberFormat="1" applyFont="1" applyBorder="1" applyAlignment="1">
      <alignment horizontal="center"/>
    </xf>
    <xf numFmtId="1" fontId="4" fillId="0" borderId="58" xfId="0" applyNumberFormat="1" applyFont="1" applyBorder="1" applyAlignment="1">
      <alignment horizontal="center"/>
    </xf>
    <xf numFmtId="167" fontId="4" fillId="0" borderId="53" xfId="0" applyNumberFormat="1" applyFont="1" applyBorder="1" applyAlignment="1">
      <alignment horizontal="center"/>
    </xf>
    <xf numFmtId="45" fontId="4" fillId="0" borderId="57" xfId="0" applyNumberFormat="1" applyFont="1" applyBorder="1" applyAlignment="1">
      <alignment horizontal="center"/>
    </xf>
    <xf numFmtId="1" fontId="6" fillId="3" borderId="59" xfId="0" applyNumberFormat="1" applyFont="1" applyFill="1" applyBorder="1" applyAlignment="1">
      <alignment horizontal="center"/>
    </xf>
    <xf numFmtId="1" fontId="6" fillId="3" borderId="60" xfId="0" applyNumberFormat="1" applyFont="1" applyFill="1" applyBorder="1" applyAlignment="1">
      <alignment horizontal="center"/>
    </xf>
    <xf numFmtId="2" fontId="4" fillId="0" borderId="53" xfId="0" applyNumberFormat="1" applyFont="1" applyBorder="1" applyAlignment="1">
      <alignment horizontal="center"/>
    </xf>
    <xf numFmtId="1" fontId="4" fillId="0" borderId="52" xfId="0" applyNumberFormat="1" applyFont="1" applyBorder="1" applyAlignment="1">
      <alignment horizontal="center"/>
    </xf>
    <xf numFmtId="1" fontId="4" fillId="0" borderId="60" xfId="0" applyNumberFormat="1" applyFont="1" applyBorder="1" applyAlignment="1">
      <alignment horizontal="center"/>
    </xf>
    <xf numFmtId="2" fontId="4" fillId="0" borderId="52" xfId="0" applyNumberFormat="1" applyFont="1" applyBorder="1" applyAlignment="1">
      <alignment horizontal="center"/>
    </xf>
    <xf numFmtId="1" fontId="2" fillId="4" borderId="61" xfId="0" applyNumberFormat="1" applyFont="1" applyFill="1" applyBorder="1" applyAlignment="1">
      <alignment horizontal="left"/>
    </xf>
    <xf numFmtId="166" fontId="4" fillId="5" borderId="23" xfId="0" applyNumberFormat="1" applyFont="1" applyFill="1" applyBorder="1" applyAlignment="1">
      <alignment horizontal="center"/>
    </xf>
    <xf numFmtId="1" fontId="4" fillId="5" borderId="24" xfId="0" applyNumberFormat="1" applyFont="1" applyFill="1" applyBorder="1" applyAlignment="1">
      <alignment horizontal="center"/>
    </xf>
    <xf numFmtId="0" fontId="2" fillId="5" borderId="25" xfId="0" applyFont="1" applyFill="1" applyBorder="1" applyAlignment="1">
      <alignment horizontal="center" vertical="center"/>
    </xf>
    <xf numFmtId="21" fontId="4" fillId="5" borderId="25" xfId="0" applyNumberFormat="1" applyFont="1" applyFill="1" applyBorder="1" applyAlignment="1">
      <alignment horizontal="center"/>
    </xf>
    <xf numFmtId="165" fontId="4" fillId="5" borderId="26" xfId="0" applyNumberFormat="1" applyFont="1" applyFill="1" applyBorder="1" applyAlignment="1">
      <alignment horizontal="center"/>
    </xf>
    <xf numFmtId="45" fontId="4" fillId="5" borderId="26" xfId="0" applyNumberFormat="1" applyFont="1" applyFill="1" applyBorder="1" applyAlignment="1">
      <alignment horizontal="center"/>
    </xf>
    <xf numFmtId="1" fontId="4" fillId="5" borderId="26" xfId="0" applyNumberFormat="1" applyFont="1" applyFill="1" applyBorder="1" applyAlignment="1">
      <alignment horizontal="center"/>
    </xf>
    <xf numFmtId="1" fontId="2" fillId="5" borderId="27"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29" xfId="0" applyNumberFormat="1" applyFont="1" applyFill="1" applyBorder="1" applyAlignment="1">
      <alignment horizontal="center"/>
    </xf>
    <xf numFmtId="167" fontId="4" fillId="5" borderId="30" xfId="0" applyNumberFormat="1" applyFont="1" applyFill="1" applyBorder="1" applyAlignment="1">
      <alignment horizontal="center"/>
    </xf>
    <xf numFmtId="45" fontId="4" fillId="5" borderId="28" xfId="0" applyNumberFormat="1" applyFont="1" applyFill="1" applyBorder="1" applyAlignment="1">
      <alignment horizontal="center"/>
    </xf>
    <xf numFmtId="2" fontId="4" fillId="0" borderId="24" xfId="0" applyNumberFormat="1" applyFont="1" applyBorder="1" applyAlignment="1">
      <alignment horizontal="center"/>
    </xf>
    <xf numFmtId="0" fontId="0" fillId="0" borderId="20" xfId="0" applyBorder="1" applyAlignment="1">
      <alignment horizontal="center"/>
    </xf>
    <xf numFmtId="2" fontId="0" fillId="0" borderId="20" xfId="0" applyNumberFormat="1" applyBorder="1" applyAlignment="1">
      <alignment horizontal="center"/>
    </xf>
    <xf numFmtId="0" fontId="0" fillId="0" borderId="19" xfId="0" applyBorder="1" applyAlignment="1">
      <alignment horizontal="center"/>
    </xf>
    <xf numFmtId="1" fontId="2" fillId="2" borderId="62" xfId="0" applyNumberFormat="1" applyFont="1" applyFill="1" applyBorder="1" applyAlignment="1">
      <alignment horizontal="left"/>
    </xf>
    <xf numFmtId="0" fontId="2" fillId="0" borderId="63" xfId="0" applyFont="1" applyBorder="1" applyAlignment="1">
      <alignment horizontal="center" vertical="center"/>
    </xf>
    <xf numFmtId="165" fontId="4" fillId="0" borderId="64" xfId="0" applyNumberFormat="1" applyFont="1" applyBorder="1" applyAlignment="1">
      <alignment horizontal="center"/>
    </xf>
    <xf numFmtId="45" fontId="4" fillId="0" borderId="64" xfId="0" applyNumberFormat="1" applyFont="1" applyBorder="1" applyAlignment="1">
      <alignment horizontal="center"/>
    </xf>
    <xf numFmtId="1" fontId="4" fillId="0" borderId="64" xfId="0" applyNumberFormat="1" applyFont="1" applyBorder="1" applyAlignment="1">
      <alignment horizontal="center"/>
    </xf>
    <xf numFmtId="2" fontId="4" fillId="0" borderId="65" xfId="0" applyNumberFormat="1" applyFont="1" applyBorder="1" applyAlignment="1">
      <alignment horizontal="center"/>
    </xf>
    <xf numFmtId="1" fontId="4" fillId="0" borderId="38" xfId="0" applyNumberFormat="1" applyFont="1" applyBorder="1" applyAlignment="1">
      <alignment horizontal="center"/>
    </xf>
    <xf numFmtId="1" fontId="2" fillId="4" borderId="66" xfId="0" applyNumberFormat="1" applyFont="1" applyFill="1" applyBorder="1" applyAlignment="1">
      <alignment horizontal="left"/>
    </xf>
    <xf numFmtId="0" fontId="2" fillId="0" borderId="67" xfId="0" applyFont="1" applyBorder="1" applyAlignment="1">
      <alignment horizontal="center" vertical="center"/>
    </xf>
    <xf numFmtId="165" fontId="4" fillId="0" borderId="68" xfId="0" applyNumberFormat="1" applyFont="1" applyBorder="1" applyAlignment="1">
      <alignment horizontal="center"/>
    </xf>
    <xf numFmtId="45" fontId="4" fillId="0" borderId="68" xfId="0" applyNumberFormat="1" applyFont="1" applyBorder="1" applyAlignment="1">
      <alignment horizontal="center"/>
    </xf>
    <xf numFmtId="1" fontId="4" fillId="0" borderId="68" xfId="0" applyNumberFormat="1" applyFont="1" applyBorder="1" applyAlignment="1">
      <alignment horizontal="center"/>
    </xf>
    <xf numFmtId="1" fontId="4" fillId="0" borderId="69" xfId="0" applyNumberFormat="1" applyFont="1" applyBorder="1" applyAlignment="1">
      <alignment horizontal="center"/>
    </xf>
    <xf numFmtId="167" fontId="4" fillId="0" borderId="4" xfId="0" applyNumberFormat="1" applyFont="1" applyBorder="1" applyAlignment="1">
      <alignment horizontal="center"/>
    </xf>
    <xf numFmtId="0" fontId="2" fillId="0" borderId="70" xfId="0" applyFont="1" applyBorder="1" applyAlignment="1">
      <alignment horizontal="center" vertical="center"/>
    </xf>
    <xf numFmtId="165" fontId="4" fillId="0" borderId="71" xfId="0" applyNumberFormat="1" applyFont="1" applyBorder="1" applyAlignment="1">
      <alignment horizontal="center"/>
    </xf>
    <xf numFmtId="45" fontId="4" fillId="0" borderId="71" xfId="0" applyNumberFormat="1" applyFont="1" applyBorder="1" applyAlignment="1">
      <alignment horizontal="center"/>
    </xf>
    <xf numFmtId="1" fontId="4" fillId="0" borderId="71" xfId="0" applyNumberFormat="1" applyFont="1" applyBorder="1" applyAlignment="1">
      <alignment horizontal="center"/>
    </xf>
    <xf numFmtId="1" fontId="4" fillId="0" borderId="72" xfId="0" applyNumberFormat="1" applyFont="1" applyBorder="1" applyAlignment="1">
      <alignment horizontal="center"/>
    </xf>
    <xf numFmtId="166" fontId="4" fillId="0" borderId="49" xfId="0" applyNumberFormat="1" applyFont="1" applyBorder="1" applyAlignment="1">
      <alignment horizontal="center"/>
    </xf>
    <xf numFmtId="0" fontId="2" fillId="0" borderId="73" xfId="0" applyFont="1" applyBorder="1" applyAlignment="1">
      <alignment horizontal="center" vertical="center"/>
    </xf>
    <xf numFmtId="1" fontId="4" fillId="0" borderId="74" xfId="0" applyNumberFormat="1" applyFont="1" applyBorder="1" applyAlignment="1">
      <alignment horizontal="center"/>
    </xf>
    <xf numFmtId="1" fontId="2" fillId="2" borderId="75" xfId="0" applyNumberFormat="1" applyFont="1" applyFill="1" applyBorder="1" applyAlignment="1">
      <alignment horizontal="left"/>
    </xf>
    <xf numFmtId="166" fontId="4" fillId="0" borderId="76" xfId="0" applyNumberFormat="1" applyFont="1" applyBorder="1" applyAlignment="1">
      <alignment horizontal="center"/>
    </xf>
    <xf numFmtId="1" fontId="4" fillId="0" borderId="77" xfId="0" applyNumberFormat="1" applyFont="1" applyBorder="1" applyAlignment="1">
      <alignment horizontal="center"/>
    </xf>
    <xf numFmtId="0" fontId="2" fillId="0" borderId="78" xfId="0" applyFont="1" applyBorder="1" applyAlignment="1">
      <alignment horizontal="center" vertical="center"/>
    </xf>
    <xf numFmtId="21" fontId="4" fillId="0" borderId="79" xfId="0" applyNumberFormat="1" applyFont="1" applyBorder="1" applyAlignment="1">
      <alignment horizontal="center"/>
    </xf>
    <xf numFmtId="165" fontId="4" fillId="0" borderId="80" xfId="0" applyNumberFormat="1" applyFont="1" applyBorder="1" applyAlignment="1">
      <alignment horizontal="center"/>
    </xf>
    <xf numFmtId="45" fontId="4" fillId="0" borderId="80" xfId="0" applyNumberFormat="1" applyFont="1" applyBorder="1" applyAlignment="1">
      <alignment horizontal="center"/>
    </xf>
    <xf numFmtId="1" fontId="4" fillId="0" borderId="80" xfId="0" applyNumberFormat="1" applyFont="1" applyBorder="1" applyAlignment="1">
      <alignment horizontal="center"/>
    </xf>
    <xf numFmtId="1" fontId="2" fillId="0" borderId="81" xfId="0" applyNumberFormat="1" applyFont="1" applyBorder="1" applyAlignment="1">
      <alignment horizontal="center"/>
    </xf>
    <xf numFmtId="1" fontId="4" fillId="0" borderId="82" xfId="0" applyNumberFormat="1" applyFont="1" applyBorder="1" applyAlignment="1">
      <alignment horizontal="center"/>
    </xf>
    <xf numFmtId="1" fontId="4" fillId="0" borderId="83" xfId="0" applyNumberFormat="1" applyFont="1" applyBorder="1" applyAlignment="1">
      <alignment horizontal="center"/>
    </xf>
    <xf numFmtId="167" fontId="4" fillId="0" borderId="77" xfId="0" applyNumberFormat="1" applyFont="1" applyBorder="1" applyAlignment="1">
      <alignment horizontal="center"/>
    </xf>
    <xf numFmtId="45" fontId="4" fillId="0" borderId="82" xfId="0" applyNumberFormat="1" applyFont="1" applyBorder="1" applyAlignment="1">
      <alignment horizontal="center"/>
    </xf>
    <xf numFmtId="1" fontId="6" fillId="3" borderId="76" xfId="0" applyNumberFormat="1" applyFont="1" applyFill="1" applyBorder="1" applyAlignment="1">
      <alignment horizontal="center"/>
    </xf>
    <xf numFmtId="1" fontId="6" fillId="3" borderId="84" xfId="0" applyNumberFormat="1" applyFont="1" applyFill="1" applyBorder="1" applyAlignment="1">
      <alignment horizontal="center"/>
    </xf>
    <xf numFmtId="2" fontId="4" fillId="0" borderId="77" xfId="0" applyNumberFormat="1" applyFont="1" applyBorder="1" applyAlignment="1">
      <alignment horizontal="center"/>
    </xf>
    <xf numFmtId="1" fontId="4" fillId="0" borderId="76" xfId="0" applyNumberFormat="1" applyFont="1" applyBorder="1" applyAlignment="1">
      <alignment horizontal="center"/>
    </xf>
    <xf numFmtId="1" fontId="4" fillId="0" borderId="84" xfId="0" applyNumberFormat="1" applyFont="1" applyBorder="1" applyAlignment="1">
      <alignment horizontal="center"/>
    </xf>
    <xf numFmtId="2" fontId="4" fillId="0" borderId="76" xfId="0" applyNumberFormat="1" applyFont="1" applyBorder="1" applyAlignment="1">
      <alignment horizontal="center"/>
    </xf>
    <xf numFmtId="1" fontId="2" fillId="4" borderId="85" xfId="0" applyNumberFormat="1" applyFont="1" applyFill="1" applyBorder="1" applyAlignment="1">
      <alignment horizontal="left"/>
    </xf>
    <xf numFmtId="0" fontId="2" fillId="0" borderId="86" xfId="0" applyFont="1" applyBorder="1" applyAlignment="1">
      <alignment horizontal="center" vertical="center"/>
    </xf>
    <xf numFmtId="165" fontId="4" fillId="0" borderId="87" xfId="0" applyNumberFormat="1" applyFont="1" applyBorder="1" applyAlignment="1">
      <alignment horizontal="center"/>
    </xf>
    <xf numFmtId="45" fontId="4" fillId="0" borderId="87" xfId="0" applyNumberFormat="1" applyFont="1" applyBorder="1" applyAlignment="1">
      <alignment horizontal="center"/>
    </xf>
    <xf numFmtId="1" fontId="4" fillId="0" borderId="87" xfId="0" applyNumberFormat="1" applyFont="1" applyBorder="1" applyAlignment="1">
      <alignment horizontal="center"/>
    </xf>
    <xf numFmtId="1" fontId="4" fillId="0" borderId="88" xfId="0" applyNumberFormat="1" applyFont="1" applyBorder="1" applyAlignment="1">
      <alignment horizontal="center"/>
    </xf>
    <xf numFmtId="0" fontId="2" fillId="0" borderId="89" xfId="0" applyFont="1" applyBorder="1" applyAlignment="1">
      <alignment horizontal="center" vertical="center"/>
    </xf>
    <xf numFmtId="165" fontId="4" fillId="0" borderId="90" xfId="0" applyNumberFormat="1" applyFont="1" applyBorder="1" applyAlignment="1">
      <alignment horizontal="center"/>
    </xf>
    <xf numFmtId="45" fontId="4" fillId="0" borderId="90" xfId="0" applyNumberFormat="1" applyFont="1" applyBorder="1" applyAlignment="1">
      <alignment horizontal="center"/>
    </xf>
    <xf numFmtId="1" fontId="4" fillId="0" borderId="90" xfId="0" applyNumberFormat="1" applyFont="1" applyBorder="1" applyAlignment="1">
      <alignment horizontal="center"/>
    </xf>
    <xf numFmtId="1" fontId="4" fillId="0" borderId="91" xfId="0" applyNumberFormat="1" applyFont="1" applyBorder="1" applyAlignment="1">
      <alignment horizontal="center"/>
    </xf>
    <xf numFmtId="1" fontId="2" fillId="2" borderId="92" xfId="0" applyNumberFormat="1" applyFont="1" applyFill="1" applyBorder="1" applyAlignment="1">
      <alignment horizontal="left"/>
    </xf>
    <xf numFmtId="1" fontId="4" fillId="0" borderId="93" xfId="0" applyNumberFormat="1" applyFont="1" applyBorder="1" applyAlignment="1">
      <alignment horizontal="center"/>
    </xf>
    <xf numFmtId="2" fontId="4" fillId="0" borderId="94" xfId="0" applyNumberFormat="1" applyFont="1" applyBorder="1" applyAlignment="1">
      <alignment horizontal="center"/>
    </xf>
    <xf numFmtId="1" fontId="2" fillId="4" borderId="95" xfId="0" applyNumberFormat="1" applyFont="1" applyFill="1" applyBorder="1" applyAlignment="1">
      <alignment horizontal="left"/>
    </xf>
    <xf numFmtId="0" fontId="2" fillId="0" borderId="96" xfId="0" applyFont="1" applyBorder="1" applyAlignment="1">
      <alignment horizontal="center" vertical="center"/>
    </xf>
    <xf numFmtId="165" fontId="4" fillId="0" borderId="97" xfId="0" applyNumberFormat="1" applyFont="1" applyBorder="1" applyAlignment="1">
      <alignment horizontal="center"/>
    </xf>
    <xf numFmtId="45" fontId="4" fillId="0" borderId="97" xfId="0" applyNumberFormat="1" applyFont="1" applyBorder="1" applyAlignment="1">
      <alignment horizontal="center"/>
    </xf>
    <xf numFmtId="1" fontId="4" fillId="0" borderId="97" xfId="0" applyNumberFormat="1" applyFont="1" applyBorder="1" applyAlignment="1">
      <alignment horizontal="center"/>
    </xf>
    <xf numFmtId="1" fontId="4" fillId="0" borderId="98" xfId="0" applyNumberFormat="1" applyFont="1" applyBorder="1" applyAlignment="1">
      <alignment horizontal="center"/>
    </xf>
    <xf numFmtId="0" fontId="2" fillId="0" borderId="99" xfId="0" applyFont="1" applyBorder="1" applyAlignment="1">
      <alignment horizontal="center" vertical="center"/>
    </xf>
    <xf numFmtId="165" fontId="4" fillId="0" borderId="100" xfId="0" applyNumberFormat="1" applyFont="1" applyBorder="1" applyAlignment="1">
      <alignment horizontal="center"/>
    </xf>
    <xf numFmtId="45" fontId="4" fillId="0" borderId="100" xfId="0" applyNumberFormat="1" applyFont="1" applyBorder="1" applyAlignment="1">
      <alignment horizontal="center"/>
    </xf>
    <xf numFmtId="1" fontId="4" fillId="0" borderId="100" xfId="0" applyNumberFormat="1" applyFont="1" applyBorder="1" applyAlignment="1">
      <alignment horizontal="center"/>
    </xf>
    <xf numFmtId="1" fontId="4" fillId="0" borderId="101" xfId="0" applyNumberFormat="1" applyFont="1" applyBorder="1" applyAlignment="1">
      <alignment horizontal="center"/>
    </xf>
    <xf numFmtId="1" fontId="2" fillId="2" borderId="102" xfId="0" applyNumberFormat="1" applyFont="1" applyFill="1" applyBorder="1" applyAlignment="1">
      <alignment horizontal="left"/>
    </xf>
    <xf numFmtId="166" fontId="4" fillId="0" borderId="103" xfId="0" applyNumberFormat="1" applyFont="1" applyBorder="1" applyAlignment="1">
      <alignment horizontal="center"/>
    </xf>
    <xf numFmtId="1" fontId="4" fillId="0" borderId="104" xfId="0" applyNumberFormat="1" applyFont="1" applyBorder="1" applyAlignment="1">
      <alignment horizontal="center"/>
    </xf>
    <xf numFmtId="0" fontId="2" fillId="0" borderId="105" xfId="0" applyFont="1" applyBorder="1" applyAlignment="1">
      <alignment horizontal="center" vertical="center"/>
    </xf>
    <xf numFmtId="21" fontId="4" fillId="0" borderId="106" xfId="0" applyNumberFormat="1" applyFont="1" applyBorder="1" applyAlignment="1">
      <alignment horizontal="center"/>
    </xf>
    <xf numFmtId="165" fontId="4" fillId="0" borderId="107" xfId="0" applyNumberFormat="1" applyFont="1" applyBorder="1" applyAlignment="1">
      <alignment horizontal="center"/>
    </xf>
    <xf numFmtId="45" fontId="4" fillId="0" borderId="107" xfId="0" applyNumberFormat="1" applyFont="1" applyBorder="1" applyAlignment="1">
      <alignment horizontal="center"/>
    </xf>
    <xf numFmtId="1" fontId="4" fillId="0" borderId="107" xfId="0" applyNumberFormat="1" applyFont="1" applyBorder="1" applyAlignment="1">
      <alignment horizontal="center"/>
    </xf>
    <xf numFmtId="1" fontId="2" fillId="0" borderId="108" xfId="0" applyNumberFormat="1" applyFont="1" applyBorder="1" applyAlignment="1">
      <alignment horizontal="center"/>
    </xf>
    <xf numFmtId="1" fontId="4" fillId="0" borderId="109" xfId="0" applyNumberFormat="1" applyFont="1" applyBorder="1" applyAlignment="1">
      <alignment horizontal="center"/>
    </xf>
    <xf numFmtId="1" fontId="4" fillId="0" borderId="110" xfId="0" applyNumberFormat="1" applyFont="1" applyBorder="1" applyAlignment="1">
      <alignment horizontal="center"/>
    </xf>
    <xf numFmtId="167" fontId="4" fillId="0" borderId="111" xfId="0" applyNumberFormat="1" applyFont="1" applyBorder="1" applyAlignment="1">
      <alignment horizontal="center"/>
    </xf>
    <xf numFmtId="45" fontId="4" fillId="0" borderId="109" xfId="0" applyNumberFormat="1" applyFont="1" applyBorder="1" applyAlignment="1">
      <alignment horizontal="center"/>
    </xf>
    <xf numFmtId="1" fontId="6" fillId="3" borderId="112" xfId="0" applyNumberFormat="1" applyFont="1" applyFill="1" applyBorder="1" applyAlignment="1">
      <alignment horizontal="center"/>
    </xf>
    <xf numFmtId="1" fontId="6" fillId="3" borderId="113" xfId="0" applyNumberFormat="1" applyFont="1" applyFill="1" applyBorder="1" applyAlignment="1">
      <alignment horizontal="center"/>
    </xf>
    <xf numFmtId="2" fontId="4" fillId="0" borderId="111" xfId="0" applyNumberFormat="1" applyFont="1" applyBorder="1" applyAlignment="1">
      <alignment horizontal="center"/>
    </xf>
    <xf numFmtId="1" fontId="4" fillId="0" borderId="112" xfId="0" applyNumberFormat="1" applyFont="1" applyBorder="1" applyAlignment="1">
      <alignment horizontal="center"/>
    </xf>
    <xf numFmtId="1" fontId="4" fillId="0" borderId="111" xfId="0" applyNumberFormat="1" applyFont="1" applyBorder="1" applyAlignment="1">
      <alignment horizontal="center"/>
    </xf>
    <xf numFmtId="1" fontId="4" fillId="0" borderId="113" xfId="0" applyNumberFormat="1" applyFont="1" applyBorder="1" applyAlignment="1">
      <alignment horizontal="center"/>
    </xf>
    <xf numFmtId="2" fontId="4" fillId="0" borderId="112" xfId="0" applyNumberFormat="1" applyFont="1" applyBorder="1" applyAlignment="1">
      <alignment horizontal="center"/>
    </xf>
    <xf numFmtId="1" fontId="2" fillId="4" borderId="114" xfId="0" applyNumberFormat="1" applyFont="1" applyFill="1" applyBorder="1" applyAlignment="1">
      <alignment horizontal="left"/>
    </xf>
    <xf numFmtId="0" fontId="2" fillId="0" borderId="115" xfId="0" applyFont="1" applyBorder="1" applyAlignment="1">
      <alignment horizontal="center" vertical="center"/>
    </xf>
    <xf numFmtId="165" fontId="4" fillId="0" borderId="116" xfId="0" applyNumberFormat="1" applyFont="1" applyBorder="1" applyAlignment="1">
      <alignment horizontal="center"/>
    </xf>
    <xf numFmtId="45" fontId="4" fillId="0" borderId="116" xfId="0" applyNumberFormat="1" applyFont="1" applyBorder="1" applyAlignment="1">
      <alignment horizontal="center"/>
    </xf>
    <xf numFmtId="1" fontId="4" fillId="0" borderId="116" xfId="0" applyNumberFormat="1" applyFont="1" applyBorder="1" applyAlignment="1">
      <alignment horizontal="center"/>
    </xf>
    <xf numFmtId="1" fontId="4" fillId="0" borderId="117" xfId="0" applyNumberFormat="1" applyFont="1" applyBorder="1" applyAlignment="1">
      <alignment horizontal="center"/>
    </xf>
    <xf numFmtId="1" fontId="2" fillId="2" borderId="118" xfId="0" applyNumberFormat="1" applyFont="1" applyFill="1" applyBorder="1" applyAlignment="1">
      <alignment horizontal="left"/>
    </xf>
    <xf numFmtId="2" fontId="4" fillId="0" borderId="119" xfId="0" applyNumberFormat="1" applyFont="1" applyBorder="1" applyAlignment="1">
      <alignment horizontal="center"/>
    </xf>
    <xf numFmtId="1" fontId="2" fillId="4" borderId="120" xfId="0" applyNumberFormat="1" applyFont="1" applyFill="1" applyBorder="1" applyAlignment="1">
      <alignment horizontal="left"/>
    </xf>
    <xf numFmtId="0" fontId="2" fillId="0" borderId="121" xfId="0" applyFont="1" applyBorder="1" applyAlignment="1">
      <alignment horizontal="center" vertical="center"/>
    </xf>
    <xf numFmtId="165" fontId="4" fillId="0" borderId="122" xfId="0" applyNumberFormat="1" applyFont="1" applyBorder="1" applyAlignment="1">
      <alignment horizontal="center"/>
    </xf>
    <xf numFmtId="45" fontId="4" fillId="0" borderId="122" xfId="0" applyNumberFormat="1" applyFont="1" applyBorder="1" applyAlignment="1">
      <alignment horizontal="center"/>
    </xf>
    <xf numFmtId="1" fontId="4" fillId="0" borderId="122" xfId="0" applyNumberFormat="1" applyFont="1" applyBorder="1" applyAlignment="1">
      <alignment horizontal="center"/>
    </xf>
    <xf numFmtId="1" fontId="4" fillId="0" borderId="123" xfId="0" applyNumberFormat="1" applyFont="1" applyBorder="1" applyAlignment="1">
      <alignment horizontal="center"/>
    </xf>
    <xf numFmtId="166" fontId="4" fillId="5" borderId="49" xfId="0" applyNumberFormat="1" applyFont="1" applyFill="1" applyBorder="1" applyAlignment="1">
      <alignment horizontal="center"/>
    </xf>
    <xf numFmtId="1" fontId="4" fillId="5" borderId="43" xfId="0" applyNumberFormat="1" applyFont="1" applyFill="1" applyBorder="1" applyAlignment="1">
      <alignment horizontal="center"/>
    </xf>
    <xf numFmtId="0" fontId="2" fillId="5" borderId="73" xfId="0" applyFont="1" applyFill="1" applyBorder="1" applyAlignment="1">
      <alignment horizontal="center" vertical="center"/>
    </xf>
    <xf numFmtId="21" fontId="4" fillId="5" borderId="44" xfId="0" applyNumberFormat="1" applyFont="1" applyFill="1" applyBorder="1" applyAlignment="1">
      <alignment horizontal="center"/>
    </xf>
    <xf numFmtId="165" fontId="4" fillId="5" borderId="45" xfId="0" applyNumberFormat="1" applyFont="1" applyFill="1" applyBorder="1" applyAlignment="1">
      <alignment horizontal="center"/>
    </xf>
    <xf numFmtId="45" fontId="4" fillId="5" borderId="45" xfId="0" applyNumberFormat="1" applyFont="1" applyFill="1" applyBorder="1" applyAlignment="1">
      <alignment horizontal="center"/>
    </xf>
    <xf numFmtId="1" fontId="4" fillId="5" borderId="45" xfId="0" applyNumberFormat="1" applyFont="1" applyFill="1" applyBorder="1" applyAlignment="1">
      <alignment horizontal="center"/>
    </xf>
    <xf numFmtId="1" fontId="2" fillId="5" borderId="46" xfId="0" applyNumberFormat="1" applyFont="1" applyFill="1" applyBorder="1" applyAlignment="1">
      <alignment horizontal="center"/>
    </xf>
    <xf numFmtId="1" fontId="4" fillId="5" borderId="47" xfId="0" applyNumberFormat="1" applyFont="1" applyFill="1" applyBorder="1" applyAlignment="1">
      <alignment horizontal="center"/>
    </xf>
    <xf numFmtId="1" fontId="4" fillId="5" borderId="48" xfId="0" applyNumberFormat="1" applyFont="1" applyFill="1" applyBorder="1" applyAlignment="1">
      <alignment horizontal="center"/>
    </xf>
    <xf numFmtId="167" fontId="4" fillId="5" borderId="43" xfId="0" applyNumberFormat="1" applyFont="1" applyFill="1" applyBorder="1" applyAlignment="1">
      <alignment horizontal="center"/>
    </xf>
    <xf numFmtId="45" fontId="4" fillId="5" borderId="47" xfId="0" applyNumberFormat="1" applyFont="1" applyFill="1" applyBorder="1" applyAlignment="1">
      <alignment horizontal="center"/>
    </xf>
    <xf numFmtId="0" fontId="0" fillId="0" borderId="4" xfId="0" applyBorder="1" applyAlignment="1">
      <alignment horizontal="center"/>
    </xf>
    <xf numFmtId="1" fontId="2" fillId="2" borderId="124" xfId="0" applyNumberFormat="1" applyFont="1" applyFill="1" applyBorder="1" applyAlignment="1">
      <alignment horizontal="left"/>
    </xf>
    <xf numFmtId="166" fontId="4" fillId="0" borderId="125" xfId="0" applyNumberFormat="1" applyFont="1" applyBorder="1" applyAlignment="1">
      <alignment horizontal="center"/>
    </xf>
    <xf numFmtId="1" fontId="4" fillId="0" borderId="126" xfId="0" applyNumberFormat="1" applyFont="1" applyBorder="1" applyAlignment="1">
      <alignment horizontal="center"/>
    </xf>
    <xf numFmtId="0" fontId="2" fillId="0" borderId="127" xfId="0" applyFont="1" applyBorder="1" applyAlignment="1">
      <alignment horizontal="center" vertical="center"/>
    </xf>
    <xf numFmtId="21" fontId="4" fillId="0" borderId="128" xfId="0" applyNumberFormat="1" applyFont="1" applyBorder="1" applyAlignment="1">
      <alignment horizontal="center"/>
    </xf>
    <xf numFmtId="165" fontId="4" fillId="0" borderId="129" xfId="0" applyNumberFormat="1" applyFont="1" applyBorder="1" applyAlignment="1">
      <alignment horizontal="center"/>
    </xf>
    <xf numFmtId="45" fontId="4" fillId="0" borderId="129" xfId="0" applyNumberFormat="1" applyFont="1" applyBorder="1" applyAlignment="1">
      <alignment horizontal="center"/>
    </xf>
    <xf numFmtId="1" fontId="4" fillId="0" borderId="129" xfId="0" applyNumberFormat="1" applyFont="1" applyBorder="1" applyAlignment="1">
      <alignment horizontal="center"/>
    </xf>
    <xf numFmtId="1" fontId="2" fillId="0" borderId="130" xfId="0" applyNumberFormat="1" applyFont="1" applyBorder="1" applyAlignment="1">
      <alignment horizontal="center"/>
    </xf>
    <xf numFmtId="1" fontId="4" fillId="0" borderId="131" xfId="0" applyNumberFormat="1" applyFont="1" applyBorder="1" applyAlignment="1">
      <alignment horizontal="center"/>
    </xf>
    <xf numFmtId="1" fontId="4" fillId="0" borderId="132" xfId="0" applyNumberFormat="1" applyFont="1" applyBorder="1" applyAlignment="1">
      <alignment horizontal="center"/>
    </xf>
    <xf numFmtId="167" fontId="4" fillId="0" borderId="126" xfId="0" applyNumberFormat="1" applyFont="1" applyBorder="1" applyAlignment="1">
      <alignment horizontal="center"/>
    </xf>
    <xf numFmtId="45" fontId="4" fillId="0" borderId="131" xfId="0" applyNumberFormat="1" applyFont="1" applyBorder="1" applyAlignment="1">
      <alignment horizontal="center"/>
    </xf>
    <xf numFmtId="1" fontId="6" fillId="3" borderId="125" xfId="0" applyNumberFormat="1" applyFont="1" applyFill="1" applyBorder="1" applyAlignment="1">
      <alignment horizontal="center"/>
    </xf>
    <xf numFmtId="1" fontId="6" fillId="3" borderId="133" xfId="0" applyNumberFormat="1" applyFont="1" applyFill="1" applyBorder="1" applyAlignment="1">
      <alignment horizontal="center"/>
    </xf>
    <xf numFmtId="2" fontId="4" fillId="0" borderId="126" xfId="0" applyNumberFormat="1" applyFont="1" applyBorder="1" applyAlignment="1">
      <alignment horizontal="center"/>
    </xf>
    <xf numFmtId="1" fontId="4" fillId="0" borderId="125" xfId="0" applyNumberFormat="1" applyFont="1" applyBorder="1" applyAlignment="1">
      <alignment horizontal="center"/>
    </xf>
    <xf numFmtId="1" fontId="4" fillId="0" borderId="133" xfId="0" applyNumberFormat="1" applyFont="1" applyBorder="1" applyAlignment="1">
      <alignment horizontal="center"/>
    </xf>
    <xf numFmtId="2" fontId="4" fillId="0" borderId="125" xfId="0" applyNumberFormat="1" applyFont="1" applyBorder="1" applyAlignment="1">
      <alignment horizontal="center"/>
    </xf>
    <xf numFmtId="1" fontId="2" fillId="4" borderId="134" xfId="0" applyNumberFormat="1" applyFont="1" applyFill="1" applyBorder="1" applyAlignment="1">
      <alignment horizontal="left"/>
    </xf>
    <xf numFmtId="0" fontId="2" fillId="0" borderId="135" xfId="0" applyFont="1" applyBorder="1" applyAlignment="1">
      <alignment horizontal="center" vertical="center"/>
    </xf>
    <xf numFmtId="165" fontId="4" fillId="0" borderId="136" xfId="0" applyNumberFormat="1" applyFont="1" applyBorder="1" applyAlignment="1">
      <alignment horizontal="center"/>
    </xf>
    <xf numFmtId="45" fontId="4" fillId="0" borderId="136" xfId="0" applyNumberFormat="1" applyFont="1" applyBorder="1" applyAlignment="1">
      <alignment horizontal="center"/>
    </xf>
    <xf numFmtId="1" fontId="4" fillId="0" borderId="136" xfId="0" applyNumberFormat="1" applyFont="1" applyBorder="1" applyAlignment="1">
      <alignment horizontal="center"/>
    </xf>
    <xf numFmtId="1" fontId="4" fillId="0" borderId="137" xfId="0" applyNumberFormat="1" applyFont="1" applyBorder="1" applyAlignment="1">
      <alignment horizontal="center"/>
    </xf>
    <xf numFmtId="166" fontId="4" fillId="0" borderId="138" xfId="0" applyNumberFormat="1" applyFont="1" applyBorder="1" applyAlignment="1">
      <alignment horizontal="center"/>
    </xf>
    <xf numFmtId="1" fontId="2" fillId="2" borderId="139" xfId="0" applyNumberFormat="1" applyFont="1" applyFill="1" applyBorder="1" applyAlignment="1">
      <alignment horizontal="left"/>
    </xf>
    <xf numFmtId="0" fontId="2" fillId="0" borderId="140" xfId="0" applyFont="1" applyBorder="1" applyAlignment="1">
      <alignment horizontal="center" vertical="center"/>
    </xf>
    <xf numFmtId="2" fontId="4" fillId="0" borderId="141" xfId="0" applyNumberFormat="1" applyFont="1" applyBorder="1" applyAlignment="1">
      <alignment horizontal="center"/>
    </xf>
    <xf numFmtId="1" fontId="2" fillId="4" borderId="142" xfId="0" applyNumberFormat="1" applyFont="1" applyFill="1" applyBorder="1" applyAlignment="1">
      <alignment horizontal="left"/>
    </xf>
    <xf numFmtId="0" fontId="2" fillId="0" borderId="143" xfId="0" applyFont="1" applyBorder="1" applyAlignment="1">
      <alignment horizontal="center" vertical="center"/>
    </xf>
    <xf numFmtId="165" fontId="4" fillId="0" borderId="144" xfId="0" applyNumberFormat="1" applyFont="1" applyBorder="1" applyAlignment="1">
      <alignment horizontal="center"/>
    </xf>
    <xf numFmtId="45" fontId="4" fillId="0" borderId="144" xfId="0" applyNumberFormat="1" applyFont="1" applyBorder="1" applyAlignment="1">
      <alignment horizontal="center"/>
    </xf>
    <xf numFmtId="1" fontId="4" fillId="0" borderId="144" xfId="0" applyNumberFormat="1" applyFont="1" applyBorder="1" applyAlignment="1">
      <alignment horizontal="center"/>
    </xf>
    <xf numFmtId="1" fontId="4" fillId="0" borderId="145" xfId="0" applyNumberFormat="1" applyFont="1" applyBorder="1" applyAlignment="1">
      <alignment horizontal="center"/>
    </xf>
    <xf numFmtId="0" fontId="2" fillId="0" borderId="146" xfId="0" applyFont="1" applyBorder="1" applyAlignment="1">
      <alignment horizontal="center" vertical="center"/>
    </xf>
    <xf numFmtId="165" fontId="4" fillId="0" borderId="147" xfId="0" applyNumberFormat="1" applyFont="1" applyBorder="1" applyAlignment="1">
      <alignment horizontal="center"/>
    </xf>
    <xf numFmtId="45" fontId="4" fillId="0" borderId="147" xfId="0" applyNumberFormat="1" applyFont="1" applyBorder="1" applyAlignment="1">
      <alignment horizontal="center"/>
    </xf>
    <xf numFmtId="1" fontId="4" fillId="0" borderId="147" xfId="0" applyNumberFormat="1" applyFont="1" applyBorder="1" applyAlignment="1">
      <alignment horizontal="center"/>
    </xf>
    <xf numFmtId="1" fontId="4" fillId="0" borderId="148" xfId="0" applyNumberFormat="1" applyFont="1" applyBorder="1" applyAlignment="1">
      <alignment horizontal="center"/>
    </xf>
    <xf numFmtId="0" fontId="2" fillId="0" borderId="149" xfId="0" applyFont="1" applyBorder="1" applyAlignment="1">
      <alignment horizontal="center" vertical="center"/>
    </xf>
    <xf numFmtId="165" fontId="4" fillId="0" borderId="150" xfId="0" applyNumberFormat="1" applyFont="1" applyBorder="1" applyAlignment="1">
      <alignment horizontal="center"/>
    </xf>
    <xf numFmtId="45" fontId="4" fillId="0" borderId="150" xfId="0" applyNumberFormat="1" applyFont="1" applyBorder="1" applyAlignment="1">
      <alignment horizontal="center"/>
    </xf>
    <xf numFmtId="1" fontId="4" fillId="0" borderId="150" xfId="0" applyNumberFormat="1" applyFont="1" applyBorder="1" applyAlignment="1">
      <alignment horizontal="center"/>
    </xf>
    <xf numFmtId="1" fontId="2" fillId="2" borderId="151" xfId="0" applyNumberFormat="1" applyFont="1" applyFill="1" applyBorder="1" applyAlignment="1">
      <alignment horizontal="left"/>
    </xf>
    <xf numFmtId="166" fontId="4" fillId="0" borderId="152" xfId="0" applyNumberFormat="1" applyFont="1" applyBorder="1" applyAlignment="1">
      <alignment horizontal="center"/>
    </xf>
    <xf numFmtId="1" fontId="4" fillId="0" borderId="153" xfId="0" applyNumberFormat="1" applyFont="1" applyBorder="1" applyAlignment="1">
      <alignment horizontal="center"/>
    </xf>
    <xf numFmtId="0" fontId="2" fillId="0" borderId="154" xfId="0" applyFont="1" applyBorder="1" applyAlignment="1">
      <alignment horizontal="center" vertical="center"/>
    </xf>
    <xf numFmtId="21" fontId="4" fillId="0" borderId="155" xfId="0" applyNumberFormat="1" applyFont="1" applyBorder="1" applyAlignment="1">
      <alignment horizontal="center"/>
    </xf>
    <xf numFmtId="165" fontId="4" fillId="0" borderId="156" xfId="0" applyNumberFormat="1" applyFont="1" applyBorder="1" applyAlignment="1">
      <alignment horizontal="center"/>
    </xf>
    <xf numFmtId="45" fontId="4" fillId="0" borderId="156" xfId="0" applyNumberFormat="1" applyFont="1" applyBorder="1" applyAlignment="1">
      <alignment horizontal="center"/>
    </xf>
    <xf numFmtId="1" fontId="4" fillId="0" borderId="156" xfId="0" applyNumberFormat="1" applyFont="1" applyBorder="1" applyAlignment="1">
      <alignment horizontal="center"/>
    </xf>
    <xf numFmtId="1" fontId="2" fillId="0" borderId="157" xfId="0" applyNumberFormat="1" applyFont="1" applyBorder="1" applyAlignment="1">
      <alignment horizontal="center"/>
    </xf>
    <xf numFmtId="1" fontId="4" fillId="0" borderId="155" xfId="0" applyNumberFormat="1" applyFont="1" applyBorder="1" applyAlignment="1">
      <alignment horizontal="center"/>
    </xf>
    <xf numFmtId="167" fontId="4" fillId="0" borderId="153" xfId="0" applyNumberFormat="1" applyFont="1" applyBorder="1" applyAlignment="1">
      <alignment horizontal="center"/>
    </xf>
    <xf numFmtId="45" fontId="4" fillId="0" borderId="155" xfId="0" applyNumberFormat="1" applyFont="1" applyBorder="1" applyAlignment="1">
      <alignment horizontal="center"/>
    </xf>
    <xf numFmtId="1" fontId="6" fillId="3" borderId="158" xfId="0" applyNumberFormat="1" applyFont="1" applyFill="1" applyBorder="1" applyAlignment="1">
      <alignment horizontal="center"/>
    </xf>
    <xf numFmtId="1" fontId="6" fillId="3" borderId="159" xfId="0" applyNumberFormat="1" applyFont="1" applyFill="1" applyBorder="1" applyAlignment="1">
      <alignment horizontal="center"/>
    </xf>
    <xf numFmtId="2" fontId="4" fillId="0" borderId="153" xfId="0" applyNumberFormat="1" applyFont="1" applyBorder="1" applyAlignment="1">
      <alignment horizontal="center"/>
    </xf>
    <xf numFmtId="1" fontId="4" fillId="0" borderId="158" xfId="0" applyNumberFormat="1" applyFont="1" applyBorder="1" applyAlignment="1">
      <alignment horizontal="center"/>
    </xf>
    <xf numFmtId="1" fontId="4" fillId="0" borderId="159" xfId="0" applyNumberFormat="1" applyFont="1" applyBorder="1" applyAlignment="1">
      <alignment horizontal="center"/>
    </xf>
    <xf numFmtId="2" fontId="4" fillId="0" borderId="158" xfId="0" applyNumberFormat="1" applyFont="1" applyBorder="1" applyAlignment="1">
      <alignment horizontal="center"/>
    </xf>
    <xf numFmtId="1" fontId="2" fillId="4" borderId="160" xfId="0" applyNumberFormat="1" applyFont="1" applyFill="1" applyBorder="1" applyAlignment="1">
      <alignment horizontal="left"/>
    </xf>
    <xf numFmtId="0" fontId="2" fillId="0" borderId="161" xfId="0" applyFont="1" applyBorder="1" applyAlignment="1">
      <alignment horizontal="center" vertical="center"/>
    </xf>
    <xf numFmtId="21" fontId="4" fillId="0" borderId="162" xfId="0" applyNumberFormat="1" applyFont="1" applyBorder="1" applyAlignment="1">
      <alignment horizontal="center"/>
    </xf>
    <xf numFmtId="165" fontId="4" fillId="0" borderId="163" xfId="0" applyNumberFormat="1" applyFont="1" applyBorder="1" applyAlignment="1">
      <alignment horizontal="center"/>
    </xf>
    <xf numFmtId="45" fontId="4" fillId="0" borderId="163" xfId="0" applyNumberFormat="1" applyFont="1" applyBorder="1" applyAlignment="1">
      <alignment horizontal="center"/>
    </xf>
    <xf numFmtId="1" fontId="4" fillId="0" borderId="163" xfId="0" applyNumberFormat="1" applyFont="1" applyBorder="1" applyAlignment="1">
      <alignment horizontal="center"/>
    </xf>
    <xf numFmtId="1" fontId="2" fillId="0" borderId="164" xfId="0" applyNumberFormat="1" applyFont="1" applyBorder="1" applyAlignment="1">
      <alignment horizontal="center"/>
    </xf>
    <xf numFmtId="1" fontId="4" fillId="0" borderId="162" xfId="0" applyNumberFormat="1" applyFont="1" applyBorder="1" applyAlignment="1">
      <alignment horizontal="center"/>
    </xf>
    <xf numFmtId="45" fontId="4" fillId="0" borderId="162" xfId="0" applyNumberFormat="1" applyFont="1" applyBorder="1" applyAlignment="1">
      <alignment horizontal="center"/>
    </xf>
    <xf numFmtId="1" fontId="6" fillId="3" borderId="165" xfId="0" applyNumberFormat="1" applyFont="1" applyFill="1" applyBorder="1" applyAlignment="1">
      <alignment horizontal="center"/>
    </xf>
    <xf numFmtId="1" fontId="6" fillId="3" borderId="166" xfId="0" applyNumberFormat="1" applyFont="1" applyFill="1" applyBorder="1" applyAlignment="1">
      <alignment horizontal="center"/>
    </xf>
    <xf numFmtId="2" fontId="4" fillId="0" borderId="167" xfId="0" applyNumberFormat="1" applyFont="1" applyBorder="1" applyAlignment="1">
      <alignment horizontal="center"/>
    </xf>
    <xf numFmtId="1" fontId="4" fillId="0" borderId="165" xfId="0" applyNumberFormat="1" applyFont="1" applyBorder="1" applyAlignment="1">
      <alignment horizontal="center"/>
    </xf>
    <xf numFmtId="1" fontId="4" fillId="0" borderId="167" xfId="0" applyNumberFormat="1" applyFont="1" applyBorder="1" applyAlignment="1">
      <alignment horizontal="center"/>
    </xf>
    <xf numFmtId="1" fontId="4" fillId="0" borderId="166" xfId="0" applyNumberFormat="1" applyFont="1" applyBorder="1" applyAlignment="1">
      <alignment horizontal="center"/>
    </xf>
    <xf numFmtId="2" fontId="4" fillId="0" borderId="165" xfId="0" applyNumberFormat="1" applyFont="1" applyBorder="1" applyAlignment="1">
      <alignment horizontal="center"/>
    </xf>
    <xf numFmtId="0" fontId="1" fillId="0" borderId="165" xfId="0" applyFont="1" applyBorder="1" applyAlignment="1">
      <alignment horizontal="center"/>
    </xf>
    <xf numFmtId="2" fontId="1" fillId="0" borderId="165" xfId="0" applyNumberFormat="1" applyFont="1" applyBorder="1" applyAlignment="1">
      <alignment horizontal="center"/>
    </xf>
    <xf numFmtId="0" fontId="1" fillId="0" borderId="167" xfId="0" applyFont="1" applyBorder="1" applyAlignment="1">
      <alignment horizontal="center"/>
    </xf>
    <xf numFmtId="166" fontId="4" fillId="0" borderId="165" xfId="0" applyNumberFormat="1" applyFont="1" applyBorder="1" applyAlignment="1">
      <alignment horizontal="center"/>
    </xf>
    <xf numFmtId="165" fontId="4" fillId="0" borderId="168" xfId="0" applyNumberFormat="1" applyFont="1" applyBorder="1" applyAlignment="1">
      <alignment horizontal="center"/>
    </xf>
    <xf numFmtId="45" fontId="4" fillId="0" borderId="169" xfId="0" applyNumberFormat="1" applyFont="1" applyBorder="1" applyAlignment="1">
      <alignment horizontal="center"/>
    </xf>
    <xf numFmtId="1" fontId="4" fillId="0" borderId="169" xfId="0" applyNumberFormat="1" applyFont="1" applyBorder="1" applyAlignment="1">
      <alignment horizontal="center"/>
    </xf>
    <xf numFmtId="0" fontId="2" fillId="0" borderId="170" xfId="0" applyFont="1" applyBorder="1" applyAlignment="1">
      <alignment horizontal="center" vertical="center"/>
    </xf>
    <xf numFmtId="165" fontId="4" fillId="0" borderId="171" xfId="0" applyNumberFormat="1" applyFont="1" applyBorder="1" applyAlignment="1">
      <alignment horizontal="center"/>
    </xf>
    <xf numFmtId="45" fontId="4" fillId="0" borderId="172" xfId="0" applyNumberFormat="1" applyFont="1" applyBorder="1" applyAlignment="1">
      <alignment horizontal="center"/>
    </xf>
    <xf numFmtId="1" fontId="4" fillId="0" borderId="172" xfId="0" applyNumberFormat="1" applyFont="1" applyBorder="1" applyAlignment="1">
      <alignment horizontal="center"/>
    </xf>
    <xf numFmtId="0" fontId="2" fillId="0" borderId="173" xfId="0" applyFont="1" applyBorder="1" applyAlignment="1">
      <alignment horizontal="center" vertical="center"/>
    </xf>
    <xf numFmtId="21" fontId="4" fillId="0" borderId="174" xfId="0" applyNumberFormat="1" applyFont="1" applyBorder="1" applyAlignment="1">
      <alignment horizontal="center"/>
    </xf>
    <xf numFmtId="165" fontId="4" fillId="0" borderId="175" xfId="0" applyNumberFormat="1" applyFont="1" applyBorder="1" applyAlignment="1">
      <alignment horizontal="center"/>
    </xf>
    <xf numFmtId="45" fontId="4" fillId="0" borderId="175" xfId="0" applyNumberFormat="1" applyFont="1" applyBorder="1" applyAlignment="1">
      <alignment horizontal="center"/>
    </xf>
    <xf numFmtId="1" fontId="4" fillId="0" borderId="176" xfId="0" applyNumberFormat="1" applyFont="1" applyBorder="1" applyAlignment="1">
      <alignment horizontal="center"/>
    </xf>
    <xf numFmtId="1" fontId="2" fillId="0" borderId="177" xfId="0" applyNumberFormat="1" applyFont="1" applyBorder="1" applyAlignment="1">
      <alignment horizontal="center"/>
    </xf>
    <xf numFmtId="1" fontId="4" fillId="0" borderId="174" xfId="0" applyNumberFormat="1" applyFont="1" applyBorder="1" applyAlignment="1">
      <alignment horizontal="center"/>
    </xf>
    <xf numFmtId="45" fontId="4" fillId="0" borderId="174" xfId="0" applyNumberFormat="1" applyFont="1" applyBorder="1" applyAlignment="1">
      <alignment horizontal="center"/>
    </xf>
    <xf numFmtId="1" fontId="6" fillId="3" borderId="178" xfId="0" applyNumberFormat="1" applyFont="1" applyFill="1" applyBorder="1" applyAlignment="1">
      <alignment horizontal="center"/>
    </xf>
    <xf numFmtId="1" fontId="6" fillId="3" borderId="179" xfId="0" applyNumberFormat="1" applyFont="1" applyFill="1" applyBorder="1" applyAlignment="1">
      <alignment horizontal="center"/>
    </xf>
    <xf numFmtId="1" fontId="4" fillId="0" borderId="178" xfId="0" applyNumberFormat="1" applyFont="1" applyBorder="1" applyAlignment="1">
      <alignment horizontal="center"/>
    </xf>
    <xf numFmtId="1" fontId="4" fillId="0" borderId="179" xfId="0" applyNumberFormat="1" applyFont="1" applyBorder="1" applyAlignment="1">
      <alignment horizontal="center"/>
    </xf>
    <xf numFmtId="2" fontId="4" fillId="0" borderId="178" xfId="0" applyNumberFormat="1" applyFont="1" applyBorder="1" applyAlignment="1">
      <alignment horizontal="center"/>
    </xf>
    <xf numFmtId="1" fontId="2" fillId="2" borderId="180" xfId="0" applyNumberFormat="1" applyFont="1" applyFill="1" applyBorder="1" applyAlignment="1">
      <alignment horizontal="left"/>
    </xf>
    <xf numFmtId="1" fontId="6" fillId="3" borderId="181" xfId="0" applyNumberFormat="1" applyFont="1" applyFill="1" applyBorder="1" applyAlignment="1">
      <alignment horizontal="center"/>
    </xf>
    <xf numFmtId="2" fontId="4" fillId="0" borderId="182" xfId="0" applyNumberFormat="1" applyFont="1" applyBorder="1" applyAlignment="1">
      <alignment horizontal="center"/>
    </xf>
    <xf numFmtId="1" fontId="4" fillId="0" borderId="181" xfId="0" applyNumberFormat="1" applyFont="1" applyBorder="1" applyAlignment="1">
      <alignment horizontal="center"/>
    </xf>
    <xf numFmtId="2" fontId="4" fillId="0" borderId="181" xfId="0" applyNumberFormat="1" applyFont="1" applyBorder="1" applyAlignment="1">
      <alignment horizontal="center"/>
    </xf>
    <xf numFmtId="1" fontId="2" fillId="4" borderId="183" xfId="0" applyNumberFormat="1" applyFont="1" applyFill="1" applyBorder="1" applyAlignment="1">
      <alignment horizontal="left"/>
    </xf>
    <xf numFmtId="0" fontId="2" fillId="0" borderId="184" xfId="0" applyFont="1" applyBorder="1" applyAlignment="1">
      <alignment horizontal="center" vertical="center"/>
    </xf>
    <xf numFmtId="21" fontId="4" fillId="0" borderId="184" xfId="0" applyNumberFormat="1" applyFont="1" applyBorder="1" applyAlignment="1">
      <alignment horizontal="center"/>
    </xf>
    <xf numFmtId="165" fontId="4" fillId="0" borderId="185" xfId="0" applyNumberFormat="1" applyFont="1" applyBorder="1" applyAlignment="1">
      <alignment horizontal="center"/>
    </xf>
    <xf numFmtId="1" fontId="4" fillId="0" borderId="185" xfId="0" applyNumberFormat="1" applyFont="1" applyBorder="1" applyAlignment="1">
      <alignment horizontal="center"/>
    </xf>
    <xf numFmtId="45" fontId="4" fillId="0" borderId="185" xfId="0" applyNumberFormat="1" applyFont="1" applyBorder="1" applyAlignment="1">
      <alignment horizontal="center"/>
    </xf>
    <xf numFmtId="1" fontId="4" fillId="5" borderId="186" xfId="0" applyNumberFormat="1" applyFont="1" applyFill="1" applyBorder="1" applyAlignment="1">
      <alignment horizontal="center"/>
    </xf>
    <xf numFmtId="0" fontId="2" fillId="5" borderId="44" xfId="0" applyFont="1" applyFill="1" applyBorder="1" applyAlignment="1">
      <alignment horizontal="center" vertical="center"/>
    </xf>
    <xf numFmtId="1" fontId="6" fillId="5" borderId="49" xfId="0" applyNumberFormat="1" applyFont="1" applyFill="1" applyBorder="1" applyAlignment="1">
      <alignment horizontal="center"/>
    </xf>
    <xf numFmtId="1" fontId="6" fillId="5" borderId="50" xfId="0" applyNumberFormat="1" applyFont="1" applyFill="1" applyBorder="1" applyAlignment="1">
      <alignment horizontal="center"/>
    </xf>
    <xf numFmtId="0" fontId="0" fillId="0" borderId="12" xfId="0" applyBorder="1" applyAlignment="1">
      <alignment horizontal="center"/>
    </xf>
    <xf numFmtId="2" fontId="0" fillId="0" borderId="12" xfId="0" applyNumberFormat="1" applyBorder="1" applyAlignment="1">
      <alignment horizontal="center"/>
    </xf>
    <xf numFmtId="1" fontId="2" fillId="2" borderId="187" xfId="0" applyNumberFormat="1" applyFont="1" applyFill="1" applyBorder="1" applyAlignment="1">
      <alignment horizontal="left"/>
    </xf>
    <xf numFmtId="166" fontId="4" fillId="0" borderId="188" xfId="0" applyNumberFormat="1" applyFont="1" applyBorder="1" applyAlignment="1">
      <alignment horizontal="center"/>
    </xf>
    <xf numFmtId="1" fontId="4" fillId="0" borderId="189" xfId="0" applyNumberFormat="1" applyFont="1" applyBorder="1" applyAlignment="1">
      <alignment horizontal="center"/>
    </xf>
    <xf numFmtId="0" fontId="2" fillId="0" borderId="190" xfId="0" applyFont="1" applyBorder="1" applyAlignment="1">
      <alignment horizontal="center" vertical="center"/>
    </xf>
    <xf numFmtId="21" fontId="4" fillId="0" borderId="191" xfId="0" applyNumberFormat="1" applyFont="1" applyBorder="1" applyAlignment="1">
      <alignment horizontal="center"/>
    </xf>
    <xf numFmtId="165" fontId="4" fillId="0" borderId="192" xfId="0" applyNumberFormat="1" applyFont="1" applyBorder="1" applyAlignment="1">
      <alignment horizontal="center"/>
    </xf>
    <xf numFmtId="45" fontId="4" fillId="0" borderId="192" xfId="0" applyNumberFormat="1" applyFont="1" applyBorder="1" applyAlignment="1">
      <alignment horizontal="center"/>
    </xf>
    <xf numFmtId="1" fontId="4" fillId="0" borderId="192" xfId="0" applyNumberFormat="1" applyFont="1" applyBorder="1" applyAlignment="1">
      <alignment horizontal="center"/>
    </xf>
    <xf numFmtId="1" fontId="2" fillId="0" borderId="193" xfId="0" applyNumberFormat="1" applyFont="1" applyBorder="1" applyAlignment="1">
      <alignment horizontal="center"/>
    </xf>
    <xf numFmtId="1" fontId="4" fillId="0" borderId="191" xfId="0" applyNumberFormat="1" applyFont="1" applyBorder="1" applyAlignment="1">
      <alignment horizontal="center"/>
    </xf>
    <xf numFmtId="1" fontId="4" fillId="0" borderId="194" xfId="0" applyNumberFormat="1" applyFont="1" applyBorder="1" applyAlignment="1">
      <alignment horizontal="center"/>
    </xf>
    <xf numFmtId="167" fontId="4" fillId="0" borderId="189" xfId="0" applyNumberFormat="1" applyFont="1" applyBorder="1" applyAlignment="1">
      <alignment horizontal="center"/>
    </xf>
    <xf numFmtId="45" fontId="4" fillId="0" borderId="191" xfId="0" applyNumberFormat="1" applyFont="1" applyBorder="1" applyAlignment="1">
      <alignment horizontal="center"/>
    </xf>
    <xf numFmtId="1" fontId="6" fillId="3" borderId="188" xfId="0" applyNumberFormat="1" applyFont="1" applyFill="1" applyBorder="1" applyAlignment="1">
      <alignment horizontal="center"/>
    </xf>
    <xf numFmtId="1" fontId="6" fillId="3" borderId="195" xfId="0" applyNumberFormat="1" applyFont="1" applyFill="1" applyBorder="1" applyAlignment="1">
      <alignment horizontal="center"/>
    </xf>
    <xf numFmtId="2" fontId="4" fillId="0" borderId="189" xfId="0" applyNumberFormat="1" applyFont="1" applyBorder="1" applyAlignment="1">
      <alignment horizontal="center"/>
    </xf>
    <xf numFmtId="1" fontId="4" fillId="0" borderId="188" xfId="0" applyNumberFormat="1" applyFont="1" applyBorder="1" applyAlignment="1">
      <alignment horizontal="center"/>
    </xf>
    <xf numFmtId="1" fontId="4" fillId="0" borderId="195" xfId="0" applyNumberFormat="1" applyFont="1" applyBorder="1" applyAlignment="1">
      <alignment horizontal="center"/>
    </xf>
    <xf numFmtId="2" fontId="4" fillId="0" borderId="188" xfId="0" applyNumberFormat="1" applyFont="1" applyBorder="1" applyAlignment="1">
      <alignment horizontal="center"/>
    </xf>
    <xf numFmtId="1" fontId="2" fillId="4" borderId="196" xfId="0" applyNumberFormat="1" applyFont="1" applyFill="1" applyBorder="1" applyAlignment="1">
      <alignment horizontal="left"/>
    </xf>
    <xf numFmtId="167" fontId="4" fillId="0" borderId="167" xfId="0" applyNumberFormat="1" applyFont="1" applyBorder="1" applyAlignment="1">
      <alignment horizontal="center"/>
    </xf>
    <xf numFmtId="166" fontId="4" fillId="0" borderId="178" xfId="0" applyNumberFormat="1" applyFont="1" applyBorder="1" applyAlignment="1">
      <alignment horizontal="center"/>
    </xf>
    <xf numFmtId="1" fontId="4" fillId="0" borderId="197" xfId="0" applyNumberFormat="1" applyFont="1" applyBorder="1" applyAlignment="1">
      <alignment horizontal="center"/>
    </xf>
    <xf numFmtId="0" fontId="2" fillId="0" borderId="198" xfId="0" applyFont="1" applyBorder="1" applyAlignment="1">
      <alignment horizontal="center" vertical="center"/>
    </xf>
    <xf numFmtId="1" fontId="4" fillId="0" borderId="175" xfId="0" applyNumberFormat="1" applyFont="1" applyBorder="1" applyAlignment="1">
      <alignment horizontal="center"/>
    </xf>
    <xf numFmtId="1" fontId="2" fillId="2" borderId="199" xfId="0" applyNumberFormat="1" applyFont="1" applyFill="1" applyBorder="1" applyAlignment="1">
      <alignment horizontal="left"/>
    </xf>
    <xf numFmtId="166" fontId="4" fillId="0" borderId="181" xfId="0" applyNumberFormat="1" applyFont="1" applyBorder="1" applyAlignment="1">
      <alignment horizontal="center"/>
    </xf>
    <xf numFmtId="45" fontId="4" fillId="0" borderId="93" xfId="0" applyNumberFormat="1" applyFont="1" applyBorder="1" applyAlignment="1">
      <alignment horizontal="center"/>
    </xf>
    <xf numFmtId="2" fontId="4" fillId="0" borderId="200" xfId="0" applyNumberFormat="1" applyFont="1" applyBorder="1" applyAlignment="1">
      <alignment horizontal="center"/>
    </xf>
    <xf numFmtId="1" fontId="2" fillId="4" borderId="201" xfId="0" applyNumberFormat="1" applyFont="1" applyFill="1" applyBorder="1" applyAlignment="1">
      <alignment horizontal="left"/>
    </xf>
    <xf numFmtId="1" fontId="4" fillId="0" borderId="186" xfId="0" applyNumberFormat="1" applyFont="1" applyBorder="1" applyAlignment="1">
      <alignment horizontal="center"/>
    </xf>
    <xf numFmtId="1" fontId="2" fillId="2" borderId="202" xfId="0" applyNumberFormat="1" applyFont="1" applyFill="1" applyBorder="1" applyAlignment="1">
      <alignment horizontal="left"/>
    </xf>
    <xf numFmtId="166" fontId="4" fillId="0" borderId="203" xfId="0" applyNumberFormat="1" applyFont="1" applyBorder="1" applyAlignment="1">
      <alignment horizontal="center"/>
    </xf>
    <xf numFmtId="1" fontId="4" fillId="0" borderId="204" xfId="0" applyNumberFormat="1" applyFont="1" applyBorder="1" applyAlignment="1">
      <alignment horizontal="center"/>
    </xf>
    <xf numFmtId="0" fontId="2" fillId="0" borderId="205" xfId="0" applyFont="1" applyBorder="1" applyAlignment="1">
      <alignment horizontal="center" vertical="center"/>
    </xf>
    <xf numFmtId="21" fontId="4" fillId="0" borderId="206" xfId="0" applyNumberFormat="1" applyFont="1" applyBorder="1" applyAlignment="1">
      <alignment horizontal="center"/>
    </xf>
    <xf numFmtId="165" fontId="4" fillId="0" borderId="207" xfId="0" applyNumberFormat="1" applyFont="1" applyBorder="1" applyAlignment="1">
      <alignment horizontal="center"/>
    </xf>
    <xf numFmtId="45" fontId="4" fillId="0" borderId="207" xfId="0" applyNumberFormat="1" applyFont="1" applyBorder="1" applyAlignment="1">
      <alignment horizontal="center"/>
    </xf>
    <xf numFmtId="1" fontId="4" fillId="0" borderId="207" xfId="0" applyNumberFormat="1" applyFont="1" applyBorder="1" applyAlignment="1">
      <alignment horizontal="center"/>
    </xf>
    <xf numFmtId="1" fontId="2" fillId="0" borderId="208" xfId="0" applyNumberFormat="1" applyFont="1" applyBorder="1" applyAlignment="1">
      <alignment horizontal="center"/>
    </xf>
    <xf numFmtId="1" fontId="4" fillId="0" borderId="209" xfId="0" applyNumberFormat="1" applyFont="1" applyBorder="1" applyAlignment="1">
      <alignment horizontal="center"/>
    </xf>
    <xf numFmtId="1" fontId="4" fillId="0" borderId="210" xfId="0" applyNumberFormat="1" applyFont="1" applyBorder="1" applyAlignment="1">
      <alignment horizontal="center"/>
    </xf>
    <xf numFmtId="167" fontId="4" fillId="0" borderId="204" xfId="0" applyNumberFormat="1" applyFont="1" applyBorder="1" applyAlignment="1">
      <alignment horizontal="center"/>
    </xf>
    <xf numFmtId="45" fontId="4" fillId="0" borderId="209" xfId="0" applyNumberFormat="1" applyFont="1" applyBorder="1" applyAlignment="1">
      <alignment horizontal="center"/>
    </xf>
    <xf numFmtId="1" fontId="6" fillId="3" borderId="211" xfId="0" applyNumberFormat="1" applyFont="1" applyFill="1" applyBorder="1" applyAlignment="1">
      <alignment horizontal="center"/>
    </xf>
    <xf numFmtId="1" fontId="6" fillId="3" borderId="212" xfId="0" applyNumberFormat="1" applyFont="1" applyFill="1" applyBorder="1" applyAlignment="1">
      <alignment horizontal="center"/>
    </xf>
    <xf numFmtId="2" fontId="4" fillId="0" borderId="204" xfId="0" applyNumberFormat="1" applyFont="1" applyBorder="1" applyAlignment="1">
      <alignment horizontal="center"/>
    </xf>
    <xf numFmtId="1" fontId="4" fillId="0" borderId="211" xfId="0" applyNumberFormat="1" applyFont="1" applyBorder="1" applyAlignment="1">
      <alignment horizontal="center"/>
    </xf>
    <xf numFmtId="1" fontId="4" fillId="0" borderId="212" xfId="0" applyNumberFormat="1" applyFont="1" applyBorder="1" applyAlignment="1">
      <alignment horizontal="center"/>
    </xf>
    <xf numFmtId="2" fontId="4" fillId="0" borderId="211" xfId="0" applyNumberFormat="1" applyFont="1" applyBorder="1" applyAlignment="1">
      <alignment horizontal="center"/>
    </xf>
    <xf numFmtId="1" fontId="2" fillId="4" borderId="213" xfId="0" applyNumberFormat="1" applyFont="1" applyFill="1" applyBorder="1" applyAlignment="1">
      <alignment horizontal="left"/>
    </xf>
    <xf numFmtId="1" fontId="4" fillId="0" borderId="171" xfId="0" applyNumberFormat="1" applyFont="1" applyBorder="1" applyAlignment="1">
      <alignment horizontal="center"/>
    </xf>
    <xf numFmtId="0" fontId="2" fillId="0" borderId="214" xfId="0" applyFont="1" applyBorder="1" applyAlignment="1">
      <alignment horizontal="center" vertical="center"/>
    </xf>
    <xf numFmtId="165" fontId="4" fillId="0" borderId="215" xfId="0" applyNumberFormat="1" applyFont="1" applyBorder="1" applyAlignment="1">
      <alignment horizontal="center"/>
    </xf>
    <xf numFmtId="45" fontId="4" fillId="0" borderId="216" xfId="0" applyNumberFormat="1" applyFont="1" applyBorder="1" applyAlignment="1">
      <alignment horizontal="center"/>
    </xf>
    <xf numFmtId="1" fontId="4" fillId="0" borderId="215" xfId="0" applyNumberFormat="1" applyFont="1" applyBorder="1" applyAlignment="1">
      <alignment horizontal="center"/>
    </xf>
    <xf numFmtId="1" fontId="4" fillId="0" borderId="216" xfId="0" applyNumberFormat="1" applyFont="1" applyBorder="1" applyAlignment="1">
      <alignment horizontal="center"/>
    </xf>
    <xf numFmtId="0" fontId="2" fillId="0" borderId="217" xfId="0" applyFont="1" applyBorder="1" applyAlignment="1">
      <alignment horizontal="center" vertical="center"/>
    </xf>
    <xf numFmtId="165" fontId="4" fillId="0" borderId="218" xfId="0" applyNumberFormat="1" applyFont="1" applyBorder="1" applyAlignment="1">
      <alignment horizontal="center"/>
    </xf>
    <xf numFmtId="45" fontId="4" fillId="0" borderId="218" xfId="0" applyNumberFormat="1" applyFont="1" applyBorder="1" applyAlignment="1">
      <alignment horizontal="center"/>
    </xf>
    <xf numFmtId="1" fontId="4" fillId="0" borderId="218" xfId="0" applyNumberFormat="1" applyFont="1" applyBorder="1" applyAlignment="1">
      <alignment horizontal="center"/>
    </xf>
    <xf numFmtId="45" fontId="4" fillId="0" borderId="219" xfId="0" applyNumberFormat="1" applyFont="1" applyBorder="1" applyAlignment="1">
      <alignment horizontal="center"/>
    </xf>
    <xf numFmtId="1" fontId="4" fillId="0" borderId="219" xfId="0" applyNumberFormat="1" applyFont="1" applyBorder="1" applyAlignment="1">
      <alignment horizontal="center"/>
    </xf>
    <xf numFmtId="0" fontId="2" fillId="0" borderId="220" xfId="0" applyFont="1" applyBorder="1" applyAlignment="1">
      <alignment horizontal="center" vertical="center"/>
    </xf>
    <xf numFmtId="165" fontId="4" fillId="0" borderId="221" xfId="0" applyNumberFormat="1" applyFont="1" applyBorder="1" applyAlignment="1">
      <alignment horizontal="center"/>
    </xf>
    <xf numFmtId="45" fontId="4" fillId="0" borderId="221" xfId="0" applyNumberFormat="1" applyFont="1" applyBorder="1" applyAlignment="1">
      <alignment horizontal="center"/>
    </xf>
    <xf numFmtId="1" fontId="4" fillId="0" borderId="221" xfId="0" applyNumberFormat="1" applyFont="1" applyBorder="1" applyAlignment="1">
      <alignment horizontal="center"/>
    </xf>
    <xf numFmtId="0" fontId="2" fillId="0" borderId="222" xfId="0" applyFont="1" applyBorder="1" applyAlignment="1">
      <alignment horizontal="center" vertical="center"/>
    </xf>
    <xf numFmtId="21" fontId="4" fillId="0" borderId="198" xfId="0" applyNumberFormat="1" applyFont="1" applyBorder="1" applyAlignment="1">
      <alignment horizontal="center"/>
    </xf>
    <xf numFmtId="165" fontId="4" fillId="0" borderId="223" xfId="0" applyNumberFormat="1" applyFont="1" applyBorder="1" applyAlignment="1">
      <alignment horizontal="center"/>
    </xf>
    <xf numFmtId="45" fontId="4" fillId="0" borderId="223" xfId="0" applyNumberFormat="1" applyFont="1" applyBorder="1" applyAlignment="1">
      <alignment horizontal="center"/>
    </xf>
    <xf numFmtId="1" fontId="4" fillId="0" borderId="223" xfId="0" applyNumberFormat="1" applyFont="1" applyBorder="1" applyAlignment="1">
      <alignment horizontal="center"/>
    </xf>
    <xf numFmtId="1" fontId="2" fillId="2" borderId="224" xfId="0" applyNumberFormat="1" applyFont="1" applyFill="1" applyBorder="1" applyAlignment="1">
      <alignment horizontal="left"/>
    </xf>
    <xf numFmtId="2" fontId="4" fillId="0" borderId="225" xfId="0" applyNumberFormat="1" applyFont="1" applyBorder="1" applyAlignment="1">
      <alignment horizontal="center"/>
    </xf>
    <xf numFmtId="1" fontId="2" fillId="4" borderId="226" xfId="0" applyNumberFormat="1" applyFont="1" applyFill="1" applyBorder="1" applyAlignment="1">
      <alignment horizontal="left"/>
    </xf>
    <xf numFmtId="1" fontId="4" fillId="0" borderId="227" xfId="0" applyNumberFormat="1" applyFont="1" applyBorder="1" applyAlignment="1">
      <alignment horizontal="center"/>
    </xf>
    <xf numFmtId="45" fontId="4" fillId="0" borderId="228" xfId="0" applyNumberFormat="1" applyFont="1" applyBorder="1" applyAlignment="1">
      <alignment horizontal="center"/>
    </xf>
    <xf numFmtId="0" fontId="2" fillId="0" borderId="229" xfId="0" applyFont="1" applyBorder="1" applyAlignment="1">
      <alignment horizontal="center" vertical="center"/>
    </xf>
    <xf numFmtId="165" fontId="4" fillId="0" borderId="230" xfId="0" applyNumberFormat="1" applyFont="1" applyBorder="1" applyAlignment="1">
      <alignment horizontal="center"/>
    </xf>
    <xf numFmtId="1" fontId="4" fillId="0" borderId="230" xfId="0" applyNumberFormat="1" applyFont="1" applyBorder="1" applyAlignment="1">
      <alignment horizontal="center"/>
    </xf>
    <xf numFmtId="45" fontId="4" fillId="0" borderId="230" xfId="0" applyNumberFormat="1" applyFont="1" applyBorder="1" applyAlignment="1">
      <alignment horizontal="center"/>
    </xf>
    <xf numFmtId="1" fontId="4" fillId="0" borderId="231" xfId="0" applyNumberFormat="1" applyFont="1" applyBorder="1" applyAlignment="1">
      <alignment horizontal="center"/>
    </xf>
    <xf numFmtId="1" fontId="2" fillId="2" borderId="232" xfId="0" applyNumberFormat="1" applyFont="1" applyFill="1" applyBorder="1" applyAlignment="1">
      <alignment horizontal="left"/>
    </xf>
    <xf numFmtId="166" fontId="4" fillId="0" borderId="233" xfId="0" applyNumberFormat="1" applyFont="1" applyBorder="1" applyAlignment="1">
      <alignment horizontal="center"/>
    </xf>
    <xf numFmtId="1" fontId="4" fillId="0" borderId="234" xfId="0" applyNumberFormat="1" applyFont="1" applyBorder="1" applyAlignment="1">
      <alignment horizontal="center"/>
    </xf>
    <xf numFmtId="0" fontId="2" fillId="0" borderId="235" xfId="0" applyFont="1" applyBorder="1" applyAlignment="1">
      <alignment horizontal="center" vertical="center"/>
    </xf>
    <xf numFmtId="21" fontId="4" fillId="0" borderId="236" xfId="0" applyNumberFormat="1" applyFont="1" applyBorder="1" applyAlignment="1">
      <alignment horizontal="center"/>
    </xf>
    <xf numFmtId="165" fontId="4" fillId="0" borderId="237" xfId="0" applyNumberFormat="1" applyFont="1" applyBorder="1" applyAlignment="1">
      <alignment horizontal="center"/>
    </xf>
    <xf numFmtId="45" fontId="4" fillId="0" borderId="237" xfId="0" applyNumberFormat="1" applyFont="1" applyBorder="1" applyAlignment="1">
      <alignment horizontal="center"/>
    </xf>
    <xf numFmtId="1" fontId="4" fillId="0" borderId="237" xfId="0" applyNumberFormat="1" applyFont="1" applyBorder="1" applyAlignment="1">
      <alignment horizontal="center"/>
    </xf>
    <xf numFmtId="1" fontId="2" fillId="0" borderId="238" xfId="0" applyNumberFormat="1" applyFont="1" applyBorder="1" applyAlignment="1">
      <alignment horizontal="center"/>
    </xf>
    <xf numFmtId="1" fontId="4" fillId="0" borderId="239" xfId="0" applyNumberFormat="1" applyFont="1" applyBorder="1" applyAlignment="1">
      <alignment horizontal="center"/>
    </xf>
    <xf numFmtId="1" fontId="4" fillId="0" borderId="240" xfId="0" applyNumberFormat="1" applyFont="1" applyBorder="1" applyAlignment="1">
      <alignment horizontal="center"/>
    </xf>
    <xf numFmtId="167" fontId="4" fillId="0" borderId="234" xfId="0" applyNumberFormat="1" applyFont="1" applyBorder="1" applyAlignment="1">
      <alignment horizontal="center"/>
    </xf>
    <xf numFmtId="45" fontId="4" fillId="0" borderId="239" xfId="0" applyNumberFormat="1" applyFont="1" applyBorder="1" applyAlignment="1">
      <alignment horizontal="center"/>
    </xf>
    <xf numFmtId="1" fontId="6" fillId="3" borderId="241" xfId="0" applyNumberFormat="1" applyFont="1" applyFill="1" applyBorder="1" applyAlignment="1">
      <alignment horizontal="center"/>
    </xf>
    <xf numFmtId="1" fontId="6" fillId="3" borderId="242" xfId="0" applyNumberFormat="1" applyFont="1" applyFill="1" applyBorder="1" applyAlignment="1">
      <alignment horizontal="center"/>
    </xf>
    <xf numFmtId="2" fontId="4" fillId="0" borderId="234" xfId="0" applyNumberFormat="1" applyFont="1" applyBorder="1" applyAlignment="1">
      <alignment horizontal="center"/>
    </xf>
    <xf numFmtId="1" fontId="4" fillId="0" borderId="241" xfId="0" applyNumberFormat="1" applyFont="1" applyBorder="1" applyAlignment="1">
      <alignment horizontal="center"/>
    </xf>
    <xf numFmtId="1" fontId="4" fillId="0" borderId="242" xfId="0" applyNumberFormat="1" applyFont="1" applyBorder="1" applyAlignment="1">
      <alignment horizontal="center"/>
    </xf>
    <xf numFmtId="2" fontId="4" fillId="0" borderId="241" xfId="0" applyNumberFormat="1" applyFont="1" applyBorder="1" applyAlignment="1">
      <alignment horizontal="center"/>
    </xf>
    <xf numFmtId="1" fontId="2" fillId="4" borderId="243" xfId="0" applyNumberFormat="1" applyFont="1" applyFill="1" applyBorder="1" applyAlignment="1">
      <alignment horizontal="left"/>
    </xf>
    <xf numFmtId="0" fontId="2" fillId="0" borderId="244" xfId="0" applyFont="1" applyBorder="1" applyAlignment="1">
      <alignment horizontal="center" vertical="center"/>
    </xf>
    <xf numFmtId="165" fontId="4" fillId="0" borderId="245" xfId="0" applyNumberFormat="1" applyFont="1" applyBorder="1" applyAlignment="1">
      <alignment horizontal="center"/>
    </xf>
    <xf numFmtId="45" fontId="4" fillId="0" borderId="245" xfId="0" applyNumberFormat="1" applyFont="1" applyBorder="1" applyAlignment="1">
      <alignment horizontal="center"/>
    </xf>
    <xf numFmtId="1" fontId="4" fillId="0" borderId="245" xfId="0" applyNumberFormat="1" applyFont="1" applyBorder="1" applyAlignment="1">
      <alignment horizontal="center"/>
    </xf>
    <xf numFmtId="1" fontId="4" fillId="0" borderId="246" xfId="0" applyNumberFormat="1" applyFont="1" applyBorder="1" applyAlignment="1">
      <alignment horizontal="center"/>
    </xf>
    <xf numFmtId="0" fontId="2" fillId="0" borderId="247" xfId="0" applyFont="1" applyBorder="1" applyAlignment="1">
      <alignment horizontal="center" vertical="center"/>
    </xf>
    <xf numFmtId="165" fontId="4" fillId="0" borderId="248" xfId="0" applyNumberFormat="1" applyFont="1" applyBorder="1" applyAlignment="1">
      <alignment horizontal="center"/>
    </xf>
    <xf numFmtId="1" fontId="4" fillId="0" borderId="248" xfId="0" applyNumberFormat="1" applyFont="1" applyBorder="1" applyAlignment="1">
      <alignment horizontal="center"/>
    </xf>
    <xf numFmtId="1" fontId="4" fillId="0" borderId="249" xfId="0" applyNumberFormat="1" applyFont="1" applyBorder="1" applyAlignment="1">
      <alignment horizontal="center"/>
    </xf>
    <xf numFmtId="1" fontId="2" fillId="2" borderId="250" xfId="0" applyNumberFormat="1" applyFont="1" applyFill="1" applyBorder="1" applyAlignment="1">
      <alignment horizontal="left"/>
    </xf>
    <xf numFmtId="165" fontId="4" fillId="0" borderId="251" xfId="0" applyNumberFormat="1" applyFont="1" applyBorder="1" applyAlignment="1">
      <alignment horizontal="center"/>
    </xf>
    <xf numFmtId="45" fontId="4" fillId="0" borderId="251" xfId="0" applyNumberFormat="1" applyFont="1" applyBorder="1" applyAlignment="1">
      <alignment horizontal="center"/>
    </xf>
    <xf numFmtId="1" fontId="4" fillId="0" borderId="251" xfId="0" applyNumberFormat="1" applyFont="1" applyBorder="1" applyAlignment="1">
      <alignment horizontal="center"/>
    </xf>
    <xf numFmtId="1" fontId="4" fillId="0" borderId="252" xfId="0" applyNumberFormat="1" applyFont="1" applyBorder="1" applyAlignment="1">
      <alignment horizontal="center"/>
    </xf>
    <xf numFmtId="2" fontId="4" fillId="0" borderId="253" xfId="0" applyNumberFormat="1" applyFont="1" applyBorder="1" applyAlignment="1">
      <alignment horizontal="center"/>
    </xf>
    <xf numFmtId="1" fontId="2" fillId="4" borderId="254" xfId="0" applyNumberFormat="1" applyFont="1" applyFill="1" applyBorder="1" applyAlignment="1">
      <alignment horizontal="left"/>
    </xf>
    <xf numFmtId="1" fontId="4" fillId="0" borderId="255" xfId="0" applyNumberFormat="1" applyFont="1" applyBorder="1" applyAlignment="1">
      <alignment horizontal="center"/>
    </xf>
    <xf numFmtId="0" fontId="2" fillId="0" borderId="256" xfId="0" applyFont="1" applyBorder="1" applyAlignment="1">
      <alignment horizontal="center" vertical="center"/>
    </xf>
    <xf numFmtId="165" fontId="4" fillId="0" borderId="257" xfId="0" applyNumberFormat="1" applyFont="1" applyBorder="1" applyAlignment="1">
      <alignment horizontal="center"/>
    </xf>
    <xf numFmtId="45" fontId="4" fillId="0" borderId="257" xfId="0" applyNumberFormat="1" applyFont="1" applyBorder="1" applyAlignment="1">
      <alignment horizontal="center"/>
    </xf>
    <xf numFmtId="1" fontId="4" fillId="0" borderId="257" xfId="0" applyNumberFormat="1" applyFont="1" applyBorder="1" applyAlignment="1">
      <alignment horizontal="center"/>
    </xf>
    <xf numFmtId="1" fontId="4" fillId="0" borderId="258" xfId="0" applyNumberFormat="1" applyFont="1" applyBorder="1" applyAlignment="1">
      <alignment horizontal="center"/>
    </xf>
    <xf numFmtId="0" fontId="2" fillId="0" borderId="259" xfId="0" applyFont="1" applyBorder="1" applyAlignment="1">
      <alignment horizontal="center" vertical="center"/>
    </xf>
    <xf numFmtId="165" fontId="4" fillId="0" borderId="260" xfId="0" applyNumberFormat="1" applyFont="1" applyBorder="1" applyAlignment="1">
      <alignment horizontal="center"/>
    </xf>
    <xf numFmtId="45" fontId="4" fillId="0" borderId="260" xfId="0" applyNumberFormat="1" applyFont="1" applyBorder="1" applyAlignment="1">
      <alignment horizontal="center"/>
    </xf>
    <xf numFmtId="1" fontId="4" fillId="0" borderId="260" xfId="0" applyNumberFormat="1" applyFont="1" applyBorder="1" applyAlignment="1">
      <alignment horizontal="center"/>
    </xf>
    <xf numFmtId="1" fontId="4" fillId="0" borderId="261" xfId="0" applyNumberFormat="1" applyFont="1" applyBorder="1" applyAlignment="1">
      <alignment horizontal="center"/>
    </xf>
    <xf numFmtId="2" fontId="4" fillId="0" borderId="197" xfId="0" applyNumberFormat="1" applyFont="1" applyBorder="1" applyAlignment="1">
      <alignment horizontal="center"/>
    </xf>
    <xf numFmtId="1" fontId="2" fillId="2" borderId="262" xfId="0" applyNumberFormat="1" applyFont="1" applyFill="1" applyBorder="1" applyAlignment="1">
      <alignment horizontal="left"/>
    </xf>
    <xf numFmtId="166" fontId="4" fillId="0" borderId="263" xfId="0" applyNumberFormat="1" applyFont="1" applyBorder="1" applyAlignment="1">
      <alignment horizontal="center"/>
    </xf>
    <xf numFmtId="1" fontId="4" fillId="0" borderId="264" xfId="0" applyNumberFormat="1" applyFont="1" applyBorder="1" applyAlignment="1">
      <alignment horizontal="center"/>
    </xf>
    <xf numFmtId="0" fontId="2" fillId="0" borderId="265" xfId="0" applyFont="1" applyBorder="1" applyAlignment="1">
      <alignment horizontal="center" vertical="center"/>
    </xf>
    <xf numFmtId="21" fontId="4" fillId="0" borderId="266" xfId="0" applyNumberFormat="1" applyFont="1" applyBorder="1" applyAlignment="1">
      <alignment horizontal="center"/>
    </xf>
    <xf numFmtId="165" fontId="4" fillId="0" borderId="267" xfId="0" applyNumberFormat="1" applyFont="1" applyBorder="1" applyAlignment="1">
      <alignment horizontal="center"/>
    </xf>
    <xf numFmtId="45" fontId="4" fillId="0" borderId="267" xfId="0" applyNumberFormat="1" applyFont="1" applyBorder="1" applyAlignment="1">
      <alignment horizontal="center"/>
    </xf>
    <xf numFmtId="1" fontId="4" fillId="0" borderId="267" xfId="0" applyNumberFormat="1" applyFont="1" applyBorder="1" applyAlignment="1">
      <alignment horizontal="center"/>
    </xf>
    <xf numFmtId="1" fontId="2" fillId="0" borderId="268" xfId="0" applyNumberFormat="1" applyFont="1" applyBorder="1" applyAlignment="1">
      <alignment horizontal="center"/>
    </xf>
    <xf numFmtId="1" fontId="4" fillId="0" borderId="269" xfId="0" applyNumberFormat="1" applyFont="1" applyBorder="1" applyAlignment="1">
      <alignment horizontal="center"/>
    </xf>
    <xf numFmtId="1" fontId="4" fillId="0" borderId="270" xfId="0" applyNumberFormat="1" applyFont="1" applyBorder="1" applyAlignment="1">
      <alignment horizontal="center"/>
    </xf>
    <xf numFmtId="167" fontId="4" fillId="0" borderId="264" xfId="0" applyNumberFormat="1" applyFont="1" applyBorder="1" applyAlignment="1">
      <alignment horizontal="center"/>
    </xf>
    <xf numFmtId="45" fontId="4" fillId="0" borderId="269" xfId="0" applyNumberFormat="1" applyFont="1" applyBorder="1" applyAlignment="1">
      <alignment horizontal="center"/>
    </xf>
    <xf numFmtId="1" fontId="6" fillId="3" borderId="271" xfId="0" applyNumberFormat="1" applyFont="1" applyFill="1" applyBorder="1" applyAlignment="1">
      <alignment horizontal="center"/>
    </xf>
    <xf numFmtId="1" fontId="6" fillId="3" borderId="272" xfId="0" applyNumberFormat="1" applyFont="1" applyFill="1" applyBorder="1" applyAlignment="1">
      <alignment horizontal="center"/>
    </xf>
    <xf numFmtId="2" fontId="4" fillId="0" borderId="264" xfId="0" applyNumberFormat="1" applyFont="1" applyBorder="1" applyAlignment="1">
      <alignment horizontal="center"/>
    </xf>
    <xf numFmtId="1" fontId="4" fillId="0" borderId="271" xfId="0" applyNumberFormat="1" applyFont="1" applyBorder="1" applyAlignment="1">
      <alignment horizontal="center"/>
    </xf>
    <xf numFmtId="1" fontId="4" fillId="0" borderId="272" xfId="0" applyNumberFormat="1" applyFont="1" applyBorder="1" applyAlignment="1">
      <alignment horizontal="center"/>
    </xf>
    <xf numFmtId="2" fontId="4" fillId="0" borderId="271" xfId="0" applyNumberFormat="1" applyFont="1" applyBorder="1" applyAlignment="1">
      <alignment horizontal="center"/>
    </xf>
    <xf numFmtId="1" fontId="2" fillId="4" borderId="273" xfId="0" applyNumberFormat="1" applyFont="1" applyFill="1" applyBorder="1" applyAlignment="1">
      <alignment horizontal="left"/>
    </xf>
    <xf numFmtId="1" fontId="4" fillId="0" borderId="274" xfId="0" applyNumberFormat="1" applyFont="1" applyBorder="1" applyAlignment="1">
      <alignment horizontal="center"/>
    </xf>
    <xf numFmtId="0" fontId="2" fillId="0" borderId="275" xfId="0" applyFont="1" applyBorder="1" applyAlignment="1">
      <alignment horizontal="center" vertical="center"/>
    </xf>
    <xf numFmtId="165" fontId="4" fillId="0" borderId="276" xfId="0" applyNumberFormat="1" applyFont="1" applyBorder="1" applyAlignment="1">
      <alignment horizontal="center"/>
    </xf>
    <xf numFmtId="45" fontId="4" fillId="0" borderId="276" xfId="0" applyNumberFormat="1" applyFont="1" applyBorder="1" applyAlignment="1">
      <alignment horizontal="center"/>
    </xf>
    <xf numFmtId="1" fontId="4" fillId="0" borderId="276" xfId="0" applyNumberFormat="1" applyFont="1" applyBorder="1" applyAlignment="1">
      <alignment horizontal="center"/>
    </xf>
    <xf numFmtId="166" fontId="4" fillId="3" borderId="165" xfId="0" applyNumberFormat="1" applyFont="1" applyFill="1" applyBorder="1" applyAlignment="1">
      <alignment horizontal="center"/>
    </xf>
    <xf numFmtId="1" fontId="4" fillId="3" borderId="167" xfId="0" applyNumberFormat="1" applyFont="1" applyFill="1" applyBorder="1" applyAlignment="1">
      <alignment horizontal="center"/>
    </xf>
    <xf numFmtId="0" fontId="2" fillId="3" borderId="275" xfId="0" applyFont="1" applyFill="1" applyBorder="1" applyAlignment="1">
      <alignment horizontal="center" vertical="center"/>
    </xf>
    <xf numFmtId="21" fontId="4" fillId="3" borderId="184" xfId="0" applyNumberFormat="1" applyFont="1" applyFill="1" applyBorder="1" applyAlignment="1">
      <alignment horizontal="center"/>
    </xf>
    <xf numFmtId="165" fontId="4" fillId="3" borderId="276" xfId="0" applyNumberFormat="1" applyFont="1" applyFill="1" applyBorder="1" applyAlignment="1">
      <alignment horizontal="center"/>
    </xf>
    <xf numFmtId="1" fontId="4" fillId="3" borderId="276" xfId="0" applyNumberFormat="1" applyFont="1" applyFill="1" applyBorder="1" applyAlignment="1">
      <alignment horizontal="center"/>
    </xf>
    <xf numFmtId="1" fontId="2" fillId="3" borderId="164" xfId="0" applyNumberFormat="1" applyFont="1" applyFill="1" applyBorder="1" applyAlignment="1">
      <alignment horizontal="center"/>
    </xf>
    <xf numFmtId="1" fontId="4" fillId="3" borderId="162" xfId="0" applyNumberFormat="1" applyFont="1" applyFill="1" applyBorder="1" applyAlignment="1">
      <alignment horizontal="center"/>
    </xf>
    <xf numFmtId="1" fontId="4" fillId="3" borderId="277" xfId="0" applyNumberFormat="1" applyFont="1" applyFill="1" applyBorder="1" applyAlignment="1">
      <alignment horizontal="center"/>
    </xf>
    <xf numFmtId="45" fontId="4" fillId="3" borderId="162" xfId="0" applyNumberFormat="1" applyFont="1" applyFill="1" applyBorder="1" applyAlignment="1">
      <alignment horizontal="center"/>
    </xf>
    <xf numFmtId="45" fontId="4" fillId="3" borderId="276" xfId="0" applyNumberFormat="1" applyFont="1" applyFill="1" applyBorder="1" applyAlignment="1">
      <alignment horizontal="center"/>
    </xf>
    <xf numFmtId="166" fontId="4" fillId="3" borderId="138" xfId="0" applyNumberFormat="1" applyFont="1" applyFill="1" applyBorder="1" applyAlignment="1">
      <alignment horizontal="center"/>
    </xf>
    <xf numFmtId="1" fontId="4" fillId="3" borderId="30" xfId="0" applyNumberFormat="1" applyFont="1" applyFill="1" applyBorder="1" applyAlignment="1">
      <alignment horizontal="center"/>
    </xf>
    <xf numFmtId="0" fontId="2" fillId="3" borderId="222" xfId="0" applyFont="1" applyFill="1" applyBorder="1" applyAlignment="1">
      <alignment horizontal="center" vertical="center"/>
    </xf>
    <xf numFmtId="21" fontId="4" fillId="3" borderId="198" xfId="0" applyNumberFormat="1" applyFont="1" applyFill="1" applyBorder="1" applyAlignment="1">
      <alignment horizontal="center"/>
    </xf>
    <xf numFmtId="165" fontId="4" fillId="3" borderId="223" xfId="0" applyNumberFormat="1" applyFont="1" applyFill="1" applyBorder="1" applyAlignment="1">
      <alignment horizontal="center"/>
    </xf>
    <xf numFmtId="45" fontId="4" fillId="3" borderId="223" xfId="0" applyNumberFormat="1" applyFont="1" applyFill="1" applyBorder="1" applyAlignment="1">
      <alignment horizontal="center"/>
    </xf>
    <xf numFmtId="1" fontId="4" fillId="3" borderId="223" xfId="0" applyNumberFormat="1" applyFont="1" applyFill="1" applyBorder="1" applyAlignment="1">
      <alignment horizontal="center"/>
    </xf>
    <xf numFmtId="1" fontId="2" fillId="3" borderId="177" xfId="0" applyNumberFormat="1" applyFont="1" applyFill="1" applyBorder="1" applyAlignment="1">
      <alignment horizontal="center"/>
    </xf>
    <xf numFmtId="1" fontId="4" fillId="3" borderId="174" xfId="0" applyNumberFormat="1" applyFont="1" applyFill="1" applyBorder="1" applyAlignment="1">
      <alignment horizontal="center"/>
    </xf>
    <xf numFmtId="1" fontId="4" fillId="3" borderId="249" xfId="0" applyNumberFormat="1" applyFont="1" applyFill="1" applyBorder="1" applyAlignment="1">
      <alignment horizontal="center"/>
    </xf>
    <xf numFmtId="45" fontId="4" fillId="3" borderId="174" xfId="0" applyNumberFormat="1" applyFont="1" applyFill="1" applyBorder="1" applyAlignment="1">
      <alignment horizontal="center"/>
    </xf>
    <xf numFmtId="0" fontId="0" fillId="0" borderId="165" xfId="0" applyBorder="1" applyAlignment="1">
      <alignment horizontal="center"/>
    </xf>
    <xf numFmtId="2" fontId="0" fillId="0" borderId="165" xfId="0" applyNumberFormat="1" applyBorder="1" applyAlignment="1">
      <alignment horizontal="center"/>
    </xf>
    <xf numFmtId="0" fontId="0" fillId="0" borderId="167" xfId="0" applyBorder="1" applyAlignment="1">
      <alignment horizontal="center"/>
    </xf>
    <xf numFmtId="1" fontId="2" fillId="2" borderId="278" xfId="0" applyNumberFormat="1" applyFont="1" applyFill="1" applyBorder="1" applyAlignment="1">
      <alignment horizontal="left"/>
    </xf>
    <xf numFmtId="166" fontId="4" fillId="3" borderId="181" xfId="0" applyNumberFormat="1" applyFont="1" applyFill="1" applyBorder="1" applyAlignment="1">
      <alignment horizontal="center"/>
    </xf>
    <xf numFmtId="1" fontId="4" fillId="3" borderId="11" xfId="0" applyNumberFormat="1" applyFont="1" applyFill="1" applyBorder="1" applyAlignment="1">
      <alignment horizontal="center"/>
    </xf>
    <xf numFmtId="0" fontId="2" fillId="3" borderId="140" xfId="0" applyFont="1" applyFill="1" applyBorder="1" applyAlignment="1">
      <alignment horizontal="center" vertical="center"/>
    </xf>
    <xf numFmtId="21" fontId="4" fillId="3" borderId="33" xfId="0" applyNumberFormat="1" applyFont="1" applyFill="1" applyBorder="1" applyAlignment="1">
      <alignment horizontal="center"/>
    </xf>
    <xf numFmtId="165" fontId="4" fillId="3" borderId="251" xfId="0" applyNumberFormat="1" applyFont="1" applyFill="1" applyBorder="1" applyAlignment="1">
      <alignment horizontal="center"/>
    </xf>
    <xf numFmtId="45" fontId="4" fillId="0" borderId="252" xfId="0" applyNumberFormat="1" applyFont="1" applyBorder="1" applyAlignment="1">
      <alignment horizontal="center"/>
    </xf>
    <xf numFmtId="1" fontId="4" fillId="3" borderId="251" xfId="0" applyNumberFormat="1" applyFont="1" applyFill="1" applyBorder="1" applyAlignment="1">
      <alignment horizontal="center"/>
    </xf>
    <xf numFmtId="1" fontId="2" fillId="3" borderId="35" xfId="0" applyNumberFormat="1" applyFont="1" applyFill="1" applyBorder="1" applyAlignment="1">
      <alignment horizontal="center"/>
    </xf>
    <xf numFmtId="1" fontId="4" fillId="3" borderId="36" xfId="0" applyNumberFormat="1" applyFont="1" applyFill="1" applyBorder="1" applyAlignment="1">
      <alignment horizontal="center"/>
    </xf>
    <xf numFmtId="1" fontId="4" fillId="3" borderId="252" xfId="0" applyNumberFormat="1" applyFont="1" applyFill="1" applyBorder="1" applyAlignment="1">
      <alignment horizontal="center"/>
    </xf>
    <xf numFmtId="45" fontId="4" fillId="3" borderId="36" xfId="0" applyNumberFormat="1" applyFont="1" applyFill="1" applyBorder="1" applyAlignment="1">
      <alignment horizontal="center"/>
    </xf>
    <xf numFmtId="2" fontId="4" fillId="0" borderId="279" xfId="0" applyNumberFormat="1" applyFont="1" applyBorder="1" applyAlignment="1">
      <alignment horizontal="center"/>
    </xf>
    <xf numFmtId="1" fontId="2" fillId="4" borderId="280" xfId="0" applyNumberFormat="1" applyFont="1" applyFill="1" applyBorder="1" applyAlignment="1">
      <alignment horizontal="left"/>
    </xf>
    <xf numFmtId="0" fontId="2" fillId="3" borderId="281" xfId="0" applyFont="1" applyFill="1" applyBorder="1" applyAlignment="1">
      <alignment horizontal="center" vertical="center"/>
    </xf>
    <xf numFmtId="165" fontId="4" fillId="3" borderId="282" xfId="0" applyNumberFormat="1" applyFont="1" applyFill="1" applyBorder="1" applyAlignment="1">
      <alignment horizontal="center"/>
    </xf>
    <xf numFmtId="1" fontId="4" fillId="3" borderId="282" xfId="0" applyNumberFormat="1" applyFont="1" applyFill="1" applyBorder="1" applyAlignment="1">
      <alignment horizontal="center"/>
    </xf>
    <xf numFmtId="45" fontId="4" fillId="3" borderId="282" xfId="0" applyNumberFormat="1" applyFont="1" applyFill="1" applyBorder="1" applyAlignment="1">
      <alignment horizontal="center"/>
    </xf>
    <xf numFmtId="1" fontId="4" fillId="3" borderId="283" xfId="0" applyNumberFormat="1" applyFont="1" applyFill="1" applyBorder="1" applyAlignment="1">
      <alignment horizontal="center"/>
    </xf>
    <xf numFmtId="0" fontId="2" fillId="3" borderId="284" xfId="0" applyFont="1" applyFill="1" applyBorder="1" applyAlignment="1">
      <alignment horizontal="center" vertical="center"/>
    </xf>
    <xf numFmtId="165" fontId="4" fillId="3" borderId="285" xfId="0" applyNumberFormat="1" applyFont="1" applyFill="1" applyBorder="1" applyAlignment="1">
      <alignment horizontal="center"/>
    </xf>
    <xf numFmtId="45" fontId="4" fillId="3" borderId="285" xfId="0" applyNumberFormat="1" applyFont="1" applyFill="1" applyBorder="1" applyAlignment="1">
      <alignment horizontal="center"/>
    </xf>
    <xf numFmtId="1" fontId="4" fillId="3" borderId="285" xfId="0" applyNumberFormat="1" applyFont="1" applyFill="1" applyBorder="1" applyAlignment="1">
      <alignment horizontal="center"/>
    </xf>
    <xf numFmtId="166" fontId="4" fillId="3" borderId="49" xfId="0" applyNumberFormat="1" applyFont="1" applyFill="1" applyBorder="1" applyAlignment="1">
      <alignment horizontal="center"/>
    </xf>
    <xf numFmtId="1" fontId="4" fillId="3" borderId="186" xfId="0" applyNumberFormat="1" applyFont="1" applyFill="1" applyBorder="1" applyAlignment="1">
      <alignment horizontal="center"/>
    </xf>
    <xf numFmtId="0" fontId="2" fillId="3" borderId="149" xfId="0" applyFont="1" applyFill="1" applyBorder="1" applyAlignment="1">
      <alignment horizontal="center" vertical="center"/>
    </xf>
    <xf numFmtId="21" fontId="4" fillId="3" borderId="44" xfId="0" applyNumberFormat="1" applyFont="1" applyFill="1" applyBorder="1" applyAlignment="1">
      <alignment horizontal="center"/>
    </xf>
    <xf numFmtId="165" fontId="4" fillId="3" borderId="150" xfId="0" applyNumberFormat="1" applyFont="1" applyFill="1" applyBorder="1" applyAlignment="1">
      <alignment horizontal="center"/>
    </xf>
    <xf numFmtId="45" fontId="4" fillId="3" borderId="150" xfId="0" applyNumberFormat="1" applyFont="1" applyFill="1" applyBorder="1" applyAlignment="1">
      <alignment horizontal="center"/>
    </xf>
    <xf numFmtId="1" fontId="4" fillId="3" borderId="150" xfId="0" applyNumberFormat="1" applyFont="1" applyFill="1" applyBorder="1" applyAlignment="1">
      <alignment horizontal="center"/>
    </xf>
    <xf numFmtId="1" fontId="2" fillId="3" borderId="46" xfId="0" applyNumberFormat="1" applyFont="1" applyFill="1" applyBorder="1" applyAlignment="1">
      <alignment horizontal="center"/>
    </xf>
    <xf numFmtId="1" fontId="4" fillId="3" borderId="47" xfId="0" applyNumberFormat="1" applyFont="1" applyFill="1" applyBorder="1" applyAlignment="1">
      <alignment horizontal="center"/>
    </xf>
    <xf numFmtId="1" fontId="4" fillId="3" borderId="48" xfId="0" applyNumberFormat="1" applyFont="1" applyFill="1" applyBorder="1" applyAlignment="1">
      <alignment horizontal="center"/>
    </xf>
    <xf numFmtId="45" fontId="4" fillId="3" borderId="47" xfId="0" applyNumberFormat="1" applyFont="1" applyFill="1" applyBorder="1" applyAlignment="1">
      <alignment horizontal="center"/>
    </xf>
    <xf numFmtId="1" fontId="2" fillId="2" borderId="286" xfId="0" applyNumberFormat="1" applyFont="1" applyFill="1" applyBorder="1" applyAlignment="1">
      <alignment horizontal="left"/>
    </xf>
    <xf numFmtId="166" fontId="4" fillId="3" borderId="287" xfId="0" applyNumberFormat="1" applyFont="1" applyFill="1" applyBorder="1" applyAlignment="1">
      <alignment horizontal="center"/>
    </xf>
    <xf numFmtId="1" fontId="4" fillId="3" borderId="288" xfId="0" applyNumberFormat="1" applyFont="1" applyFill="1" applyBorder="1" applyAlignment="1">
      <alignment horizontal="center"/>
    </xf>
    <xf numFmtId="0" fontId="2" fillId="3" borderId="289" xfId="0" applyFont="1" applyFill="1" applyBorder="1" applyAlignment="1">
      <alignment horizontal="center" vertical="center"/>
    </xf>
    <xf numFmtId="21" fontId="4" fillId="3" borderId="290" xfId="0" applyNumberFormat="1" applyFont="1" applyFill="1" applyBorder="1" applyAlignment="1">
      <alignment horizontal="center"/>
    </xf>
    <xf numFmtId="165" fontId="4" fillId="3" borderId="291" xfId="0" applyNumberFormat="1" applyFont="1" applyFill="1" applyBorder="1" applyAlignment="1">
      <alignment horizontal="center"/>
    </xf>
    <xf numFmtId="45" fontId="4" fillId="3" borderId="292" xfId="0" applyNumberFormat="1" applyFont="1" applyFill="1" applyBorder="1" applyAlignment="1">
      <alignment horizontal="center"/>
    </xf>
    <xf numFmtId="1" fontId="4" fillId="3" borderId="292" xfId="0" applyNumberFormat="1" applyFont="1" applyFill="1" applyBorder="1" applyAlignment="1">
      <alignment horizontal="center"/>
    </xf>
    <xf numFmtId="1" fontId="2" fillId="3" borderId="293" xfId="0" applyNumberFormat="1" applyFont="1" applyFill="1" applyBorder="1" applyAlignment="1">
      <alignment horizontal="center"/>
    </xf>
    <xf numFmtId="1" fontId="4" fillId="3" borderId="290" xfId="0" applyNumberFormat="1" applyFont="1" applyFill="1" applyBorder="1" applyAlignment="1">
      <alignment horizontal="center"/>
    </xf>
    <xf numFmtId="1" fontId="4" fillId="3" borderId="291" xfId="0" applyNumberFormat="1" applyFont="1" applyFill="1" applyBorder="1" applyAlignment="1">
      <alignment horizontal="center"/>
    </xf>
    <xf numFmtId="167" fontId="4" fillId="0" borderId="288" xfId="0" applyNumberFormat="1" applyFont="1" applyBorder="1" applyAlignment="1">
      <alignment horizontal="center"/>
    </xf>
    <xf numFmtId="45" fontId="4" fillId="3" borderId="290" xfId="0" applyNumberFormat="1" applyFont="1" applyFill="1" applyBorder="1" applyAlignment="1">
      <alignment horizontal="center"/>
    </xf>
    <xf numFmtId="1" fontId="6" fillId="3" borderId="287" xfId="0" applyNumberFormat="1" applyFont="1" applyFill="1" applyBorder="1" applyAlignment="1">
      <alignment horizontal="center"/>
    </xf>
    <xf numFmtId="1" fontId="6" fillId="3" borderId="294" xfId="0" applyNumberFormat="1" applyFont="1" applyFill="1" applyBorder="1" applyAlignment="1">
      <alignment horizontal="center"/>
    </xf>
    <xf numFmtId="2" fontId="4" fillId="0" borderId="288" xfId="0" applyNumberFormat="1" applyFont="1" applyBorder="1" applyAlignment="1">
      <alignment horizontal="center"/>
    </xf>
    <xf numFmtId="1" fontId="4" fillId="0" borderId="287" xfId="0" applyNumberFormat="1" applyFont="1" applyBorder="1" applyAlignment="1">
      <alignment horizontal="center"/>
    </xf>
    <xf numFmtId="1" fontId="4" fillId="0" borderId="288" xfId="0" applyNumberFormat="1" applyFont="1" applyBorder="1" applyAlignment="1">
      <alignment horizontal="center"/>
    </xf>
    <xf numFmtId="1" fontId="4" fillId="0" borderId="294" xfId="0" applyNumberFormat="1" applyFont="1" applyBorder="1" applyAlignment="1">
      <alignment horizontal="center"/>
    </xf>
    <xf numFmtId="2" fontId="4" fillId="0" borderId="287" xfId="0" applyNumberFormat="1" applyFont="1" applyBorder="1" applyAlignment="1">
      <alignment horizontal="center"/>
    </xf>
    <xf numFmtId="1" fontId="2" fillId="4" borderId="295" xfId="0" applyNumberFormat="1" applyFont="1" applyFill="1" applyBorder="1" applyAlignment="1">
      <alignment horizontal="left"/>
    </xf>
    <xf numFmtId="21" fontId="4" fillId="3" borderId="162" xfId="0" applyNumberFormat="1" applyFont="1" applyFill="1" applyBorder="1" applyAlignment="1">
      <alignment horizontal="center"/>
    </xf>
    <xf numFmtId="165" fontId="4" fillId="3" borderId="283" xfId="0" applyNumberFormat="1" applyFont="1" applyFill="1" applyBorder="1" applyAlignment="1">
      <alignment horizontal="center"/>
    </xf>
    <xf numFmtId="1" fontId="4" fillId="3" borderId="296" xfId="0" applyNumberFormat="1" applyFont="1" applyFill="1" applyBorder="1" applyAlignment="1">
      <alignment horizontal="center"/>
    </xf>
    <xf numFmtId="0" fontId="2" fillId="3" borderId="297" xfId="0" applyFont="1" applyFill="1" applyBorder="1" applyAlignment="1">
      <alignment horizontal="center" vertical="center"/>
    </xf>
    <xf numFmtId="21" fontId="4" fillId="3" borderId="174" xfId="0" applyNumberFormat="1" applyFont="1" applyFill="1" applyBorder="1" applyAlignment="1">
      <alignment horizontal="center"/>
    </xf>
    <xf numFmtId="165" fontId="4" fillId="3" borderId="249" xfId="0" applyNumberFormat="1" applyFont="1" applyFill="1" applyBorder="1" applyAlignment="1">
      <alignment horizontal="center"/>
    </xf>
    <xf numFmtId="1" fontId="2" fillId="2" borderId="298" xfId="0" applyNumberFormat="1" applyFont="1" applyFill="1" applyBorder="1" applyAlignment="1">
      <alignment horizontal="left"/>
    </xf>
    <xf numFmtId="0" fontId="2" fillId="0" borderId="299" xfId="0" applyFont="1" applyBorder="1" applyAlignment="1">
      <alignment horizontal="center" vertical="center"/>
    </xf>
    <xf numFmtId="165" fontId="4" fillId="0" borderId="300" xfId="0" applyNumberFormat="1" applyFont="1" applyBorder="1" applyAlignment="1">
      <alignment horizontal="center"/>
    </xf>
    <xf numFmtId="45" fontId="4" fillId="0" borderId="300" xfId="0" applyNumberFormat="1" applyFont="1" applyBorder="1" applyAlignment="1">
      <alignment horizontal="center"/>
    </xf>
    <xf numFmtId="1" fontId="4" fillId="0" borderId="300" xfId="0" applyNumberFormat="1" applyFont="1" applyBorder="1" applyAlignment="1">
      <alignment horizontal="center"/>
    </xf>
    <xf numFmtId="2" fontId="4" fillId="0" borderId="301" xfId="0" applyNumberFormat="1" applyFont="1" applyBorder="1" applyAlignment="1">
      <alignment horizontal="center"/>
    </xf>
    <xf numFmtId="1" fontId="2" fillId="4" borderId="302" xfId="0" applyNumberFormat="1" applyFont="1" applyFill="1" applyBorder="1" applyAlignment="1">
      <alignment horizontal="left"/>
    </xf>
    <xf numFmtId="0" fontId="2" fillId="0" borderId="284" xfId="0" applyFont="1" applyBorder="1" applyAlignment="1">
      <alignment horizontal="center" vertical="center"/>
    </xf>
    <xf numFmtId="165" fontId="4" fillId="0" borderId="285" xfId="0" applyNumberFormat="1" applyFont="1" applyBorder="1" applyAlignment="1">
      <alignment horizontal="center"/>
    </xf>
    <xf numFmtId="1" fontId="4" fillId="0" borderId="285" xfId="0" applyNumberFormat="1" applyFont="1" applyBorder="1" applyAlignment="1">
      <alignment horizontal="center"/>
    </xf>
    <xf numFmtId="1" fontId="4" fillId="0" borderId="296" xfId="0" applyNumberFormat="1" applyFont="1" applyBorder="1" applyAlignment="1">
      <alignment horizontal="center"/>
    </xf>
    <xf numFmtId="0" fontId="2" fillId="0" borderId="303" xfId="0" applyFont="1" applyBorder="1" applyAlignment="1">
      <alignment horizontal="center" vertical="center"/>
    </xf>
    <xf numFmtId="165" fontId="4" fillId="0" borderId="304" xfId="0" applyNumberFormat="1" applyFont="1" applyBorder="1" applyAlignment="1">
      <alignment horizontal="center"/>
    </xf>
    <xf numFmtId="1" fontId="4" fillId="0" borderId="304" xfId="0" applyNumberFormat="1" applyFont="1" applyBorder="1" applyAlignment="1">
      <alignment horizontal="center"/>
    </xf>
    <xf numFmtId="45" fontId="4" fillId="0" borderId="304" xfId="0" applyNumberFormat="1" applyFont="1" applyBorder="1" applyAlignment="1">
      <alignment horizontal="center"/>
    </xf>
    <xf numFmtId="1" fontId="4" fillId="0" borderId="305" xfId="0" applyNumberFormat="1" applyFont="1" applyBorder="1" applyAlignment="1">
      <alignment horizontal="center"/>
    </xf>
    <xf numFmtId="0" fontId="2" fillId="0" borderId="306" xfId="0" applyFont="1" applyBorder="1" applyAlignment="1">
      <alignment horizontal="center" vertical="center"/>
    </xf>
    <xf numFmtId="165" fontId="4" fillId="0" borderId="307" xfId="0" applyNumberFormat="1" applyFont="1" applyBorder="1" applyAlignment="1">
      <alignment horizontal="center"/>
    </xf>
    <xf numFmtId="45" fontId="4" fillId="0" borderId="307" xfId="0" applyNumberFormat="1" applyFont="1" applyBorder="1" applyAlignment="1">
      <alignment horizontal="center"/>
    </xf>
    <xf numFmtId="1" fontId="4" fillId="0" borderId="307" xfId="0" applyNumberFormat="1" applyFont="1" applyBorder="1" applyAlignment="1">
      <alignment horizontal="center"/>
    </xf>
    <xf numFmtId="1" fontId="2" fillId="2" borderId="308" xfId="0" applyNumberFormat="1" applyFont="1" applyFill="1" applyBorder="1" applyAlignment="1">
      <alignment horizontal="left"/>
    </xf>
    <xf numFmtId="166" fontId="4" fillId="0" borderId="309" xfId="0" applyNumberFormat="1" applyFont="1" applyBorder="1" applyAlignment="1">
      <alignment horizontal="center"/>
    </xf>
    <xf numFmtId="1" fontId="4" fillId="0" borderId="310" xfId="0" applyNumberFormat="1" applyFont="1" applyBorder="1" applyAlignment="1">
      <alignment horizontal="center"/>
    </xf>
    <xf numFmtId="0" fontId="2" fillId="0" borderId="311" xfId="0" applyFont="1" applyBorder="1" applyAlignment="1">
      <alignment horizontal="center" vertical="center"/>
    </xf>
    <xf numFmtId="21" fontId="4" fillId="0" borderId="311" xfId="0" applyNumberFormat="1" applyFont="1" applyBorder="1" applyAlignment="1">
      <alignment horizontal="center"/>
    </xf>
    <xf numFmtId="165" fontId="4" fillId="0" borderId="312" xfId="0" applyNumberFormat="1" applyFont="1" applyBorder="1" applyAlignment="1">
      <alignment horizontal="center"/>
    </xf>
    <xf numFmtId="45" fontId="4" fillId="0" borderId="312" xfId="0" applyNumberFormat="1" applyFont="1" applyBorder="1" applyAlignment="1">
      <alignment horizontal="center"/>
    </xf>
    <xf numFmtId="1" fontId="4" fillId="0" borderId="312" xfId="0" applyNumberFormat="1" applyFont="1" applyBorder="1" applyAlignment="1">
      <alignment horizontal="center"/>
    </xf>
    <xf numFmtId="1" fontId="2" fillId="0" borderId="313" xfId="0" applyNumberFormat="1" applyFont="1" applyBorder="1" applyAlignment="1">
      <alignment horizontal="center"/>
    </xf>
    <xf numFmtId="1" fontId="4" fillId="0" borderId="314" xfId="0" applyNumberFormat="1" applyFont="1" applyBorder="1" applyAlignment="1">
      <alignment horizontal="center"/>
    </xf>
    <xf numFmtId="1" fontId="4" fillId="0" borderId="315" xfId="0" applyNumberFormat="1" applyFont="1" applyBorder="1" applyAlignment="1">
      <alignment horizontal="center"/>
    </xf>
    <xf numFmtId="167" fontId="4" fillId="0" borderId="310" xfId="0" applyNumberFormat="1" applyFont="1" applyBorder="1" applyAlignment="1">
      <alignment horizontal="center"/>
    </xf>
    <xf numFmtId="45" fontId="4" fillId="0" borderId="314" xfId="0" applyNumberFormat="1" applyFont="1" applyBorder="1" applyAlignment="1">
      <alignment horizontal="center"/>
    </xf>
    <xf numFmtId="1" fontId="6" fillId="3" borderId="316" xfId="0" applyNumberFormat="1" applyFont="1" applyFill="1" applyBorder="1" applyAlignment="1">
      <alignment horizontal="center"/>
    </xf>
    <xf numFmtId="1" fontId="6" fillId="3" borderId="317" xfId="0" applyNumberFormat="1" applyFont="1" applyFill="1" applyBorder="1" applyAlignment="1">
      <alignment horizontal="center"/>
    </xf>
    <xf numFmtId="2" fontId="4" fillId="0" borderId="310" xfId="0" applyNumberFormat="1" applyFont="1" applyBorder="1" applyAlignment="1">
      <alignment horizontal="center"/>
    </xf>
    <xf numFmtId="1" fontId="4" fillId="0" borderId="316" xfId="0" applyNumberFormat="1" applyFont="1" applyBorder="1" applyAlignment="1">
      <alignment horizontal="center"/>
    </xf>
    <xf numFmtId="1" fontId="4" fillId="0" borderId="317" xfId="0" applyNumberFormat="1" applyFont="1" applyBorder="1" applyAlignment="1">
      <alignment horizontal="center"/>
    </xf>
    <xf numFmtId="2" fontId="4" fillId="0" borderId="316" xfId="0" applyNumberFormat="1" applyFont="1" applyBorder="1" applyAlignment="1">
      <alignment horizontal="center"/>
    </xf>
    <xf numFmtId="1" fontId="2" fillId="4" borderId="318" xfId="0" applyNumberFormat="1" applyFont="1" applyFill="1" applyBorder="1" applyAlignment="1">
      <alignment horizontal="left"/>
    </xf>
    <xf numFmtId="1" fontId="2" fillId="2" borderId="319" xfId="0" applyNumberFormat="1" applyFont="1" applyFill="1" applyBorder="1" applyAlignment="1">
      <alignment horizontal="left"/>
    </xf>
    <xf numFmtId="2" fontId="4" fillId="0" borderId="320" xfId="0" applyNumberFormat="1" applyFont="1" applyBorder="1" applyAlignment="1">
      <alignment horizontal="center"/>
    </xf>
    <xf numFmtId="1" fontId="2" fillId="4" borderId="321" xfId="0" applyNumberFormat="1" applyFont="1" applyFill="1" applyBorder="1" applyAlignment="1">
      <alignment horizontal="left"/>
    </xf>
    <xf numFmtId="1" fontId="2" fillId="2" borderId="322" xfId="0" applyNumberFormat="1" applyFont="1" applyFill="1" applyBorder="1" applyAlignment="1">
      <alignment horizontal="left"/>
    </xf>
    <xf numFmtId="166" fontId="4" fillId="0" borderId="323" xfId="0" applyNumberFormat="1" applyFont="1" applyBorder="1" applyAlignment="1">
      <alignment horizontal="center"/>
    </xf>
    <xf numFmtId="1" fontId="4" fillId="0" borderId="324" xfId="0" applyNumberFormat="1" applyFont="1" applyBorder="1" applyAlignment="1">
      <alignment horizontal="center"/>
    </xf>
    <xf numFmtId="0" fontId="2" fillId="0" borderId="325" xfId="0" applyFont="1" applyBorder="1" applyAlignment="1">
      <alignment horizontal="center" vertical="center"/>
    </xf>
    <xf numFmtId="21" fontId="4" fillId="0" borderId="325" xfId="0" applyNumberFormat="1" applyFont="1" applyBorder="1" applyAlignment="1">
      <alignment horizontal="center"/>
    </xf>
    <xf numFmtId="165" fontId="4" fillId="0" borderId="326" xfId="0" applyNumberFormat="1" applyFont="1" applyBorder="1" applyAlignment="1">
      <alignment horizontal="center"/>
    </xf>
    <xf numFmtId="45" fontId="4" fillId="0" borderId="326" xfId="0" applyNumberFormat="1" applyFont="1" applyBorder="1" applyAlignment="1">
      <alignment horizontal="center"/>
    </xf>
    <xf numFmtId="1" fontId="4" fillId="0" borderId="326" xfId="0" applyNumberFormat="1" applyFont="1" applyBorder="1" applyAlignment="1">
      <alignment horizontal="center"/>
    </xf>
    <xf numFmtId="1" fontId="2" fillId="0" borderId="327" xfId="0" applyNumberFormat="1" applyFont="1" applyBorder="1" applyAlignment="1">
      <alignment horizontal="center"/>
    </xf>
    <xf numFmtId="1" fontId="4" fillId="0" borderId="328" xfId="0" applyNumberFormat="1" applyFont="1" applyBorder="1" applyAlignment="1">
      <alignment horizontal="center"/>
    </xf>
    <xf numFmtId="1" fontId="4" fillId="0" borderId="329" xfId="0" applyNumberFormat="1" applyFont="1" applyBorder="1" applyAlignment="1">
      <alignment horizontal="center"/>
    </xf>
    <xf numFmtId="167" fontId="4" fillId="0" borderId="324" xfId="0" applyNumberFormat="1" applyFont="1" applyBorder="1" applyAlignment="1">
      <alignment horizontal="center"/>
    </xf>
    <xf numFmtId="45" fontId="4" fillId="0" borderId="328" xfId="0" applyNumberFormat="1" applyFont="1" applyBorder="1" applyAlignment="1">
      <alignment horizontal="center"/>
    </xf>
    <xf numFmtId="1" fontId="6" fillId="3" borderId="330" xfId="0" applyNumberFormat="1" applyFont="1" applyFill="1" applyBorder="1" applyAlignment="1">
      <alignment horizontal="center"/>
    </xf>
    <xf numFmtId="1" fontId="6" fillId="3" borderId="331" xfId="0" applyNumberFormat="1" applyFont="1" applyFill="1" applyBorder="1" applyAlignment="1">
      <alignment horizontal="center"/>
    </xf>
    <xf numFmtId="2" fontId="4" fillId="0" borderId="324" xfId="0" applyNumberFormat="1" applyFont="1" applyBorder="1" applyAlignment="1">
      <alignment horizontal="center"/>
    </xf>
    <xf numFmtId="1" fontId="4" fillId="0" borderId="330" xfId="0" applyNumberFormat="1" applyFont="1" applyBorder="1" applyAlignment="1">
      <alignment horizontal="center"/>
    </xf>
    <xf numFmtId="1" fontId="4" fillId="0" borderId="331" xfId="0" applyNumberFormat="1" applyFont="1" applyBorder="1" applyAlignment="1">
      <alignment horizontal="center"/>
    </xf>
    <xf numFmtId="2" fontId="4" fillId="0" borderId="330" xfId="0" applyNumberFormat="1" applyFont="1" applyBorder="1" applyAlignment="1">
      <alignment horizontal="center"/>
    </xf>
    <xf numFmtId="1" fontId="2" fillId="4" borderId="332" xfId="0" applyNumberFormat="1" applyFont="1" applyFill="1" applyBorder="1" applyAlignment="1">
      <alignment horizontal="left"/>
    </xf>
    <xf numFmtId="1" fontId="2" fillId="2" borderId="333" xfId="0" applyNumberFormat="1" applyFont="1" applyFill="1" applyBorder="1" applyAlignment="1">
      <alignment horizontal="left"/>
    </xf>
    <xf numFmtId="1" fontId="4" fillId="0" borderId="334" xfId="0" applyNumberFormat="1" applyFont="1" applyBorder="1" applyAlignment="1">
      <alignment horizontal="center"/>
    </xf>
    <xf numFmtId="2" fontId="4" fillId="0" borderId="335" xfId="0" applyNumberFormat="1" applyFont="1" applyBorder="1" applyAlignment="1">
      <alignment horizontal="center"/>
    </xf>
    <xf numFmtId="1" fontId="2" fillId="4" borderId="336" xfId="0" applyNumberFormat="1" applyFont="1" applyFill="1" applyBorder="1" applyAlignment="1">
      <alignment horizontal="left"/>
    </xf>
    <xf numFmtId="1" fontId="4" fillId="0" borderId="337" xfId="0" applyNumberFormat="1" applyFont="1" applyBorder="1" applyAlignment="1">
      <alignment horizontal="center"/>
    </xf>
    <xf numFmtId="0" fontId="2" fillId="0" borderId="338" xfId="0" applyFont="1" applyBorder="1" applyAlignment="1">
      <alignment horizontal="center" vertical="center"/>
    </xf>
    <xf numFmtId="165" fontId="4" fillId="0" borderId="339" xfId="0" applyNumberFormat="1" applyFont="1" applyBorder="1" applyAlignment="1">
      <alignment horizontal="center"/>
    </xf>
    <xf numFmtId="45" fontId="4" fillId="0" borderId="339" xfId="0" applyNumberFormat="1" applyFont="1" applyBorder="1" applyAlignment="1">
      <alignment horizontal="center"/>
    </xf>
    <xf numFmtId="1" fontId="4" fillId="0" borderId="339" xfId="0" applyNumberFormat="1" applyFont="1" applyBorder="1" applyAlignment="1">
      <alignment horizontal="center"/>
    </xf>
    <xf numFmtId="1" fontId="4" fillId="0" borderId="340" xfId="0" applyNumberFormat="1" applyFont="1" applyBorder="1" applyAlignment="1">
      <alignment horizontal="center"/>
    </xf>
    <xf numFmtId="0" fontId="2" fillId="0" borderId="341" xfId="0" applyFont="1" applyBorder="1" applyAlignment="1">
      <alignment horizontal="center" vertical="center"/>
    </xf>
    <xf numFmtId="165" fontId="4" fillId="0" borderId="342" xfId="0" applyNumberFormat="1" applyFont="1" applyBorder="1" applyAlignment="1">
      <alignment horizontal="center"/>
    </xf>
    <xf numFmtId="45" fontId="4" fillId="0" borderId="342" xfId="0" applyNumberFormat="1" applyFont="1" applyBorder="1" applyAlignment="1">
      <alignment horizontal="center"/>
    </xf>
    <xf numFmtId="1" fontId="4" fillId="0" borderId="342" xfId="0" applyNumberFormat="1" applyFont="1" applyBorder="1" applyAlignment="1">
      <alignment horizontal="center"/>
    </xf>
    <xf numFmtId="1" fontId="4" fillId="0" borderId="343" xfId="0" applyNumberFormat="1" applyFont="1" applyBorder="1" applyAlignment="1">
      <alignment horizontal="center"/>
    </xf>
    <xf numFmtId="1" fontId="2" fillId="2" borderId="344" xfId="0" applyNumberFormat="1" applyFont="1" applyFill="1" applyBorder="1" applyAlignment="1">
      <alignment horizontal="left"/>
    </xf>
    <xf numFmtId="166" fontId="4" fillId="0" borderId="345" xfId="0" applyNumberFormat="1" applyFont="1" applyBorder="1" applyAlignment="1">
      <alignment horizontal="center"/>
    </xf>
    <xf numFmtId="1" fontId="4" fillId="0" borderId="346" xfId="0" applyNumberFormat="1" applyFont="1" applyBorder="1" applyAlignment="1">
      <alignment horizontal="center"/>
    </xf>
    <xf numFmtId="0" fontId="2" fillId="0" borderId="347" xfId="0" applyFont="1" applyBorder="1" applyAlignment="1">
      <alignment horizontal="center" vertical="center"/>
    </xf>
    <xf numFmtId="21" fontId="4" fillId="0" borderId="348" xfId="0" applyNumberFormat="1" applyFont="1" applyBorder="1" applyAlignment="1">
      <alignment horizontal="center"/>
    </xf>
    <xf numFmtId="165" fontId="4" fillId="0" borderId="349" xfId="0" applyNumberFormat="1" applyFont="1" applyBorder="1" applyAlignment="1">
      <alignment horizontal="center"/>
    </xf>
    <xf numFmtId="45" fontId="4" fillId="0" borderId="350" xfId="0" applyNumberFormat="1" applyFont="1" applyBorder="1" applyAlignment="1">
      <alignment horizontal="center"/>
    </xf>
    <xf numFmtId="1" fontId="4" fillId="0" borderId="351" xfId="0" applyNumberFormat="1" applyFont="1" applyBorder="1" applyAlignment="1">
      <alignment horizontal="center"/>
    </xf>
    <xf numFmtId="1" fontId="2" fillId="0" borderId="350" xfId="0" applyNumberFormat="1" applyFont="1" applyBorder="1" applyAlignment="1">
      <alignment horizontal="center"/>
    </xf>
    <xf numFmtId="1" fontId="4" fillId="0" borderId="352" xfId="0" applyNumberFormat="1" applyFont="1" applyBorder="1" applyAlignment="1">
      <alignment horizontal="center"/>
    </xf>
    <xf numFmtId="167" fontId="4" fillId="0" borderId="346" xfId="0" applyNumberFormat="1" applyFont="1" applyBorder="1" applyAlignment="1">
      <alignment horizontal="center"/>
    </xf>
    <xf numFmtId="45" fontId="4" fillId="0" borderId="351" xfId="0" applyNumberFormat="1" applyFont="1" applyBorder="1" applyAlignment="1">
      <alignment horizontal="center"/>
    </xf>
    <xf numFmtId="1" fontId="6" fillId="3" borderId="345" xfId="0" applyNumberFormat="1" applyFont="1" applyFill="1" applyBorder="1" applyAlignment="1">
      <alignment horizontal="center"/>
    </xf>
    <xf numFmtId="1" fontId="6" fillId="3" borderId="353" xfId="0" applyNumberFormat="1" applyFont="1" applyFill="1" applyBorder="1" applyAlignment="1">
      <alignment horizontal="center"/>
    </xf>
    <xf numFmtId="2" fontId="4" fillId="0" borderId="346" xfId="0" applyNumberFormat="1" applyFont="1" applyBorder="1" applyAlignment="1">
      <alignment horizontal="center"/>
    </xf>
    <xf numFmtId="1" fontId="4" fillId="0" borderId="345" xfId="0" applyNumberFormat="1" applyFont="1" applyBorder="1" applyAlignment="1">
      <alignment horizontal="center"/>
    </xf>
    <xf numFmtId="1" fontId="4" fillId="0" borderId="353" xfId="0" applyNumberFormat="1" applyFont="1" applyBorder="1" applyAlignment="1">
      <alignment horizontal="center"/>
    </xf>
    <xf numFmtId="2" fontId="4" fillId="0" borderId="345" xfId="0" applyNumberFormat="1" applyFont="1" applyBorder="1" applyAlignment="1">
      <alignment horizontal="center"/>
    </xf>
    <xf numFmtId="1" fontId="2" fillId="4" borderId="354" xfId="0" applyNumberFormat="1" applyFont="1" applyFill="1" applyBorder="1" applyAlignment="1">
      <alignment horizontal="left"/>
    </xf>
    <xf numFmtId="45" fontId="4" fillId="0" borderId="164" xfId="0" applyNumberFormat="1" applyFont="1" applyBorder="1" applyAlignment="1">
      <alignment horizontal="center"/>
    </xf>
    <xf numFmtId="0" fontId="2" fillId="0" borderId="355" xfId="0" applyFont="1" applyBorder="1" applyAlignment="1">
      <alignment horizontal="center" vertical="center"/>
    </xf>
    <xf numFmtId="165" fontId="4" fillId="0" borderId="356" xfId="0" applyNumberFormat="1" applyFont="1" applyBorder="1" applyAlignment="1">
      <alignment horizontal="center"/>
    </xf>
    <xf numFmtId="0" fontId="2" fillId="0" borderId="297" xfId="0" applyFont="1" applyBorder="1" applyAlignment="1">
      <alignment horizontal="center" vertical="center"/>
    </xf>
    <xf numFmtId="165" fontId="4" fillId="0" borderId="357" xfId="0" applyNumberFormat="1" applyFont="1" applyBorder="1" applyAlignment="1">
      <alignment horizontal="center"/>
    </xf>
    <xf numFmtId="45" fontId="4" fillId="0" borderId="177" xfId="0" applyNumberFormat="1" applyFont="1" applyBorder="1" applyAlignment="1">
      <alignment horizontal="center"/>
    </xf>
    <xf numFmtId="1" fontId="2" fillId="2" borderId="358" xfId="0" applyNumberFormat="1" applyFont="1" applyFill="1" applyBorder="1" applyAlignment="1">
      <alignment horizontal="left"/>
    </xf>
    <xf numFmtId="0" fontId="2" fillId="3" borderId="299" xfId="0" applyFont="1" applyFill="1" applyBorder="1" applyAlignment="1">
      <alignment horizontal="center" vertical="center"/>
    </xf>
    <xf numFmtId="165" fontId="4" fillId="3" borderId="300" xfId="0" applyNumberFormat="1" applyFont="1" applyFill="1" applyBorder="1" applyAlignment="1">
      <alignment horizontal="center"/>
    </xf>
    <xf numFmtId="45" fontId="4" fillId="3" borderId="300" xfId="0" applyNumberFormat="1" applyFont="1" applyFill="1" applyBorder="1" applyAlignment="1">
      <alignment horizontal="center"/>
    </xf>
    <xf numFmtId="1" fontId="4" fillId="3" borderId="300" xfId="0" applyNumberFormat="1" applyFont="1" applyFill="1" applyBorder="1" applyAlignment="1">
      <alignment horizontal="center"/>
    </xf>
    <xf numFmtId="1" fontId="4" fillId="3" borderId="334" xfId="0" applyNumberFormat="1" applyFont="1" applyFill="1" applyBorder="1" applyAlignment="1">
      <alignment horizontal="center"/>
    </xf>
    <xf numFmtId="2" fontId="4" fillId="0" borderId="359" xfId="0" applyNumberFormat="1" applyFont="1" applyBorder="1" applyAlignment="1">
      <alignment horizontal="center"/>
    </xf>
    <xf numFmtId="1" fontId="2" fillId="4" borderId="360" xfId="0" applyNumberFormat="1" applyFont="1" applyFill="1" applyBorder="1" applyAlignment="1">
      <alignment horizontal="left"/>
    </xf>
    <xf numFmtId="0" fontId="2" fillId="3" borderId="355" xfId="0" applyFont="1" applyFill="1" applyBorder="1" applyAlignment="1">
      <alignment horizontal="center" vertical="center"/>
    </xf>
    <xf numFmtId="165" fontId="4" fillId="3" borderId="356" xfId="0" applyNumberFormat="1" applyFont="1" applyFill="1" applyBorder="1" applyAlignment="1">
      <alignment horizontal="center"/>
    </xf>
    <xf numFmtId="45" fontId="4" fillId="3" borderId="356" xfId="0" applyNumberFormat="1" applyFont="1" applyFill="1" applyBorder="1" applyAlignment="1">
      <alignment horizontal="center"/>
    </xf>
    <xf numFmtId="1" fontId="4" fillId="3" borderId="356" xfId="0" applyNumberFormat="1" applyFont="1" applyFill="1" applyBorder="1" applyAlignment="1">
      <alignment horizontal="center"/>
    </xf>
    <xf numFmtId="1" fontId="4" fillId="3" borderId="361" xfId="0" applyNumberFormat="1" applyFont="1" applyFill="1" applyBorder="1" applyAlignment="1">
      <alignment horizontal="center"/>
    </xf>
    <xf numFmtId="0" fontId="2" fillId="3" borderId="362" xfId="0" applyFont="1" applyFill="1" applyBorder="1" applyAlignment="1">
      <alignment horizontal="center" vertical="center"/>
    </xf>
    <xf numFmtId="165" fontId="4" fillId="3" borderId="363" xfId="0" applyNumberFormat="1" applyFont="1" applyFill="1" applyBorder="1" applyAlignment="1">
      <alignment horizontal="center"/>
    </xf>
    <xf numFmtId="45" fontId="4" fillId="3" borderId="363" xfId="0" applyNumberFormat="1" applyFont="1" applyFill="1" applyBorder="1" applyAlignment="1">
      <alignment horizontal="center"/>
    </xf>
    <xf numFmtId="1" fontId="4" fillId="3" borderId="363" xfId="0" applyNumberFormat="1" applyFont="1" applyFill="1" applyBorder="1" applyAlignment="1">
      <alignment horizontal="center"/>
    </xf>
    <xf numFmtId="1" fontId="4" fillId="3" borderId="364" xfId="0" applyNumberFormat="1" applyFont="1" applyFill="1" applyBorder="1" applyAlignment="1">
      <alignment horizontal="center"/>
    </xf>
    <xf numFmtId="0" fontId="2" fillId="3" borderId="341" xfId="0" applyFont="1" applyFill="1" applyBorder="1" applyAlignment="1">
      <alignment horizontal="center" vertical="center"/>
    </xf>
    <xf numFmtId="165" fontId="4" fillId="3" borderId="342" xfId="0" applyNumberFormat="1" applyFont="1" applyFill="1" applyBorder="1" applyAlignment="1">
      <alignment horizontal="center"/>
    </xf>
    <xf numFmtId="45" fontId="4" fillId="3" borderId="342" xfId="0" applyNumberFormat="1" applyFont="1" applyFill="1" applyBorder="1" applyAlignment="1">
      <alignment horizontal="center"/>
    </xf>
    <xf numFmtId="1" fontId="4" fillId="3" borderId="342" xfId="0" applyNumberFormat="1" applyFont="1" applyFill="1" applyBorder="1" applyAlignment="1">
      <alignment horizontal="center"/>
    </xf>
    <xf numFmtId="1" fontId="4" fillId="3" borderId="343" xfId="0" applyNumberFormat="1" applyFont="1" applyFill="1" applyBorder="1" applyAlignment="1">
      <alignment horizontal="center"/>
    </xf>
    <xf numFmtId="1" fontId="2" fillId="2" borderId="365" xfId="0" applyNumberFormat="1" applyFont="1" applyFill="1" applyBorder="1" applyAlignment="1">
      <alignment horizontal="left"/>
    </xf>
    <xf numFmtId="166" fontId="4" fillId="0" borderId="366" xfId="0" applyNumberFormat="1" applyFont="1" applyBorder="1" applyAlignment="1">
      <alignment horizontal="center"/>
    </xf>
    <xf numFmtId="1" fontId="4" fillId="0" borderId="367" xfId="0" applyNumberFormat="1" applyFont="1" applyBorder="1" applyAlignment="1">
      <alignment horizontal="center"/>
    </xf>
    <xf numFmtId="0" fontId="2" fillId="0" borderId="368" xfId="0" applyFont="1" applyBorder="1" applyAlignment="1">
      <alignment horizontal="center" vertical="center"/>
    </xf>
    <xf numFmtId="21" fontId="4" fillId="0" borderId="369" xfId="0" applyNumberFormat="1" applyFont="1" applyBorder="1" applyAlignment="1">
      <alignment horizontal="center"/>
    </xf>
    <xf numFmtId="165" fontId="4" fillId="0" borderId="370" xfId="0" applyNumberFormat="1" applyFont="1" applyBorder="1" applyAlignment="1">
      <alignment horizontal="center"/>
    </xf>
    <xf numFmtId="45" fontId="4" fillId="0" borderId="371" xfId="0" applyNumberFormat="1" applyFont="1" applyBorder="1" applyAlignment="1">
      <alignment horizontal="center"/>
    </xf>
    <xf numFmtId="1" fontId="4" fillId="0" borderId="372" xfId="0" applyNumberFormat="1" applyFont="1" applyBorder="1" applyAlignment="1">
      <alignment horizontal="center"/>
    </xf>
    <xf numFmtId="1" fontId="2" fillId="0" borderId="371" xfId="0" applyNumberFormat="1" applyFont="1" applyBorder="1" applyAlignment="1">
      <alignment horizontal="center"/>
    </xf>
    <xf numFmtId="1" fontId="4" fillId="0" borderId="373" xfId="0" applyNumberFormat="1" applyFont="1" applyBorder="1" applyAlignment="1">
      <alignment horizontal="center"/>
    </xf>
    <xf numFmtId="167" fontId="4" fillId="0" borderId="367" xfId="0" applyNumberFormat="1" applyFont="1" applyBorder="1" applyAlignment="1">
      <alignment horizontal="center"/>
    </xf>
    <xf numFmtId="45" fontId="4" fillId="0" borderId="372" xfId="0" applyNumberFormat="1" applyFont="1" applyBorder="1" applyAlignment="1">
      <alignment horizontal="center"/>
    </xf>
    <xf numFmtId="1" fontId="6" fillId="3" borderId="374" xfId="0" applyNumberFormat="1" applyFont="1" applyFill="1" applyBorder="1" applyAlignment="1">
      <alignment horizontal="center"/>
    </xf>
    <xf numFmtId="1" fontId="6" fillId="3" borderId="375" xfId="0" applyNumberFormat="1" applyFont="1" applyFill="1" applyBorder="1" applyAlignment="1">
      <alignment horizontal="center"/>
    </xf>
    <xf numFmtId="2" fontId="4" fillId="0" borderId="367" xfId="0" applyNumberFormat="1" applyFont="1" applyBorder="1" applyAlignment="1">
      <alignment horizontal="center"/>
    </xf>
    <xf numFmtId="1" fontId="4" fillId="0" borderId="374" xfId="0" applyNumberFormat="1" applyFont="1" applyBorder="1" applyAlignment="1">
      <alignment horizontal="center"/>
    </xf>
    <xf numFmtId="1" fontId="4" fillId="0" borderId="375" xfId="0" applyNumberFormat="1" applyFont="1" applyBorder="1" applyAlignment="1">
      <alignment horizontal="center"/>
    </xf>
    <xf numFmtId="2" fontId="4" fillId="0" borderId="374" xfId="0" applyNumberFormat="1" applyFont="1" applyBorder="1" applyAlignment="1">
      <alignment horizontal="center"/>
    </xf>
    <xf numFmtId="1" fontId="2" fillId="4" borderId="376" xfId="0" applyNumberFormat="1" applyFont="1" applyFill="1" applyBorder="1" applyAlignment="1">
      <alignment horizontal="left"/>
    </xf>
    <xf numFmtId="0" fontId="2" fillId="0" borderId="362" xfId="0" applyFont="1" applyBorder="1" applyAlignment="1">
      <alignment horizontal="center" vertical="center"/>
    </xf>
    <xf numFmtId="165" fontId="4" fillId="0" borderId="363" xfId="0" applyNumberFormat="1" applyFont="1" applyBorder="1" applyAlignment="1">
      <alignment horizontal="center"/>
    </xf>
    <xf numFmtId="1" fontId="4" fillId="0" borderId="364" xfId="0" applyNumberFormat="1" applyFont="1" applyBorder="1" applyAlignment="1">
      <alignment horizontal="center"/>
    </xf>
    <xf numFmtId="0" fontId="2" fillId="0" borderId="377" xfId="0" applyFont="1" applyBorder="1" applyAlignment="1">
      <alignment horizontal="center" vertical="center"/>
    </xf>
    <xf numFmtId="165" fontId="4" fillId="0" borderId="378" xfId="0" applyNumberFormat="1" applyFont="1" applyBorder="1" applyAlignment="1">
      <alignment horizontal="center"/>
    </xf>
    <xf numFmtId="1" fontId="4" fillId="0" borderId="379" xfId="0" applyNumberFormat="1" applyFont="1" applyBorder="1" applyAlignment="1">
      <alignment horizontal="center"/>
    </xf>
    <xf numFmtId="0" fontId="2" fillId="0" borderId="380" xfId="0" applyFont="1" applyBorder="1" applyAlignment="1">
      <alignment horizontal="center" vertical="center"/>
    </xf>
    <xf numFmtId="165" fontId="4" fillId="0" borderId="381" xfId="0" applyNumberFormat="1" applyFont="1" applyBorder="1" applyAlignment="1">
      <alignment horizontal="center"/>
    </xf>
    <xf numFmtId="1" fontId="4" fillId="0" borderId="382" xfId="0" applyNumberFormat="1" applyFont="1" applyBorder="1" applyAlignment="1">
      <alignment horizontal="center"/>
    </xf>
    <xf numFmtId="1" fontId="2" fillId="2" borderId="383" xfId="0" applyNumberFormat="1" applyFont="1" applyFill="1" applyBorder="1" applyAlignment="1">
      <alignment horizontal="left"/>
    </xf>
    <xf numFmtId="0" fontId="2" fillId="0" borderId="384" xfId="0" applyFont="1" applyBorder="1" applyAlignment="1">
      <alignment horizontal="center" vertical="center"/>
    </xf>
    <xf numFmtId="165" fontId="4" fillId="0" borderId="385" xfId="0" applyNumberFormat="1" applyFont="1" applyBorder="1" applyAlignment="1">
      <alignment horizontal="center"/>
    </xf>
    <xf numFmtId="45" fontId="4" fillId="0" borderId="385" xfId="0" applyNumberFormat="1" applyFont="1" applyBorder="1" applyAlignment="1">
      <alignment horizontal="center"/>
    </xf>
    <xf numFmtId="1" fontId="4" fillId="0" borderId="385" xfId="0" applyNumberFormat="1" applyFont="1" applyBorder="1" applyAlignment="1">
      <alignment horizontal="center"/>
    </xf>
    <xf numFmtId="2" fontId="4" fillId="0" borderId="386" xfId="0" applyNumberFormat="1" applyFont="1" applyBorder="1" applyAlignment="1">
      <alignment horizontal="center"/>
    </xf>
    <xf numFmtId="1" fontId="2" fillId="4" borderId="387" xfId="0" applyNumberFormat="1" applyFont="1" applyFill="1" applyBorder="1" applyAlignment="1">
      <alignment horizontal="left"/>
    </xf>
    <xf numFmtId="45" fontId="4" fillId="0" borderId="381" xfId="0" applyNumberFormat="1" applyFont="1" applyBorder="1" applyAlignment="1">
      <alignment horizontal="center"/>
    </xf>
    <xf numFmtId="1" fontId="4" fillId="0" borderId="381" xfId="0" applyNumberFormat="1" applyFont="1" applyBorder="1" applyAlignment="1">
      <alignment horizontal="center"/>
    </xf>
    <xf numFmtId="1" fontId="4" fillId="0" borderId="388" xfId="0" applyNumberFormat="1" applyFont="1" applyBorder="1" applyAlignment="1">
      <alignment horizontal="center"/>
    </xf>
    <xf numFmtId="0" fontId="2" fillId="0" borderId="389" xfId="0" applyFont="1" applyBorder="1" applyAlignment="1">
      <alignment horizontal="center" vertical="center"/>
    </xf>
    <xf numFmtId="165" fontId="4" fillId="0" borderId="390" xfId="0" applyNumberFormat="1" applyFont="1" applyBorder="1" applyAlignment="1">
      <alignment horizontal="center"/>
    </xf>
    <xf numFmtId="45" fontId="4" fillId="0" borderId="390" xfId="0" applyNumberFormat="1" applyFont="1" applyBorder="1" applyAlignment="1">
      <alignment horizontal="center"/>
    </xf>
    <xf numFmtId="1" fontId="4" fillId="0" borderId="390" xfId="0" applyNumberFormat="1" applyFont="1" applyBorder="1" applyAlignment="1">
      <alignment horizontal="center"/>
    </xf>
    <xf numFmtId="1" fontId="4" fillId="0" borderId="391" xfId="0" applyNumberFormat="1" applyFont="1" applyBorder="1" applyAlignment="1">
      <alignment horizontal="center"/>
    </xf>
    <xf numFmtId="0" fontId="2" fillId="0" borderId="392" xfId="0" applyFont="1" applyBorder="1" applyAlignment="1">
      <alignment horizontal="center" vertical="center"/>
    </xf>
    <xf numFmtId="165" fontId="4" fillId="0" borderId="393" xfId="0" applyNumberFormat="1" applyFont="1" applyBorder="1" applyAlignment="1">
      <alignment horizontal="center"/>
    </xf>
    <xf numFmtId="45" fontId="4" fillId="0" borderId="393" xfId="0" applyNumberFormat="1" applyFont="1" applyBorder="1" applyAlignment="1">
      <alignment horizontal="center"/>
    </xf>
    <xf numFmtId="1" fontId="4" fillId="0" borderId="393" xfId="0" applyNumberFormat="1" applyFont="1" applyBorder="1" applyAlignment="1">
      <alignment horizontal="center"/>
    </xf>
    <xf numFmtId="1" fontId="4" fillId="0" borderId="394" xfId="0" applyNumberFormat="1" applyFont="1" applyBorder="1" applyAlignment="1">
      <alignment horizontal="center"/>
    </xf>
    <xf numFmtId="167" fontId="1" fillId="0" borderId="12" xfId="0" applyNumberFormat="1" applyFont="1" applyBorder="1" applyAlignment="1">
      <alignment horizontal="center"/>
    </xf>
    <xf numFmtId="1" fontId="2" fillId="2" borderId="395" xfId="0" applyNumberFormat="1" applyFont="1" applyFill="1" applyBorder="1" applyAlignment="1">
      <alignment horizontal="left"/>
    </xf>
    <xf numFmtId="166" fontId="4" fillId="0" borderId="396" xfId="0" applyNumberFormat="1" applyFont="1" applyBorder="1" applyAlignment="1">
      <alignment horizontal="center"/>
    </xf>
    <xf numFmtId="1" fontId="4" fillId="0" borderId="397" xfId="0" applyNumberFormat="1" applyFont="1" applyBorder="1" applyAlignment="1">
      <alignment horizontal="center"/>
    </xf>
    <xf numFmtId="0" fontId="2" fillId="0" borderId="398" xfId="0" applyFont="1" applyBorder="1" applyAlignment="1">
      <alignment horizontal="center" vertical="center"/>
    </xf>
    <xf numFmtId="21" fontId="4" fillId="0" borderId="399" xfId="0" applyNumberFormat="1" applyFont="1" applyBorder="1" applyAlignment="1">
      <alignment horizontal="center"/>
    </xf>
    <xf numFmtId="165" fontId="4" fillId="0" borderId="400" xfId="0" applyNumberFormat="1" applyFont="1" applyBorder="1" applyAlignment="1">
      <alignment horizontal="center"/>
    </xf>
    <xf numFmtId="45" fontId="4" fillId="0" borderId="401" xfId="0" applyNumberFormat="1" applyFont="1" applyBorder="1" applyAlignment="1">
      <alignment horizontal="center"/>
    </xf>
    <xf numFmtId="1" fontId="4" fillId="0" borderId="402" xfId="0" applyNumberFormat="1" applyFont="1" applyBorder="1" applyAlignment="1">
      <alignment horizontal="center"/>
    </xf>
    <xf numFmtId="1" fontId="2" fillId="0" borderId="401" xfId="0" applyNumberFormat="1" applyFont="1" applyBorder="1" applyAlignment="1">
      <alignment horizontal="center"/>
    </xf>
    <xf numFmtId="1" fontId="4" fillId="0" borderId="403" xfId="0" applyNumberFormat="1" applyFont="1" applyBorder="1" applyAlignment="1">
      <alignment horizontal="center"/>
    </xf>
    <xf numFmtId="167" fontId="4" fillId="0" borderId="397" xfId="0" applyNumberFormat="1" applyFont="1" applyBorder="1" applyAlignment="1">
      <alignment horizontal="center"/>
    </xf>
    <xf numFmtId="45" fontId="4" fillId="0" borderId="402" xfId="0" applyNumberFormat="1" applyFont="1" applyBorder="1" applyAlignment="1">
      <alignment horizontal="center"/>
    </xf>
    <xf numFmtId="1" fontId="6" fillId="3" borderId="396" xfId="0" applyNumberFormat="1" applyFont="1" applyFill="1" applyBorder="1" applyAlignment="1">
      <alignment horizontal="center"/>
    </xf>
    <xf numFmtId="1" fontId="6" fillId="3" borderId="404" xfId="0" applyNumberFormat="1" applyFont="1" applyFill="1" applyBorder="1" applyAlignment="1">
      <alignment horizontal="center"/>
    </xf>
    <xf numFmtId="2" fontId="4" fillId="0" borderId="397" xfId="0" applyNumberFormat="1" applyFont="1" applyBorder="1" applyAlignment="1">
      <alignment horizontal="center"/>
    </xf>
    <xf numFmtId="1" fontId="4" fillId="0" borderId="396" xfId="0" applyNumberFormat="1" applyFont="1" applyBorder="1" applyAlignment="1">
      <alignment horizontal="center"/>
    </xf>
    <xf numFmtId="1" fontId="4" fillId="0" borderId="404" xfId="0" applyNumberFormat="1" applyFont="1" applyBorder="1" applyAlignment="1">
      <alignment horizontal="center"/>
    </xf>
    <xf numFmtId="2" fontId="4" fillId="0" borderId="396" xfId="0" applyNumberFormat="1" applyFont="1" applyBorder="1" applyAlignment="1">
      <alignment horizontal="center"/>
    </xf>
    <xf numFmtId="1" fontId="2" fillId="4" borderId="405" xfId="0" applyNumberFormat="1" applyFont="1" applyFill="1" applyBorder="1" applyAlignment="1">
      <alignment horizontal="left"/>
    </xf>
    <xf numFmtId="0" fontId="2" fillId="0" borderId="406" xfId="0" applyFont="1" applyBorder="1" applyAlignment="1">
      <alignment horizontal="center" vertical="center"/>
    </xf>
    <xf numFmtId="165" fontId="4" fillId="0" borderId="407" xfId="0" applyNumberFormat="1" applyFont="1" applyBorder="1" applyAlignment="1">
      <alignment horizontal="center"/>
    </xf>
    <xf numFmtId="1" fontId="4" fillId="0" borderId="408" xfId="0" applyNumberFormat="1" applyFont="1" applyBorder="1" applyAlignment="1">
      <alignment horizontal="center"/>
    </xf>
    <xf numFmtId="0" fontId="2" fillId="0" borderId="409" xfId="0" applyFont="1" applyBorder="1" applyAlignment="1">
      <alignment horizontal="center" vertical="center"/>
    </xf>
    <xf numFmtId="165" fontId="4" fillId="0" borderId="410" xfId="0" applyNumberFormat="1" applyFont="1" applyBorder="1" applyAlignment="1">
      <alignment horizontal="center"/>
    </xf>
    <xf numFmtId="0" fontId="2" fillId="0" borderId="411" xfId="0" applyFont="1" applyBorder="1" applyAlignment="1">
      <alignment horizontal="center" vertical="center"/>
    </xf>
    <xf numFmtId="1" fontId="2" fillId="2" borderId="412" xfId="0" applyNumberFormat="1" applyFont="1" applyFill="1" applyBorder="1" applyAlignment="1">
      <alignment horizontal="left"/>
    </xf>
    <xf numFmtId="0" fontId="2" fillId="3" borderId="384" xfId="0" applyFont="1" applyFill="1" applyBorder="1" applyAlignment="1">
      <alignment horizontal="center" vertical="center"/>
    </xf>
    <xf numFmtId="165" fontId="4" fillId="3" borderId="385" xfId="0" applyNumberFormat="1" applyFont="1" applyFill="1" applyBorder="1" applyAlignment="1">
      <alignment horizontal="center"/>
    </xf>
    <xf numFmtId="45" fontId="4" fillId="3" borderId="385" xfId="0" applyNumberFormat="1" applyFont="1" applyFill="1" applyBorder="1" applyAlignment="1">
      <alignment horizontal="center"/>
    </xf>
    <xf numFmtId="1" fontId="4" fillId="3" borderId="385" xfId="0" applyNumberFormat="1" applyFont="1" applyFill="1" applyBorder="1" applyAlignment="1">
      <alignment horizontal="center"/>
    </xf>
    <xf numFmtId="1" fontId="4" fillId="3" borderId="413" xfId="0" applyNumberFormat="1" applyFont="1" applyFill="1" applyBorder="1" applyAlignment="1">
      <alignment horizontal="center"/>
    </xf>
    <xf numFmtId="167" fontId="4" fillId="3" borderId="11" xfId="0" applyNumberFormat="1" applyFont="1" applyFill="1" applyBorder="1" applyAlignment="1">
      <alignment horizontal="center"/>
    </xf>
    <xf numFmtId="2" fontId="4" fillId="0" borderId="414" xfId="0" applyNumberFormat="1" applyFont="1" applyBorder="1" applyAlignment="1">
      <alignment horizontal="center"/>
    </xf>
    <xf numFmtId="1" fontId="2" fillId="4" borderId="415" xfId="0" applyNumberFormat="1" applyFont="1" applyFill="1" applyBorder="1" applyAlignment="1">
      <alignment horizontal="left"/>
    </xf>
    <xf numFmtId="0" fontId="2" fillId="3" borderId="409" xfId="0" applyFont="1" applyFill="1" applyBorder="1" applyAlignment="1">
      <alignment horizontal="center" vertical="center"/>
    </xf>
    <xf numFmtId="165" fontId="4" fillId="3" borderId="410" xfId="0" applyNumberFormat="1" applyFont="1" applyFill="1" applyBorder="1" applyAlignment="1">
      <alignment horizontal="center"/>
    </xf>
    <xf numFmtId="45" fontId="4" fillId="3" borderId="410" xfId="0" applyNumberFormat="1" applyFont="1" applyFill="1" applyBorder="1" applyAlignment="1">
      <alignment horizontal="center"/>
    </xf>
    <xf numFmtId="1" fontId="4" fillId="3" borderId="410" xfId="0" applyNumberFormat="1" applyFont="1" applyFill="1" applyBorder="1" applyAlignment="1">
      <alignment horizontal="center"/>
    </xf>
    <xf numFmtId="1" fontId="4" fillId="3" borderId="408" xfId="0" applyNumberFormat="1" applyFont="1" applyFill="1" applyBorder="1" applyAlignment="1">
      <alignment horizontal="center"/>
    </xf>
    <xf numFmtId="167" fontId="4" fillId="3" borderId="4" xfId="0" applyNumberFormat="1" applyFont="1" applyFill="1" applyBorder="1" applyAlignment="1">
      <alignment horizontal="center"/>
    </xf>
    <xf numFmtId="1" fontId="4" fillId="3" borderId="416" xfId="0" applyNumberFormat="1" applyFont="1" applyFill="1" applyBorder="1" applyAlignment="1">
      <alignment horizontal="center"/>
    </xf>
    <xf numFmtId="0" fontId="2" fillId="3" borderId="417" xfId="0" applyFont="1" applyFill="1" applyBorder="1" applyAlignment="1">
      <alignment horizontal="center" vertical="center"/>
    </xf>
    <xf numFmtId="165" fontId="4" fillId="3" borderId="418" xfId="0" applyNumberFormat="1" applyFont="1" applyFill="1" applyBorder="1" applyAlignment="1">
      <alignment horizontal="center"/>
    </xf>
    <xf numFmtId="45" fontId="4" fillId="3" borderId="418" xfId="0" applyNumberFormat="1" applyFont="1" applyFill="1" applyBorder="1" applyAlignment="1">
      <alignment horizontal="center"/>
    </xf>
    <xf numFmtId="1" fontId="4" fillId="3" borderId="418" xfId="0" applyNumberFormat="1" applyFont="1" applyFill="1" applyBorder="1" applyAlignment="1">
      <alignment horizontal="center"/>
    </xf>
    <xf numFmtId="0" fontId="2" fillId="3" borderId="392" xfId="0" applyFont="1" applyFill="1" applyBorder="1" applyAlignment="1">
      <alignment horizontal="center" vertical="center"/>
    </xf>
    <xf numFmtId="165" fontId="4" fillId="3" borderId="393" xfId="0" applyNumberFormat="1" applyFont="1" applyFill="1" applyBorder="1" applyAlignment="1">
      <alignment horizontal="center"/>
    </xf>
    <xf numFmtId="45" fontId="4" fillId="3" borderId="393" xfId="0" applyNumberFormat="1" applyFont="1" applyFill="1" applyBorder="1" applyAlignment="1">
      <alignment horizontal="center"/>
    </xf>
    <xf numFmtId="1" fontId="4" fillId="3" borderId="393" xfId="0" applyNumberFormat="1" applyFont="1" applyFill="1" applyBorder="1" applyAlignment="1">
      <alignment horizontal="center"/>
    </xf>
    <xf numFmtId="167" fontId="4" fillId="3" borderId="43" xfId="0" applyNumberFormat="1" applyFont="1" applyFill="1" applyBorder="1" applyAlignment="1">
      <alignment horizontal="center"/>
    </xf>
    <xf numFmtId="1" fontId="2" fillId="2" borderId="419" xfId="0" applyNumberFormat="1" applyFont="1" applyFill="1" applyBorder="1" applyAlignment="1">
      <alignment horizontal="left"/>
    </xf>
    <xf numFmtId="166" fontId="4" fillId="0" borderId="420" xfId="0" applyNumberFormat="1" applyFont="1" applyBorder="1" applyAlignment="1">
      <alignment horizontal="center"/>
    </xf>
    <xf numFmtId="1" fontId="4" fillId="0" borderId="421" xfId="0" applyNumberFormat="1" applyFont="1" applyBorder="1" applyAlignment="1">
      <alignment horizontal="center"/>
    </xf>
    <xf numFmtId="0" fontId="2" fillId="0" borderId="422" xfId="0" applyFont="1" applyBorder="1" applyAlignment="1">
      <alignment horizontal="center" vertical="center"/>
    </xf>
    <xf numFmtId="21" fontId="4" fillId="0" borderId="423" xfId="0" applyNumberFormat="1" applyFont="1" applyBorder="1" applyAlignment="1">
      <alignment horizontal="center"/>
    </xf>
    <xf numFmtId="165" fontId="4" fillId="0" borderId="424" xfId="0" applyNumberFormat="1" applyFont="1" applyBorder="1" applyAlignment="1">
      <alignment horizontal="center"/>
    </xf>
    <xf numFmtId="45" fontId="4" fillId="0" borderId="425" xfId="0" applyNumberFormat="1" applyFont="1" applyBorder="1" applyAlignment="1">
      <alignment horizontal="center"/>
    </xf>
    <xf numFmtId="1" fontId="4" fillId="0" borderId="426" xfId="0" applyNumberFormat="1" applyFont="1" applyBorder="1" applyAlignment="1">
      <alignment horizontal="center"/>
    </xf>
    <xf numFmtId="1" fontId="2" fillId="0" borderId="425" xfId="0" applyNumberFormat="1" applyFont="1" applyBorder="1" applyAlignment="1">
      <alignment horizontal="center"/>
    </xf>
    <xf numFmtId="1" fontId="4" fillId="0" borderId="427" xfId="0" applyNumberFormat="1" applyFont="1" applyBorder="1" applyAlignment="1">
      <alignment horizontal="center"/>
    </xf>
    <xf numFmtId="167" fontId="4" fillId="0" borderId="421" xfId="0" applyNumberFormat="1" applyFont="1" applyBorder="1" applyAlignment="1">
      <alignment horizontal="center"/>
    </xf>
    <xf numFmtId="45" fontId="4" fillId="0" borderId="426" xfId="0" applyNumberFormat="1" applyFont="1" applyBorder="1" applyAlignment="1">
      <alignment horizontal="center"/>
    </xf>
    <xf numFmtId="1" fontId="6" fillId="3" borderId="420" xfId="0" applyNumberFormat="1" applyFont="1" applyFill="1" applyBorder="1" applyAlignment="1">
      <alignment horizontal="center"/>
    </xf>
    <xf numFmtId="1" fontId="6" fillId="3" borderId="428" xfId="0" applyNumberFormat="1" applyFont="1" applyFill="1" applyBorder="1" applyAlignment="1">
      <alignment horizontal="center"/>
    </xf>
    <xf numFmtId="2" fontId="4" fillId="0" borderId="421" xfId="0" applyNumberFormat="1" applyFont="1" applyBorder="1" applyAlignment="1">
      <alignment horizontal="center"/>
    </xf>
    <xf numFmtId="1" fontId="4" fillId="0" borderId="420" xfId="0" applyNumberFormat="1" applyFont="1" applyBorder="1" applyAlignment="1">
      <alignment horizontal="center"/>
    </xf>
    <xf numFmtId="1" fontId="4" fillId="0" borderId="428" xfId="0" applyNumberFormat="1" applyFont="1" applyBorder="1" applyAlignment="1">
      <alignment horizontal="center"/>
    </xf>
    <xf numFmtId="2" fontId="4" fillId="0" borderId="420" xfId="0" applyNumberFormat="1" applyFont="1" applyBorder="1" applyAlignment="1">
      <alignment horizontal="center"/>
    </xf>
    <xf numFmtId="1" fontId="2" fillId="4" borderId="429" xfId="0" applyNumberFormat="1" applyFont="1" applyFill="1" applyBorder="1" applyAlignment="1">
      <alignment horizontal="left"/>
    </xf>
    <xf numFmtId="0" fontId="2" fillId="0" borderId="417" xfId="0" applyFont="1" applyBorder="1" applyAlignment="1">
      <alignment horizontal="center" vertical="center"/>
    </xf>
    <xf numFmtId="165" fontId="4" fillId="0" borderId="418" xfId="0" applyNumberFormat="1" applyFont="1" applyBorder="1" applyAlignment="1">
      <alignment horizontal="center"/>
    </xf>
    <xf numFmtId="1" fontId="4" fillId="0" borderId="430" xfId="0" applyNumberFormat="1" applyFont="1" applyBorder="1" applyAlignment="1">
      <alignment horizontal="center"/>
    </xf>
    <xf numFmtId="0" fontId="2" fillId="0" borderId="431" xfId="0" applyFont="1" applyBorder="1" applyAlignment="1">
      <alignment horizontal="center" vertical="center"/>
    </xf>
    <xf numFmtId="165" fontId="4" fillId="0" borderId="432" xfId="0" applyNumberFormat="1" applyFont="1" applyBorder="1" applyAlignment="1">
      <alignment horizontal="center"/>
    </xf>
    <xf numFmtId="1" fontId="4" fillId="0" borderId="433" xfId="0" applyNumberFormat="1" applyFont="1" applyBorder="1" applyAlignment="1">
      <alignment horizontal="center"/>
    </xf>
    <xf numFmtId="165" fontId="4" fillId="0" borderId="434" xfId="0" applyNumberFormat="1" applyFont="1" applyBorder="1" applyAlignment="1">
      <alignment horizontal="center"/>
    </xf>
    <xf numFmtId="1" fontId="4" fillId="0" borderId="435" xfId="0" applyNumberFormat="1" applyFont="1" applyBorder="1" applyAlignment="1">
      <alignment horizontal="center"/>
    </xf>
    <xf numFmtId="1" fontId="2" fillId="2" borderId="436" xfId="0" applyNumberFormat="1" applyFont="1" applyFill="1" applyBorder="1" applyAlignment="1">
      <alignment horizontal="left"/>
    </xf>
    <xf numFmtId="166" fontId="4" fillId="0" borderId="437" xfId="0" applyNumberFormat="1" applyFont="1" applyBorder="1" applyAlignment="1">
      <alignment horizontal="center"/>
    </xf>
    <xf numFmtId="1" fontId="4" fillId="0" borderId="437" xfId="0" applyNumberFormat="1" applyFont="1" applyBorder="1" applyAlignment="1">
      <alignment horizontal="center"/>
    </xf>
    <xf numFmtId="0" fontId="2" fillId="0" borderId="438" xfId="0" applyFont="1" applyBorder="1" applyAlignment="1">
      <alignment horizontal="center" vertical="center"/>
    </xf>
    <xf numFmtId="21" fontId="4" fillId="0" borderId="439" xfId="0" applyNumberFormat="1" applyFont="1" applyBorder="1" applyAlignment="1">
      <alignment horizontal="center"/>
    </xf>
    <xf numFmtId="165" fontId="4" fillId="0" borderId="440" xfId="0" applyNumberFormat="1" applyFont="1" applyBorder="1" applyAlignment="1">
      <alignment horizontal="center"/>
    </xf>
    <xf numFmtId="45" fontId="4" fillId="0" borderId="440" xfId="0" applyNumberFormat="1" applyFont="1" applyBorder="1" applyAlignment="1">
      <alignment horizontal="center"/>
    </xf>
    <xf numFmtId="1" fontId="4" fillId="0" borderId="440" xfId="0" applyNumberFormat="1" applyFont="1" applyBorder="1" applyAlignment="1">
      <alignment horizontal="center"/>
    </xf>
    <xf numFmtId="1" fontId="2" fillId="0" borderId="438" xfId="0" applyNumberFormat="1" applyFont="1" applyBorder="1" applyAlignment="1">
      <alignment horizontal="center"/>
    </xf>
    <xf numFmtId="1" fontId="4" fillId="0" borderId="441" xfId="0" applyNumberFormat="1" applyFont="1" applyBorder="1" applyAlignment="1">
      <alignment horizontal="center"/>
    </xf>
    <xf numFmtId="1" fontId="4" fillId="0" borderId="442" xfId="0" applyNumberFormat="1" applyFont="1" applyBorder="1" applyAlignment="1">
      <alignment horizontal="center"/>
    </xf>
    <xf numFmtId="167" fontId="4" fillId="0" borderId="443" xfId="0" applyNumberFormat="1" applyFont="1" applyBorder="1" applyAlignment="1">
      <alignment horizontal="center"/>
    </xf>
    <xf numFmtId="45" fontId="4" fillId="0" borderId="441" xfId="0" applyNumberFormat="1" applyFont="1" applyBorder="1" applyAlignment="1">
      <alignment horizontal="center"/>
    </xf>
    <xf numFmtId="1" fontId="6" fillId="3" borderId="437" xfId="0" applyNumberFormat="1" applyFont="1" applyFill="1" applyBorder="1" applyAlignment="1">
      <alignment horizontal="center"/>
    </xf>
    <xf numFmtId="1" fontId="6" fillId="3" borderId="444" xfId="0" applyNumberFormat="1" applyFont="1" applyFill="1" applyBorder="1" applyAlignment="1">
      <alignment horizontal="center"/>
    </xf>
    <xf numFmtId="2" fontId="4" fillId="0" borderId="443" xfId="0" applyNumberFormat="1" applyFont="1" applyBorder="1" applyAlignment="1">
      <alignment horizontal="center"/>
    </xf>
    <xf numFmtId="1" fontId="4" fillId="0" borderId="443" xfId="0" applyNumberFormat="1" applyFont="1" applyBorder="1" applyAlignment="1">
      <alignment horizontal="center"/>
    </xf>
    <xf numFmtId="1" fontId="4" fillId="0" borderId="444" xfId="0" applyNumberFormat="1" applyFont="1" applyBorder="1" applyAlignment="1">
      <alignment horizontal="center"/>
    </xf>
    <xf numFmtId="1" fontId="2" fillId="4" borderId="445" xfId="0" applyNumberFormat="1" applyFont="1" applyFill="1" applyBorder="1" applyAlignment="1">
      <alignment horizontal="left"/>
    </xf>
    <xf numFmtId="0" fontId="2" fillId="0" borderId="164" xfId="0" applyFont="1" applyBorder="1" applyAlignment="1">
      <alignment horizontal="center" vertical="center"/>
    </xf>
    <xf numFmtId="45" fontId="4" fillId="0" borderId="432" xfId="0" applyNumberFormat="1" applyFont="1" applyBorder="1" applyAlignment="1">
      <alignment horizontal="center"/>
    </xf>
    <xf numFmtId="1" fontId="4" fillId="0" borderId="432" xfId="0" applyNumberFormat="1" applyFont="1" applyBorder="1" applyAlignment="1">
      <alignment horizontal="center"/>
    </xf>
    <xf numFmtId="0" fontId="2" fillId="0" borderId="46" xfId="0" applyFont="1" applyBorder="1" applyAlignment="1">
      <alignment horizontal="center" vertical="center"/>
    </xf>
    <xf numFmtId="1" fontId="4" fillId="0" borderId="12" xfId="0" applyNumberFormat="1" applyFont="1" applyBorder="1" applyAlignment="1">
      <alignment horizontal="center"/>
    </xf>
    <xf numFmtId="0" fontId="2" fillId="0" borderId="4" xfId="0" applyFont="1" applyBorder="1" applyAlignment="1">
      <alignment horizontal="center" vertical="center"/>
    </xf>
    <xf numFmtId="0" fontId="2" fillId="0" borderId="167" xfId="0" applyFont="1" applyBorder="1" applyAlignment="1">
      <alignment horizontal="center" vertical="center"/>
    </xf>
    <xf numFmtId="1" fontId="4" fillId="0" borderId="138" xfId="0" applyNumberFormat="1" applyFont="1" applyBorder="1" applyAlignment="1">
      <alignment horizontal="center"/>
    </xf>
    <xf numFmtId="0" fontId="2" fillId="0" borderId="30" xfId="0" applyFont="1" applyBorder="1" applyAlignment="1">
      <alignment horizontal="center" vertical="center"/>
    </xf>
    <xf numFmtId="45" fontId="4" fillId="0" borderId="434" xfId="0" applyNumberFormat="1" applyFont="1" applyBorder="1" applyAlignment="1">
      <alignment horizontal="center"/>
    </xf>
    <xf numFmtId="1" fontId="4" fillId="0" borderId="434" xfId="0" applyNumberFormat="1" applyFont="1" applyBorder="1" applyAlignment="1">
      <alignment horizontal="center"/>
    </xf>
    <xf numFmtId="1" fontId="2" fillId="2" borderId="446" xfId="0" applyNumberFormat="1" applyFont="1" applyFill="1" applyBorder="1" applyAlignment="1">
      <alignment horizontal="left"/>
    </xf>
    <xf numFmtId="0" fontId="2" fillId="0" borderId="11" xfId="0" applyFont="1" applyBorder="1" applyAlignment="1">
      <alignment horizontal="center" vertical="center"/>
    </xf>
    <xf numFmtId="45" fontId="4" fillId="0" borderId="35" xfId="0" applyNumberFormat="1" applyFont="1" applyBorder="1" applyAlignment="1">
      <alignment horizontal="center"/>
    </xf>
    <xf numFmtId="1" fontId="4" fillId="0" borderId="413" xfId="0" applyNumberFormat="1" applyFont="1" applyBorder="1" applyAlignment="1">
      <alignment horizontal="center"/>
    </xf>
    <xf numFmtId="2" fontId="4" fillId="0" borderId="447" xfId="0" applyNumberFormat="1" applyFont="1" applyBorder="1" applyAlignment="1">
      <alignment horizontal="center"/>
    </xf>
    <xf numFmtId="2" fontId="4" fillId="0" borderId="448" xfId="0" applyNumberFormat="1" applyFont="1" applyBorder="1" applyAlignment="1">
      <alignment horizontal="center"/>
    </xf>
    <xf numFmtId="1" fontId="2" fillId="4" borderId="449" xfId="0" applyNumberFormat="1" applyFont="1" applyFill="1" applyBorder="1" applyAlignment="1">
      <alignment horizontal="left"/>
    </xf>
    <xf numFmtId="0" fontId="2" fillId="0" borderId="35" xfId="0" applyFont="1" applyBorder="1" applyAlignment="1">
      <alignment horizontal="center" vertical="center"/>
    </xf>
    <xf numFmtId="45" fontId="4" fillId="0" borderId="46" xfId="0" applyNumberFormat="1" applyFont="1" applyBorder="1" applyAlignment="1">
      <alignment horizontal="center"/>
    </xf>
    <xf numFmtId="2" fontId="4" fillId="0" borderId="138" xfId="0" applyNumberFormat="1" applyFont="1" applyBorder="1" applyAlignment="1">
      <alignment horizontal="center"/>
    </xf>
    <xf numFmtId="1" fontId="2" fillId="2" borderId="450" xfId="0" applyNumberFormat="1" applyFont="1" applyFill="1" applyBorder="1" applyAlignment="1">
      <alignment horizontal="left"/>
    </xf>
    <xf numFmtId="166" fontId="4" fillId="3" borderId="451" xfId="0" applyNumberFormat="1" applyFont="1" applyFill="1" applyBorder="1" applyAlignment="1">
      <alignment horizontal="center"/>
    </xf>
    <xf numFmtId="1" fontId="4" fillId="3" borderId="452" xfId="0" applyNumberFormat="1" applyFont="1" applyFill="1" applyBorder="1" applyAlignment="1">
      <alignment horizontal="center"/>
    </xf>
    <xf numFmtId="0" fontId="2" fillId="3" borderId="453" xfId="0" applyFont="1" applyFill="1" applyBorder="1" applyAlignment="1">
      <alignment horizontal="center" vertical="center"/>
    </xf>
    <xf numFmtId="21" fontId="4" fillId="3" borderId="453" xfId="0" applyNumberFormat="1" applyFont="1" applyFill="1" applyBorder="1" applyAlignment="1">
      <alignment horizontal="center"/>
    </xf>
    <xf numFmtId="165" fontId="4" fillId="3" borderId="454" xfId="0" applyNumberFormat="1" applyFont="1" applyFill="1" applyBorder="1" applyAlignment="1">
      <alignment horizontal="center"/>
    </xf>
    <xf numFmtId="45" fontId="4" fillId="3" borderId="454" xfId="0" applyNumberFormat="1" applyFont="1" applyFill="1" applyBorder="1" applyAlignment="1">
      <alignment horizontal="center"/>
    </xf>
    <xf numFmtId="1" fontId="4" fillId="3" borderId="454" xfId="0" applyNumberFormat="1" applyFont="1" applyFill="1" applyBorder="1" applyAlignment="1">
      <alignment horizontal="center"/>
    </xf>
    <xf numFmtId="1" fontId="2" fillId="3" borderId="455" xfId="0" applyNumberFormat="1" applyFont="1" applyFill="1" applyBorder="1" applyAlignment="1">
      <alignment horizontal="center"/>
    </xf>
    <xf numFmtId="1" fontId="4" fillId="3" borderId="456" xfId="0" applyNumberFormat="1" applyFont="1" applyFill="1" applyBorder="1" applyAlignment="1">
      <alignment horizontal="center"/>
    </xf>
    <xf numFmtId="1" fontId="4" fillId="3" borderId="457" xfId="0" applyNumberFormat="1" applyFont="1" applyFill="1" applyBorder="1" applyAlignment="1">
      <alignment horizontal="center"/>
    </xf>
    <xf numFmtId="167" fontId="4" fillId="3" borderId="452" xfId="0" applyNumberFormat="1" applyFont="1" applyFill="1" applyBorder="1" applyAlignment="1">
      <alignment horizontal="center"/>
    </xf>
    <xf numFmtId="45" fontId="4" fillId="3" borderId="456" xfId="0" applyNumberFormat="1" applyFont="1" applyFill="1" applyBorder="1" applyAlignment="1">
      <alignment horizontal="center"/>
    </xf>
    <xf numFmtId="1" fontId="6" fillId="3" borderId="451" xfId="0" applyNumberFormat="1" applyFont="1" applyFill="1" applyBorder="1" applyAlignment="1">
      <alignment horizontal="center"/>
    </xf>
    <xf numFmtId="1" fontId="6" fillId="3" borderId="458" xfId="0" applyNumberFormat="1" applyFont="1" applyFill="1" applyBorder="1" applyAlignment="1">
      <alignment horizontal="center"/>
    </xf>
    <xf numFmtId="2" fontId="4" fillId="0" borderId="452" xfId="0" applyNumberFormat="1" applyFont="1" applyBorder="1" applyAlignment="1">
      <alignment horizontal="center"/>
    </xf>
    <xf numFmtId="1" fontId="4" fillId="0" borderId="451" xfId="0" applyNumberFormat="1" applyFont="1" applyBorder="1" applyAlignment="1">
      <alignment horizontal="center"/>
    </xf>
    <xf numFmtId="1" fontId="4" fillId="0" borderId="452" xfId="0" applyNumberFormat="1" applyFont="1" applyBorder="1" applyAlignment="1">
      <alignment horizontal="center"/>
    </xf>
    <xf numFmtId="1" fontId="4" fillId="0" borderId="458" xfId="0" applyNumberFormat="1" applyFont="1" applyBorder="1" applyAlignment="1">
      <alignment horizontal="center"/>
    </xf>
    <xf numFmtId="1" fontId="2" fillId="4" borderId="459" xfId="0" applyNumberFormat="1" applyFont="1" applyFill="1" applyBorder="1" applyAlignment="1">
      <alignment horizontal="left"/>
    </xf>
    <xf numFmtId="166" fontId="4" fillId="3" borderId="12" xfId="0" applyNumberFormat="1" applyFont="1" applyFill="1" applyBorder="1" applyAlignment="1">
      <alignment horizontal="center"/>
    </xf>
    <xf numFmtId="1" fontId="4" fillId="3" borderId="4" xfId="0" applyNumberFormat="1" applyFont="1" applyFill="1" applyBorder="1" applyAlignment="1">
      <alignment horizontal="center"/>
    </xf>
    <xf numFmtId="0" fontId="2" fillId="3" borderId="184" xfId="0" applyFont="1" applyFill="1" applyBorder="1" applyAlignment="1">
      <alignment horizontal="center" vertical="center"/>
    </xf>
    <xf numFmtId="165" fontId="4" fillId="3" borderId="432" xfId="0" applyNumberFormat="1" applyFont="1" applyFill="1" applyBorder="1" applyAlignment="1">
      <alignment horizontal="center"/>
    </xf>
    <xf numFmtId="45" fontId="4" fillId="3" borderId="432" xfId="0" applyNumberFormat="1" applyFont="1" applyFill="1" applyBorder="1" applyAlignment="1">
      <alignment horizontal="center"/>
    </xf>
    <xf numFmtId="1" fontId="4" fillId="3" borderId="432" xfId="0" applyNumberFormat="1" applyFont="1" applyFill="1" applyBorder="1" applyAlignment="1">
      <alignment horizontal="center"/>
    </xf>
    <xf numFmtId="1" fontId="4" fillId="3" borderId="433" xfId="0" applyNumberFormat="1" applyFont="1" applyFill="1" applyBorder="1" applyAlignment="1">
      <alignment horizontal="center"/>
    </xf>
    <xf numFmtId="0" fontId="2" fillId="3" borderId="198" xfId="0" applyFont="1" applyFill="1" applyBorder="1" applyAlignment="1">
      <alignment horizontal="center" vertical="center"/>
    </xf>
    <xf numFmtId="165" fontId="4" fillId="3" borderId="434" xfId="0" applyNumberFormat="1" applyFont="1" applyFill="1" applyBorder="1" applyAlignment="1">
      <alignment horizontal="center"/>
    </xf>
    <xf numFmtId="45" fontId="4" fillId="3" borderId="434" xfId="0" applyNumberFormat="1" applyFont="1" applyFill="1" applyBorder="1" applyAlignment="1">
      <alignment horizontal="center"/>
    </xf>
    <xf numFmtId="1" fontId="4" fillId="3" borderId="434" xfId="0" applyNumberFormat="1" applyFont="1" applyFill="1" applyBorder="1" applyAlignment="1">
      <alignment horizontal="center"/>
    </xf>
    <xf numFmtId="1" fontId="4" fillId="3" borderId="435" xfId="0" applyNumberFormat="1" applyFont="1" applyFill="1" applyBorder="1" applyAlignment="1">
      <alignment horizontal="center"/>
    </xf>
    <xf numFmtId="167" fontId="4" fillId="3" borderId="30" xfId="0" applyNumberFormat="1" applyFont="1" applyFill="1" applyBorder="1" applyAlignment="1">
      <alignment horizontal="center"/>
    </xf>
    <xf numFmtId="1" fontId="2" fillId="2" borderId="460" xfId="0" applyNumberFormat="1" applyFont="1" applyFill="1" applyBorder="1" applyAlignment="1">
      <alignment horizontal="left"/>
    </xf>
    <xf numFmtId="166" fontId="4" fillId="3" borderId="10" xfId="0" applyNumberFormat="1" applyFont="1" applyFill="1" applyBorder="1" applyAlignment="1">
      <alignment horizontal="center"/>
    </xf>
    <xf numFmtId="0" fontId="2" fillId="3" borderId="461" xfId="0" applyFont="1" applyFill="1" applyBorder="1" applyAlignment="1">
      <alignment horizontal="center" vertical="center"/>
    </xf>
    <xf numFmtId="165" fontId="4" fillId="3" borderId="462" xfId="0" applyNumberFormat="1" applyFont="1" applyFill="1" applyBorder="1" applyAlignment="1">
      <alignment horizontal="center"/>
    </xf>
    <xf numFmtId="45" fontId="4" fillId="3" borderId="35" xfId="0" applyNumberFormat="1" applyFont="1" applyFill="1" applyBorder="1" applyAlignment="1">
      <alignment horizontal="center"/>
    </xf>
    <xf numFmtId="2" fontId="4" fillId="0" borderId="463" xfId="0" applyNumberFormat="1" applyFont="1" applyBorder="1" applyAlignment="1">
      <alignment horizontal="center"/>
    </xf>
    <xf numFmtId="2" fontId="4" fillId="0" borderId="464" xfId="0" applyNumberFormat="1" applyFont="1" applyBorder="1" applyAlignment="1">
      <alignment horizontal="center"/>
    </xf>
    <xf numFmtId="1" fontId="2" fillId="4" borderId="465" xfId="0" applyNumberFormat="1" applyFont="1" applyFill="1" applyBorder="1" applyAlignment="1">
      <alignment horizontal="left"/>
    </xf>
    <xf numFmtId="0" fontId="2" fillId="3" borderId="466" xfId="0" applyFont="1" applyFill="1" applyBorder="1" applyAlignment="1">
      <alignment horizontal="center" vertical="center"/>
    </xf>
    <xf numFmtId="45" fontId="4" fillId="3" borderId="164" xfId="0" applyNumberFormat="1" applyFont="1" applyFill="1" applyBorder="1" applyAlignment="1">
      <alignment horizontal="center"/>
    </xf>
    <xf numFmtId="165" fontId="4" fillId="3" borderId="467" xfId="0" applyNumberFormat="1" applyFont="1" applyFill="1" applyBorder="1" applyAlignment="1">
      <alignment horizontal="center"/>
    </xf>
    <xf numFmtId="1" fontId="4" fillId="3" borderId="468" xfId="0" applyNumberFormat="1" applyFont="1" applyFill="1" applyBorder="1" applyAlignment="1">
      <alignment horizontal="center"/>
    </xf>
    <xf numFmtId="166" fontId="4" fillId="5" borderId="165" xfId="0" applyNumberFormat="1" applyFont="1" applyFill="1" applyBorder="1" applyAlignment="1">
      <alignment horizontal="center"/>
    </xf>
    <xf numFmtId="1" fontId="4" fillId="5" borderId="167" xfId="0" applyNumberFormat="1" applyFont="1" applyFill="1" applyBorder="1" applyAlignment="1">
      <alignment horizontal="center"/>
    </xf>
    <xf numFmtId="0" fontId="2" fillId="5" borderId="469" xfId="0" applyFont="1" applyFill="1" applyBorder="1" applyAlignment="1">
      <alignment horizontal="center" vertical="center"/>
    </xf>
    <xf numFmtId="21" fontId="4" fillId="5" borderId="184" xfId="0" applyNumberFormat="1" applyFont="1" applyFill="1" applyBorder="1" applyAlignment="1">
      <alignment horizontal="center"/>
    </xf>
    <xf numFmtId="165" fontId="4" fillId="5" borderId="470" xfId="0" applyNumberFormat="1" applyFont="1" applyFill="1" applyBorder="1" applyAlignment="1">
      <alignment horizontal="center"/>
    </xf>
    <xf numFmtId="45" fontId="4" fillId="5" borderId="164" xfId="0" applyNumberFormat="1" applyFont="1" applyFill="1" applyBorder="1" applyAlignment="1">
      <alignment horizontal="center"/>
    </xf>
    <xf numFmtId="1" fontId="4" fillId="5" borderId="162" xfId="0" applyNumberFormat="1" applyFont="1" applyFill="1" applyBorder="1" applyAlignment="1">
      <alignment horizontal="center"/>
    </xf>
    <xf numFmtId="1" fontId="2" fillId="5" borderId="164" xfId="0" applyNumberFormat="1" applyFont="1" applyFill="1" applyBorder="1" applyAlignment="1">
      <alignment horizontal="center"/>
    </xf>
    <xf numFmtId="1" fontId="4" fillId="5" borderId="468" xfId="0" applyNumberFormat="1" applyFont="1" applyFill="1" applyBorder="1" applyAlignment="1">
      <alignment horizontal="center"/>
    </xf>
    <xf numFmtId="167" fontId="4" fillId="5" borderId="4" xfId="0" applyNumberFormat="1" applyFont="1" applyFill="1" applyBorder="1" applyAlignment="1">
      <alignment horizontal="center"/>
    </xf>
    <xf numFmtId="45" fontId="4" fillId="5" borderId="162" xfId="0" applyNumberFormat="1" applyFont="1" applyFill="1" applyBorder="1" applyAlignment="1">
      <alignment horizontal="center"/>
    </xf>
    <xf numFmtId="1" fontId="6" fillId="5" borderId="165" xfId="0" applyNumberFormat="1" applyFont="1" applyFill="1" applyBorder="1" applyAlignment="1">
      <alignment horizontal="center"/>
    </xf>
    <xf numFmtId="1" fontId="6" fillId="5" borderId="166" xfId="0" applyNumberFormat="1" applyFont="1" applyFill="1" applyBorder="1" applyAlignment="1">
      <alignment horizontal="center"/>
    </xf>
    <xf numFmtId="1" fontId="2" fillId="2" borderId="471" xfId="0" applyNumberFormat="1" applyFont="1" applyFill="1" applyBorder="1" applyAlignment="1">
      <alignment horizontal="left"/>
    </xf>
    <xf numFmtId="166" fontId="4" fillId="0" borderId="472" xfId="0" applyNumberFormat="1" applyFont="1" applyBorder="1" applyAlignment="1">
      <alignment horizontal="center"/>
    </xf>
    <xf numFmtId="1" fontId="4" fillId="0" borderId="473" xfId="0" applyNumberFormat="1" applyFont="1" applyBorder="1" applyAlignment="1">
      <alignment horizontal="center"/>
    </xf>
    <xf numFmtId="0" fontId="2" fillId="0" borderId="474" xfId="0" applyFont="1" applyBorder="1" applyAlignment="1">
      <alignment horizontal="center" vertical="center"/>
    </xf>
    <xf numFmtId="21" fontId="4" fillId="0" borderId="474" xfId="0" applyNumberFormat="1" applyFont="1" applyBorder="1" applyAlignment="1">
      <alignment horizontal="center"/>
    </xf>
    <xf numFmtId="165" fontId="4" fillId="0" borderId="475" xfId="0" applyNumberFormat="1" applyFont="1" applyBorder="1" applyAlignment="1">
      <alignment horizontal="center"/>
    </xf>
    <xf numFmtId="45" fontId="4" fillId="0" borderId="475" xfId="0" applyNumberFormat="1" applyFont="1" applyBorder="1" applyAlignment="1">
      <alignment horizontal="center"/>
    </xf>
    <xf numFmtId="1" fontId="4" fillId="0" borderId="475" xfId="0" applyNumberFormat="1" applyFont="1" applyBorder="1" applyAlignment="1">
      <alignment horizontal="center"/>
    </xf>
    <xf numFmtId="1" fontId="2" fillId="0" borderId="476" xfId="0" applyNumberFormat="1" applyFont="1" applyBorder="1" applyAlignment="1">
      <alignment horizontal="center"/>
    </xf>
    <xf numFmtId="1" fontId="4" fillId="0" borderId="477" xfId="0" applyNumberFormat="1" applyFont="1" applyBorder="1" applyAlignment="1">
      <alignment horizontal="center"/>
    </xf>
    <xf numFmtId="1" fontId="4" fillId="0" borderId="478" xfId="0" applyNumberFormat="1" applyFont="1" applyBorder="1" applyAlignment="1">
      <alignment horizontal="center"/>
    </xf>
    <xf numFmtId="167" fontId="4" fillId="0" borderId="473" xfId="0" applyNumberFormat="1" applyFont="1" applyBorder="1" applyAlignment="1">
      <alignment horizontal="center"/>
    </xf>
    <xf numFmtId="45" fontId="4" fillId="0" borderId="477" xfId="0" applyNumberFormat="1" applyFont="1" applyBorder="1" applyAlignment="1">
      <alignment horizontal="center"/>
    </xf>
    <xf numFmtId="1" fontId="6" fillId="3" borderId="472" xfId="0" applyNumberFormat="1" applyFont="1" applyFill="1" applyBorder="1" applyAlignment="1">
      <alignment horizontal="center"/>
    </xf>
    <xf numFmtId="1" fontId="6" fillId="3" borderId="479" xfId="0" applyNumberFormat="1" applyFont="1" applyFill="1" applyBorder="1" applyAlignment="1">
      <alignment horizontal="center"/>
    </xf>
    <xf numFmtId="2" fontId="4" fillId="0" borderId="473" xfId="0" applyNumberFormat="1" applyFont="1" applyBorder="1" applyAlignment="1">
      <alignment horizontal="center"/>
    </xf>
    <xf numFmtId="1" fontId="4" fillId="0" borderId="472" xfId="0" applyNumberFormat="1" applyFont="1" applyBorder="1" applyAlignment="1">
      <alignment horizontal="center"/>
    </xf>
    <xf numFmtId="1" fontId="4" fillId="0" borderId="479" xfId="0" applyNumberFormat="1" applyFont="1" applyBorder="1" applyAlignment="1">
      <alignment horizontal="center"/>
    </xf>
    <xf numFmtId="1" fontId="2" fillId="4" borderId="480" xfId="0" applyNumberFormat="1" applyFont="1" applyFill="1" applyBorder="1" applyAlignment="1">
      <alignment horizontal="left"/>
    </xf>
    <xf numFmtId="165" fontId="4" fillId="0" borderId="467" xfId="0" applyNumberFormat="1" applyFont="1" applyBorder="1" applyAlignment="1">
      <alignment horizontal="center"/>
    </xf>
    <xf numFmtId="45" fontId="4" fillId="0" borderId="467" xfId="0" applyNumberFormat="1" applyFont="1" applyBorder="1" applyAlignment="1">
      <alignment horizontal="center"/>
    </xf>
    <xf numFmtId="1" fontId="4" fillId="0" borderId="467" xfId="0" applyNumberFormat="1" applyFont="1" applyBorder="1" applyAlignment="1">
      <alignment horizontal="center"/>
    </xf>
    <xf numFmtId="1" fontId="4" fillId="0" borderId="468" xfId="0" applyNumberFormat="1" applyFont="1" applyBorder="1" applyAlignment="1">
      <alignment horizontal="center"/>
    </xf>
    <xf numFmtId="1" fontId="2" fillId="2" borderId="481" xfId="0" applyNumberFormat="1" applyFont="1" applyFill="1" applyBorder="1" applyAlignment="1">
      <alignment horizontal="left"/>
    </xf>
    <xf numFmtId="21" fontId="4" fillId="0" borderId="36" xfId="0" applyNumberFormat="1" applyFont="1" applyBorder="1" applyAlignment="1">
      <alignment horizontal="center"/>
    </xf>
    <xf numFmtId="165" fontId="4" fillId="0" borderId="35" xfId="0" applyNumberFormat="1" applyFont="1" applyBorder="1" applyAlignment="1">
      <alignment horizontal="center"/>
    </xf>
    <xf numFmtId="2" fontId="4" fillId="0" borderId="482" xfId="0" applyNumberFormat="1" applyFont="1" applyBorder="1" applyAlignment="1">
      <alignment horizontal="center"/>
    </xf>
    <xf numFmtId="2" fontId="4" fillId="0" borderId="483" xfId="0" applyNumberFormat="1" applyFont="1" applyBorder="1" applyAlignment="1">
      <alignment horizontal="center"/>
    </xf>
    <xf numFmtId="1" fontId="2" fillId="4" borderId="484" xfId="0" applyNumberFormat="1" applyFont="1" applyFill="1" applyBorder="1" applyAlignment="1">
      <alignment horizontal="left"/>
    </xf>
    <xf numFmtId="165" fontId="4" fillId="0" borderId="164" xfId="0" applyNumberFormat="1" applyFont="1" applyBorder="1" applyAlignment="1">
      <alignment horizontal="center"/>
    </xf>
    <xf numFmtId="21" fontId="4" fillId="0" borderId="47" xfId="0" applyNumberFormat="1" applyFont="1" applyBorder="1" applyAlignment="1">
      <alignment horizontal="center"/>
    </xf>
    <xf numFmtId="165" fontId="4" fillId="0" borderId="46" xfId="0" applyNumberFormat="1" applyFont="1" applyBorder="1" applyAlignment="1">
      <alignment horizontal="center"/>
    </xf>
    <xf numFmtId="1" fontId="2" fillId="2" borderId="485" xfId="0" applyNumberFormat="1" applyFont="1" applyFill="1" applyBorder="1" applyAlignment="1">
      <alignment horizontal="left"/>
    </xf>
    <xf numFmtId="166" fontId="4" fillId="0" borderId="486" xfId="0" applyNumberFormat="1" applyFont="1" applyBorder="1" applyAlignment="1">
      <alignment horizontal="center"/>
    </xf>
    <xf numFmtId="1" fontId="4" fillId="0" borderId="487" xfId="0" applyNumberFormat="1" applyFont="1" applyBorder="1" applyAlignment="1">
      <alignment horizontal="center"/>
    </xf>
    <xf numFmtId="0" fontId="2" fillId="0" borderId="488" xfId="0" applyFont="1" applyBorder="1" applyAlignment="1">
      <alignment horizontal="center" vertical="center"/>
    </xf>
    <xf numFmtId="21" fontId="4" fillId="0" borderId="489" xfId="0" applyNumberFormat="1" applyFont="1" applyBorder="1" applyAlignment="1">
      <alignment horizontal="center"/>
    </xf>
    <xf numFmtId="165" fontId="4" fillId="0" borderId="490" xfId="0" applyNumberFormat="1" applyFont="1" applyBorder="1" applyAlignment="1">
      <alignment horizontal="center"/>
    </xf>
    <xf numFmtId="45" fontId="4" fillId="0" borderId="490" xfId="0" applyNumberFormat="1" applyFont="1" applyBorder="1" applyAlignment="1">
      <alignment horizontal="center"/>
    </xf>
    <xf numFmtId="1" fontId="4" fillId="0" borderId="490" xfId="0" applyNumberFormat="1" applyFont="1" applyBorder="1" applyAlignment="1">
      <alignment horizontal="center"/>
    </xf>
    <xf numFmtId="1" fontId="2" fillId="0" borderId="491" xfId="0" applyNumberFormat="1" applyFont="1" applyBorder="1" applyAlignment="1">
      <alignment horizontal="center"/>
    </xf>
    <xf numFmtId="1" fontId="4" fillId="0" borderId="492" xfId="0" applyNumberFormat="1" applyFont="1" applyBorder="1" applyAlignment="1">
      <alignment horizontal="center"/>
    </xf>
    <xf numFmtId="1" fontId="4" fillId="0" borderId="493" xfId="0" applyNumberFormat="1" applyFont="1" applyBorder="1" applyAlignment="1">
      <alignment horizontal="center"/>
    </xf>
    <xf numFmtId="167" fontId="4" fillId="0" borderId="487" xfId="0" applyNumberFormat="1" applyFont="1" applyBorder="1" applyAlignment="1">
      <alignment horizontal="center"/>
    </xf>
    <xf numFmtId="45" fontId="4" fillId="0" borderId="492" xfId="0" applyNumberFormat="1" applyFont="1" applyBorder="1" applyAlignment="1">
      <alignment horizontal="center"/>
    </xf>
    <xf numFmtId="1" fontId="6" fillId="3" borderId="494" xfId="0" applyNumberFormat="1" applyFont="1" applyFill="1" applyBorder="1" applyAlignment="1">
      <alignment horizontal="center"/>
    </xf>
    <xf numFmtId="1" fontId="6" fillId="3" borderId="495" xfId="0" applyNumberFormat="1" applyFont="1" applyFill="1" applyBorder="1" applyAlignment="1">
      <alignment horizontal="center"/>
    </xf>
    <xf numFmtId="2" fontId="4" fillId="0" borderId="487" xfId="0" applyNumberFormat="1" applyFont="1" applyBorder="1" applyAlignment="1">
      <alignment horizontal="center"/>
    </xf>
    <xf numFmtId="1" fontId="4" fillId="0" borderId="494" xfId="0" applyNumberFormat="1" applyFont="1" applyBorder="1" applyAlignment="1">
      <alignment horizontal="center"/>
    </xf>
    <xf numFmtId="1" fontId="4" fillId="0" borderId="495" xfId="0" applyNumberFormat="1" applyFont="1" applyBorder="1" applyAlignment="1">
      <alignment horizontal="center"/>
    </xf>
    <xf numFmtId="1" fontId="2" fillId="4" borderId="496" xfId="0" applyNumberFormat="1" applyFont="1" applyFill="1" applyBorder="1" applyAlignment="1">
      <alignment horizontal="left"/>
    </xf>
    <xf numFmtId="0" fontId="2" fillId="0" borderId="469" xfId="0" applyFont="1" applyBorder="1" applyAlignment="1">
      <alignment horizontal="center" vertical="center"/>
    </xf>
    <xf numFmtId="165" fontId="4" fillId="0" borderId="470" xfId="0" applyNumberFormat="1" applyFont="1" applyBorder="1" applyAlignment="1">
      <alignment horizontal="center"/>
    </xf>
    <xf numFmtId="45" fontId="4" fillId="0" borderId="470" xfId="0" applyNumberFormat="1" applyFont="1" applyBorder="1" applyAlignment="1">
      <alignment horizontal="center"/>
    </xf>
    <xf numFmtId="1" fontId="4" fillId="0" borderId="470" xfId="0" applyNumberFormat="1" applyFont="1" applyBorder="1" applyAlignment="1">
      <alignment horizontal="center"/>
    </xf>
    <xf numFmtId="1" fontId="4" fillId="0" borderId="497" xfId="0" applyNumberFormat="1" applyFont="1" applyBorder="1" applyAlignment="1">
      <alignment horizontal="center"/>
    </xf>
    <xf numFmtId="0" fontId="2" fillId="0" borderId="498" xfId="0" applyFont="1" applyBorder="1" applyAlignment="1">
      <alignment horizontal="center" vertical="center"/>
    </xf>
    <xf numFmtId="165" fontId="4" fillId="0" borderId="499" xfId="0" applyNumberFormat="1" applyFont="1" applyBorder="1" applyAlignment="1">
      <alignment horizontal="center"/>
    </xf>
    <xf numFmtId="45" fontId="4" fillId="0" borderId="499" xfId="0" applyNumberFormat="1" applyFont="1" applyBorder="1" applyAlignment="1">
      <alignment horizontal="center"/>
    </xf>
    <xf numFmtId="1" fontId="4" fillId="0" borderId="499" xfId="0" applyNumberFormat="1" applyFont="1" applyBorder="1" applyAlignment="1">
      <alignment horizontal="center"/>
    </xf>
    <xf numFmtId="1" fontId="4" fillId="0" borderId="500" xfId="0" applyNumberFormat="1" applyFont="1" applyBorder="1" applyAlignment="1">
      <alignment horizontal="center"/>
    </xf>
    <xf numFmtId="0" fontId="2" fillId="3" borderId="501" xfId="0" applyFont="1" applyFill="1" applyBorder="1" applyAlignment="1">
      <alignment horizontal="center" vertical="center"/>
    </xf>
    <xf numFmtId="21" fontId="4" fillId="3" borderId="502" xfId="0" applyNumberFormat="1" applyFont="1" applyFill="1" applyBorder="1" applyAlignment="1">
      <alignment horizontal="center"/>
    </xf>
    <xf numFmtId="165" fontId="4" fillId="3" borderId="503" xfId="0" applyNumberFormat="1" applyFont="1" applyFill="1" applyBorder="1" applyAlignment="1">
      <alignment horizontal="center"/>
    </xf>
    <xf numFmtId="45" fontId="4" fillId="3" borderId="503" xfId="0" applyNumberFormat="1" applyFont="1" applyFill="1" applyBorder="1" applyAlignment="1">
      <alignment horizontal="center"/>
    </xf>
    <xf numFmtId="1" fontId="4" fillId="3" borderId="503" xfId="0" applyNumberFormat="1" applyFont="1" applyFill="1" applyBorder="1" applyAlignment="1">
      <alignment horizontal="center"/>
    </xf>
    <xf numFmtId="1" fontId="2" fillId="3" borderId="504" xfId="0" applyNumberFormat="1" applyFont="1" applyFill="1" applyBorder="1" applyAlignment="1">
      <alignment horizontal="center"/>
    </xf>
    <xf numFmtId="1" fontId="4" fillId="3" borderId="505" xfId="0" applyNumberFormat="1" applyFont="1" applyFill="1" applyBorder="1" applyAlignment="1">
      <alignment horizontal="center"/>
    </xf>
    <xf numFmtId="1" fontId="4" fillId="3" borderId="506" xfId="0" applyNumberFormat="1" applyFont="1" applyFill="1" applyBorder="1" applyAlignment="1">
      <alignment horizontal="center"/>
    </xf>
    <xf numFmtId="45" fontId="4" fillId="3" borderId="505" xfId="0" applyNumberFormat="1" applyFont="1" applyFill="1" applyBorder="1" applyAlignment="1">
      <alignment horizontal="center"/>
    </xf>
    <xf numFmtId="1" fontId="4" fillId="3" borderId="9" xfId="0" applyNumberFormat="1" applyFont="1" applyFill="1" applyBorder="1" applyAlignment="1">
      <alignment horizontal="center"/>
    </xf>
    <xf numFmtId="0" fontId="2" fillId="3" borderId="507" xfId="0" applyFont="1" applyFill="1" applyBorder="1" applyAlignment="1">
      <alignment horizontal="center" vertical="center"/>
    </xf>
    <xf numFmtId="21" fontId="4" fillId="3" borderId="508" xfId="0" applyNumberFormat="1" applyFont="1" applyFill="1" applyBorder="1" applyAlignment="1">
      <alignment horizontal="center"/>
    </xf>
    <xf numFmtId="1" fontId="4" fillId="3" borderId="509" xfId="0" applyNumberFormat="1" applyFont="1" applyFill="1" applyBorder="1" applyAlignment="1">
      <alignment horizontal="center"/>
    </xf>
    <xf numFmtId="1" fontId="4" fillId="3" borderId="5" xfId="0" applyNumberFormat="1" applyFont="1" applyFill="1" applyBorder="1" applyAlignment="1">
      <alignment horizontal="center"/>
    </xf>
    <xf numFmtId="45" fontId="4" fillId="3" borderId="509" xfId="0" applyNumberFormat="1" applyFont="1" applyFill="1" applyBorder="1" applyAlignment="1">
      <alignment horizontal="center"/>
    </xf>
    <xf numFmtId="1" fontId="6" fillId="3" borderId="138" xfId="0" applyNumberFormat="1" applyFont="1" applyFill="1" applyBorder="1" applyAlignment="1">
      <alignment horizontal="center"/>
    </xf>
    <xf numFmtId="1" fontId="6" fillId="3" borderId="510" xfId="0" applyNumberFormat="1" applyFont="1" applyFill="1" applyBorder="1" applyAlignment="1">
      <alignment horizontal="center"/>
    </xf>
    <xf numFmtId="1" fontId="4" fillId="0" borderId="510" xfId="0" applyNumberFormat="1" applyFont="1" applyBorder="1" applyAlignment="1">
      <alignment horizontal="center"/>
    </xf>
    <xf numFmtId="2" fontId="4" fillId="0" borderId="42" xfId="0" applyNumberFormat="1" applyFont="1" applyBorder="1" applyAlignment="1">
      <alignment horizontal="center"/>
    </xf>
    <xf numFmtId="1" fontId="2" fillId="2" borderId="511" xfId="0" applyNumberFormat="1" applyFont="1" applyFill="1" applyBorder="1" applyAlignment="1">
      <alignment horizontal="left"/>
    </xf>
    <xf numFmtId="2" fontId="4" fillId="0" borderId="512" xfId="0" applyNumberFormat="1" applyFont="1" applyBorder="1" applyAlignment="1">
      <alignment horizontal="center"/>
    </xf>
    <xf numFmtId="2" fontId="4" fillId="0" borderId="513" xfId="0" applyNumberFormat="1" applyFont="1" applyBorder="1" applyAlignment="1">
      <alignment horizontal="center"/>
    </xf>
    <xf numFmtId="1" fontId="2" fillId="4" borderId="514" xfId="0" applyNumberFormat="1" applyFont="1" applyFill="1" applyBorder="1" applyAlignment="1">
      <alignment horizontal="left"/>
    </xf>
    <xf numFmtId="1" fontId="2" fillId="2" borderId="515" xfId="0" applyNumberFormat="1" applyFont="1" applyFill="1" applyBorder="1" applyAlignment="1">
      <alignment horizontal="left"/>
    </xf>
    <xf numFmtId="166" fontId="4" fillId="0" borderId="516" xfId="0" applyNumberFormat="1" applyFont="1" applyBorder="1" applyAlignment="1">
      <alignment horizontal="center"/>
    </xf>
    <xf numFmtId="1" fontId="4" fillId="0" borderId="517" xfId="0" applyNumberFormat="1" applyFont="1" applyBorder="1" applyAlignment="1">
      <alignment horizontal="center"/>
    </xf>
    <xf numFmtId="0" fontId="2" fillId="0" borderId="518" xfId="0" applyFont="1" applyBorder="1" applyAlignment="1">
      <alignment horizontal="center" vertical="center"/>
    </xf>
    <xf numFmtId="21" fontId="4" fillId="0" borderId="519" xfId="0" applyNumberFormat="1" applyFont="1" applyBorder="1" applyAlignment="1">
      <alignment horizontal="center"/>
    </xf>
    <xf numFmtId="165" fontId="4" fillId="0" borderId="520" xfId="0" applyNumberFormat="1" applyFont="1" applyBorder="1" applyAlignment="1">
      <alignment horizontal="center"/>
    </xf>
    <xf numFmtId="45" fontId="4" fillId="0" borderId="520" xfId="0" applyNumberFormat="1" applyFont="1" applyBorder="1" applyAlignment="1">
      <alignment horizontal="center"/>
    </xf>
    <xf numFmtId="1" fontId="4" fillId="0" borderId="520" xfId="0" applyNumberFormat="1" applyFont="1" applyBorder="1" applyAlignment="1">
      <alignment horizontal="center"/>
    </xf>
    <xf numFmtId="1" fontId="2" fillId="0" borderId="521" xfId="0" applyNumberFormat="1" applyFont="1" applyBorder="1" applyAlignment="1">
      <alignment horizontal="center"/>
    </xf>
    <xf numFmtId="1" fontId="4" fillId="0" borderId="522" xfId="0" applyNumberFormat="1" applyFont="1" applyBorder="1" applyAlignment="1">
      <alignment horizontal="center"/>
    </xf>
    <xf numFmtId="1" fontId="4" fillId="0" borderId="523" xfId="0" applyNumberFormat="1" applyFont="1" applyBorder="1" applyAlignment="1">
      <alignment horizontal="center"/>
    </xf>
    <xf numFmtId="167" fontId="4" fillId="0" borderId="517" xfId="0" applyNumberFormat="1" applyFont="1" applyBorder="1" applyAlignment="1">
      <alignment horizontal="center"/>
    </xf>
    <xf numFmtId="45" fontId="4" fillId="0" borderId="522" xfId="0" applyNumberFormat="1" applyFont="1" applyBorder="1" applyAlignment="1">
      <alignment horizontal="center"/>
    </xf>
    <xf numFmtId="1" fontId="6" fillId="3" borderId="516" xfId="0" applyNumberFormat="1" applyFont="1" applyFill="1" applyBorder="1" applyAlignment="1">
      <alignment horizontal="center"/>
    </xf>
    <xf numFmtId="1" fontId="6" fillId="3" borderId="524" xfId="0" applyNumberFormat="1" applyFont="1" applyFill="1" applyBorder="1" applyAlignment="1">
      <alignment horizontal="center"/>
    </xf>
    <xf numFmtId="2" fontId="4" fillId="0" borderId="517" xfId="0" applyNumberFormat="1" applyFont="1" applyBorder="1" applyAlignment="1">
      <alignment horizontal="center"/>
    </xf>
    <xf numFmtId="1" fontId="4" fillId="0" borderId="516" xfId="0" applyNumberFormat="1" applyFont="1" applyBorder="1" applyAlignment="1">
      <alignment horizontal="center"/>
    </xf>
    <xf numFmtId="1" fontId="4" fillId="0" borderId="524" xfId="0" applyNumberFormat="1" applyFont="1" applyBorder="1" applyAlignment="1">
      <alignment horizontal="center"/>
    </xf>
    <xf numFmtId="1" fontId="2" fillId="4" borderId="525" xfId="0" applyNumberFormat="1" applyFont="1" applyFill="1" applyBorder="1" applyAlignment="1">
      <alignment horizontal="left"/>
    </xf>
    <xf numFmtId="0" fontId="2" fillId="0" borderId="526" xfId="0" applyFont="1" applyBorder="1" applyAlignment="1">
      <alignment horizontal="center" vertical="center"/>
    </xf>
    <xf numFmtId="165" fontId="4" fillId="0" borderId="527" xfId="0" applyNumberFormat="1" applyFont="1" applyBorder="1" applyAlignment="1">
      <alignment horizontal="center"/>
    </xf>
    <xf numFmtId="45" fontId="4" fillId="0" borderId="527" xfId="0" applyNumberFormat="1" applyFont="1" applyBorder="1" applyAlignment="1">
      <alignment horizontal="center"/>
    </xf>
    <xf numFmtId="1" fontId="4" fillId="0" borderId="527" xfId="0" applyNumberFormat="1" applyFont="1" applyBorder="1" applyAlignment="1">
      <alignment horizontal="center"/>
    </xf>
    <xf numFmtId="1" fontId="4" fillId="0" borderId="528" xfId="0" applyNumberFormat="1" applyFont="1" applyBorder="1" applyAlignment="1">
      <alignment horizontal="center"/>
    </xf>
    <xf numFmtId="0" fontId="2" fillId="0" borderId="529" xfId="0" applyFont="1" applyBorder="1" applyAlignment="1">
      <alignment horizontal="center" vertical="center"/>
    </xf>
    <xf numFmtId="165" fontId="4" fillId="0" borderId="530" xfId="0" applyNumberFormat="1" applyFont="1" applyBorder="1" applyAlignment="1">
      <alignment horizontal="center"/>
    </xf>
    <xf numFmtId="45" fontId="4" fillId="0" borderId="530" xfId="0" applyNumberFormat="1" applyFont="1" applyBorder="1" applyAlignment="1">
      <alignment horizontal="center"/>
    </xf>
    <xf numFmtId="1" fontId="4" fillId="0" borderId="530" xfId="0" applyNumberFormat="1" applyFont="1" applyBorder="1" applyAlignment="1">
      <alignment horizontal="center"/>
    </xf>
    <xf numFmtId="1" fontId="4" fillId="0" borderId="531" xfId="0" applyNumberFormat="1" applyFont="1" applyBorder="1" applyAlignment="1">
      <alignment horizontal="center"/>
    </xf>
    <xf numFmtId="1" fontId="2" fillId="2" borderId="532" xfId="0" applyNumberFormat="1" applyFont="1" applyFill="1" applyBorder="1" applyAlignment="1">
      <alignment horizontal="left"/>
    </xf>
    <xf numFmtId="2" fontId="4" fillId="0" borderId="533" xfId="0" applyNumberFormat="1" applyFont="1" applyBorder="1" applyAlignment="1">
      <alignment horizontal="center"/>
    </xf>
    <xf numFmtId="2" fontId="4" fillId="0" borderId="534" xfId="0" applyNumberFormat="1" applyFont="1" applyBorder="1" applyAlignment="1">
      <alignment horizontal="center"/>
    </xf>
    <xf numFmtId="1" fontId="2" fillId="4" borderId="535" xfId="0" applyNumberFormat="1" applyFont="1" applyFill="1" applyBorder="1" applyAlignment="1">
      <alignment horizontal="left"/>
    </xf>
    <xf numFmtId="1" fontId="2" fillId="2" borderId="536" xfId="0" applyNumberFormat="1" applyFont="1" applyFill="1" applyBorder="1" applyAlignment="1">
      <alignment horizontal="left"/>
    </xf>
    <xf numFmtId="166" fontId="4" fillId="0" borderId="537" xfId="0" applyNumberFormat="1" applyFont="1" applyBorder="1" applyAlignment="1">
      <alignment horizontal="center"/>
    </xf>
    <xf numFmtId="1" fontId="4" fillId="0" borderId="538" xfId="0" applyNumberFormat="1" applyFont="1" applyBorder="1" applyAlignment="1">
      <alignment horizontal="center"/>
    </xf>
    <xf numFmtId="0" fontId="2" fillId="0" borderId="539" xfId="0" applyFont="1" applyBorder="1" applyAlignment="1">
      <alignment horizontal="center" vertical="center"/>
    </xf>
    <xf numFmtId="21" fontId="4" fillId="0" borderId="540" xfId="0" applyNumberFormat="1" applyFont="1" applyBorder="1" applyAlignment="1">
      <alignment horizontal="center"/>
    </xf>
    <xf numFmtId="165" fontId="4" fillId="0" borderId="541" xfId="0" applyNumberFormat="1" applyFont="1" applyBorder="1" applyAlignment="1">
      <alignment horizontal="center"/>
    </xf>
    <xf numFmtId="45" fontId="4" fillId="0" borderId="541" xfId="0" applyNumberFormat="1" applyFont="1" applyBorder="1" applyAlignment="1">
      <alignment horizontal="center"/>
    </xf>
    <xf numFmtId="1" fontId="4" fillId="0" borderId="541" xfId="0" applyNumberFormat="1" applyFont="1" applyBorder="1" applyAlignment="1">
      <alignment horizontal="center"/>
    </xf>
    <xf numFmtId="1" fontId="2" fillId="0" borderId="542" xfId="0" applyNumberFormat="1" applyFont="1" applyBorder="1" applyAlignment="1">
      <alignment horizontal="center"/>
    </xf>
    <xf numFmtId="1" fontId="4" fillId="0" borderId="543" xfId="0" applyNumberFormat="1" applyFont="1" applyBorder="1" applyAlignment="1">
      <alignment horizontal="center"/>
    </xf>
    <xf numFmtId="1" fontId="4" fillId="0" borderId="544" xfId="0" applyNumberFormat="1" applyFont="1" applyBorder="1" applyAlignment="1">
      <alignment horizontal="center"/>
    </xf>
    <xf numFmtId="167" fontId="4" fillId="0" borderId="538" xfId="0" applyNumberFormat="1" applyFont="1" applyBorder="1" applyAlignment="1">
      <alignment horizontal="center"/>
    </xf>
    <xf numFmtId="45" fontId="4" fillId="0" borderId="543" xfId="0" applyNumberFormat="1" applyFont="1" applyBorder="1" applyAlignment="1">
      <alignment horizontal="center"/>
    </xf>
    <xf numFmtId="1" fontId="6" fillId="3" borderId="537" xfId="0" applyNumberFormat="1" applyFont="1" applyFill="1" applyBorder="1" applyAlignment="1">
      <alignment horizontal="center"/>
    </xf>
    <xf numFmtId="1" fontId="6" fillId="3" borderId="545" xfId="0" applyNumberFormat="1" applyFont="1" applyFill="1" applyBorder="1" applyAlignment="1">
      <alignment horizontal="center"/>
    </xf>
    <xf numFmtId="2" fontId="4" fillId="0" borderId="538" xfId="0" applyNumberFormat="1" applyFont="1" applyBorder="1" applyAlignment="1">
      <alignment horizontal="center"/>
    </xf>
    <xf numFmtId="1" fontId="4" fillId="0" borderId="537" xfId="0" applyNumberFormat="1" applyFont="1" applyBorder="1" applyAlignment="1">
      <alignment horizontal="center"/>
    </xf>
    <xf numFmtId="1" fontId="4" fillId="0" borderId="545" xfId="0" applyNumberFormat="1" applyFont="1" applyBorder="1" applyAlignment="1">
      <alignment horizontal="center"/>
    </xf>
    <xf numFmtId="1" fontId="2" fillId="4" borderId="546" xfId="0" applyNumberFormat="1" applyFont="1" applyFill="1" applyBorder="1" applyAlignment="1">
      <alignment horizontal="left"/>
    </xf>
    <xf numFmtId="0" fontId="2" fillId="0" borderId="547" xfId="0" applyFont="1" applyBorder="1" applyAlignment="1">
      <alignment horizontal="center" vertical="center"/>
    </xf>
    <xf numFmtId="165" fontId="4" fillId="0" borderId="548" xfId="0" applyNumberFormat="1" applyFont="1" applyBorder="1" applyAlignment="1">
      <alignment horizontal="center"/>
    </xf>
    <xf numFmtId="45" fontId="4" fillId="0" borderId="548" xfId="0" applyNumberFormat="1" applyFont="1" applyBorder="1" applyAlignment="1">
      <alignment horizontal="center"/>
    </xf>
    <xf numFmtId="1" fontId="4" fillId="0" borderId="548" xfId="0" applyNumberFormat="1" applyFont="1" applyBorder="1" applyAlignment="1">
      <alignment horizontal="center"/>
    </xf>
    <xf numFmtId="1" fontId="4" fillId="0" borderId="549" xfId="0" applyNumberFormat="1" applyFont="1" applyBorder="1" applyAlignment="1">
      <alignment horizontal="center"/>
    </xf>
    <xf numFmtId="0" fontId="2" fillId="0" borderId="550" xfId="0" applyFont="1" applyBorder="1" applyAlignment="1">
      <alignment horizontal="center" vertical="center"/>
    </xf>
    <xf numFmtId="165" fontId="4" fillId="0" borderId="551" xfId="0" applyNumberFormat="1" applyFont="1" applyBorder="1" applyAlignment="1">
      <alignment horizontal="center"/>
    </xf>
    <xf numFmtId="45" fontId="4" fillId="0" borderId="551" xfId="0" applyNumberFormat="1" applyFont="1" applyBorder="1" applyAlignment="1">
      <alignment horizontal="center"/>
    </xf>
    <xf numFmtId="1" fontId="4" fillId="0" borderId="551" xfId="0" applyNumberFormat="1" applyFont="1" applyBorder="1" applyAlignment="1">
      <alignment horizontal="center"/>
    </xf>
    <xf numFmtId="0" fontId="2" fillId="0" borderId="552" xfId="0" applyFont="1" applyBorder="1" applyAlignment="1">
      <alignment horizontal="center" vertical="center"/>
    </xf>
    <xf numFmtId="165" fontId="4" fillId="0" borderId="553" xfId="0" applyNumberFormat="1" applyFont="1" applyBorder="1" applyAlignment="1">
      <alignment horizontal="center"/>
    </xf>
    <xf numFmtId="45" fontId="4" fillId="0" borderId="553" xfId="0" applyNumberFormat="1" applyFont="1" applyBorder="1" applyAlignment="1">
      <alignment horizontal="center"/>
    </xf>
    <xf numFmtId="1" fontId="4" fillId="0" borderId="553" xfId="0" applyNumberFormat="1" applyFont="1" applyBorder="1" applyAlignment="1">
      <alignment horizontal="center"/>
    </xf>
    <xf numFmtId="1" fontId="4" fillId="0" borderId="554" xfId="0" applyNumberFormat="1" applyFont="1" applyBorder="1" applyAlignment="1">
      <alignment horizontal="center"/>
    </xf>
    <xf numFmtId="1" fontId="2" fillId="2" borderId="555" xfId="0" applyNumberFormat="1" applyFont="1" applyFill="1" applyBorder="1" applyAlignment="1">
      <alignment horizontal="left"/>
    </xf>
    <xf numFmtId="2" fontId="4" fillId="0" borderId="556" xfId="0" applyNumberFormat="1" applyFont="1" applyBorder="1" applyAlignment="1">
      <alignment horizontal="center"/>
    </xf>
    <xf numFmtId="2" fontId="4" fillId="0" borderId="557" xfId="0" applyNumberFormat="1" applyFont="1" applyBorder="1" applyAlignment="1">
      <alignment horizontal="center"/>
    </xf>
    <xf numFmtId="1" fontId="2" fillId="4" borderId="558" xfId="0" applyNumberFormat="1" applyFont="1" applyFill="1" applyBorder="1" applyAlignment="1">
      <alignment horizontal="left"/>
    </xf>
    <xf numFmtId="1" fontId="2" fillId="2" borderId="559" xfId="0" applyNumberFormat="1" applyFont="1" applyFill="1" applyBorder="1" applyAlignment="1">
      <alignment horizontal="left"/>
    </xf>
    <xf numFmtId="166" fontId="4" fillId="0" borderId="560" xfId="0" applyNumberFormat="1" applyFont="1" applyBorder="1" applyAlignment="1">
      <alignment horizontal="center"/>
    </xf>
    <xf numFmtId="1" fontId="4" fillId="0" borderId="561" xfId="0" applyNumberFormat="1" applyFont="1" applyBorder="1" applyAlignment="1">
      <alignment horizontal="center"/>
    </xf>
    <xf numFmtId="0" fontId="2" fillId="0" borderId="562" xfId="0" applyFont="1" applyBorder="1" applyAlignment="1">
      <alignment horizontal="center" vertical="center"/>
    </xf>
    <xf numFmtId="21" fontId="4" fillId="0" borderId="563" xfId="0" applyNumberFormat="1" applyFont="1" applyBorder="1" applyAlignment="1">
      <alignment horizontal="center"/>
    </xf>
    <xf numFmtId="165" fontId="4" fillId="0" borderId="564" xfId="0" applyNumberFormat="1" applyFont="1" applyBorder="1" applyAlignment="1">
      <alignment horizontal="center"/>
    </xf>
    <xf numFmtId="45" fontId="4" fillId="0" borderId="564" xfId="0" applyNumberFormat="1" applyFont="1" applyBorder="1" applyAlignment="1">
      <alignment horizontal="center"/>
    </xf>
    <xf numFmtId="1" fontId="4" fillId="0" borderId="564" xfId="0" applyNumberFormat="1" applyFont="1" applyBorder="1" applyAlignment="1">
      <alignment horizontal="center"/>
    </xf>
    <xf numFmtId="1" fontId="2" fillId="0" borderId="565" xfId="0" applyNumberFormat="1" applyFont="1" applyBorder="1" applyAlignment="1">
      <alignment horizontal="center"/>
    </xf>
    <xf numFmtId="1" fontId="4" fillId="0" borderId="566" xfId="0" applyNumberFormat="1" applyFont="1" applyBorder="1" applyAlignment="1">
      <alignment horizontal="center"/>
    </xf>
    <xf numFmtId="1" fontId="4" fillId="0" borderId="567" xfId="0" applyNumberFormat="1" applyFont="1" applyBorder="1" applyAlignment="1">
      <alignment horizontal="center"/>
    </xf>
    <xf numFmtId="167" fontId="4" fillId="0" borderId="561" xfId="0" applyNumberFormat="1" applyFont="1" applyBorder="1" applyAlignment="1">
      <alignment horizontal="center"/>
    </xf>
    <xf numFmtId="45" fontId="4" fillId="0" borderId="566" xfId="0" applyNumberFormat="1" applyFont="1" applyBorder="1" applyAlignment="1">
      <alignment horizontal="center"/>
    </xf>
    <xf numFmtId="1" fontId="6" fillId="3" borderId="560" xfId="0" applyNumberFormat="1" applyFont="1" applyFill="1" applyBorder="1" applyAlignment="1">
      <alignment horizontal="center"/>
    </xf>
    <xf numFmtId="1" fontId="6" fillId="3" borderId="568" xfId="0" applyNumberFormat="1" applyFont="1" applyFill="1" applyBorder="1" applyAlignment="1">
      <alignment horizontal="center"/>
    </xf>
    <xf numFmtId="2" fontId="4" fillId="0" borderId="561" xfId="0" applyNumberFormat="1" applyFont="1" applyBorder="1" applyAlignment="1">
      <alignment horizontal="center"/>
    </xf>
    <xf numFmtId="1" fontId="4" fillId="0" borderId="560" xfId="0" applyNumberFormat="1" applyFont="1" applyBorder="1" applyAlignment="1">
      <alignment horizontal="center"/>
    </xf>
    <xf numFmtId="1" fontId="4" fillId="0" borderId="568" xfId="0" applyNumberFormat="1" applyFont="1" applyBorder="1" applyAlignment="1">
      <alignment horizontal="center"/>
    </xf>
    <xf numFmtId="1" fontId="2" fillId="4" borderId="569" xfId="0" applyNumberFormat="1" applyFont="1" applyFill="1" applyBorder="1" applyAlignment="1">
      <alignment horizontal="left"/>
    </xf>
    <xf numFmtId="1" fontId="4" fillId="0" borderId="570" xfId="0" applyNumberFormat="1" applyFont="1" applyBorder="1" applyAlignment="1">
      <alignment horizontal="center"/>
    </xf>
    <xf numFmtId="0" fontId="2" fillId="0" borderId="571" xfId="0" applyFont="1" applyBorder="1" applyAlignment="1">
      <alignment horizontal="center" vertical="center"/>
    </xf>
    <xf numFmtId="165" fontId="4" fillId="0" borderId="572" xfId="0" applyNumberFormat="1" applyFont="1" applyBorder="1" applyAlignment="1">
      <alignment horizontal="center"/>
    </xf>
    <xf numFmtId="45" fontId="4" fillId="0" borderId="572" xfId="0" applyNumberFormat="1" applyFont="1" applyBorder="1" applyAlignment="1">
      <alignment horizontal="center"/>
    </xf>
    <xf numFmtId="1" fontId="4" fillId="0" borderId="572" xfId="0" applyNumberFormat="1" applyFont="1" applyBorder="1" applyAlignment="1">
      <alignment horizontal="center"/>
    </xf>
    <xf numFmtId="1" fontId="2" fillId="2" borderId="573" xfId="0" applyNumberFormat="1" applyFont="1" applyFill="1" applyBorder="1" applyAlignment="1">
      <alignment horizontal="left"/>
    </xf>
    <xf numFmtId="2" fontId="4" fillId="0" borderId="574" xfId="0" applyNumberFormat="1" applyFont="1" applyBorder="1" applyAlignment="1">
      <alignment horizontal="center"/>
    </xf>
    <xf numFmtId="2" fontId="4" fillId="0" borderId="575" xfId="0" applyNumberFormat="1" applyFont="1" applyBorder="1" applyAlignment="1">
      <alignment horizontal="center"/>
    </xf>
    <xf numFmtId="1" fontId="2" fillId="4" borderId="576" xfId="0" applyNumberFormat="1" applyFont="1" applyFill="1" applyBorder="1" applyAlignment="1">
      <alignment horizontal="left"/>
    </xf>
    <xf numFmtId="1" fontId="2" fillId="2" borderId="577" xfId="0" applyNumberFormat="1" applyFont="1" applyFill="1" applyBorder="1" applyAlignment="1">
      <alignment horizontal="left"/>
    </xf>
    <xf numFmtId="166" fontId="4" fillId="0" borderId="578" xfId="0" applyNumberFormat="1" applyFont="1" applyBorder="1" applyAlignment="1">
      <alignment horizontal="center"/>
    </xf>
    <xf numFmtId="1" fontId="4" fillId="0" borderId="579" xfId="0" applyNumberFormat="1" applyFont="1" applyBorder="1" applyAlignment="1">
      <alignment horizontal="center"/>
    </xf>
    <xf numFmtId="0" fontId="2" fillId="0" borderId="580" xfId="0" applyFont="1" applyBorder="1" applyAlignment="1">
      <alignment horizontal="center" vertical="center"/>
    </xf>
    <xf numFmtId="21" fontId="4" fillId="0" borderId="581" xfId="0" applyNumberFormat="1" applyFont="1" applyBorder="1" applyAlignment="1">
      <alignment horizontal="center"/>
    </xf>
    <xf numFmtId="165" fontId="4" fillId="0" borderId="582" xfId="0" applyNumberFormat="1" applyFont="1" applyBorder="1" applyAlignment="1">
      <alignment horizontal="center"/>
    </xf>
    <xf numFmtId="45" fontId="4" fillId="0" borderId="582" xfId="0" applyNumberFormat="1" applyFont="1" applyBorder="1" applyAlignment="1">
      <alignment horizontal="center"/>
    </xf>
    <xf numFmtId="1" fontId="4" fillId="0" borderId="582" xfId="0" applyNumberFormat="1" applyFont="1" applyBorder="1" applyAlignment="1">
      <alignment horizontal="center"/>
    </xf>
    <xf numFmtId="1" fontId="2" fillId="0" borderId="583" xfId="0" applyNumberFormat="1" applyFont="1" applyBorder="1" applyAlignment="1">
      <alignment horizontal="center"/>
    </xf>
    <xf numFmtId="1" fontId="4" fillId="0" borderId="584" xfId="0" applyNumberFormat="1" applyFont="1" applyBorder="1" applyAlignment="1">
      <alignment horizontal="center"/>
    </xf>
    <xf numFmtId="1" fontId="4" fillId="0" borderId="585" xfId="0" applyNumberFormat="1" applyFont="1" applyBorder="1" applyAlignment="1">
      <alignment horizontal="center"/>
    </xf>
    <xf numFmtId="167" fontId="4" fillId="0" borderId="579" xfId="0" applyNumberFormat="1" applyFont="1" applyBorder="1" applyAlignment="1">
      <alignment horizontal="center"/>
    </xf>
    <xf numFmtId="45" fontId="4" fillId="0" borderId="584" xfId="0" applyNumberFormat="1" applyFont="1" applyBorder="1" applyAlignment="1">
      <alignment horizontal="center"/>
    </xf>
    <xf numFmtId="1" fontId="6" fillId="3" borderId="578" xfId="0" applyNumberFormat="1" applyFont="1" applyFill="1" applyBorder="1" applyAlignment="1">
      <alignment horizontal="center"/>
    </xf>
    <xf numFmtId="1" fontId="6" fillId="3" borderId="586" xfId="0" applyNumberFormat="1" applyFont="1" applyFill="1" applyBorder="1" applyAlignment="1">
      <alignment horizontal="center"/>
    </xf>
    <xf numFmtId="2" fontId="4" fillId="0" borderId="579" xfId="0" applyNumberFormat="1" applyFont="1" applyBorder="1" applyAlignment="1">
      <alignment horizontal="center"/>
    </xf>
    <xf numFmtId="1" fontId="4" fillId="0" borderId="578" xfId="0" applyNumberFormat="1" applyFont="1" applyBorder="1" applyAlignment="1">
      <alignment horizontal="center"/>
    </xf>
    <xf numFmtId="1" fontId="4" fillId="0" borderId="586" xfId="0" applyNumberFormat="1" applyFont="1" applyBorder="1" applyAlignment="1">
      <alignment horizontal="center"/>
    </xf>
    <xf numFmtId="1" fontId="2" fillId="4" borderId="587" xfId="0" applyNumberFormat="1" applyFont="1" applyFill="1" applyBorder="1" applyAlignment="1">
      <alignment horizontal="left"/>
    </xf>
    <xf numFmtId="1" fontId="4" fillId="0" borderId="588" xfId="0" applyNumberFormat="1" applyFont="1" applyBorder="1" applyAlignment="1">
      <alignment horizontal="center"/>
    </xf>
    <xf numFmtId="0" fontId="2" fillId="0" borderId="589" xfId="0" applyFont="1" applyBorder="1" applyAlignment="1">
      <alignment horizontal="center" vertical="center"/>
    </xf>
    <xf numFmtId="165" fontId="4" fillId="0" borderId="590" xfId="0" applyNumberFormat="1" applyFont="1" applyBorder="1" applyAlignment="1">
      <alignment horizontal="center"/>
    </xf>
    <xf numFmtId="45" fontId="4" fillId="0" borderId="590" xfId="0" applyNumberFormat="1" applyFont="1" applyBorder="1" applyAlignment="1">
      <alignment horizontal="center"/>
    </xf>
    <xf numFmtId="1" fontId="4" fillId="0" borderId="590" xfId="0" applyNumberFormat="1" applyFont="1" applyBorder="1" applyAlignment="1">
      <alignment horizontal="center"/>
    </xf>
    <xf numFmtId="1" fontId="4" fillId="0" borderId="591" xfId="0" applyNumberFormat="1" applyFont="1" applyBorder="1" applyAlignment="1">
      <alignment horizontal="center"/>
    </xf>
    <xf numFmtId="0" fontId="2" fillId="0" borderId="592" xfId="0" applyFont="1" applyBorder="1" applyAlignment="1">
      <alignment horizontal="center" vertical="center"/>
    </xf>
    <xf numFmtId="165" fontId="4" fillId="0" borderId="593" xfId="0" applyNumberFormat="1" applyFont="1" applyBorder="1" applyAlignment="1">
      <alignment horizontal="center"/>
    </xf>
    <xf numFmtId="45" fontId="4" fillId="0" borderId="593" xfId="0" applyNumberFormat="1" applyFont="1" applyBorder="1" applyAlignment="1">
      <alignment horizontal="center"/>
    </xf>
    <xf numFmtId="1" fontId="4" fillId="0" borderId="593" xfId="0" applyNumberFormat="1" applyFont="1" applyBorder="1" applyAlignment="1">
      <alignment horizontal="center"/>
    </xf>
    <xf numFmtId="1" fontId="4" fillId="0" borderId="594" xfId="0" applyNumberFormat="1" applyFont="1" applyBorder="1" applyAlignment="1">
      <alignment horizontal="center"/>
    </xf>
    <xf numFmtId="1" fontId="2" fillId="2" borderId="595" xfId="0" applyNumberFormat="1" applyFont="1" applyFill="1" applyBorder="1" applyAlignment="1">
      <alignment horizontal="left"/>
    </xf>
    <xf numFmtId="2" fontId="4" fillId="0" borderId="596" xfId="0" applyNumberFormat="1" applyFont="1" applyBorder="1" applyAlignment="1">
      <alignment horizontal="center"/>
    </xf>
    <xf numFmtId="2" fontId="4" fillId="0" borderId="597" xfId="0" applyNumberFormat="1" applyFont="1" applyBorder="1" applyAlignment="1">
      <alignment horizontal="center"/>
    </xf>
    <xf numFmtId="1" fontId="2" fillId="4" borderId="598" xfId="0" applyNumberFormat="1" applyFont="1" applyFill="1" applyBorder="1" applyAlignment="1">
      <alignment horizontal="left"/>
    </xf>
    <xf numFmtId="1" fontId="2" fillId="2" borderId="599" xfId="0" applyNumberFormat="1" applyFont="1" applyFill="1" applyBorder="1" applyAlignment="1">
      <alignment horizontal="left"/>
    </xf>
    <xf numFmtId="166" fontId="4" fillId="0" borderId="600" xfId="0" applyNumberFormat="1" applyFont="1" applyBorder="1" applyAlignment="1">
      <alignment horizontal="center"/>
    </xf>
    <xf numFmtId="1" fontId="4" fillId="0" borderId="601" xfId="0" applyNumberFormat="1" applyFont="1" applyBorder="1" applyAlignment="1">
      <alignment horizontal="center"/>
    </xf>
    <xf numFmtId="0" fontId="2" fillId="0" borderId="602" xfId="0" applyFont="1" applyBorder="1" applyAlignment="1">
      <alignment horizontal="center" vertical="center"/>
    </xf>
    <xf numFmtId="21" fontId="4" fillId="0" borderId="603" xfId="0" applyNumberFormat="1" applyFont="1" applyBorder="1" applyAlignment="1">
      <alignment horizontal="center"/>
    </xf>
    <xf numFmtId="165" fontId="4" fillId="0" borderId="604" xfId="0" applyNumberFormat="1" applyFont="1" applyBorder="1" applyAlignment="1">
      <alignment horizontal="center"/>
    </xf>
    <xf numFmtId="45" fontId="4" fillId="0" borderId="604" xfId="0" applyNumberFormat="1" applyFont="1" applyBorder="1" applyAlignment="1">
      <alignment horizontal="center"/>
    </xf>
    <xf numFmtId="1" fontId="4" fillId="0" borderId="604" xfId="0" applyNumberFormat="1" applyFont="1" applyBorder="1" applyAlignment="1">
      <alignment horizontal="center"/>
    </xf>
    <xf numFmtId="1" fontId="2" fillId="0" borderId="605" xfId="0" applyNumberFormat="1" applyFont="1" applyBorder="1" applyAlignment="1">
      <alignment horizontal="center"/>
    </xf>
    <xf numFmtId="1" fontId="4" fillId="0" borderId="606" xfId="0" applyNumberFormat="1" applyFont="1" applyBorder="1" applyAlignment="1">
      <alignment horizontal="center"/>
    </xf>
    <xf numFmtId="1" fontId="4" fillId="0" borderId="607" xfId="0" applyNumberFormat="1" applyFont="1" applyBorder="1" applyAlignment="1">
      <alignment horizontal="center"/>
    </xf>
    <xf numFmtId="167" fontId="4" fillId="0" borderId="601" xfId="0" applyNumberFormat="1" applyFont="1" applyBorder="1" applyAlignment="1">
      <alignment horizontal="center"/>
    </xf>
    <xf numFmtId="45" fontId="4" fillId="0" borderId="606" xfId="0" applyNumberFormat="1" applyFont="1" applyBorder="1" applyAlignment="1">
      <alignment horizontal="center"/>
    </xf>
    <xf numFmtId="1" fontId="6" fillId="3" borderId="600" xfId="0" applyNumberFormat="1" applyFont="1" applyFill="1" applyBorder="1" applyAlignment="1">
      <alignment horizontal="center"/>
    </xf>
    <xf numFmtId="1" fontId="6" fillId="3" borderId="608" xfId="0" applyNumberFormat="1" applyFont="1" applyFill="1" applyBorder="1" applyAlignment="1">
      <alignment horizontal="center"/>
    </xf>
    <xf numFmtId="2" fontId="4" fillId="0" borderId="601" xfId="0" applyNumberFormat="1" applyFont="1" applyBorder="1" applyAlignment="1">
      <alignment horizontal="center"/>
    </xf>
    <xf numFmtId="1" fontId="4" fillId="0" borderId="600" xfId="0" applyNumberFormat="1" applyFont="1" applyBorder="1" applyAlignment="1">
      <alignment horizontal="center"/>
    </xf>
    <xf numFmtId="1" fontId="4" fillId="0" borderId="608" xfId="0" applyNumberFormat="1" applyFont="1" applyBorder="1" applyAlignment="1">
      <alignment horizontal="center"/>
    </xf>
    <xf numFmtId="1" fontId="2" fillId="4" borderId="609" xfId="0" applyNumberFormat="1" applyFont="1" applyFill="1" applyBorder="1" applyAlignment="1">
      <alignment horizontal="left"/>
    </xf>
    <xf numFmtId="0" fontId="2" fillId="0" borderId="610" xfId="0" applyFont="1" applyBorder="1" applyAlignment="1">
      <alignment horizontal="center" vertical="center"/>
    </xf>
    <xf numFmtId="165" fontId="4" fillId="0" borderId="611" xfId="0" applyNumberFormat="1" applyFont="1" applyBorder="1" applyAlignment="1">
      <alignment horizontal="center"/>
    </xf>
    <xf numFmtId="45" fontId="4" fillId="0" borderId="611" xfId="0" applyNumberFormat="1" applyFont="1" applyBorder="1" applyAlignment="1">
      <alignment horizontal="center"/>
    </xf>
    <xf numFmtId="1" fontId="4" fillId="0" borderId="611" xfId="0" applyNumberFormat="1" applyFont="1" applyBorder="1" applyAlignment="1">
      <alignment horizontal="center"/>
    </xf>
    <xf numFmtId="1" fontId="4" fillId="0" borderId="612" xfId="0" applyNumberFormat="1" applyFont="1" applyBorder="1" applyAlignment="1">
      <alignment horizontal="center"/>
    </xf>
    <xf numFmtId="0" fontId="2" fillId="0" borderId="613" xfId="0" applyFont="1" applyBorder="1" applyAlignment="1">
      <alignment horizontal="center" vertical="center"/>
    </xf>
    <xf numFmtId="165" fontId="4" fillId="0" borderId="614" xfId="0" applyNumberFormat="1" applyFont="1" applyBorder="1" applyAlignment="1">
      <alignment horizontal="center"/>
    </xf>
    <xf numFmtId="45" fontId="4" fillId="0" borderId="614" xfId="0" applyNumberFormat="1" applyFont="1" applyBorder="1" applyAlignment="1">
      <alignment horizontal="center"/>
    </xf>
    <xf numFmtId="1" fontId="4" fillId="0" borderId="614" xfId="0" applyNumberFormat="1" applyFont="1" applyBorder="1" applyAlignment="1">
      <alignment horizontal="center"/>
    </xf>
    <xf numFmtId="1" fontId="4" fillId="0" borderId="615" xfId="0" applyNumberFormat="1" applyFont="1" applyBorder="1" applyAlignment="1">
      <alignment horizontal="center"/>
    </xf>
    <xf numFmtId="0" fontId="2" fillId="0" borderId="616" xfId="0" applyFont="1" applyBorder="1" applyAlignment="1">
      <alignment horizontal="center" vertical="center"/>
    </xf>
    <xf numFmtId="165" fontId="4" fillId="0" borderId="617" xfId="0" applyNumberFormat="1" applyFont="1" applyBorder="1" applyAlignment="1">
      <alignment horizontal="center"/>
    </xf>
    <xf numFmtId="45" fontId="4" fillId="0" borderId="617" xfId="0" applyNumberFormat="1" applyFont="1" applyBorder="1" applyAlignment="1">
      <alignment horizontal="center"/>
    </xf>
    <xf numFmtId="1" fontId="4" fillId="0" borderId="617" xfId="0" applyNumberFormat="1" applyFont="1" applyBorder="1" applyAlignment="1">
      <alignment horizontal="center"/>
    </xf>
    <xf numFmtId="1" fontId="4" fillId="0" borderId="618" xfId="0" applyNumberFormat="1" applyFont="1" applyBorder="1" applyAlignment="1">
      <alignment horizontal="center"/>
    </xf>
    <xf numFmtId="1" fontId="2" fillId="2" borderId="619" xfId="0" applyNumberFormat="1" applyFont="1" applyFill="1" applyBorder="1" applyAlignment="1">
      <alignment horizontal="left"/>
    </xf>
    <xf numFmtId="2" fontId="4" fillId="0" borderId="620" xfId="0" applyNumberFormat="1" applyFont="1" applyBorder="1" applyAlignment="1">
      <alignment horizontal="center"/>
    </xf>
    <xf numFmtId="2" fontId="4" fillId="0" borderId="621" xfId="0" applyNumberFormat="1" applyFont="1" applyBorder="1" applyAlignment="1">
      <alignment horizontal="center"/>
    </xf>
    <xf numFmtId="1" fontId="2" fillId="4" borderId="622" xfId="0" applyNumberFormat="1" applyFont="1" applyFill="1" applyBorder="1" applyAlignment="1">
      <alignment horizontal="left"/>
    </xf>
    <xf numFmtId="1" fontId="2" fillId="2" borderId="623" xfId="0" applyNumberFormat="1" applyFont="1" applyFill="1" applyBorder="1" applyAlignment="1">
      <alignment horizontal="left"/>
    </xf>
    <xf numFmtId="166" fontId="4" fillId="0" borderId="624" xfId="0" applyNumberFormat="1" applyFont="1" applyBorder="1" applyAlignment="1">
      <alignment horizontal="center"/>
    </xf>
    <xf numFmtId="1" fontId="4" fillId="0" borderId="624" xfId="0" applyNumberFormat="1" applyFont="1" applyBorder="1" applyAlignment="1">
      <alignment horizontal="center"/>
    </xf>
    <xf numFmtId="0" fontId="2" fillId="0" borderId="625" xfId="0" applyFont="1" applyBorder="1" applyAlignment="1">
      <alignment horizontal="center" vertical="center"/>
    </xf>
    <xf numFmtId="21" fontId="4" fillId="0" borderId="625" xfId="0" applyNumberFormat="1" applyFont="1" applyBorder="1" applyAlignment="1">
      <alignment horizontal="center"/>
    </xf>
    <xf numFmtId="165" fontId="4" fillId="0" borderId="626" xfId="0" applyNumberFormat="1" applyFont="1" applyBorder="1" applyAlignment="1">
      <alignment horizontal="center"/>
    </xf>
    <xf numFmtId="45" fontId="4" fillId="0" borderId="626" xfId="0" applyNumberFormat="1" applyFont="1" applyBorder="1" applyAlignment="1">
      <alignment horizontal="center"/>
    </xf>
    <xf numFmtId="1" fontId="4" fillId="0" borderId="626" xfId="0" applyNumberFormat="1" applyFont="1" applyBorder="1" applyAlignment="1">
      <alignment horizontal="center"/>
    </xf>
    <xf numFmtId="1" fontId="2" fillId="0" borderId="627" xfId="0" applyNumberFormat="1" applyFont="1" applyBorder="1" applyAlignment="1">
      <alignment horizontal="center"/>
    </xf>
    <xf numFmtId="1" fontId="4" fillId="0" borderId="628" xfId="0" applyNumberFormat="1" applyFont="1" applyBorder="1" applyAlignment="1">
      <alignment horizontal="center"/>
    </xf>
    <xf numFmtId="1" fontId="4" fillId="0" borderId="629" xfId="0" applyNumberFormat="1" applyFont="1" applyBorder="1" applyAlignment="1">
      <alignment horizontal="center"/>
    </xf>
    <xf numFmtId="167" fontId="4" fillId="0" borderId="624" xfId="0" applyNumberFormat="1" applyFont="1" applyBorder="1" applyAlignment="1">
      <alignment horizontal="center"/>
    </xf>
    <xf numFmtId="45" fontId="4" fillId="0" borderId="628" xfId="0" applyNumberFormat="1" applyFont="1" applyBorder="1" applyAlignment="1">
      <alignment horizontal="center"/>
    </xf>
    <xf numFmtId="1" fontId="6" fillId="3" borderId="630" xfId="0" applyNumberFormat="1" applyFont="1" applyFill="1" applyBorder="1" applyAlignment="1">
      <alignment horizontal="center"/>
    </xf>
    <xf numFmtId="1" fontId="6" fillId="3" borderId="631" xfId="0" applyNumberFormat="1" applyFont="1" applyFill="1" applyBorder="1" applyAlignment="1">
      <alignment horizontal="center"/>
    </xf>
    <xf numFmtId="2" fontId="4" fillId="0" borderId="624" xfId="0" applyNumberFormat="1" applyFont="1" applyBorder="1" applyAlignment="1">
      <alignment horizontal="center"/>
    </xf>
    <xf numFmtId="1" fontId="4" fillId="0" borderId="630" xfId="0" applyNumberFormat="1" applyFont="1" applyBorder="1" applyAlignment="1">
      <alignment horizontal="center"/>
    </xf>
    <xf numFmtId="1" fontId="4" fillId="0" borderId="631" xfId="0" applyNumberFormat="1" applyFont="1" applyBorder="1" applyAlignment="1">
      <alignment horizontal="center"/>
    </xf>
    <xf numFmtId="1" fontId="2" fillId="4" borderId="632" xfId="0" applyNumberFormat="1" applyFont="1" applyFill="1" applyBorder="1" applyAlignment="1">
      <alignment horizontal="left"/>
    </xf>
    <xf numFmtId="166" fontId="4" fillId="0" borderId="4" xfId="0" applyNumberFormat="1" applyFont="1" applyBorder="1" applyAlignment="1">
      <alignment horizontal="center"/>
    </xf>
    <xf numFmtId="166" fontId="4" fillId="0" borderId="167" xfId="0" applyNumberFormat="1" applyFont="1" applyBorder="1" applyAlignment="1">
      <alignment horizontal="center"/>
    </xf>
    <xf numFmtId="166" fontId="4" fillId="0" borderId="30" xfId="0" applyNumberFormat="1" applyFont="1" applyBorder="1" applyAlignment="1">
      <alignment horizontal="center"/>
    </xf>
    <xf numFmtId="1" fontId="2" fillId="2" borderId="633" xfId="0" applyNumberFormat="1" applyFont="1" applyFill="1" applyBorder="1" applyAlignment="1">
      <alignment horizontal="left"/>
    </xf>
    <xf numFmtId="166" fontId="4" fillId="0" borderId="634" xfId="0" applyNumberFormat="1" applyFont="1" applyBorder="1" applyAlignment="1">
      <alignment horizontal="center"/>
    </xf>
    <xf numFmtId="1" fontId="4" fillId="0" borderId="635" xfId="0" applyNumberFormat="1" applyFont="1" applyBorder="1" applyAlignment="1">
      <alignment horizontal="center"/>
    </xf>
    <xf numFmtId="0" fontId="2" fillId="0" borderId="635" xfId="0" applyFont="1" applyBorder="1" applyAlignment="1">
      <alignment horizontal="center" vertical="center"/>
    </xf>
    <xf numFmtId="21" fontId="4" fillId="0" borderId="636" xfId="0" applyNumberFormat="1" applyFont="1" applyBorder="1" applyAlignment="1">
      <alignment horizontal="center"/>
    </xf>
    <xf numFmtId="165" fontId="4" fillId="0" borderId="637" xfId="0" applyNumberFormat="1" applyFont="1" applyBorder="1" applyAlignment="1">
      <alignment horizontal="center"/>
    </xf>
    <xf numFmtId="45" fontId="4" fillId="0" borderId="637" xfId="0" applyNumberFormat="1" applyFont="1" applyBorder="1" applyAlignment="1">
      <alignment horizontal="center"/>
    </xf>
    <xf numFmtId="1" fontId="4" fillId="0" borderId="637" xfId="0" applyNumberFormat="1" applyFont="1" applyBorder="1" applyAlignment="1">
      <alignment horizontal="center"/>
    </xf>
    <xf numFmtId="1" fontId="2" fillId="0" borderId="635" xfId="0" applyNumberFormat="1" applyFont="1" applyBorder="1" applyAlignment="1">
      <alignment horizontal="center"/>
    </xf>
    <xf numFmtId="1" fontId="4" fillId="0" borderId="638" xfId="0" applyNumberFormat="1" applyFont="1" applyBorder="1" applyAlignment="1">
      <alignment horizontal="center"/>
    </xf>
    <xf numFmtId="1" fontId="4" fillId="0" borderId="634" xfId="0" applyNumberFormat="1" applyFont="1" applyBorder="1" applyAlignment="1">
      <alignment horizontal="center"/>
    </xf>
    <xf numFmtId="167" fontId="4" fillId="0" borderId="635" xfId="0" applyNumberFormat="1" applyFont="1" applyBorder="1" applyAlignment="1">
      <alignment horizontal="center"/>
    </xf>
    <xf numFmtId="45" fontId="4" fillId="0" borderId="638" xfId="0" applyNumberFormat="1" applyFont="1" applyBorder="1" applyAlignment="1">
      <alignment horizontal="center"/>
    </xf>
    <xf numFmtId="1" fontId="6" fillId="3" borderId="634" xfId="0" applyNumberFormat="1" applyFont="1" applyFill="1" applyBorder="1" applyAlignment="1">
      <alignment horizontal="center"/>
    </xf>
    <xf numFmtId="1" fontId="6" fillId="3" borderId="638" xfId="0" applyNumberFormat="1" applyFont="1" applyFill="1" applyBorder="1" applyAlignment="1">
      <alignment horizontal="center"/>
    </xf>
    <xf numFmtId="2" fontId="4" fillId="0" borderId="635" xfId="0" applyNumberFormat="1" applyFont="1" applyBorder="1" applyAlignment="1">
      <alignment horizontal="center"/>
    </xf>
    <xf numFmtId="2" fontId="4" fillId="0" borderId="634" xfId="0" applyNumberFormat="1" applyFont="1" applyBorder="1" applyAlignment="1">
      <alignment horizontal="center"/>
    </xf>
    <xf numFmtId="21" fontId="4" fillId="3" borderId="36" xfId="0" applyNumberFormat="1" applyFont="1" applyFill="1" applyBorder="1" applyAlignment="1">
      <alignment horizontal="center"/>
    </xf>
    <xf numFmtId="165" fontId="4" fillId="3" borderId="413" xfId="0" applyNumberFormat="1" applyFont="1" applyFill="1" applyBorder="1" applyAlignment="1">
      <alignment horizontal="center"/>
    </xf>
    <xf numFmtId="45" fontId="4" fillId="3" borderId="639" xfId="0" applyNumberFormat="1" applyFont="1" applyFill="1" applyBorder="1" applyAlignment="1">
      <alignment horizontal="center"/>
    </xf>
    <xf numFmtId="2" fontId="4" fillId="0" borderId="640" xfId="0" applyNumberFormat="1" applyFont="1" applyBorder="1" applyAlignment="1">
      <alignment horizontal="center"/>
    </xf>
    <xf numFmtId="165" fontId="4" fillId="3" borderId="615" xfId="0" applyNumberFormat="1" applyFont="1" applyFill="1" applyBorder="1" applyAlignment="1">
      <alignment horizontal="center"/>
    </xf>
    <xf numFmtId="45" fontId="4" fillId="3" borderId="614" xfId="0" applyNumberFormat="1" applyFont="1" applyFill="1" applyBorder="1" applyAlignment="1">
      <alignment horizontal="center"/>
    </xf>
    <xf numFmtId="1" fontId="4" fillId="3" borderId="614" xfId="0" applyNumberFormat="1" applyFont="1" applyFill="1" applyBorder="1" applyAlignment="1">
      <alignment horizontal="center"/>
    </xf>
    <xf numFmtId="1" fontId="4" fillId="3" borderId="615" xfId="0" applyNumberFormat="1" applyFont="1" applyFill="1" applyBorder="1" applyAlignment="1">
      <alignment horizontal="center"/>
    </xf>
    <xf numFmtId="45" fontId="4" fillId="3" borderId="641" xfId="0" applyNumberFormat="1" applyFont="1" applyFill="1" applyBorder="1" applyAlignment="1">
      <alignment horizontal="center"/>
    </xf>
    <xf numFmtId="1" fontId="4" fillId="3" borderId="185" xfId="0" applyNumberFormat="1" applyFont="1" applyFill="1" applyBorder="1" applyAlignment="1">
      <alignment horizontal="center"/>
    </xf>
    <xf numFmtId="21" fontId="4" fillId="3" borderId="47" xfId="0" applyNumberFormat="1" applyFont="1" applyFill="1" applyBorder="1" applyAlignment="1">
      <alignment horizontal="center"/>
    </xf>
    <xf numFmtId="165" fontId="4" fillId="3" borderId="343" xfId="0" applyNumberFormat="1" applyFont="1" applyFill="1" applyBorder="1" applyAlignment="1">
      <alignment horizontal="center"/>
    </xf>
    <xf numFmtId="45" fontId="4" fillId="3" borderId="642" xfId="0" applyNumberFormat="1" applyFont="1" applyFill="1" applyBorder="1" applyAlignment="1">
      <alignment horizontal="center"/>
    </xf>
    <xf numFmtId="1" fontId="6" fillId="3" borderId="42" xfId="0" applyNumberFormat="1" applyFont="1" applyFill="1" applyBorder="1" applyAlignment="1">
      <alignment horizontal="center"/>
    </xf>
    <xf numFmtId="1" fontId="4" fillId="0" borderId="42" xfId="0" applyNumberFormat="1" applyFont="1" applyBorder="1" applyAlignment="1">
      <alignment horizontal="center"/>
    </xf>
    <xf numFmtId="166" fontId="4" fillId="0" borderId="643" xfId="0" applyNumberFormat="1" applyFont="1" applyBorder="1" applyAlignment="1">
      <alignment horizontal="center"/>
    </xf>
    <xf numFmtId="1" fontId="4" fillId="0" borderId="644" xfId="0" applyNumberFormat="1" applyFont="1" applyBorder="1" applyAlignment="1">
      <alignment horizontal="center"/>
    </xf>
    <xf numFmtId="0" fontId="2" fillId="3" borderId="645" xfId="0" applyFont="1" applyFill="1" applyBorder="1" applyAlignment="1">
      <alignment horizontal="center"/>
    </xf>
    <xf numFmtId="21" fontId="4" fillId="3" borderId="646" xfId="0" applyNumberFormat="1" applyFont="1" applyFill="1" applyBorder="1" applyAlignment="1">
      <alignment horizontal="center"/>
    </xf>
    <xf numFmtId="165" fontId="4" fillId="3" borderId="647" xfId="0" applyNumberFormat="1" applyFont="1" applyFill="1" applyBorder="1" applyAlignment="1">
      <alignment horizontal="center"/>
    </xf>
    <xf numFmtId="45" fontId="4" fillId="0" borderId="645" xfId="0" applyNumberFormat="1" applyFont="1" applyBorder="1" applyAlignment="1">
      <alignment horizontal="center"/>
    </xf>
    <xf numFmtId="1" fontId="4" fillId="3" borderId="646" xfId="0" applyNumberFormat="1" applyFont="1" applyFill="1" applyBorder="1" applyAlignment="1">
      <alignment horizontal="center"/>
    </xf>
    <xf numFmtId="1" fontId="2" fillId="3" borderId="645" xfId="0" applyNumberFormat="1" applyFont="1" applyFill="1" applyBorder="1" applyAlignment="1">
      <alignment horizontal="center"/>
    </xf>
    <xf numFmtId="1" fontId="4" fillId="3" borderId="647" xfId="0" applyNumberFormat="1" applyFont="1" applyFill="1" applyBorder="1" applyAlignment="1">
      <alignment horizontal="center"/>
    </xf>
    <xf numFmtId="167" fontId="4" fillId="0" borderId="644" xfId="0" applyNumberFormat="1" applyFont="1" applyBorder="1" applyAlignment="1">
      <alignment horizontal="center"/>
    </xf>
    <xf numFmtId="45" fontId="4" fillId="3" borderId="648" xfId="0" applyNumberFormat="1" applyFont="1" applyFill="1" applyBorder="1" applyAlignment="1">
      <alignment horizontal="center"/>
    </xf>
    <xf numFmtId="1" fontId="6" fillId="3" borderId="649" xfId="0" applyNumberFormat="1" applyFont="1" applyFill="1" applyBorder="1" applyAlignment="1">
      <alignment horizontal="center"/>
    </xf>
    <xf numFmtId="1" fontId="6" fillId="3" borderId="650" xfId="0" applyNumberFormat="1" applyFont="1" applyFill="1" applyBorder="1" applyAlignment="1">
      <alignment horizontal="center"/>
    </xf>
    <xf numFmtId="2" fontId="4" fillId="0" borderId="644" xfId="0" applyNumberFormat="1" applyFont="1" applyBorder="1" applyAlignment="1">
      <alignment horizontal="center"/>
    </xf>
    <xf numFmtId="1" fontId="4" fillId="0" borderId="22" xfId="0" applyNumberFormat="1" applyFont="1" applyBorder="1" applyAlignment="1">
      <alignment horizontal="center"/>
    </xf>
    <xf numFmtId="1" fontId="4" fillId="0" borderId="651" xfId="0" applyNumberFormat="1" applyFont="1" applyBorder="1" applyAlignment="1">
      <alignment horizontal="center"/>
    </xf>
    <xf numFmtId="1" fontId="4" fillId="0" borderId="649" xfId="0" applyNumberFormat="1" applyFont="1" applyBorder="1" applyAlignment="1">
      <alignment horizontal="center"/>
    </xf>
    <xf numFmtId="1" fontId="2" fillId="4" borderId="652" xfId="0" applyNumberFormat="1" applyFont="1" applyFill="1" applyBorder="1" applyAlignment="1">
      <alignment horizontal="left"/>
    </xf>
    <xf numFmtId="0" fontId="2" fillId="3" borderId="164" xfId="0" applyFont="1" applyFill="1" applyBorder="1" applyAlignment="1">
      <alignment horizontal="center"/>
    </xf>
    <xf numFmtId="0" fontId="2" fillId="3" borderId="177" xfId="0" applyFont="1" applyFill="1" applyBorder="1" applyAlignment="1">
      <alignment horizontal="center"/>
    </xf>
    <xf numFmtId="165" fontId="4" fillId="3" borderId="618" xfId="0" applyNumberFormat="1" applyFont="1" applyFill="1" applyBorder="1" applyAlignment="1">
      <alignment horizontal="center"/>
    </xf>
    <xf numFmtId="1" fontId="4" fillId="3" borderId="618" xfId="0" applyNumberFormat="1" applyFont="1" applyFill="1" applyBorder="1" applyAlignment="1">
      <alignment horizontal="center"/>
    </xf>
    <xf numFmtId="45" fontId="4" fillId="3" borderId="653" xfId="0" applyNumberFormat="1" applyFont="1" applyFill="1" applyBorder="1" applyAlignment="1">
      <alignment horizontal="center"/>
    </xf>
    <xf numFmtId="1" fontId="2" fillId="2" borderId="654" xfId="0" applyNumberFormat="1" applyFont="1" applyFill="1" applyBorder="1" applyAlignment="1">
      <alignment horizontal="left"/>
    </xf>
    <xf numFmtId="0" fontId="2" fillId="3" borderId="35" xfId="0" applyFont="1" applyFill="1" applyBorder="1" applyAlignment="1">
      <alignment horizontal="center"/>
    </xf>
    <xf numFmtId="1" fontId="4" fillId="3" borderId="34" xfId="0" applyNumberFormat="1" applyFont="1" applyFill="1" applyBorder="1" applyAlignment="1">
      <alignment horizontal="center"/>
    </xf>
    <xf numFmtId="2" fontId="4" fillId="0" borderId="655" xfId="0" applyNumberFormat="1" applyFont="1" applyBorder="1" applyAlignment="1">
      <alignment horizontal="center"/>
    </xf>
    <xf numFmtId="2" fontId="4" fillId="0" borderId="656" xfId="0" applyNumberFormat="1" applyFont="1" applyBorder="1" applyAlignment="1">
      <alignment horizontal="center"/>
    </xf>
    <xf numFmtId="1" fontId="2" fillId="4" borderId="657" xfId="0" applyNumberFormat="1" applyFont="1" applyFill="1" applyBorder="1" applyAlignment="1">
      <alignment horizontal="left"/>
    </xf>
    <xf numFmtId="166" fontId="4" fillId="6" borderId="49" xfId="0" applyNumberFormat="1" applyFont="1" applyFill="1" applyBorder="1" applyAlignment="1">
      <alignment horizontal="center"/>
    </xf>
    <xf numFmtId="1" fontId="4" fillId="6" borderId="186" xfId="0" applyNumberFormat="1" applyFont="1" applyFill="1" applyBorder="1" applyAlignment="1">
      <alignment horizontal="center"/>
    </xf>
    <xf numFmtId="0" fontId="2" fillId="6" borderId="46" xfId="0" applyFont="1" applyFill="1" applyBorder="1" applyAlignment="1">
      <alignment horizontal="center"/>
    </xf>
    <xf numFmtId="21" fontId="4" fillId="6" borderId="47" xfId="0" applyNumberFormat="1" applyFont="1" applyFill="1" applyBorder="1" applyAlignment="1">
      <alignment horizontal="center"/>
    </xf>
    <xf numFmtId="165" fontId="4" fillId="6" borderId="343" xfId="0" applyNumberFormat="1" applyFont="1" applyFill="1" applyBorder="1" applyAlignment="1">
      <alignment horizontal="center"/>
    </xf>
    <xf numFmtId="45" fontId="4" fillId="6" borderId="658" xfId="0" applyNumberFormat="1" applyFont="1" applyFill="1" applyBorder="1" applyAlignment="1">
      <alignment horizontal="center"/>
    </xf>
    <xf numFmtId="1" fontId="4" fillId="6" borderId="658" xfId="0" applyNumberFormat="1" applyFont="1" applyFill="1" applyBorder="1" applyAlignment="1">
      <alignment horizontal="center"/>
    </xf>
    <xf numFmtId="1" fontId="2" fillId="6" borderId="46" xfId="0" applyNumberFormat="1" applyFont="1" applyFill="1" applyBorder="1" applyAlignment="1">
      <alignment horizontal="center"/>
    </xf>
    <xf numFmtId="1" fontId="4" fillId="6" borderId="47" xfId="0" applyNumberFormat="1" applyFont="1" applyFill="1" applyBorder="1" applyAlignment="1">
      <alignment horizontal="center"/>
    </xf>
    <xf numFmtId="1" fontId="4" fillId="6" borderId="343" xfId="0" applyNumberFormat="1" applyFont="1" applyFill="1" applyBorder="1" applyAlignment="1">
      <alignment horizontal="center"/>
    </xf>
    <xf numFmtId="167" fontId="4" fillId="6" borderId="43" xfId="0" applyNumberFormat="1" applyFont="1" applyFill="1" applyBorder="1" applyAlignment="1">
      <alignment horizontal="center"/>
    </xf>
    <xf numFmtId="45" fontId="4" fillId="6" borderId="642" xfId="0" applyNumberFormat="1" applyFont="1" applyFill="1" applyBorder="1" applyAlignment="1">
      <alignment horizontal="center"/>
    </xf>
    <xf numFmtId="1" fontId="6" fillId="6" borderId="42" xfId="0" applyNumberFormat="1" applyFont="1" applyFill="1" applyBorder="1" applyAlignment="1">
      <alignment horizontal="center"/>
    </xf>
    <xf numFmtId="1" fontId="6" fillId="6" borderId="659" xfId="0" applyNumberFormat="1" applyFont="1" applyFill="1" applyBorder="1" applyAlignment="1">
      <alignment horizontal="center"/>
    </xf>
    <xf numFmtId="1" fontId="2" fillId="2" borderId="660" xfId="0" applyNumberFormat="1" applyFont="1" applyFill="1" applyBorder="1" applyAlignment="1">
      <alignment horizontal="left"/>
    </xf>
    <xf numFmtId="166" fontId="4" fillId="0" borderId="661" xfId="0" applyNumberFormat="1" applyFont="1" applyBorder="1" applyAlignment="1">
      <alignment horizontal="center"/>
    </xf>
    <xf numFmtId="1" fontId="4" fillId="0" borderId="662" xfId="0" applyNumberFormat="1" applyFont="1" applyBorder="1" applyAlignment="1">
      <alignment horizontal="center"/>
    </xf>
    <xf numFmtId="0" fontId="2" fillId="3" borderId="663" xfId="0" applyFont="1" applyFill="1" applyBorder="1" applyAlignment="1">
      <alignment horizontal="center"/>
    </xf>
    <xf numFmtId="21" fontId="4" fillId="3" borderId="664" xfId="0" applyNumberFormat="1" applyFont="1" applyFill="1" applyBorder="1" applyAlignment="1">
      <alignment horizontal="center"/>
    </xf>
    <xf numFmtId="165" fontId="4" fillId="3" borderId="665" xfId="0" applyNumberFormat="1" applyFont="1" applyFill="1" applyBorder="1" applyAlignment="1">
      <alignment horizontal="center"/>
    </xf>
    <xf numFmtId="45" fontId="4" fillId="0" borderId="663" xfId="0" applyNumberFormat="1" applyFont="1" applyBorder="1" applyAlignment="1">
      <alignment horizontal="center"/>
    </xf>
    <xf numFmtId="1" fontId="4" fillId="3" borderId="664" xfId="0" applyNumberFormat="1" applyFont="1" applyFill="1" applyBorder="1" applyAlignment="1">
      <alignment horizontal="center"/>
    </xf>
    <xf numFmtId="1" fontId="2" fillId="3" borderId="663" xfId="0" applyNumberFormat="1" applyFont="1" applyFill="1" applyBorder="1" applyAlignment="1">
      <alignment horizontal="center"/>
    </xf>
    <xf numFmtId="1" fontId="4" fillId="3" borderId="665" xfId="0" applyNumberFormat="1" applyFont="1" applyFill="1" applyBorder="1" applyAlignment="1">
      <alignment horizontal="center"/>
    </xf>
    <xf numFmtId="167" fontId="4" fillId="0" borderId="662" xfId="0" applyNumberFormat="1" applyFont="1" applyBorder="1" applyAlignment="1">
      <alignment horizontal="center"/>
    </xf>
    <xf numFmtId="45" fontId="4" fillId="3" borderId="666" xfId="0" applyNumberFormat="1" applyFont="1" applyFill="1" applyBorder="1" applyAlignment="1">
      <alignment horizontal="center"/>
    </xf>
    <xf numFmtId="1" fontId="6" fillId="3" borderId="661" xfId="0" applyNumberFormat="1" applyFont="1" applyFill="1" applyBorder="1" applyAlignment="1">
      <alignment horizontal="center"/>
    </xf>
    <xf numFmtId="1" fontId="6" fillId="3" borderId="667" xfId="0" applyNumberFormat="1" applyFont="1" applyFill="1" applyBorder="1" applyAlignment="1">
      <alignment horizontal="center"/>
    </xf>
    <xf numFmtId="2" fontId="4" fillId="0" borderId="662" xfId="0" applyNumberFormat="1" applyFont="1" applyBorder="1" applyAlignment="1">
      <alignment horizontal="center"/>
    </xf>
    <xf numFmtId="1" fontId="4" fillId="0" borderId="661" xfId="0" applyNumberFormat="1" applyFont="1" applyBorder="1" applyAlignment="1">
      <alignment horizontal="center"/>
    </xf>
    <xf numFmtId="1" fontId="2" fillId="4" borderId="668" xfId="0" applyNumberFormat="1" applyFont="1" applyFill="1" applyBorder="1" applyAlignment="1">
      <alignment horizontal="left"/>
    </xf>
    <xf numFmtId="1" fontId="2" fillId="2" borderId="669" xfId="0" applyNumberFormat="1" applyFont="1" applyFill="1" applyBorder="1" applyAlignment="1">
      <alignment horizontal="left"/>
    </xf>
    <xf numFmtId="2" fontId="4" fillId="0" borderId="670" xfId="0" applyNumberFormat="1" applyFont="1" applyBorder="1" applyAlignment="1">
      <alignment horizontal="center"/>
    </xf>
    <xf numFmtId="2" fontId="4" fillId="0" borderId="671" xfId="0" applyNumberFormat="1" applyFont="1" applyBorder="1" applyAlignment="1">
      <alignment horizontal="center"/>
    </xf>
    <xf numFmtId="1" fontId="2" fillId="4" borderId="672" xfId="0" applyNumberFormat="1" applyFont="1" applyFill="1" applyBorder="1" applyAlignment="1">
      <alignment horizontal="left"/>
    </xf>
    <xf numFmtId="0" fontId="2" fillId="3" borderId="46" xfId="0" applyFont="1" applyFill="1" applyBorder="1" applyAlignment="1">
      <alignment horizontal="center"/>
    </xf>
    <xf numFmtId="45" fontId="4" fillId="0" borderId="658" xfId="0" applyNumberFormat="1" applyFont="1" applyBorder="1" applyAlignment="1">
      <alignment horizontal="center"/>
    </xf>
    <xf numFmtId="1" fontId="4" fillId="3" borderId="658" xfId="0" applyNumberFormat="1" applyFont="1" applyFill="1" applyBorder="1" applyAlignment="1">
      <alignment horizontal="center"/>
    </xf>
    <xf numFmtId="1" fontId="6" fillId="3" borderId="659" xfId="0" applyNumberFormat="1" applyFont="1" applyFill="1" applyBorder="1" applyAlignment="1">
      <alignment horizontal="center"/>
    </xf>
    <xf numFmtId="1" fontId="2" fillId="2" borderId="673" xfId="0" applyNumberFormat="1" applyFont="1" applyFill="1" applyBorder="1" applyAlignment="1">
      <alignment horizontal="left"/>
    </xf>
    <xf numFmtId="166" fontId="4" fillId="0" borderId="674" xfId="0" applyNumberFormat="1" applyFont="1" applyBorder="1" applyAlignment="1">
      <alignment horizontal="center"/>
    </xf>
    <xf numFmtId="1" fontId="4" fillId="0" borderId="675" xfId="0" applyNumberFormat="1" applyFont="1" applyBorder="1" applyAlignment="1">
      <alignment horizontal="center"/>
    </xf>
    <xf numFmtId="0" fontId="2" fillId="3" borderId="676" xfId="0" applyFont="1" applyFill="1" applyBorder="1" applyAlignment="1">
      <alignment horizontal="center"/>
    </xf>
    <xf numFmtId="21" fontId="4" fillId="3" borderId="677" xfId="0" applyNumberFormat="1" applyFont="1" applyFill="1" applyBorder="1" applyAlignment="1">
      <alignment horizontal="center"/>
    </xf>
    <xf numFmtId="165" fontId="4" fillId="3" borderId="678" xfId="0" applyNumberFormat="1" applyFont="1" applyFill="1" applyBorder="1" applyAlignment="1">
      <alignment horizontal="center"/>
    </xf>
    <xf numFmtId="45" fontId="4" fillId="0" borderId="676" xfId="0" applyNumberFormat="1" applyFont="1" applyBorder="1" applyAlignment="1">
      <alignment horizontal="center"/>
    </xf>
    <xf numFmtId="1" fontId="4" fillId="3" borderId="677" xfId="0" applyNumberFormat="1" applyFont="1" applyFill="1" applyBorder="1" applyAlignment="1">
      <alignment horizontal="center"/>
    </xf>
    <xf numFmtId="1" fontId="2" fillId="3" borderId="676" xfId="0" applyNumberFormat="1" applyFont="1" applyFill="1" applyBorder="1" applyAlignment="1">
      <alignment horizontal="center"/>
    </xf>
    <xf numFmtId="1" fontId="4" fillId="3" borderId="678" xfId="0" applyNumberFormat="1" applyFont="1" applyFill="1" applyBorder="1" applyAlignment="1">
      <alignment horizontal="center"/>
    </xf>
    <xf numFmtId="167" fontId="4" fillId="0" borderId="675" xfId="0" applyNumberFormat="1" applyFont="1" applyBorder="1" applyAlignment="1">
      <alignment horizontal="center"/>
    </xf>
    <xf numFmtId="45" fontId="4" fillId="3" borderId="679" xfId="0" applyNumberFormat="1" applyFont="1" applyFill="1" applyBorder="1" applyAlignment="1">
      <alignment horizontal="center"/>
    </xf>
    <xf numFmtId="1" fontId="6" fillId="3" borderId="674" xfId="0" applyNumberFormat="1" applyFont="1" applyFill="1" applyBorder="1" applyAlignment="1">
      <alignment horizontal="center"/>
    </xf>
    <xf numFmtId="1" fontId="6" fillId="3" borderId="680" xfId="0" applyNumberFormat="1" applyFont="1" applyFill="1" applyBorder="1" applyAlignment="1">
      <alignment horizontal="center"/>
    </xf>
    <xf numFmtId="2" fontId="4" fillId="0" borderId="675" xfId="0" applyNumberFormat="1" applyFont="1" applyBorder="1" applyAlignment="1">
      <alignment horizontal="center"/>
    </xf>
    <xf numFmtId="1" fontId="4" fillId="0" borderId="674" xfId="0" applyNumberFormat="1" applyFont="1" applyBorder="1" applyAlignment="1">
      <alignment horizontal="center"/>
    </xf>
    <xf numFmtId="1" fontId="2" fillId="4" borderId="681" xfId="0" applyNumberFormat="1" applyFont="1" applyFill="1" applyBorder="1" applyAlignment="1">
      <alignment horizontal="left"/>
    </xf>
    <xf numFmtId="1" fontId="2" fillId="2" borderId="682" xfId="0" applyNumberFormat="1" applyFont="1" applyFill="1" applyBorder="1" applyAlignment="1">
      <alignment horizontal="left"/>
    </xf>
    <xf numFmtId="2" fontId="4" fillId="0" borderId="683" xfId="0" applyNumberFormat="1" applyFont="1" applyBorder="1" applyAlignment="1">
      <alignment horizontal="center"/>
    </xf>
    <xf numFmtId="2" fontId="4" fillId="0" borderId="684" xfId="0" applyNumberFormat="1" applyFont="1" applyBorder="1" applyAlignment="1">
      <alignment horizontal="center"/>
    </xf>
    <xf numFmtId="1" fontId="2" fillId="4" borderId="685" xfId="0" applyNumberFormat="1" applyFont="1" applyFill="1" applyBorder="1" applyAlignment="1">
      <alignment horizontal="left"/>
    </xf>
    <xf numFmtId="1" fontId="2" fillId="2" borderId="686" xfId="0" applyNumberFormat="1" applyFont="1" applyFill="1" applyBorder="1" applyAlignment="1">
      <alignment horizontal="left"/>
    </xf>
    <xf numFmtId="166" fontId="4" fillId="0" borderId="687" xfId="0" applyNumberFormat="1" applyFont="1" applyBorder="1" applyAlignment="1">
      <alignment horizontal="center"/>
    </xf>
    <xf numFmtId="1" fontId="4" fillId="0" borderId="688" xfId="0" applyNumberFormat="1" applyFont="1" applyBorder="1" applyAlignment="1">
      <alignment horizontal="center"/>
    </xf>
    <xf numFmtId="0" fontId="2" fillId="3" borderId="689" xfId="0" applyFont="1" applyFill="1" applyBorder="1" applyAlignment="1">
      <alignment horizontal="center"/>
    </xf>
    <xf numFmtId="21" fontId="4" fillId="3" borderId="690" xfId="0" applyNumberFormat="1" applyFont="1" applyFill="1" applyBorder="1" applyAlignment="1">
      <alignment horizontal="center"/>
    </xf>
    <xf numFmtId="165" fontId="4" fillId="3" borderId="691" xfId="0" applyNumberFormat="1" applyFont="1" applyFill="1" applyBorder="1" applyAlignment="1">
      <alignment horizontal="center"/>
    </xf>
    <xf numFmtId="45" fontId="4" fillId="0" borderId="689" xfId="0" applyNumberFormat="1" applyFont="1" applyBorder="1" applyAlignment="1">
      <alignment horizontal="center"/>
    </xf>
    <xf numFmtId="1" fontId="4" fillId="3" borderId="690" xfId="0" applyNumberFormat="1" applyFont="1" applyFill="1" applyBorder="1" applyAlignment="1">
      <alignment horizontal="center"/>
    </xf>
    <xf numFmtId="1" fontId="2" fillId="3" borderId="689" xfId="0" applyNumberFormat="1" applyFont="1" applyFill="1" applyBorder="1" applyAlignment="1">
      <alignment horizontal="center"/>
    </xf>
    <xf numFmtId="1" fontId="4" fillId="3" borderId="691" xfId="0" applyNumberFormat="1" applyFont="1" applyFill="1" applyBorder="1" applyAlignment="1">
      <alignment horizontal="center"/>
    </xf>
    <xf numFmtId="167" fontId="4" fillId="0" borderId="688" xfId="0" applyNumberFormat="1" applyFont="1" applyBorder="1" applyAlignment="1">
      <alignment horizontal="center"/>
    </xf>
    <xf numFmtId="45" fontId="4" fillId="3" borderId="692" xfId="0" applyNumberFormat="1" applyFont="1" applyFill="1" applyBorder="1" applyAlignment="1">
      <alignment horizontal="center"/>
    </xf>
    <xf numFmtId="1" fontId="6" fillId="3" borderId="687" xfId="0" applyNumberFormat="1" applyFont="1" applyFill="1" applyBorder="1" applyAlignment="1">
      <alignment horizontal="center"/>
    </xf>
    <xf numFmtId="1" fontId="6" fillId="3" borderId="693" xfId="0" applyNumberFormat="1" applyFont="1" applyFill="1" applyBorder="1" applyAlignment="1">
      <alignment horizontal="center"/>
    </xf>
    <xf numFmtId="2" fontId="4" fillId="0" borderId="688" xfId="0" applyNumberFormat="1" applyFont="1" applyBorder="1" applyAlignment="1">
      <alignment horizontal="center"/>
    </xf>
    <xf numFmtId="1" fontId="4" fillId="0" borderId="687" xfId="0" applyNumberFormat="1" applyFont="1" applyBorder="1" applyAlignment="1">
      <alignment horizontal="center"/>
    </xf>
    <xf numFmtId="1" fontId="2" fillId="4" borderId="694" xfId="0" applyNumberFormat="1" applyFont="1" applyFill="1" applyBorder="1" applyAlignment="1">
      <alignment horizontal="left"/>
    </xf>
    <xf numFmtId="166" fontId="4" fillId="6" borderId="138" xfId="0" applyNumberFormat="1" applyFont="1" applyFill="1" applyBorder="1" applyAlignment="1">
      <alignment horizontal="center"/>
    </xf>
    <xf numFmtId="1" fontId="4" fillId="6" borderId="30" xfId="0" applyNumberFormat="1" applyFont="1" applyFill="1" applyBorder="1" applyAlignment="1">
      <alignment horizontal="center"/>
    </xf>
    <xf numFmtId="0" fontId="2" fillId="6" borderId="177" xfId="0" applyFont="1" applyFill="1" applyBorder="1" applyAlignment="1">
      <alignment horizontal="center"/>
    </xf>
    <xf numFmtId="21" fontId="4" fillId="6" borderId="174" xfId="0" applyNumberFormat="1" applyFont="1" applyFill="1" applyBorder="1" applyAlignment="1">
      <alignment horizontal="center"/>
    </xf>
    <xf numFmtId="165" fontId="4" fillId="6" borderId="618" xfId="0" applyNumberFormat="1" applyFont="1" applyFill="1" applyBorder="1" applyAlignment="1">
      <alignment horizontal="center"/>
    </xf>
    <xf numFmtId="45" fontId="4" fillId="6" borderId="177" xfId="0" applyNumberFormat="1" applyFont="1" applyFill="1" applyBorder="1" applyAlignment="1">
      <alignment horizontal="center"/>
    </xf>
    <xf numFmtId="1" fontId="4" fillId="6" borderId="174" xfId="0" applyNumberFormat="1" applyFont="1" applyFill="1" applyBorder="1" applyAlignment="1">
      <alignment horizontal="center"/>
    </xf>
    <xf numFmtId="1" fontId="4" fillId="6" borderId="618" xfId="0" applyNumberFormat="1" applyFont="1" applyFill="1" applyBorder="1" applyAlignment="1">
      <alignment horizontal="center"/>
    </xf>
    <xf numFmtId="167" fontId="4" fillId="6" borderId="30" xfId="0" applyNumberFormat="1" applyFont="1" applyFill="1" applyBorder="1" applyAlignment="1">
      <alignment horizontal="center"/>
    </xf>
    <xf numFmtId="45" fontId="4" fillId="6" borderId="653" xfId="0" applyNumberFormat="1" applyFont="1" applyFill="1" applyBorder="1" applyAlignment="1">
      <alignment horizontal="center"/>
    </xf>
    <xf numFmtId="1" fontId="6" fillId="6" borderId="178" xfId="0" applyNumberFormat="1" applyFont="1" applyFill="1" applyBorder="1" applyAlignment="1">
      <alignment horizontal="center"/>
    </xf>
    <xf numFmtId="1" fontId="6" fillId="6" borderId="179" xfId="0" applyNumberFormat="1" applyFont="1" applyFill="1" applyBorder="1" applyAlignment="1">
      <alignment horizontal="center"/>
    </xf>
    <xf numFmtId="1" fontId="2" fillId="2" borderId="695" xfId="0" applyNumberFormat="1" applyFont="1" applyFill="1" applyBorder="1" applyAlignment="1">
      <alignment horizontal="left"/>
    </xf>
    <xf numFmtId="2" fontId="4" fillId="0" borderId="696" xfId="0" applyNumberFormat="1" applyFont="1" applyBorder="1" applyAlignment="1">
      <alignment horizontal="center"/>
    </xf>
    <xf numFmtId="2" fontId="4" fillId="0" borderId="697" xfId="0" applyNumberFormat="1" applyFont="1" applyBorder="1" applyAlignment="1">
      <alignment horizontal="center"/>
    </xf>
    <xf numFmtId="1" fontId="2" fillId="4" borderId="698" xfId="0" applyNumberFormat="1" applyFont="1" applyFill="1" applyBorder="1" applyAlignment="1">
      <alignment horizontal="left"/>
    </xf>
    <xf numFmtId="167" fontId="4" fillId="0" borderId="186" xfId="0" applyNumberFormat="1" applyFont="1" applyBorder="1" applyAlignment="1">
      <alignment horizontal="center"/>
    </xf>
    <xf numFmtId="1" fontId="2" fillId="2" borderId="699" xfId="0" applyNumberFormat="1" applyFont="1" applyFill="1" applyBorder="1" applyAlignment="1">
      <alignment horizontal="left"/>
    </xf>
    <xf numFmtId="166" fontId="4" fillId="0" borderId="700" xfId="0" applyNumberFormat="1" applyFont="1" applyBorder="1" applyAlignment="1">
      <alignment horizontal="center"/>
    </xf>
    <xf numFmtId="1" fontId="4" fillId="0" borderId="701" xfId="0" applyNumberFormat="1" applyFont="1" applyBorder="1" applyAlignment="1">
      <alignment horizontal="center"/>
    </xf>
    <xf numFmtId="0" fontId="2" fillId="3" borderId="702" xfId="0" applyFont="1" applyFill="1" applyBorder="1" applyAlignment="1">
      <alignment horizontal="center"/>
    </xf>
    <xf numFmtId="21" fontId="4" fillId="3" borderId="703" xfId="0" applyNumberFormat="1" applyFont="1" applyFill="1" applyBorder="1" applyAlignment="1">
      <alignment horizontal="center"/>
    </xf>
    <xf numFmtId="165" fontId="4" fillId="3" borderId="704" xfId="0" applyNumberFormat="1" applyFont="1" applyFill="1" applyBorder="1" applyAlignment="1">
      <alignment horizontal="center"/>
    </xf>
    <xf numFmtId="45" fontId="4" fillId="0" borderId="702" xfId="0" applyNumberFormat="1" applyFont="1" applyBorder="1" applyAlignment="1">
      <alignment horizontal="center"/>
    </xf>
    <xf numFmtId="1" fontId="4" fillId="3" borderId="703" xfId="0" applyNumberFormat="1" applyFont="1" applyFill="1" applyBorder="1" applyAlignment="1">
      <alignment horizontal="center"/>
    </xf>
    <xf numFmtId="1" fontId="2" fillId="3" borderId="702" xfId="0" applyNumberFormat="1" applyFont="1" applyFill="1" applyBorder="1" applyAlignment="1">
      <alignment horizontal="center"/>
    </xf>
    <xf numFmtId="1" fontId="4" fillId="3" borderId="704" xfId="0" applyNumberFormat="1" applyFont="1" applyFill="1" applyBorder="1" applyAlignment="1">
      <alignment horizontal="center"/>
    </xf>
    <xf numFmtId="167" fontId="4" fillId="0" borderId="701" xfId="0" applyNumberFormat="1" applyFont="1" applyBorder="1" applyAlignment="1">
      <alignment horizontal="center"/>
    </xf>
    <xf numFmtId="45" fontId="4" fillId="3" borderId="705" xfId="0" applyNumberFormat="1" applyFont="1" applyFill="1" applyBorder="1" applyAlignment="1">
      <alignment horizontal="center"/>
    </xf>
    <xf numFmtId="1" fontId="6" fillId="3" borderId="700" xfId="0" applyNumberFormat="1" applyFont="1" applyFill="1" applyBorder="1" applyAlignment="1">
      <alignment horizontal="center"/>
    </xf>
    <xf numFmtId="1" fontId="6" fillId="3" borderId="706" xfId="0" applyNumberFormat="1" applyFont="1" applyFill="1" applyBorder="1" applyAlignment="1">
      <alignment horizontal="center"/>
    </xf>
    <xf numFmtId="2" fontId="4" fillId="0" borderId="701" xfId="0" applyNumberFormat="1" applyFont="1" applyBorder="1" applyAlignment="1">
      <alignment horizontal="center"/>
    </xf>
    <xf numFmtId="1" fontId="4" fillId="0" borderId="700" xfId="0" applyNumberFormat="1" applyFont="1" applyBorder="1" applyAlignment="1">
      <alignment horizontal="center"/>
    </xf>
    <xf numFmtId="1" fontId="2" fillId="4" borderId="707" xfId="0" applyNumberFormat="1" applyFont="1" applyFill="1" applyBorder="1" applyAlignment="1">
      <alignment horizontal="left"/>
    </xf>
    <xf numFmtId="1" fontId="2" fillId="2" borderId="708" xfId="0" applyNumberFormat="1" applyFont="1" applyFill="1" applyBorder="1" applyAlignment="1">
      <alignment horizontal="left"/>
    </xf>
    <xf numFmtId="2" fontId="4" fillId="0" borderId="709" xfId="0" applyNumberFormat="1" applyFont="1" applyBorder="1" applyAlignment="1">
      <alignment horizontal="center"/>
    </xf>
    <xf numFmtId="2" fontId="4" fillId="0" borderId="710" xfId="0" applyNumberFormat="1" applyFont="1" applyBorder="1" applyAlignment="1">
      <alignment horizontal="center"/>
    </xf>
    <xf numFmtId="1" fontId="2" fillId="4" borderId="711" xfId="0" applyNumberFormat="1" applyFont="1" applyFill="1" applyBorder="1" applyAlignment="1">
      <alignment horizontal="left"/>
    </xf>
    <xf numFmtId="1" fontId="2" fillId="2" borderId="712" xfId="0" applyNumberFormat="1" applyFont="1" applyFill="1" applyBorder="1" applyAlignment="1">
      <alignment horizontal="left"/>
    </xf>
    <xf numFmtId="166" fontId="4" fillId="0" borderId="713" xfId="0" applyNumberFormat="1" applyFont="1" applyBorder="1" applyAlignment="1">
      <alignment horizontal="center"/>
    </xf>
    <xf numFmtId="1" fontId="4" fillId="0" borderId="714" xfId="0" applyNumberFormat="1" applyFont="1" applyBorder="1" applyAlignment="1">
      <alignment horizontal="center"/>
    </xf>
    <xf numFmtId="0" fontId="2" fillId="3" borderId="715" xfId="0" applyFont="1" applyFill="1" applyBorder="1" applyAlignment="1">
      <alignment horizontal="center"/>
    </xf>
    <xf numFmtId="21" fontId="4" fillId="3" borderId="716" xfId="0" applyNumberFormat="1" applyFont="1" applyFill="1" applyBorder="1" applyAlignment="1">
      <alignment horizontal="center"/>
    </xf>
    <xf numFmtId="165" fontId="4" fillId="3" borderId="717" xfId="0" applyNumberFormat="1" applyFont="1" applyFill="1" applyBorder="1" applyAlignment="1">
      <alignment horizontal="center"/>
    </xf>
    <xf numFmtId="45" fontId="4" fillId="0" borderId="715" xfId="0" applyNumberFormat="1" applyFont="1" applyBorder="1" applyAlignment="1">
      <alignment horizontal="center"/>
    </xf>
    <xf numFmtId="1" fontId="4" fillId="3" borderId="716" xfId="0" applyNumberFormat="1" applyFont="1" applyFill="1" applyBorder="1" applyAlignment="1">
      <alignment horizontal="center"/>
    </xf>
    <xf numFmtId="1" fontId="2" fillId="3" borderId="715" xfId="0" applyNumberFormat="1" applyFont="1" applyFill="1" applyBorder="1" applyAlignment="1">
      <alignment horizontal="center"/>
    </xf>
    <xf numFmtId="1" fontId="4" fillId="3" borderId="717" xfId="0" applyNumberFormat="1" applyFont="1" applyFill="1" applyBorder="1" applyAlignment="1">
      <alignment horizontal="center"/>
    </xf>
    <xf numFmtId="167" fontId="4" fillId="0" borderId="714" xfId="0" applyNumberFormat="1" applyFont="1" applyBorder="1" applyAlignment="1">
      <alignment horizontal="center"/>
    </xf>
    <xf numFmtId="45" fontId="4" fillId="3" borderId="718" xfId="0" applyNumberFormat="1" applyFont="1" applyFill="1" applyBorder="1" applyAlignment="1">
      <alignment horizontal="center"/>
    </xf>
    <xf numFmtId="1" fontId="6" fillId="3" borderId="713" xfId="0" applyNumberFormat="1" applyFont="1" applyFill="1" applyBorder="1" applyAlignment="1">
      <alignment horizontal="center"/>
    </xf>
    <xf numFmtId="1" fontId="6" fillId="3" borderId="719" xfId="0" applyNumberFormat="1" applyFont="1" applyFill="1" applyBorder="1" applyAlignment="1">
      <alignment horizontal="center"/>
    </xf>
    <xf numFmtId="2" fontId="4" fillId="0" borderId="714" xfId="0" applyNumberFormat="1" applyFont="1" applyBorder="1" applyAlignment="1">
      <alignment horizontal="center"/>
    </xf>
    <xf numFmtId="1" fontId="4" fillId="0" borderId="713" xfId="0" applyNumberFormat="1" applyFont="1" applyBorder="1" applyAlignment="1">
      <alignment horizontal="center"/>
    </xf>
    <xf numFmtId="1" fontId="2" fillId="4" borderId="720" xfId="0" applyNumberFormat="1" applyFont="1" applyFill="1" applyBorder="1" applyAlignment="1">
      <alignment horizontal="left"/>
    </xf>
    <xf numFmtId="1" fontId="2" fillId="2" borderId="721" xfId="0" applyNumberFormat="1" applyFont="1" applyFill="1" applyBorder="1" applyAlignment="1">
      <alignment horizontal="left"/>
    </xf>
    <xf numFmtId="2" fontId="4" fillId="0" borderId="722" xfId="0" applyNumberFormat="1" applyFont="1" applyBorder="1" applyAlignment="1">
      <alignment horizontal="center"/>
    </xf>
    <xf numFmtId="2" fontId="4" fillId="0" borderId="723" xfId="0" applyNumberFormat="1" applyFont="1" applyBorder="1" applyAlignment="1">
      <alignment horizontal="center"/>
    </xf>
    <xf numFmtId="1" fontId="2" fillId="4" borderId="724" xfId="0" applyNumberFormat="1" applyFont="1" applyFill="1" applyBorder="1" applyAlignment="1">
      <alignment horizontal="left"/>
    </xf>
    <xf numFmtId="45" fontId="4" fillId="3" borderId="658" xfId="0" applyNumberFormat="1" applyFont="1" applyFill="1" applyBorder="1" applyAlignment="1">
      <alignment horizontal="center"/>
    </xf>
    <xf numFmtId="1" fontId="2" fillId="2" borderId="725" xfId="0" applyNumberFormat="1" applyFont="1" applyFill="1" applyBorder="1" applyAlignment="1">
      <alignment horizontal="left"/>
    </xf>
    <xf numFmtId="166" fontId="4" fillId="0" borderId="726" xfId="0" applyNumberFormat="1" applyFont="1" applyBorder="1" applyAlignment="1">
      <alignment horizontal="center"/>
    </xf>
    <xf numFmtId="1" fontId="4" fillId="0" borderId="727" xfId="0" applyNumberFormat="1" applyFont="1" applyBorder="1" applyAlignment="1">
      <alignment horizontal="center"/>
    </xf>
    <xf numFmtId="0" fontId="2" fillId="3" borderId="728" xfId="0" applyFont="1" applyFill="1" applyBorder="1" applyAlignment="1">
      <alignment horizontal="center"/>
    </xf>
    <xf numFmtId="21" fontId="4" fillId="3" borderId="729" xfId="0" applyNumberFormat="1" applyFont="1" applyFill="1" applyBorder="1" applyAlignment="1">
      <alignment horizontal="center"/>
    </xf>
    <xf numFmtId="165" fontId="4" fillId="3" borderId="730" xfId="0" applyNumberFormat="1" applyFont="1" applyFill="1" applyBorder="1" applyAlignment="1">
      <alignment horizontal="center"/>
    </xf>
    <xf numFmtId="45" fontId="4" fillId="0" borderId="728" xfId="0" applyNumberFormat="1" applyFont="1" applyBorder="1" applyAlignment="1">
      <alignment horizontal="center"/>
    </xf>
    <xf numFmtId="1" fontId="4" fillId="3" borderId="729" xfId="0" applyNumberFormat="1" applyFont="1" applyFill="1" applyBorder="1" applyAlignment="1">
      <alignment horizontal="center"/>
    </xf>
    <xf numFmtId="1" fontId="2" fillId="3" borderId="728" xfId="0" applyNumberFormat="1" applyFont="1" applyFill="1" applyBorder="1" applyAlignment="1">
      <alignment horizontal="center"/>
    </xf>
    <xf numFmtId="1" fontId="4" fillId="3" borderId="730" xfId="0" applyNumberFormat="1" applyFont="1" applyFill="1" applyBorder="1" applyAlignment="1">
      <alignment horizontal="center"/>
    </xf>
    <xf numFmtId="167" fontId="4" fillId="0" borderId="727" xfId="0" applyNumberFormat="1" applyFont="1" applyBorder="1" applyAlignment="1">
      <alignment horizontal="center"/>
    </xf>
    <xf numFmtId="45" fontId="4" fillId="3" borderId="731" xfId="0" applyNumberFormat="1" applyFont="1" applyFill="1" applyBorder="1" applyAlignment="1">
      <alignment horizontal="center"/>
    </xf>
    <xf numFmtId="1" fontId="6" fillId="3" borderId="726" xfId="0" applyNumberFormat="1" applyFont="1" applyFill="1" applyBorder="1" applyAlignment="1">
      <alignment horizontal="center"/>
    </xf>
    <xf numFmtId="1" fontId="6" fillId="3" borderId="732" xfId="0" applyNumberFormat="1" applyFont="1" applyFill="1" applyBorder="1" applyAlignment="1">
      <alignment horizontal="center"/>
    </xf>
    <xf numFmtId="2" fontId="4" fillId="0" borderId="727" xfId="0" applyNumberFormat="1" applyFont="1" applyBorder="1" applyAlignment="1">
      <alignment horizontal="center"/>
    </xf>
    <xf numFmtId="1" fontId="4" fillId="0" borderId="726" xfId="0" applyNumberFormat="1" applyFont="1" applyBorder="1" applyAlignment="1">
      <alignment horizontal="center"/>
    </xf>
    <xf numFmtId="1" fontId="2" fillId="4" borderId="733" xfId="0" applyNumberFormat="1" applyFont="1" applyFill="1" applyBorder="1" applyAlignment="1">
      <alignment horizontal="left"/>
    </xf>
    <xf numFmtId="1" fontId="2" fillId="2" borderId="734" xfId="0" applyNumberFormat="1" applyFont="1" applyFill="1" applyBorder="1" applyAlignment="1">
      <alignment horizontal="left"/>
    </xf>
    <xf numFmtId="2" fontId="4" fillId="0" borderId="735" xfId="0" applyNumberFormat="1" applyFont="1" applyBorder="1" applyAlignment="1">
      <alignment horizontal="center"/>
    </xf>
    <xf numFmtId="2" fontId="4" fillId="0" borderId="736" xfId="0" applyNumberFormat="1" applyFont="1" applyBorder="1" applyAlignment="1">
      <alignment horizontal="center"/>
    </xf>
    <xf numFmtId="1" fontId="2" fillId="4" borderId="737" xfId="0" applyNumberFormat="1" applyFont="1" applyFill="1" applyBorder="1" applyAlignment="1">
      <alignment horizontal="left"/>
    </xf>
    <xf numFmtId="0" fontId="5" fillId="3" borderId="164" xfId="0" applyFont="1" applyFill="1" applyBorder="1" applyAlignment="1">
      <alignment horizontal="center"/>
    </xf>
    <xf numFmtId="1" fontId="2" fillId="2" borderId="738" xfId="0" applyNumberFormat="1" applyFont="1" applyFill="1" applyBorder="1" applyAlignment="1">
      <alignment horizontal="left"/>
    </xf>
    <xf numFmtId="166" fontId="4" fillId="0" borderId="739" xfId="0" applyNumberFormat="1" applyFont="1" applyBorder="1" applyAlignment="1">
      <alignment horizontal="center"/>
    </xf>
    <xf numFmtId="1" fontId="4" fillId="0" borderId="740" xfId="0" applyNumberFormat="1" applyFont="1" applyBorder="1" applyAlignment="1">
      <alignment horizontal="center"/>
    </xf>
    <xf numFmtId="0" fontId="2" fillId="3" borderId="741" xfId="0" applyFont="1" applyFill="1" applyBorder="1" applyAlignment="1">
      <alignment horizontal="center"/>
    </xf>
    <xf numFmtId="21" fontId="4" fillId="3" borderId="742" xfId="0" applyNumberFormat="1" applyFont="1" applyFill="1" applyBorder="1" applyAlignment="1">
      <alignment horizontal="center"/>
    </xf>
    <xf numFmtId="165" fontId="4" fillId="3" borderId="743" xfId="0" applyNumberFormat="1" applyFont="1" applyFill="1" applyBorder="1" applyAlignment="1">
      <alignment horizontal="center"/>
    </xf>
    <xf numFmtId="45" fontId="4" fillId="0" borderId="741" xfId="0" applyNumberFormat="1" applyFont="1" applyBorder="1" applyAlignment="1">
      <alignment horizontal="center"/>
    </xf>
    <xf numFmtId="1" fontId="4" fillId="3" borderId="742" xfId="0" applyNumberFormat="1" applyFont="1" applyFill="1" applyBorder="1" applyAlignment="1">
      <alignment horizontal="center"/>
    </xf>
    <xf numFmtId="1" fontId="2" fillId="3" borderId="741" xfId="0" applyNumberFormat="1" applyFont="1" applyFill="1" applyBorder="1" applyAlignment="1">
      <alignment horizontal="center"/>
    </xf>
    <xf numFmtId="1" fontId="4" fillId="3" borderId="743" xfId="0" applyNumberFormat="1" applyFont="1" applyFill="1" applyBorder="1" applyAlignment="1">
      <alignment horizontal="center"/>
    </xf>
    <xf numFmtId="167" fontId="4" fillId="0" borderId="740" xfId="0" applyNumberFormat="1" applyFont="1" applyBorder="1" applyAlignment="1">
      <alignment horizontal="center"/>
    </xf>
    <xf numFmtId="45" fontId="4" fillId="3" borderId="744" xfId="0" applyNumberFormat="1" applyFont="1" applyFill="1" applyBorder="1" applyAlignment="1">
      <alignment horizontal="center"/>
    </xf>
    <xf numFmtId="1" fontId="6" fillId="3" borderId="739" xfId="0" applyNumberFormat="1" applyFont="1" applyFill="1" applyBorder="1" applyAlignment="1">
      <alignment horizontal="center"/>
    </xf>
    <xf numFmtId="1" fontId="6" fillId="3" borderId="745" xfId="0" applyNumberFormat="1" applyFont="1" applyFill="1" applyBorder="1" applyAlignment="1">
      <alignment horizontal="center"/>
    </xf>
    <xf numFmtId="2" fontId="4" fillId="0" borderId="740" xfId="0" applyNumberFormat="1" applyFont="1" applyBorder="1" applyAlignment="1">
      <alignment horizontal="center"/>
    </xf>
    <xf numFmtId="1" fontId="4" fillId="0" borderId="739" xfId="0" applyNumberFormat="1" applyFont="1" applyBorder="1" applyAlignment="1">
      <alignment horizontal="center"/>
    </xf>
    <xf numFmtId="1" fontId="2" fillId="4" borderId="746" xfId="0" applyNumberFormat="1" applyFont="1" applyFill="1" applyBorder="1" applyAlignment="1">
      <alignment horizontal="left"/>
    </xf>
    <xf numFmtId="1" fontId="2" fillId="2" borderId="747" xfId="0" applyNumberFormat="1" applyFont="1" applyFill="1" applyBorder="1" applyAlignment="1">
      <alignment horizontal="left"/>
    </xf>
    <xf numFmtId="2" fontId="4" fillId="0" borderId="748" xfId="0" applyNumberFormat="1" applyFont="1" applyBorder="1" applyAlignment="1">
      <alignment horizontal="center"/>
    </xf>
    <xf numFmtId="2" fontId="4" fillId="0" borderId="749" xfId="0" applyNumberFormat="1" applyFont="1" applyBorder="1" applyAlignment="1">
      <alignment horizontal="center"/>
    </xf>
    <xf numFmtId="1" fontId="2" fillId="4" borderId="750" xfId="0" applyNumberFormat="1" applyFont="1" applyFill="1" applyBorder="1" applyAlignment="1">
      <alignment horizontal="left"/>
    </xf>
    <xf numFmtId="1" fontId="2" fillId="2" borderId="751" xfId="0" applyNumberFormat="1" applyFont="1" applyFill="1" applyBorder="1" applyAlignment="1">
      <alignment horizontal="left"/>
    </xf>
    <xf numFmtId="166" fontId="4" fillId="0" borderId="752" xfId="0" applyNumberFormat="1" applyFont="1" applyBorder="1" applyAlignment="1">
      <alignment horizontal="center"/>
    </xf>
    <xf numFmtId="1" fontId="4" fillId="0" borderId="753" xfId="0" applyNumberFormat="1" applyFont="1" applyBorder="1" applyAlignment="1">
      <alignment horizontal="center"/>
    </xf>
    <xf numFmtId="0" fontId="2" fillId="3" borderId="754" xfId="0" applyFont="1" applyFill="1" applyBorder="1" applyAlignment="1">
      <alignment horizontal="center"/>
    </xf>
    <xf numFmtId="21" fontId="4" fillId="3" borderId="755" xfId="0" applyNumberFormat="1" applyFont="1" applyFill="1" applyBorder="1" applyAlignment="1">
      <alignment horizontal="center"/>
    </xf>
    <xf numFmtId="165" fontId="4" fillId="3" borderId="756" xfId="0" applyNumberFormat="1" applyFont="1" applyFill="1" applyBorder="1" applyAlignment="1">
      <alignment horizontal="center"/>
    </xf>
    <xf numFmtId="45" fontId="4" fillId="0" borderId="754" xfId="0" applyNumberFormat="1" applyFont="1" applyBorder="1" applyAlignment="1">
      <alignment horizontal="center"/>
    </xf>
    <xf numFmtId="1" fontId="4" fillId="3" borderId="755" xfId="0" applyNumberFormat="1" applyFont="1" applyFill="1" applyBorder="1" applyAlignment="1">
      <alignment horizontal="center"/>
    </xf>
    <xf numFmtId="1" fontId="2" fillId="3" borderId="754" xfId="0" applyNumberFormat="1" applyFont="1" applyFill="1" applyBorder="1" applyAlignment="1">
      <alignment horizontal="center"/>
    </xf>
    <xf numFmtId="1" fontId="4" fillId="3" borderId="756" xfId="0" applyNumberFormat="1" applyFont="1" applyFill="1" applyBorder="1" applyAlignment="1">
      <alignment horizontal="center"/>
    </xf>
    <xf numFmtId="167" fontId="4" fillId="0" borderId="753" xfId="0" applyNumberFormat="1" applyFont="1" applyBorder="1" applyAlignment="1">
      <alignment horizontal="center"/>
    </xf>
    <xf numFmtId="45" fontId="4" fillId="3" borderId="757" xfId="0" applyNumberFormat="1" applyFont="1" applyFill="1" applyBorder="1" applyAlignment="1">
      <alignment horizontal="center"/>
    </xf>
    <xf numFmtId="1" fontId="6" fillId="3" borderId="752" xfId="0" applyNumberFormat="1" applyFont="1" applyFill="1" applyBorder="1" applyAlignment="1">
      <alignment horizontal="center"/>
    </xf>
    <xf numFmtId="1" fontId="6" fillId="3" borderId="758" xfId="0" applyNumberFormat="1" applyFont="1" applyFill="1" applyBorder="1" applyAlignment="1">
      <alignment horizontal="center"/>
    </xf>
    <xf numFmtId="2" fontId="4" fillId="0" borderId="753" xfId="0" applyNumberFormat="1" applyFont="1" applyBorder="1" applyAlignment="1">
      <alignment horizontal="center"/>
    </xf>
    <xf numFmtId="1" fontId="4" fillId="0" borderId="752" xfId="0" applyNumberFormat="1" applyFont="1" applyBorder="1" applyAlignment="1">
      <alignment horizontal="center"/>
    </xf>
    <xf numFmtId="1" fontId="2" fillId="4" borderId="759" xfId="0" applyNumberFormat="1" applyFont="1" applyFill="1" applyBorder="1" applyAlignment="1">
      <alignment horizontal="left"/>
    </xf>
    <xf numFmtId="1" fontId="2" fillId="2" borderId="760" xfId="0" applyNumberFormat="1" applyFont="1" applyFill="1" applyBorder="1" applyAlignment="1">
      <alignment horizontal="left"/>
    </xf>
    <xf numFmtId="2" fontId="4" fillId="0" borderId="761" xfId="0" applyNumberFormat="1" applyFont="1" applyBorder="1" applyAlignment="1">
      <alignment horizontal="center"/>
    </xf>
    <xf numFmtId="2" fontId="4" fillId="0" borderId="762" xfId="0" applyNumberFormat="1" applyFont="1" applyBorder="1" applyAlignment="1">
      <alignment horizontal="center"/>
    </xf>
    <xf numFmtId="1" fontId="2" fillId="4" borderId="763" xfId="0" applyNumberFormat="1" applyFont="1" applyFill="1" applyBorder="1" applyAlignment="1">
      <alignment horizontal="left"/>
    </xf>
    <xf numFmtId="1" fontId="2" fillId="2" borderId="764" xfId="0" applyNumberFormat="1" applyFont="1" applyFill="1" applyBorder="1" applyAlignment="1">
      <alignment horizontal="left"/>
    </xf>
    <xf numFmtId="166" fontId="4" fillId="0" borderId="765" xfId="0" applyNumberFormat="1" applyFont="1" applyBorder="1" applyAlignment="1">
      <alignment horizontal="center"/>
    </xf>
    <xf numFmtId="1" fontId="4" fillId="3" borderId="766" xfId="0" applyNumberFormat="1" applyFont="1" applyFill="1" applyBorder="1" applyAlignment="1">
      <alignment horizontal="center"/>
    </xf>
    <xf numFmtId="0" fontId="2" fillId="3" borderId="767" xfId="0" applyFont="1" applyFill="1" applyBorder="1" applyAlignment="1">
      <alignment horizontal="center"/>
    </xf>
    <xf numFmtId="21" fontId="4" fillId="3" borderId="768" xfId="0" applyNumberFormat="1" applyFont="1" applyFill="1" applyBorder="1" applyAlignment="1">
      <alignment horizontal="center"/>
    </xf>
    <xf numFmtId="165" fontId="4" fillId="3" borderId="769" xfId="0" applyNumberFormat="1" applyFont="1" applyFill="1" applyBorder="1" applyAlignment="1">
      <alignment horizontal="center"/>
    </xf>
    <xf numFmtId="45" fontId="4" fillId="0" borderId="767" xfId="0" applyNumberFormat="1" applyFont="1" applyBorder="1" applyAlignment="1">
      <alignment horizontal="center"/>
    </xf>
    <xf numFmtId="1" fontId="4" fillId="3" borderId="768" xfId="0" applyNumberFormat="1" applyFont="1" applyFill="1" applyBorder="1" applyAlignment="1">
      <alignment horizontal="center"/>
    </xf>
    <xf numFmtId="1" fontId="2" fillId="3" borderId="767" xfId="0" applyNumberFormat="1" applyFont="1" applyFill="1" applyBorder="1" applyAlignment="1">
      <alignment horizontal="center"/>
    </xf>
    <xf numFmtId="1" fontId="4" fillId="3" borderId="769" xfId="0" applyNumberFormat="1" applyFont="1" applyFill="1" applyBorder="1" applyAlignment="1">
      <alignment horizontal="center"/>
    </xf>
    <xf numFmtId="167" fontId="4" fillId="0" borderId="766" xfId="0" applyNumberFormat="1" applyFont="1" applyBorder="1" applyAlignment="1">
      <alignment horizontal="center"/>
    </xf>
    <xf numFmtId="45" fontId="4" fillId="3" borderId="770" xfId="0" applyNumberFormat="1" applyFont="1" applyFill="1" applyBorder="1" applyAlignment="1">
      <alignment horizontal="center"/>
    </xf>
    <xf numFmtId="1" fontId="6" fillId="3" borderId="765" xfId="0" applyNumberFormat="1" applyFont="1" applyFill="1" applyBorder="1" applyAlignment="1">
      <alignment horizontal="center"/>
    </xf>
    <xf numFmtId="1" fontId="6" fillId="3" borderId="771" xfId="0" applyNumberFormat="1" applyFont="1" applyFill="1" applyBorder="1" applyAlignment="1">
      <alignment horizontal="center"/>
    </xf>
    <xf numFmtId="2" fontId="4" fillId="0" borderId="766" xfId="0" applyNumberFormat="1" applyFont="1" applyBorder="1" applyAlignment="1">
      <alignment horizontal="center"/>
    </xf>
    <xf numFmtId="1" fontId="4" fillId="0" borderId="765" xfId="0" applyNumberFormat="1" applyFont="1" applyBorder="1" applyAlignment="1">
      <alignment horizontal="center"/>
    </xf>
    <xf numFmtId="1" fontId="2" fillId="4" borderId="772" xfId="0" applyNumberFormat="1" applyFont="1" applyFill="1" applyBorder="1" applyAlignment="1">
      <alignment horizontal="left"/>
    </xf>
    <xf numFmtId="1" fontId="2" fillId="2" borderId="773" xfId="0" applyNumberFormat="1" applyFont="1" applyFill="1" applyBorder="1" applyAlignment="1">
      <alignment horizontal="left"/>
    </xf>
    <xf numFmtId="2" fontId="4" fillId="0" borderId="774" xfId="0" applyNumberFormat="1" applyFont="1" applyBorder="1" applyAlignment="1">
      <alignment horizontal="center"/>
    </xf>
    <xf numFmtId="2" fontId="4" fillId="0" borderId="775" xfId="0" applyNumberFormat="1" applyFont="1" applyBorder="1" applyAlignment="1">
      <alignment horizontal="center"/>
    </xf>
    <xf numFmtId="1" fontId="2" fillId="4" borderId="776" xfId="0" applyNumberFormat="1" applyFont="1" applyFill="1" applyBorder="1" applyAlignment="1">
      <alignment horizontal="left"/>
    </xf>
    <xf numFmtId="1" fontId="2" fillId="2" borderId="777" xfId="0" applyNumberFormat="1" applyFont="1" applyFill="1" applyBorder="1" applyAlignment="1">
      <alignment horizontal="left"/>
    </xf>
    <xf numFmtId="166" fontId="4" fillId="0" borderId="778" xfId="0" applyNumberFormat="1" applyFont="1" applyBorder="1" applyAlignment="1">
      <alignment horizontal="center"/>
    </xf>
    <xf numFmtId="1" fontId="4" fillId="0" borderId="779" xfId="0" applyNumberFormat="1" applyFont="1" applyBorder="1" applyAlignment="1">
      <alignment horizontal="center"/>
    </xf>
    <xf numFmtId="0" fontId="2" fillId="3" borderId="780" xfId="0" applyFont="1" applyFill="1" applyBorder="1" applyAlignment="1">
      <alignment horizontal="center"/>
    </xf>
    <xf numFmtId="21" fontId="4" fillId="3" borderId="781" xfId="0" applyNumberFormat="1" applyFont="1" applyFill="1" applyBorder="1" applyAlignment="1">
      <alignment horizontal="center"/>
    </xf>
    <xf numFmtId="165" fontId="4" fillId="3" borderId="782" xfId="0" applyNumberFormat="1" applyFont="1" applyFill="1" applyBorder="1" applyAlignment="1">
      <alignment horizontal="center"/>
    </xf>
    <xf numFmtId="45" fontId="4" fillId="0" borderId="780" xfId="0" applyNumberFormat="1" applyFont="1" applyBorder="1" applyAlignment="1">
      <alignment horizontal="center"/>
    </xf>
    <xf numFmtId="1" fontId="4" fillId="3" borderId="781" xfId="0" applyNumberFormat="1" applyFont="1" applyFill="1" applyBorder="1" applyAlignment="1">
      <alignment horizontal="center"/>
    </xf>
    <xf numFmtId="1" fontId="2" fillId="3" borderId="780" xfId="0" applyNumberFormat="1" applyFont="1" applyFill="1" applyBorder="1" applyAlignment="1">
      <alignment horizontal="center"/>
    </xf>
    <xf numFmtId="1" fontId="4" fillId="3" borderId="782" xfId="0" applyNumberFormat="1" applyFont="1" applyFill="1" applyBorder="1" applyAlignment="1">
      <alignment horizontal="center"/>
    </xf>
    <xf numFmtId="167" fontId="4" fillId="0" borderId="779" xfId="0" applyNumberFormat="1" applyFont="1" applyBorder="1" applyAlignment="1">
      <alignment horizontal="center"/>
    </xf>
    <xf numFmtId="45" fontId="4" fillId="3" borderId="783" xfId="0" applyNumberFormat="1" applyFont="1" applyFill="1" applyBorder="1" applyAlignment="1">
      <alignment horizontal="center"/>
    </xf>
    <xf numFmtId="1" fontId="6" fillId="3" borderId="778" xfId="0" applyNumberFormat="1" applyFont="1" applyFill="1" applyBorder="1" applyAlignment="1">
      <alignment horizontal="center"/>
    </xf>
    <xf numFmtId="1" fontId="6" fillId="3" borderId="784" xfId="0" applyNumberFormat="1" applyFont="1" applyFill="1" applyBorder="1" applyAlignment="1">
      <alignment horizontal="center"/>
    </xf>
    <xf numFmtId="2" fontId="4" fillId="0" borderId="779" xfId="0" applyNumberFormat="1" applyFont="1" applyBorder="1" applyAlignment="1">
      <alignment horizontal="center"/>
    </xf>
    <xf numFmtId="1" fontId="4" fillId="0" borderId="778" xfId="0" applyNumberFormat="1" applyFont="1" applyBorder="1" applyAlignment="1">
      <alignment horizontal="center"/>
    </xf>
    <xf numFmtId="1" fontId="2" fillId="4" borderId="785" xfId="0" applyNumberFormat="1" applyFont="1" applyFill="1" applyBorder="1" applyAlignment="1">
      <alignment horizontal="left"/>
    </xf>
    <xf numFmtId="1" fontId="2" fillId="6" borderId="177" xfId="0" applyNumberFormat="1" applyFont="1" applyFill="1" applyBorder="1" applyAlignment="1">
      <alignment horizontal="center"/>
    </xf>
    <xf numFmtId="1" fontId="2" fillId="2" borderId="786" xfId="0" applyNumberFormat="1" applyFont="1" applyFill="1" applyBorder="1" applyAlignment="1">
      <alignment horizontal="left"/>
    </xf>
    <xf numFmtId="2" fontId="4" fillId="0" borderId="787" xfId="0" applyNumberFormat="1" applyFont="1" applyBorder="1" applyAlignment="1">
      <alignment horizontal="center"/>
    </xf>
    <xf numFmtId="2" fontId="4" fillId="0" borderId="788" xfId="0" applyNumberFormat="1" applyFont="1" applyBorder="1" applyAlignment="1">
      <alignment horizontal="center"/>
    </xf>
    <xf numFmtId="1" fontId="2" fillId="4" borderId="789" xfId="0" applyNumberFormat="1" applyFont="1" applyFill="1" applyBorder="1" applyAlignment="1">
      <alignment horizontal="left"/>
    </xf>
    <xf numFmtId="1" fontId="2" fillId="2" borderId="790" xfId="0" applyNumberFormat="1" applyFont="1" applyFill="1" applyBorder="1" applyAlignment="1">
      <alignment horizontal="left"/>
    </xf>
    <xf numFmtId="166" fontId="4" fillId="0" borderId="791" xfId="0" applyNumberFormat="1" applyFont="1" applyBorder="1" applyAlignment="1">
      <alignment horizontal="center"/>
    </xf>
    <xf numFmtId="1" fontId="4" fillId="0" borderId="792" xfId="0" applyNumberFormat="1" applyFont="1" applyBorder="1" applyAlignment="1">
      <alignment horizontal="center"/>
    </xf>
    <xf numFmtId="0" fontId="2" fillId="3" borderId="793" xfId="0" applyFont="1" applyFill="1" applyBorder="1" applyAlignment="1">
      <alignment horizontal="center"/>
    </xf>
    <xf numFmtId="21" fontId="4" fillId="3" borderId="794" xfId="0" applyNumberFormat="1" applyFont="1" applyFill="1" applyBorder="1" applyAlignment="1">
      <alignment horizontal="center"/>
    </xf>
    <xf numFmtId="165" fontId="4" fillId="3" borderId="795" xfId="0" applyNumberFormat="1" applyFont="1" applyFill="1" applyBorder="1" applyAlignment="1">
      <alignment horizontal="center"/>
    </xf>
    <xf numFmtId="45" fontId="4" fillId="0" borderId="793" xfId="0" applyNumberFormat="1" applyFont="1" applyBorder="1" applyAlignment="1">
      <alignment horizontal="center"/>
    </xf>
    <xf numFmtId="1" fontId="4" fillId="3" borderId="794" xfId="0" applyNumberFormat="1" applyFont="1" applyFill="1" applyBorder="1" applyAlignment="1">
      <alignment horizontal="center"/>
    </xf>
    <xf numFmtId="1" fontId="2" fillId="3" borderId="793" xfId="0" applyNumberFormat="1" applyFont="1" applyFill="1" applyBorder="1" applyAlignment="1">
      <alignment horizontal="center"/>
    </xf>
    <xf numFmtId="1" fontId="4" fillId="3" borderId="795" xfId="0" applyNumberFormat="1" applyFont="1" applyFill="1" applyBorder="1" applyAlignment="1">
      <alignment horizontal="center"/>
    </xf>
    <xf numFmtId="167" fontId="4" fillId="0" borderId="792" xfId="0" applyNumberFormat="1" applyFont="1" applyBorder="1" applyAlignment="1">
      <alignment horizontal="center"/>
    </xf>
    <xf numFmtId="45" fontId="4" fillId="3" borderId="796" xfId="0" applyNumberFormat="1" applyFont="1" applyFill="1" applyBorder="1" applyAlignment="1">
      <alignment horizontal="center"/>
    </xf>
    <xf numFmtId="1" fontId="6" fillId="3" borderId="791" xfId="0" applyNumberFormat="1" applyFont="1" applyFill="1" applyBorder="1" applyAlignment="1">
      <alignment horizontal="center"/>
    </xf>
    <xf numFmtId="1" fontId="6" fillId="3" borderId="797" xfId="0" applyNumberFormat="1" applyFont="1" applyFill="1" applyBorder="1" applyAlignment="1">
      <alignment horizontal="center"/>
    </xf>
    <xf numFmtId="2" fontId="4" fillId="0" borderId="792" xfId="0" applyNumberFormat="1" applyFont="1" applyBorder="1" applyAlignment="1">
      <alignment horizontal="center"/>
    </xf>
    <xf numFmtId="1" fontId="4" fillId="0" borderId="791" xfId="0" applyNumberFormat="1" applyFont="1" applyBorder="1" applyAlignment="1">
      <alignment horizontal="center"/>
    </xf>
    <xf numFmtId="1" fontId="2" fillId="4" borderId="798" xfId="0" applyNumberFormat="1" applyFont="1" applyFill="1" applyBorder="1" applyAlignment="1">
      <alignment horizontal="left"/>
    </xf>
    <xf numFmtId="1" fontId="2" fillId="2" borderId="799" xfId="0" applyNumberFormat="1" applyFont="1" applyFill="1" applyBorder="1" applyAlignment="1">
      <alignment horizontal="left"/>
    </xf>
    <xf numFmtId="2" fontId="4" fillId="0" borderId="800" xfId="0" applyNumberFormat="1" applyFont="1" applyBorder="1" applyAlignment="1">
      <alignment horizontal="center"/>
    </xf>
    <xf numFmtId="2" fontId="4" fillId="0" borderId="801" xfId="0" applyNumberFormat="1" applyFont="1" applyBorder="1" applyAlignment="1">
      <alignment horizontal="center"/>
    </xf>
    <xf numFmtId="1" fontId="2" fillId="4" borderId="802" xfId="0" applyNumberFormat="1" applyFont="1" applyFill="1" applyBorder="1" applyAlignment="1">
      <alignment horizontal="left"/>
    </xf>
    <xf numFmtId="0" fontId="2" fillId="0" borderId="164" xfId="0" applyFont="1" applyBorder="1" applyAlignment="1">
      <alignment horizontal="center"/>
    </xf>
    <xf numFmtId="165" fontId="4" fillId="0" borderId="615" xfId="0" applyNumberFormat="1" applyFont="1" applyBorder="1" applyAlignment="1">
      <alignment horizontal="center"/>
    </xf>
    <xf numFmtId="45" fontId="4" fillId="0" borderId="641" xfId="0" applyNumberFormat="1" applyFont="1" applyBorder="1" applyAlignment="1">
      <alignment horizontal="center"/>
    </xf>
    <xf numFmtId="0" fontId="2" fillId="0" borderId="46" xfId="0" applyFont="1" applyBorder="1" applyAlignment="1">
      <alignment horizontal="center"/>
    </xf>
    <xf numFmtId="165" fontId="4" fillId="0" borderId="343" xfId="0" applyNumberFormat="1" applyFont="1" applyBorder="1" applyAlignment="1">
      <alignment horizontal="center"/>
    </xf>
    <xf numFmtId="1" fontId="4" fillId="0" borderId="658" xfId="0" applyNumberFormat="1" applyFont="1" applyBorder="1" applyAlignment="1">
      <alignment horizontal="center"/>
    </xf>
    <xf numFmtId="45" fontId="4" fillId="0" borderId="642" xfId="0" applyNumberFormat="1" applyFont="1" applyBorder="1" applyAlignment="1">
      <alignment horizontal="center"/>
    </xf>
    <xf numFmtId="1" fontId="2" fillId="2" borderId="803" xfId="0" applyNumberFormat="1" applyFont="1" applyFill="1" applyBorder="1" applyAlignment="1">
      <alignment horizontal="left"/>
    </xf>
    <xf numFmtId="166" fontId="4" fillId="0" borderId="804" xfId="0" applyNumberFormat="1" applyFont="1" applyBorder="1" applyAlignment="1">
      <alignment horizontal="center"/>
    </xf>
    <xf numFmtId="1" fontId="4" fillId="0" borderId="805" xfId="0" applyNumberFormat="1" applyFont="1" applyBorder="1" applyAlignment="1">
      <alignment horizontal="center"/>
    </xf>
    <xf numFmtId="0" fontId="2" fillId="0" borderId="806" xfId="0" applyFont="1" applyBorder="1" applyAlignment="1">
      <alignment horizontal="center"/>
    </xf>
    <xf numFmtId="21" fontId="4" fillId="0" borderId="807" xfId="0" applyNumberFormat="1" applyFont="1" applyBorder="1" applyAlignment="1">
      <alignment horizontal="center"/>
    </xf>
    <xf numFmtId="165" fontId="4" fillId="0" borderId="808" xfId="0" applyNumberFormat="1" applyFont="1" applyBorder="1" applyAlignment="1">
      <alignment horizontal="center"/>
    </xf>
    <xf numFmtId="45" fontId="4" fillId="0" borderId="806" xfId="0" applyNumberFormat="1" applyFont="1" applyBorder="1" applyAlignment="1">
      <alignment horizontal="center"/>
    </xf>
    <xf numFmtId="1" fontId="4" fillId="0" borderId="807" xfId="0" applyNumberFormat="1" applyFont="1" applyBorder="1" applyAlignment="1">
      <alignment horizontal="center"/>
    </xf>
    <xf numFmtId="1" fontId="2" fillId="0" borderId="806" xfId="0" applyNumberFormat="1" applyFont="1" applyBorder="1" applyAlignment="1">
      <alignment horizontal="center"/>
    </xf>
    <xf numFmtId="1" fontId="4" fillId="0" borderId="808" xfId="0" applyNumberFormat="1" applyFont="1" applyBorder="1" applyAlignment="1">
      <alignment horizontal="center"/>
    </xf>
    <xf numFmtId="167" fontId="4" fillId="0" borderId="805" xfId="0" applyNumberFormat="1" applyFont="1" applyBorder="1" applyAlignment="1">
      <alignment horizontal="center"/>
    </xf>
    <xf numFmtId="45" fontId="4" fillId="0" borderId="809" xfId="0" applyNumberFormat="1" applyFont="1" applyBorder="1" applyAlignment="1">
      <alignment horizontal="center"/>
    </xf>
    <xf numFmtId="1" fontId="6" fillId="3" borderId="804" xfId="0" applyNumberFormat="1" applyFont="1" applyFill="1" applyBorder="1" applyAlignment="1">
      <alignment horizontal="center"/>
    </xf>
    <xf numFmtId="1" fontId="6" fillId="3" borderId="810" xfId="0" applyNumberFormat="1" applyFont="1" applyFill="1" applyBorder="1" applyAlignment="1">
      <alignment horizontal="center"/>
    </xf>
    <xf numFmtId="2" fontId="4" fillId="0" borderId="805" xfId="0" applyNumberFormat="1" applyFont="1" applyBorder="1" applyAlignment="1">
      <alignment horizontal="center"/>
    </xf>
    <xf numFmtId="1" fontId="4" fillId="0" borderId="804" xfId="0" applyNumberFormat="1" applyFont="1" applyBorder="1" applyAlignment="1">
      <alignment horizontal="center"/>
    </xf>
    <xf numFmtId="1" fontId="2" fillId="4" borderId="811" xfId="0" applyNumberFormat="1" applyFont="1" applyFill="1" applyBorder="1" applyAlignment="1">
      <alignment horizontal="left"/>
    </xf>
    <xf numFmtId="0" fontId="2" fillId="0" borderId="177" xfId="0" applyFont="1" applyBorder="1" applyAlignment="1">
      <alignment horizontal="center"/>
    </xf>
    <xf numFmtId="165" fontId="4" fillId="0" borderId="618" xfId="0" applyNumberFormat="1" applyFont="1" applyBorder="1" applyAlignment="1">
      <alignment horizontal="center"/>
    </xf>
    <xf numFmtId="45" fontId="4" fillId="0" borderId="653" xfId="0" applyNumberFormat="1" applyFont="1" applyBorder="1" applyAlignment="1">
      <alignment horizontal="center"/>
    </xf>
    <xf numFmtId="1" fontId="2" fillId="2" borderId="812" xfId="0" applyNumberFormat="1" applyFont="1" applyFill="1" applyBorder="1" applyAlignment="1">
      <alignment horizontal="left"/>
    </xf>
    <xf numFmtId="0" fontId="2" fillId="0" borderId="35" xfId="0" applyFont="1" applyBorder="1" applyAlignment="1">
      <alignment horizontal="center"/>
    </xf>
    <xf numFmtId="165" fontId="4" fillId="0" borderId="413" xfId="0" applyNumberFormat="1" applyFont="1" applyBorder="1" applyAlignment="1">
      <alignment horizontal="center"/>
    </xf>
    <xf numFmtId="45" fontId="4" fillId="0" borderId="639" xfId="0" applyNumberFormat="1" applyFont="1" applyBorder="1" applyAlignment="1">
      <alignment horizontal="center"/>
    </xf>
    <xf numFmtId="2" fontId="4" fillId="0" borderId="813" xfId="0" applyNumberFormat="1" applyFont="1" applyBorder="1" applyAlignment="1">
      <alignment horizontal="center"/>
    </xf>
    <xf numFmtId="2" fontId="4" fillId="0" borderId="814" xfId="0" applyNumberFormat="1" applyFont="1" applyBorder="1" applyAlignment="1">
      <alignment horizontal="center"/>
    </xf>
    <xf numFmtId="1" fontId="2" fillId="4" borderId="815" xfId="0" applyNumberFormat="1" applyFont="1" applyFill="1" applyBorder="1" applyAlignment="1">
      <alignment horizontal="left"/>
    </xf>
    <xf numFmtId="1" fontId="2" fillId="2" borderId="816" xfId="0" applyNumberFormat="1" applyFont="1" applyFill="1" applyBorder="1" applyAlignment="1">
      <alignment horizontal="left"/>
    </xf>
    <xf numFmtId="166" fontId="4" fillId="0" borderId="817" xfId="0" applyNumberFormat="1" applyFont="1" applyBorder="1" applyAlignment="1">
      <alignment horizontal="center"/>
    </xf>
    <xf numFmtId="1" fontId="4" fillId="3" borderId="818" xfId="0" applyNumberFormat="1" applyFont="1" applyFill="1" applyBorder="1" applyAlignment="1">
      <alignment horizontal="center"/>
    </xf>
    <xf numFmtId="0" fontId="2" fillId="3" borderId="819" xfId="0" applyFont="1" applyFill="1" applyBorder="1" applyAlignment="1">
      <alignment horizontal="center"/>
    </xf>
    <xf numFmtId="21" fontId="4" fillId="3" borderId="820" xfId="0" applyNumberFormat="1" applyFont="1" applyFill="1" applyBorder="1" applyAlignment="1">
      <alignment horizontal="center"/>
    </xf>
    <xf numFmtId="165" fontId="4" fillId="3" borderId="821" xfId="0" applyNumberFormat="1" applyFont="1" applyFill="1" applyBorder="1" applyAlignment="1">
      <alignment horizontal="center"/>
    </xf>
    <xf numFmtId="45" fontId="4" fillId="0" borderId="819" xfId="0" applyNumberFormat="1" applyFont="1" applyBorder="1" applyAlignment="1">
      <alignment horizontal="center"/>
    </xf>
    <xf numFmtId="1" fontId="4" fillId="3" borderId="820" xfId="0" applyNumberFormat="1" applyFont="1" applyFill="1" applyBorder="1" applyAlignment="1">
      <alignment horizontal="center"/>
    </xf>
    <xf numFmtId="1" fontId="2" fillId="3" borderId="819" xfId="0" applyNumberFormat="1" applyFont="1" applyFill="1" applyBorder="1" applyAlignment="1">
      <alignment horizontal="center"/>
    </xf>
    <xf numFmtId="1" fontId="4" fillId="3" borderId="821" xfId="0" applyNumberFormat="1" applyFont="1" applyFill="1" applyBorder="1" applyAlignment="1">
      <alignment horizontal="center"/>
    </xf>
    <xf numFmtId="167" fontId="4" fillId="0" borderId="818" xfId="0" applyNumberFormat="1" applyFont="1" applyBorder="1" applyAlignment="1">
      <alignment horizontal="center"/>
    </xf>
    <xf numFmtId="45" fontId="4" fillId="3" borderId="822" xfId="0" applyNumberFormat="1" applyFont="1" applyFill="1" applyBorder="1" applyAlignment="1">
      <alignment horizontal="center"/>
    </xf>
    <xf numFmtId="1" fontId="6" fillId="3" borderId="823" xfId="0" applyNumberFormat="1" applyFont="1" applyFill="1" applyBorder="1" applyAlignment="1">
      <alignment horizontal="center"/>
    </xf>
    <xf numFmtId="1" fontId="6" fillId="3" borderId="824" xfId="0" applyNumberFormat="1" applyFont="1" applyFill="1" applyBorder="1" applyAlignment="1">
      <alignment horizontal="center"/>
    </xf>
    <xf numFmtId="2" fontId="4" fillId="0" borderId="818" xfId="0" applyNumberFormat="1" applyFont="1" applyBorder="1" applyAlignment="1">
      <alignment horizontal="center"/>
    </xf>
    <xf numFmtId="1" fontId="4" fillId="0" borderId="823" xfId="0" applyNumberFormat="1" applyFont="1" applyBorder="1" applyAlignment="1">
      <alignment horizontal="center"/>
    </xf>
    <xf numFmtId="1" fontId="2" fillId="4" borderId="825" xfId="0" applyNumberFormat="1" applyFont="1" applyFill="1" applyBorder="1" applyAlignment="1">
      <alignment horizontal="left"/>
    </xf>
    <xf numFmtId="1" fontId="2" fillId="2" borderId="826" xfId="0" applyNumberFormat="1" applyFont="1" applyFill="1" applyBorder="1" applyAlignment="1">
      <alignment horizontal="left"/>
    </xf>
    <xf numFmtId="2" fontId="4" fillId="0" borderId="827" xfId="0" applyNumberFormat="1" applyFont="1" applyBorder="1" applyAlignment="1">
      <alignment horizontal="center"/>
    </xf>
    <xf numFmtId="2" fontId="4" fillId="0" borderId="828" xfId="0" applyNumberFormat="1" applyFont="1" applyBorder="1" applyAlignment="1">
      <alignment horizontal="center"/>
    </xf>
    <xf numFmtId="1" fontId="2" fillId="4" borderId="829" xfId="0" applyNumberFormat="1" applyFont="1" applyFill="1" applyBorder="1" applyAlignment="1">
      <alignment horizontal="left"/>
    </xf>
    <xf numFmtId="1" fontId="2" fillId="2" borderId="830" xfId="0" applyNumberFormat="1" applyFont="1" applyFill="1" applyBorder="1" applyAlignment="1">
      <alignment horizontal="left"/>
    </xf>
    <xf numFmtId="166" fontId="4" fillId="0" borderId="831" xfId="0" applyNumberFormat="1" applyFont="1" applyBorder="1" applyAlignment="1">
      <alignment horizontal="center"/>
    </xf>
    <xf numFmtId="1" fontId="4" fillId="0" borderId="832" xfId="0" applyNumberFormat="1" applyFont="1" applyBorder="1" applyAlignment="1">
      <alignment horizontal="center"/>
    </xf>
    <xf numFmtId="0" fontId="2" fillId="0" borderId="833" xfId="0" applyFont="1" applyBorder="1" applyAlignment="1">
      <alignment horizontal="center"/>
    </xf>
    <xf numFmtId="21" fontId="4" fillId="3" borderId="834" xfId="0" applyNumberFormat="1" applyFont="1" applyFill="1" applyBorder="1" applyAlignment="1">
      <alignment horizontal="center"/>
    </xf>
    <xf numFmtId="165" fontId="4" fillId="3" borderId="835" xfId="0" applyNumberFormat="1" applyFont="1" applyFill="1" applyBorder="1" applyAlignment="1">
      <alignment horizontal="center"/>
    </xf>
    <xf numFmtId="45" fontId="4" fillId="0" borderId="833" xfId="0" applyNumberFormat="1" applyFont="1" applyBorder="1" applyAlignment="1">
      <alignment horizontal="center"/>
    </xf>
    <xf numFmtId="1" fontId="4" fillId="3" borderId="834" xfId="0" applyNumberFormat="1" applyFont="1" applyFill="1" applyBorder="1" applyAlignment="1">
      <alignment horizontal="center"/>
    </xf>
    <xf numFmtId="1" fontId="2" fillId="3" borderId="833" xfId="0" applyNumberFormat="1" applyFont="1" applyFill="1" applyBorder="1" applyAlignment="1">
      <alignment horizontal="center"/>
    </xf>
    <xf numFmtId="1" fontId="4" fillId="3" borderId="835" xfId="0" applyNumberFormat="1" applyFont="1" applyFill="1" applyBorder="1" applyAlignment="1">
      <alignment horizontal="center"/>
    </xf>
    <xf numFmtId="167" fontId="4" fillId="0" borderId="832" xfId="0" applyNumberFormat="1" applyFont="1" applyBorder="1" applyAlignment="1">
      <alignment horizontal="center"/>
    </xf>
    <xf numFmtId="45" fontId="4" fillId="3" borderId="836" xfId="0" applyNumberFormat="1" applyFont="1" applyFill="1" applyBorder="1" applyAlignment="1">
      <alignment horizontal="center"/>
    </xf>
    <xf numFmtId="1" fontId="6" fillId="3" borderId="831" xfId="0" applyNumberFormat="1" applyFont="1" applyFill="1" applyBorder="1" applyAlignment="1">
      <alignment horizontal="center"/>
    </xf>
    <xf numFmtId="1" fontId="6" fillId="3" borderId="837" xfId="0" applyNumberFormat="1" applyFont="1" applyFill="1" applyBorder="1" applyAlignment="1">
      <alignment horizontal="center"/>
    </xf>
    <xf numFmtId="2" fontId="4" fillId="0" borderId="832" xfId="0" applyNumberFormat="1" applyFont="1" applyBorder="1" applyAlignment="1">
      <alignment horizontal="center"/>
    </xf>
    <xf numFmtId="1" fontId="4" fillId="0" borderId="831" xfId="0" applyNumberFormat="1" applyFont="1" applyBorder="1" applyAlignment="1">
      <alignment horizontal="center"/>
    </xf>
    <xf numFmtId="1" fontId="2" fillId="4" borderId="838" xfId="0" applyNumberFormat="1" applyFont="1" applyFill="1" applyBorder="1" applyAlignment="1">
      <alignment horizontal="left"/>
    </xf>
    <xf numFmtId="1" fontId="2" fillId="2" borderId="839" xfId="0" applyNumberFormat="1" applyFont="1" applyFill="1" applyBorder="1" applyAlignment="1">
      <alignment horizontal="left"/>
    </xf>
    <xf numFmtId="2" fontId="4" fillId="0" borderId="840" xfId="0" applyNumberFormat="1" applyFont="1" applyBorder="1" applyAlignment="1">
      <alignment horizontal="center"/>
    </xf>
    <xf numFmtId="2" fontId="4" fillId="0" borderId="841" xfId="0" applyNumberFormat="1" applyFont="1" applyBorder="1" applyAlignment="1">
      <alignment horizontal="center"/>
    </xf>
    <xf numFmtId="1" fontId="2" fillId="4" borderId="842" xfId="0" applyNumberFormat="1" applyFont="1" applyFill="1" applyBorder="1" applyAlignment="1">
      <alignment horizontal="left"/>
    </xf>
    <xf numFmtId="1" fontId="2" fillId="2" borderId="843" xfId="0" applyNumberFormat="1" applyFont="1" applyFill="1" applyBorder="1" applyAlignment="1">
      <alignment horizontal="left"/>
    </xf>
    <xf numFmtId="166" fontId="4" fillId="0" borderId="844" xfId="0" applyNumberFormat="1" applyFont="1" applyBorder="1" applyAlignment="1">
      <alignment horizontal="center"/>
    </xf>
    <xf numFmtId="1" fontId="4" fillId="0" borderId="845" xfId="0" applyNumberFormat="1" applyFont="1" applyBorder="1" applyAlignment="1">
      <alignment horizontal="center"/>
    </xf>
    <xf numFmtId="0" fontId="2" fillId="0" borderId="846" xfId="0" applyFont="1" applyBorder="1" applyAlignment="1">
      <alignment horizontal="center"/>
    </xf>
    <xf numFmtId="21" fontId="4" fillId="3" borderId="847" xfId="0" applyNumberFormat="1" applyFont="1" applyFill="1" applyBorder="1" applyAlignment="1">
      <alignment horizontal="center"/>
    </xf>
    <xf numFmtId="165" fontId="4" fillId="3" borderId="848" xfId="0" applyNumberFormat="1" applyFont="1" applyFill="1" applyBorder="1" applyAlignment="1">
      <alignment horizontal="center"/>
    </xf>
    <xf numFmtId="45" fontId="4" fillId="0" borderId="846" xfId="0" applyNumberFormat="1" applyFont="1" applyBorder="1" applyAlignment="1">
      <alignment horizontal="center"/>
    </xf>
    <xf numFmtId="1" fontId="4" fillId="3" borderId="847" xfId="0" applyNumberFormat="1" applyFont="1" applyFill="1" applyBorder="1" applyAlignment="1">
      <alignment horizontal="center"/>
    </xf>
    <xf numFmtId="1" fontId="2" fillId="3" borderId="846" xfId="0" applyNumberFormat="1" applyFont="1" applyFill="1" applyBorder="1" applyAlignment="1">
      <alignment horizontal="center"/>
    </xf>
    <xf numFmtId="1" fontId="4" fillId="3" borderId="848" xfId="0" applyNumberFormat="1" applyFont="1" applyFill="1" applyBorder="1" applyAlignment="1">
      <alignment horizontal="center"/>
    </xf>
    <xf numFmtId="167" fontId="4" fillId="0" borderId="845" xfId="0" applyNumberFormat="1" applyFont="1" applyBorder="1" applyAlignment="1">
      <alignment horizontal="center"/>
    </xf>
    <xf numFmtId="45" fontId="4" fillId="3" borderId="849" xfId="0" applyNumberFormat="1" applyFont="1" applyFill="1" applyBorder="1" applyAlignment="1">
      <alignment horizontal="center"/>
    </xf>
    <xf numFmtId="1" fontId="6" fillId="3" borderId="844" xfId="0" applyNumberFormat="1" applyFont="1" applyFill="1" applyBorder="1" applyAlignment="1">
      <alignment horizontal="center"/>
    </xf>
    <xf numFmtId="1" fontId="6" fillId="3" borderId="850" xfId="0" applyNumberFormat="1" applyFont="1" applyFill="1" applyBorder="1" applyAlignment="1">
      <alignment horizontal="center"/>
    </xf>
    <xf numFmtId="2" fontId="4" fillId="0" borderId="845" xfId="0" applyNumberFormat="1" applyFont="1" applyBorder="1" applyAlignment="1">
      <alignment horizontal="center"/>
    </xf>
    <xf numFmtId="1" fontId="4" fillId="0" borderId="844" xfId="0" applyNumberFormat="1" applyFont="1" applyBorder="1" applyAlignment="1">
      <alignment horizontal="center"/>
    </xf>
    <xf numFmtId="1" fontId="2" fillId="4" borderId="851" xfId="0" applyNumberFormat="1" applyFont="1" applyFill="1" applyBorder="1" applyAlignment="1">
      <alignment horizontal="left"/>
    </xf>
    <xf numFmtId="21" fontId="2" fillId="0" borderId="164" xfId="0" applyNumberFormat="1" applyFont="1" applyBorder="1" applyAlignment="1">
      <alignment horizontal="center"/>
    </xf>
    <xf numFmtId="1" fontId="2" fillId="2" borderId="852" xfId="0" applyNumberFormat="1" applyFont="1" applyFill="1" applyBorder="1" applyAlignment="1">
      <alignment horizontal="left"/>
    </xf>
    <xf numFmtId="2" fontId="4" fillId="0" borderId="853" xfId="0" applyNumberFormat="1" applyFont="1" applyBorder="1" applyAlignment="1">
      <alignment horizontal="center"/>
    </xf>
    <xf numFmtId="2" fontId="4" fillId="0" borderId="854" xfId="0" applyNumberFormat="1" applyFont="1" applyBorder="1" applyAlignment="1">
      <alignment horizontal="center"/>
    </xf>
    <xf numFmtId="1" fontId="2" fillId="4" borderId="855" xfId="0" applyNumberFormat="1" applyFont="1" applyFill="1" applyBorder="1" applyAlignment="1">
      <alignment horizontal="left"/>
    </xf>
    <xf numFmtId="1" fontId="2" fillId="2" borderId="856" xfId="0" applyNumberFormat="1" applyFont="1" applyFill="1" applyBorder="1" applyAlignment="1">
      <alignment horizontal="left"/>
    </xf>
    <xf numFmtId="166" fontId="4" fillId="0" borderId="857" xfId="0" applyNumberFormat="1" applyFont="1" applyBorder="1" applyAlignment="1">
      <alignment horizontal="center"/>
    </xf>
    <xf numFmtId="1" fontId="4" fillId="0" borderId="857" xfId="0" applyNumberFormat="1" applyFont="1" applyBorder="1" applyAlignment="1">
      <alignment horizontal="center"/>
    </xf>
    <xf numFmtId="0" fontId="2" fillId="0" borderId="858" xfId="0" applyFont="1" applyBorder="1" applyAlignment="1">
      <alignment horizontal="center"/>
    </xf>
    <xf numFmtId="21" fontId="4" fillId="3" borderId="859" xfId="0" applyNumberFormat="1" applyFont="1" applyFill="1" applyBorder="1" applyAlignment="1">
      <alignment horizontal="center"/>
    </xf>
    <xf numFmtId="165" fontId="4" fillId="3" borderId="860" xfId="0" applyNumberFormat="1" applyFont="1" applyFill="1" applyBorder="1" applyAlignment="1">
      <alignment horizontal="center"/>
    </xf>
    <xf numFmtId="45" fontId="4" fillId="0" borderId="858" xfId="0" applyNumberFormat="1" applyFont="1" applyBorder="1" applyAlignment="1">
      <alignment horizontal="center"/>
    </xf>
    <xf numFmtId="1" fontId="4" fillId="3" borderId="859" xfId="0" applyNumberFormat="1" applyFont="1" applyFill="1" applyBorder="1" applyAlignment="1">
      <alignment horizontal="center"/>
    </xf>
    <xf numFmtId="1" fontId="2" fillId="3" borderId="858" xfId="0" applyNumberFormat="1" applyFont="1" applyFill="1" applyBorder="1" applyAlignment="1">
      <alignment horizontal="center"/>
    </xf>
    <xf numFmtId="1" fontId="4" fillId="3" borderId="860" xfId="0" applyNumberFormat="1" applyFont="1" applyFill="1" applyBorder="1" applyAlignment="1">
      <alignment horizontal="center"/>
    </xf>
    <xf numFmtId="167" fontId="4" fillId="0" borderId="861" xfId="0" applyNumberFormat="1" applyFont="1" applyBorder="1" applyAlignment="1">
      <alignment horizontal="center"/>
    </xf>
    <xf numFmtId="45" fontId="4" fillId="3" borderId="858" xfId="0" applyNumberFormat="1" applyFont="1" applyFill="1" applyBorder="1" applyAlignment="1">
      <alignment horizontal="center"/>
    </xf>
    <xf numFmtId="1" fontId="6" fillId="3" borderId="857" xfId="0" applyNumberFormat="1" applyFont="1" applyFill="1" applyBorder="1" applyAlignment="1">
      <alignment horizontal="center"/>
    </xf>
    <xf numFmtId="1" fontId="6" fillId="3" borderId="862" xfId="0" applyNumberFormat="1" applyFont="1" applyFill="1" applyBorder="1" applyAlignment="1">
      <alignment horizontal="center"/>
    </xf>
    <xf numFmtId="2" fontId="4" fillId="0" borderId="861" xfId="0" applyNumberFormat="1" applyFont="1" applyBorder="1" applyAlignment="1">
      <alignment horizontal="center"/>
    </xf>
    <xf numFmtId="1" fontId="2" fillId="4" borderId="863" xfId="0" applyNumberFormat="1" applyFont="1" applyFill="1" applyBorder="1" applyAlignment="1">
      <alignment horizontal="left"/>
    </xf>
    <xf numFmtId="45" fontId="4" fillId="3" borderId="177" xfId="0" applyNumberFormat="1" applyFont="1" applyFill="1" applyBorder="1" applyAlignment="1">
      <alignment horizontal="center"/>
    </xf>
    <xf numFmtId="1" fontId="2" fillId="2" borderId="864" xfId="0" applyNumberFormat="1" applyFont="1" applyFill="1" applyBorder="1" applyAlignment="1">
      <alignment horizontal="left"/>
    </xf>
    <xf numFmtId="2" fontId="4" fillId="0" borderId="865" xfId="0" applyNumberFormat="1" applyFont="1" applyBorder="1" applyAlignment="1">
      <alignment horizontal="center"/>
    </xf>
    <xf numFmtId="2" fontId="4" fillId="0" borderId="866" xfId="0" applyNumberFormat="1" applyFont="1" applyBorder="1" applyAlignment="1">
      <alignment horizontal="center"/>
    </xf>
    <xf numFmtId="1" fontId="2" fillId="4" borderId="867" xfId="0" applyNumberFormat="1" applyFont="1" applyFill="1" applyBorder="1" applyAlignment="1">
      <alignment horizontal="left"/>
    </xf>
    <xf numFmtId="1" fontId="2" fillId="2" borderId="868" xfId="0" applyNumberFormat="1" applyFont="1" applyFill="1" applyBorder="1" applyAlignment="1">
      <alignment horizontal="left"/>
    </xf>
    <xf numFmtId="166" fontId="4" fillId="0" borderId="869" xfId="0" applyNumberFormat="1" applyFont="1" applyBorder="1" applyAlignment="1">
      <alignment horizontal="center"/>
    </xf>
    <xf numFmtId="1" fontId="4" fillId="0" borderId="870" xfId="0" applyNumberFormat="1" applyFont="1" applyBorder="1" applyAlignment="1">
      <alignment horizontal="center"/>
    </xf>
    <xf numFmtId="0" fontId="2" fillId="0" borderId="871" xfId="0" applyFont="1" applyBorder="1" applyAlignment="1">
      <alignment horizontal="center"/>
    </xf>
    <xf numFmtId="21" fontId="4" fillId="3" borderId="872" xfId="0" applyNumberFormat="1" applyFont="1" applyFill="1" applyBorder="1" applyAlignment="1">
      <alignment horizontal="center"/>
    </xf>
    <xf numFmtId="165" fontId="4" fillId="3" borderId="873" xfId="0" applyNumberFormat="1" applyFont="1" applyFill="1" applyBorder="1" applyAlignment="1">
      <alignment horizontal="center"/>
    </xf>
    <xf numFmtId="45" fontId="4" fillId="0" borderId="871" xfId="0" applyNumberFormat="1" applyFont="1" applyBorder="1" applyAlignment="1">
      <alignment horizontal="center"/>
    </xf>
    <xf numFmtId="1" fontId="4" fillId="3" borderId="872" xfId="0" applyNumberFormat="1" applyFont="1" applyFill="1" applyBorder="1" applyAlignment="1">
      <alignment horizontal="center"/>
    </xf>
    <xf numFmtId="1" fontId="2" fillId="3" borderId="871" xfId="0" applyNumberFormat="1" applyFont="1" applyFill="1" applyBorder="1" applyAlignment="1">
      <alignment horizontal="center"/>
    </xf>
    <xf numFmtId="1" fontId="4" fillId="3" borderId="873" xfId="0" applyNumberFormat="1" applyFont="1" applyFill="1" applyBorder="1" applyAlignment="1">
      <alignment horizontal="center"/>
    </xf>
    <xf numFmtId="167" fontId="4" fillId="0" borderId="870" xfId="0" applyNumberFormat="1" applyFont="1" applyBorder="1" applyAlignment="1">
      <alignment horizontal="center"/>
    </xf>
    <xf numFmtId="45" fontId="4" fillId="3" borderId="874" xfId="0" applyNumberFormat="1" applyFont="1" applyFill="1" applyBorder="1" applyAlignment="1">
      <alignment horizontal="center"/>
    </xf>
    <xf numFmtId="1" fontId="6" fillId="3" borderId="869" xfId="0" applyNumberFormat="1" applyFont="1" applyFill="1" applyBorder="1" applyAlignment="1">
      <alignment horizontal="center"/>
    </xf>
    <xf numFmtId="1" fontId="6" fillId="3" borderId="875" xfId="0" applyNumberFormat="1" applyFont="1" applyFill="1" applyBorder="1" applyAlignment="1">
      <alignment horizontal="center"/>
    </xf>
    <xf numFmtId="2" fontId="4" fillId="0" borderId="870" xfId="0" applyNumberFormat="1" applyFont="1" applyBorder="1" applyAlignment="1">
      <alignment horizontal="center"/>
    </xf>
    <xf numFmtId="1" fontId="4" fillId="0" borderId="869" xfId="0" applyNumberFormat="1" applyFont="1" applyBorder="1" applyAlignment="1">
      <alignment horizontal="center"/>
    </xf>
    <xf numFmtId="1" fontId="2" fillId="4" borderId="876" xfId="0" applyNumberFormat="1" applyFont="1" applyFill="1" applyBorder="1" applyAlignment="1">
      <alignment horizontal="left"/>
    </xf>
    <xf numFmtId="1" fontId="2" fillId="2" borderId="877" xfId="0" applyNumberFormat="1" applyFont="1" applyFill="1" applyBorder="1" applyAlignment="1">
      <alignment horizontal="left"/>
    </xf>
    <xf numFmtId="2" fontId="4" fillId="0" borderId="878" xfId="0" applyNumberFormat="1" applyFont="1" applyBorder="1" applyAlignment="1">
      <alignment horizontal="center"/>
    </xf>
    <xf numFmtId="2" fontId="4" fillId="0" borderId="879" xfId="0" applyNumberFormat="1" applyFont="1" applyBorder="1" applyAlignment="1">
      <alignment horizontal="center"/>
    </xf>
    <xf numFmtId="1" fontId="2" fillId="4" borderId="880" xfId="0" applyNumberFormat="1" applyFont="1" applyFill="1" applyBorder="1" applyAlignment="1">
      <alignment horizontal="left"/>
    </xf>
    <xf numFmtId="1" fontId="2" fillId="2" borderId="881" xfId="0" applyNumberFormat="1" applyFont="1" applyFill="1" applyBorder="1" applyAlignment="1">
      <alignment horizontal="left"/>
    </xf>
    <xf numFmtId="166" fontId="4" fillId="0" borderId="882" xfId="0" applyNumberFormat="1" applyFont="1" applyBorder="1" applyAlignment="1">
      <alignment horizontal="center"/>
    </xf>
    <xf numFmtId="1" fontId="4" fillId="0" borderId="883" xfId="0" applyNumberFormat="1" applyFont="1" applyBorder="1" applyAlignment="1">
      <alignment horizontal="center"/>
    </xf>
    <xf numFmtId="0" fontId="2" fillId="0" borderId="884" xfId="0" applyFont="1" applyBorder="1" applyAlignment="1">
      <alignment horizontal="center"/>
    </xf>
    <xf numFmtId="21" fontId="4" fillId="3" borderId="885" xfId="0" applyNumberFormat="1" applyFont="1" applyFill="1" applyBorder="1" applyAlignment="1">
      <alignment horizontal="center"/>
    </xf>
    <xf numFmtId="165" fontId="4" fillId="3" borderId="886" xfId="0" applyNumberFormat="1" applyFont="1" applyFill="1" applyBorder="1" applyAlignment="1">
      <alignment horizontal="center"/>
    </xf>
    <xf numFmtId="45" fontId="4" fillId="0" borderId="884" xfId="0" applyNumberFormat="1" applyFont="1" applyBorder="1" applyAlignment="1">
      <alignment horizontal="center"/>
    </xf>
    <xf numFmtId="1" fontId="4" fillId="3" borderId="885" xfId="0" applyNumberFormat="1" applyFont="1" applyFill="1" applyBorder="1" applyAlignment="1">
      <alignment horizontal="center"/>
    </xf>
    <xf numFmtId="1" fontId="2" fillId="3" borderId="884" xfId="0" applyNumberFormat="1" applyFont="1" applyFill="1" applyBorder="1" applyAlignment="1">
      <alignment horizontal="center"/>
    </xf>
    <xf numFmtId="1" fontId="4" fillId="3" borderId="886" xfId="0" applyNumberFormat="1" applyFont="1" applyFill="1" applyBorder="1" applyAlignment="1">
      <alignment horizontal="center"/>
    </xf>
    <xf numFmtId="167" fontId="4" fillId="0" borderId="883" xfId="0" applyNumberFormat="1" applyFont="1" applyBorder="1" applyAlignment="1">
      <alignment horizontal="center"/>
    </xf>
    <xf numFmtId="45" fontId="4" fillId="3" borderId="887" xfId="0" applyNumberFormat="1" applyFont="1" applyFill="1" applyBorder="1" applyAlignment="1">
      <alignment horizontal="center"/>
    </xf>
    <xf numFmtId="1" fontId="6" fillId="3" borderId="882" xfId="0" applyNumberFormat="1" applyFont="1" applyFill="1" applyBorder="1" applyAlignment="1">
      <alignment horizontal="center"/>
    </xf>
    <xf numFmtId="1" fontId="6" fillId="3" borderId="888" xfId="0" applyNumberFormat="1" applyFont="1" applyFill="1" applyBorder="1" applyAlignment="1">
      <alignment horizontal="center"/>
    </xf>
    <xf numFmtId="2" fontId="4" fillId="0" borderId="883" xfId="0" applyNumberFormat="1" applyFont="1" applyBorder="1" applyAlignment="1">
      <alignment horizontal="center"/>
    </xf>
    <xf numFmtId="1" fontId="4" fillId="0" borderId="882" xfId="0" applyNumberFormat="1" applyFont="1" applyBorder="1" applyAlignment="1">
      <alignment horizontal="center"/>
    </xf>
    <xf numFmtId="1" fontId="2" fillId="4" borderId="889" xfId="0" applyNumberFormat="1" applyFont="1" applyFill="1" applyBorder="1" applyAlignment="1">
      <alignment horizontal="left"/>
    </xf>
    <xf numFmtId="1" fontId="2" fillId="2" borderId="890" xfId="0" applyNumberFormat="1" applyFont="1" applyFill="1" applyBorder="1" applyAlignment="1">
      <alignment horizontal="left"/>
    </xf>
    <xf numFmtId="2" fontId="4" fillId="0" borderId="891" xfId="0" applyNumberFormat="1" applyFont="1" applyBorder="1" applyAlignment="1">
      <alignment horizontal="center"/>
    </xf>
    <xf numFmtId="2" fontId="4" fillId="0" borderId="892" xfId="0" applyNumberFormat="1" applyFont="1" applyBorder="1" applyAlignment="1">
      <alignment horizontal="center"/>
    </xf>
    <xf numFmtId="1" fontId="2" fillId="4" borderId="893" xfId="0" applyNumberFormat="1" applyFont="1" applyFill="1" applyBorder="1" applyAlignment="1">
      <alignment horizontal="left"/>
    </xf>
    <xf numFmtId="1" fontId="2" fillId="2" borderId="894" xfId="0" applyNumberFormat="1" applyFont="1" applyFill="1" applyBorder="1" applyAlignment="1">
      <alignment horizontal="left"/>
    </xf>
    <xf numFmtId="166" fontId="4" fillId="0" borderId="895" xfId="0" applyNumberFormat="1" applyFont="1" applyBorder="1" applyAlignment="1">
      <alignment horizontal="center"/>
    </xf>
    <xf numFmtId="1" fontId="4" fillId="0" borderId="896" xfId="0" applyNumberFormat="1" applyFont="1" applyBorder="1" applyAlignment="1">
      <alignment horizontal="center"/>
    </xf>
    <xf numFmtId="0" fontId="2" fillId="0" borderId="897" xfId="0" applyFont="1" applyBorder="1" applyAlignment="1">
      <alignment horizontal="center"/>
    </xf>
    <xf numFmtId="21" fontId="4" fillId="3" borderId="898" xfId="0" applyNumberFormat="1" applyFont="1" applyFill="1" applyBorder="1" applyAlignment="1">
      <alignment horizontal="center"/>
    </xf>
    <xf numFmtId="165" fontId="4" fillId="3" borderId="899" xfId="0" applyNumberFormat="1" applyFont="1" applyFill="1" applyBorder="1" applyAlignment="1">
      <alignment horizontal="center"/>
    </xf>
    <xf numFmtId="45" fontId="4" fillId="0" borderId="897" xfId="0" applyNumberFormat="1" applyFont="1" applyBorder="1" applyAlignment="1">
      <alignment horizontal="center"/>
    </xf>
    <xf numFmtId="1" fontId="4" fillId="3" borderId="898" xfId="0" applyNumberFormat="1" applyFont="1" applyFill="1" applyBorder="1" applyAlignment="1">
      <alignment horizontal="center"/>
    </xf>
    <xf numFmtId="1" fontId="2" fillId="3" borderId="897" xfId="0" applyNumberFormat="1" applyFont="1" applyFill="1" applyBorder="1" applyAlignment="1">
      <alignment horizontal="center"/>
    </xf>
    <xf numFmtId="1" fontId="4" fillId="3" borderId="899" xfId="0" applyNumberFormat="1" applyFont="1" applyFill="1" applyBorder="1" applyAlignment="1">
      <alignment horizontal="center"/>
    </xf>
    <xf numFmtId="167" fontId="4" fillId="0" borderId="896" xfId="0" applyNumberFormat="1" applyFont="1" applyBorder="1" applyAlignment="1">
      <alignment horizontal="center"/>
    </xf>
    <xf numFmtId="45" fontId="4" fillId="3" borderId="900" xfId="0" applyNumberFormat="1" applyFont="1" applyFill="1" applyBorder="1" applyAlignment="1">
      <alignment horizontal="center"/>
    </xf>
    <xf numFmtId="1" fontId="6" fillId="3" borderId="895" xfId="0" applyNumberFormat="1" applyFont="1" applyFill="1" applyBorder="1" applyAlignment="1">
      <alignment horizontal="center"/>
    </xf>
    <xf numFmtId="1" fontId="6" fillId="3" borderId="901" xfId="0" applyNumberFormat="1" applyFont="1" applyFill="1" applyBorder="1" applyAlignment="1">
      <alignment horizontal="center"/>
    </xf>
    <xf numFmtId="2" fontId="4" fillId="0" borderId="896" xfId="0" applyNumberFormat="1" applyFont="1" applyBorder="1" applyAlignment="1">
      <alignment horizontal="center"/>
    </xf>
    <xf numFmtId="1" fontId="4" fillId="0" borderId="895" xfId="0" applyNumberFormat="1" applyFont="1" applyBorder="1" applyAlignment="1">
      <alignment horizontal="center"/>
    </xf>
    <xf numFmtId="1" fontId="2" fillId="4" borderId="902" xfId="0" applyNumberFormat="1" applyFont="1" applyFill="1" applyBorder="1" applyAlignment="1">
      <alignment horizontal="left"/>
    </xf>
    <xf numFmtId="1" fontId="4" fillId="0" borderId="9" xfId="0" applyNumberFormat="1" applyFont="1" applyBorder="1" applyAlignment="1">
      <alignment horizontal="center"/>
    </xf>
    <xf numFmtId="1" fontId="2" fillId="2" borderId="903" xfId="0" applyNumberFormat="1" applyFont="1" applyFill="1" applyBorder="1" applyAlignment="1">
      <alignment horizontal="left"/>
    </xf>
    <xf numFmtId="2" fontId="4" fillId="0" borderId="904" xfId="0" applyNumberFormat="1" applyFont="1" applyBorder="1" applyAlignment="1">
      <alignment horizontal="center"/>
    </xf>
    <xf numFmtId="2" fontId="4" fillId="0" borderId="905" xfId="0" applyNumberFormat="1" applyFont="1" applyBorder="1" applyAlignment="1">
      <alignment horizontal="center"/>
    </xf>
    <xf numFmtId="1" fontId="2" fillId="4" borderId="906" xfId="0" applyNumberFormat="1" applyFont="1" applyFill="1" applyBorder="1" applyAlignment="1">
      <alignment horizontal="left"/>
    </xf>
    <xf numFmtId="1" fontId="2" fillId="2" borderId="907" xfId="0" applyNumberFormat="1" applyFont="1" applyFill="1" applyBorder="1" applyAlignment="1">
      <alignment horizontal="left"/>
    </xf>
    <xf numFmtId="166" fontId="4" fillId="0" borderId="908" xfId="0" applyNumberFormat="1" applyFont="1" applyBorder="1" applyAlignment="1">
      <alignment horizontal="center"/>
    </xf>
    <xf numFmtId="1" fontId="4" fillId="0" borderId="909" xfId="0" applyNumberFormat="1" applyFont="1" applyBorder="1" applyAlignment="1">
      <alignment horizontal="center"/>
    </xf>
    <xf numFmtId="0" fontId="2" fillId="0" borderId="910" xfId="0" applyFont="1" applyBorder="1" applyAlignment="1">
      <alignment horizontal="center" vertical="center"/>
    </xf>
    <xf numFmtId="21" fontId="4" fillId="3" borderId="911" xfId="0" applyNumberFormat="1" applyFont="1" applyFill="1" applyBorder="1" applyAlignment="1">
      <alignment horizontal="center"/>
    </xf>
    <xf numFmtId="165" fontId="4" fillId="3" borderId="912" xfId="0" applyNumberFormat="1" applyFont="1" applyFill="1" applyBorder="1" applyAlignment="1">
      <alignment horizontal="center"/>
    </xf>
    <xf numFmtId="45" fontId="4" fillId="0" borderId="913" xfId="0" applyNumberFormat="1" applyFont="1" applyBorder="1" applyAlignment="1">
      <alignment horizontal="center"/>
    </xf>
    <xf numFmtId="1" fontId="4" fillId="3" borderId="911" xfId="0" applyNumberFormat="1" applyFont="1" applyFill="1" applyBorder="1" applyAlignment="1">
      <alignment horizontal="center"/>
    </xf>
    <xf numFmtId="1" fontId="2" fillId="3" borderId="913" xfId="0" applyNumberFormat="1" applyFont="1" applyFill="1" applyBorder="1" applyAlignment="1">
      <alignment horizontal="center"/>
    </xf>
    <xf numFmtId="1" fontId="4" fillId="3" borderId="912" xfId="0" applyNumberFormat="1" applyFont="1" applyFill="1" applyBorder="1" applyAlignment="1">
      <alignment horizontal="center"/>
    </xf>
    <xf numFmtId="167" fontId="4" fillId="0" borderId="909" xfId="0" applyNumberFormat="1" applyFont="1" applyBorder="1" applyAlignment="1">
      <alignment horizontal="center"/>
    </xf>
    <xf numFmtId="45" fontId="4" fillId="3" borderId="914" xfId="0" applyNumberFormat="1" applyFont="1" applyFill="1" applyBorder="1" applyAlignment="1">
      <alignment horizontal="center"/>
    </xf>
    <xf numFmtId="1" fontId="6" fillId="3" borderId="908" xfId="0" applyNumberFormat="1" applyFont="1" applyFill="1" applyBorder="1" applyAlignment="1">
      <alignment horizontal="center"/>
    </xf>
    <xf numFmtId="1" fontId="6" fillId="3" borderId="915" xfId="0" applyNumberFormat="1" applyFont="1" applyFill="1" applyBorder="1" applyAlignment="1">
      <alignment horizontal="center"/>
    </xf>
    <xf numFmtId="2" fontId="4" fillId="0" borderId="909" xfId="0" applyNumberFormat="1" applyFont="1" applyBorder="1" applyAlignment="1">
      <alignment horizontal="center"/>
    </xf>
    <xf numFmtId="1" fontId="4" fillId="0" borderId="908" xfId="0" applyNumberFormat="1" applyFont="1" applyBorder="1" applyAlignment="1">
      <alignment horizontal="center"/>
    </xf>
    <xf numFmtId="1" fontId="2" fillId="4" borderId="916" xfId="0" applyNumberFormat="1" applyFont="1" applyFill="1" applyBorder="1" applyAlignment="1">
      <alignment horizontal="left"/>
    </xf>
    <xf numFmtId="0" fontId="2" fillId="0" borderId="917" xfId="0" applyFont="1" applyBorder="1" applyAlignment="1">
      <alignment horizontal="center" vertical="center"/>
    </xf>
    <xf numFmtId="166" fontId="4" fillId="0" borderId="918" xfId="0" applyNumberFormat="1" applyFont="1" applyBorder="1" applyAlignment="1">
      <alignment horizontal="center"/>
    </xf>
    <xf numFmtId="166" fontId="4" fillId="0" borderId="510" xfId="0" applyNumberFormat="1" applyFont="1" applyBorder="1" applyAlignment="1">
      <alignment horizontal="center"/>
    </xf>
    <xf numFmtId="0" fontId="2" fillId="0" borderId="919" xfId="0" applyFont="1" applyBorder="1" applyAlignment="1">
      <alignment horizontal="center" vertical="center"/>
    </xf>
    <xf numFmtId="21" fontId="4" fillId="3" borderId="28" xfId="0" applyNumberFormat="1" applyFont="1" applyFill="1" applyBorder="1" applyAlignment="1">
      <alignment horizontal="center"/>
    </xf>
    <xf numFmtId="165" fontId="4" fillId="3" borderId="91" xfId="0" applyNumberFormat="1" applyFont="1" applyFill="1" applyBorder="1" applyAlignment="1">
      <alignment horizontal="center"/>
    </xf>
    <xf numFmtId="45" fontId="4" fillId="0" borderId="27" xfId="0" applyNumberFormat="1" applyFont="1" applyBorder="1" applyAlignment="1">
      <alignment horizontal="center"/>
    </xf>
    <xf numFmtId="1" fontId="4" fillId="3" borderId="28" xfId="0" applyNumberFormat="1" applyFont="1" applyFill="1" applyBorder="1" applyAlignment="1">
      <alignment horizontal="center"/>
    </xf>
    <xf numFmtId="1" fontId="2" fillId="3" borderId="27" xfId="0" applyNumberFormat="1" applyFont="1" applyFill="1" applyBorder="1" applyAlignment="1">
      <alignment horizontal="center"/>
    </xf>
    <xf numFmtId="1" fontId="4" fillId="3" borderId="91" xfId="0" applyNumberFormat="1" applyFont="1" applyFill="1" applyBorder="1" applyAlignment="1">
      <alignment horizontal="center"/>
    </xf>
    <xf numFmtId="45" fontId="4" fillId="3" borderId="920" xfId="0" applyNumberFormat="1" applyFont="1" applyFill="1" applyBorder="1" applyAlignment="1">
      <alignment horizontal="center"/>
    </xf>
    <xf numFmtId="1" fontId="2" fillId="2" borderId="921" xfId="0" applyNumberFormat="1" applyFont="1" applyFill="1" applyBorder="1" applyAlignment="1">
      <alignment horizontal="left"/>
    </xf>
    <xf numFmtId="2" fontId="4" fillId="0" borderId="908" xfId="0" applyNumberFormat="1" applyFont="1" applyBorder="1" applyAlignment="1">
      <alignment horizontal="center"/>
    </xf>
    <xf numFmtId="167" fontId="4" fillId="0" borderId="922" xfId="0" applyNumberFormat="1" applyFont="1" applyBorder="1" applyAlignment="1">
      <alignment horizontal="center"/>
    </xf>
    <xf numFmtId="1" fontId="6" fillId="3" borderId="923" xfId="0" applyNumberFormat="1" applyFont="1" applyFill="1" applyBorder="1" applyAlignment="1">
      <alignment horizontal="center"/>
    </xf>
    <xf numFmtId="1" fontId="6" fillId="3" borderId="924" xfId="0" applyNumberFormat="1" applyFont="1" applyFill="1" applyBorder="1" applyAlignment="1">
      <alignment horizontal="center"/>
    </xf>
    <xf numFmtId="1" fontId="4" fillId="0" borderId="922" xfId="0" applyNumberFormat="1" applyFont="1" applyBorder="1" applyAlignment="1">
      <alignment horizontal="center"/>
    </xf>
    <xf numFmtId="1" fontId="4" fillId="0" borderId="923" xfId="0" applyNumberFormat="1" applyFont="1" applyBorder="1" applyAlignment="1">
      <alignment horizontal="center"/>
    </xf>
    <xf numFmtId="1" fontId="2" fillId="2" borderId="925" xfId="0" applyNumberFormat="1" applyFont="1" applyFill="1" applyBorder="1" applyAlignment="1">
      <alignment horizontal="left"/>
    </xf>
    <xf numFmtId="166" fontId="4" fillId="0" borderId="926" xfId="0" applyNumberFormat="1" applyFont="1" applyBorder="1" applyAlignment="1">
      <alignment horizontal="center"/>
    </xf>
    <xf numFmtId="1" fontId="4" fillId="0" borderId="927" xfId="0" applyNumberFormat="1" applyFont="1" applyBorder="1" applyAlignment="1">
      <alignment horizontal="center"/>
    </xf>
    <xf numFmtId="0" fontId="2" fillId="0" borderId="928" xfId="0" applyFont="1" applyBorder="1" applyAlignment="1">
      <alignment horizontal="center" vertical="center"/>
    </xf>
    <xf numFmtId="21" fontId="4" fillId="3" borderId="929" xfId="0" applyNumberFormat="1" applyFont="1" applyFill="1" applyBorder="1" applyAlignment="1">
      <alignment horizontal="center"/>
    </xf>
    <xf numFmtId="165" fontId="4" fillId="3" borderId="930" xfId="0" applyNumberFormat="1" applyFont="1" applyFill="1" applyBorder="1" applyAlignment="1">
      <alignment horizontal="center"/>
    </xf>
    <xf numFmtId="45" fontId="4" fillId="0" borderId="928" xfId="0" applyNumberFormat="1" applyFont="1" applyBorder="1" applyAlignment="1">
      <alignment horizontal="center"/>
    </xf>
    <xf numFmtId="1" fontId="4" fillId="3" borderId="929" xfId="0" applyNumberFormat="1" applyFont="1" applyFill="1" applyBorder="1" applyAlignment="1">
      <alignment horizontal="center"/>
    </xf>
    <xf numFmtId="1" fontId="2" fillId="3" borderId="928" xfId="0" applyNumberFormat="1" applyFont="1" applyFill="1" applyBorder="1" applyAlignment="1">
      <alignment horizontal="center"/>
    </xf>
    <xf numFmtId="1" fontId="4" fillId="3" borderId="930" xfId="0" applyNumberFormat="1" applyFont="1" applyFill="1" applyBorder="1" applyAlignment="1">
      <alignment horizontal="center"/>
    </xf>
    <xf numFmtId="167" fontId="4" fillId="0" borderId="927" xfId="0" applyNumberFormat="1" applyFont="1" applyBorder="1" applyAlignment="1">
      <alignment horizontal="center"/>
    </xf>
    <xf numFmtId="45" fontId="4" fillId="3" borderId="931" xfId="0" applyNumberFormat="1" applyFont="1" applyFill="1" applyBorder="1" applyAlignment="1">
      <alignment horizontal="center"/>
    </xf>
    <xf numFmtId="1" fontId="6" fillId="3" borderId="926" xfId="0" applyNumberFormat="1" applyFont="1" applyFill="1" applyBorder="1" applyAlignment="1">
      <alignment horizontal="center"/>
    </xf>
    <xf numFmtId="1" fontId="6" fillId="3" borderId="932" xfId="0" applyNumberFormat="1" applyFont="1" applyFill="1" applyBorder="1" applyAlignment="1">
      <alignment horizontal="center"/>
    </xf>
    <xf numFmtId="2" fontId="4" fillId="0" borderId="927" xfId="0" applyNumberFormat="1" applyFont="1" applyBorder="1" applyAlignment="1">
      <alignment horizontal="center"/>
    </xf>
    <xf numFmtId="1" fontId="4" fillId="0" borderId="926" xfId="0" applyNumberFormat="1" applyFont="1" applyBorder="1" applyAlignment="1">
      <alignment horizontal="center"/>
    </xf>
    <xf numFmtId="1" fontId="2" fillId="4" borderId="933" xfId="0" applyNumberFormat="1" applyFont="1" applyFill="1" applyBorder="1" applyAlignment="1">
      <alignment horizontal="left"/>
    </xf>
    <xf numFmtId="1" fontId="2" fillId="2" borderId="934" xfId="0" applyNumberFormat="1" applyFont="1" applyFill="1" applyBorder="1" applyAlignment="1">
      <alignment horizontal="left"/>
    </xf>
    <xf numFmtId="2" fontId="4" fillId="0" borderId="935" xfId="0" applyNumberFormat="1" applyFont="1" applyBorder="1" applyAlignment="1">
      <alignment horizontal="center"/>
    </xf>
    <xf numFmtId="2" fontId="4" fillId="0" borderId="936" xfId="0" applyNumberFormat="1" applyFont="1" applyBorder="1" applyAlignment="1">
      <alignment horizontal="center"/>
    </xf>
    <xf numFmtId="1" fontId="2" fillId="4" borderId="937" xfId="0" applyNumberFormat="1" applyFont="1" applyFill="1" applyBorder="1" applyAlignment="1">
      <alignment horizontal="left"/>
    </xf>
    <xf numFmtId="1" fontId="2" fillId="2" borderId="938" xfId="0" applyNumberFormat="1" applyFont="1" applyFill="1" applyBorder="1" applyAlignment="1">
      <alignment horizontal="left"/>
    </xf>
    <xf numFmtId="166" fontId="4" fillId="0" borderId="939" xfId="0" applyNumberFormat="1" applyFont="1" applyBorder="1" applyAlignment="1">
      <alignment horizontal="center"/>
    </xf>
    <xf numFmtId="1" fontId="4" fillId="0" borderId="940" xfId="0" applyNumberFormat="1" applyFont="1" applyBorder="1" applyAlignment="1">
      <alignment horizontal="center"/>
    </xf>
    <xf numFmtId="0" fontId="2" fillId="0" borderId="941" xfId="0" applyFont="1" applyBorder="1" applyAlignment="1">
      <alignment horizontal="center" vertical="center"/>
    </xf>
    <xf numFmtId="21" fontId="4" fillId="3" borderId="942" xfId="0" applyNumberFormat="1" applyFont="1" applyFill="1" applyBorder="1" applyAlignment="1">
      <alignment horizontal="center"/>
    </xf>
    <xf numFmtId="165" fontId="4" fillId="3" borderId="943" xfId="0" applyNumberFormat="1" applyFont="1" applyFill="1" applyBorder="1" applyAlignment="1">
      <alignment horizontal="center"/>
    </xf>
    <xf numFmtId="45" fontId="4" fillId="0" borderId="941" xfId="0" applyNumberFormat="1" applyFont="1" applyBorder="1" applyAlignment="1">
      <alignment horizontal="center"/>
    </xf>
    <xf numFmtId="1" fontId="4" fillId="3" borderId="942" xfId="0" applyNumberFormat="1" applyFont="1" applyFill="1" applyBorder="1" applyAlignment="1">
      <alignment horizontal="center"/>
    </xf>
    <xf numFmtId="1" fontId="2" fillId="3" borderId="941" xfId="0" applyNumberFormat="1" applyFont="1" applyFill="1" applyBorder="1" applyAlignment="1">
      <alignment horizontal="center"/>
    </xf>
    <xf numFmtId="1" fontId="4" fillId="3" borderId="943" xfId="0" applyNumberFormat="1" applyFont="1" applyFill="1" applyBorder="1" applyAlignment="1">
      <alignment horizontal="center"/>
    </xf>
    <xf numFmtId="167" fontId="4" fillId="0" borderId="940" xfId="0" applyNumberFormat="1" applyFont="1" applyBorder="1" applyAlignment="1">
      <alignment horizontal="center"/>
    </xf>
    <xf numFmtId="45" fontId="4" fillId="3" borderId="944" xfId="0" applyNumberFormat="1" applyFont="1" applyFill="1" applyBorder="1" applyAlignment="1">
      <alignment horizontal="center"/>
    </xf>
    <xf numFmtId="1" fontId="6" fillId="3" borderId="939" xfId="0" applyNumberFormat="1" applyFont="1" applyFill="1" applyBorder="1" applyAlignment="1">
      <alignment horizontal="center"/>
    </xf>
    <xf numFmtId="1" fontId="6" fillId="3" borderId="945" xfId="0" applyNumberFormat="1" applyFont="1" applyFill="1" applyBorder="1" applyAlignment="1">
      <alignment horizontal="center"/>
    </xf>
    <xf numFmtId="2" fontId="4" fillId="0" borderId="940" xfId="0" applyNumberFormat="1" applyFont="1" applyBorder="1" applyAlignment="1">
      <alignment horizontal="center"/>
    </xf>
    <xf numFmtId="1" fontId="4" fillId="0" borderId="939" xfId="0" applyNumberFormat="1" applyFont="1" applyBorder="1" applyAlignment="1">
      <alignment horizontal="center"/>
    </xf>
    <xf numFmtId="1" fontId="2" fillId="4" borderId="946" xfId="0" applyNumberFormat="1" applyFont="1" applyFill="1" applyBorder="1" applyAlignment="1">
      <alignment horizontal="left"/>
    </xf>
    <xf numFmtId="1" fontId="2" fillId="2" borderId="947" xfId="0" applyNumberFormat="1" applyFont="1" applyFill="1" applyBorder="1" applyAlignment="1">
      <alignment horizontal="left"/>
    </xf>
    <xf numFmtId="2" fontId="4" fillId="0" borderId="948" xfId="0" applyNumberFormat="1" applyFont="1" applyBorder="1" applyAlignment="1">
      <alignment horizontal="center"/>
    </xf>
    <xf numFmtId="2" fontId="4" fillId="0" borderId="949" xfId="0" applyNumberFormat="1" applyFont="1" applyBorder="1" applyAlignment="1">
      <alignment horizontal="center"/>
    </xf>
    <xf numFmtId="1" fontId="2" fillId="4" borderId="950" xfId="0" applyNumberFormat="1" applyFont="1" applyFill="1" applyBorder="1" applyAlignment="1">
      <alignment horizontal="left"/>
    </xf>
    <xf numFmtId="1" fontId="2" fillId="2" borderId="951" xfId="0" applyNumberFormat="1" applyFont="1" applyFill="1" applyBorder="1" applyAlignment="1">
      <alignment horizontal="left"/>
    </xf>
    <xf numFmtId="166" fontId="4" fillId="0" borderId="952" xfId="0" applyNumberFormat="1" applyFont="1" applyBorder="1" applyAlignment="1">
      <alignment horizontal="center"/>
    </xf>
    <xf numFmtId="1" fontId="4" fillId="0" borderId="953" xfId="0" applyNumberFormat="1" applyFont="1" applyBorder="1" applyAlignment="1">
      <alignment horizontal="center"/>
    </xf>
    <xf numFmtId="0" fontId="2" fillId="0" borderId="954" xfId="0" applyFont="1" applyBorder="1" applyAlignment="1">
      <alignment horizontal="center" vertical="center"/>
    </xf>
    <xf numFmtId="21" fontId="4" fillId="3" borderId="955" xfId="0" applyNumberFormat="1" applyFont="1" applyFill="1" applyBorder="1" applyAlignment="1">
      <alignment horizontal="center"/>
    </xf>
    <xf numFmtId="165" fontId="4" fillId="3" borderId="956" xfId="0" applyNumberFormat="1" applyFont="1" applyFill="1" applyBorder="1" applyAlignment="1">
      <alignment horizontal="center"/>
    </xf>
    <xf numFmtId="45" fontId="4" fillId="0" borderId="954" xfId="0" applyNumberFormat="1" applyFont="1" applyBorder="1" applyAlignment="1">
      <alignment horizontal="center"/>
    </xf>
    <xf numFmtId="1" fontId="4" fillId="3" borderId="955" xfId="0" applyNumberFormat="1" applyFont="1" applyFill="1" applyBorder="1" applyAlignment="1">
      <alignment horizontal="center"/>
    </xf>
    <xf numFmtId="1" fontId="2" fillId="3" borderId="954" xfId="0" applyNumberFormat="1" applyFont="1" applyFill="1" applyBorder="1" applyAlignment="1">
      <alignment horizontal="center"/>
    </xf>
    <xf numFmtId="1" fontId="4" fillId="3" borderId="956" xfId="0" applyNumberFormat="1" applyFont="1" applyFill="1" applyBorder="1" applyAlignment="1">
      <alignment horizontal="center"/>
    </xf>
    <xf numFmtId="167" fontId="4" fillId="0" borderId="953" xfId="0" applyNumberFormat="1" applyFont="1" applyBorder="1" applyAlignment="1">
      <alignment horizontal="center"/>
    </xf>
    <xf numFmtId="45" fontId="4" fillId="3" borderId="957" xfId="0" applyNumberFormat="1" applyFont="1" applyFill="1" applyBorder="1" applyAlignment="1">
      <alignment horizontal="center"/>
    </xf>
    <xf numFmtId="1" fontId="6" fillId="3" borderId="952" xfId="0" applyNumberFormat="1" applyFont="1" applyFill="1" applyBorder="1" applyAlignment="1">
      <alignment horizontal="center"/>
    </xf>
    <xf numFmtId="1" fontId="6" fillId="3" borderId="958" xfId="0" applyNumberFormat="1" applyFont="1" applyFill="1" applyBorder="1" applyAlignment="1">
      <alignment horizontal="center"/>
    </xf>
    <xf numFmtId="2" fontId="4" fillId="0" borderId="953" xfId="0" applyNumberFormat="1" applyFont="1" applyBorder="1" applyAlignment="1">
      <alignment horizontal="center"/>
    </xf>
    <xf numFmtId="1" fontId="4" fillId="0" borderId="952" xfId="0" applyNumberFormat="1" applyFont="1" applyBorder="1" applyAlignment="1">
      <alignment horizontal="center"/>
    </xf>
    <xf numFmtId="1" fontId="2" fillId="4" borderId="959" xfId="0" applyNumberFormat="1" applyFont="1" applyFill="1" applyBorder="1" applyAlignment="1">
      <alignment horizontal="left"/>
    </xf>
    <xf numFmtId="1" fontId="2" fillId="2" borderId="960" xfId="0" applyNumberFormat="1" applyFont="1" applyFill="1" applyBorder="1" applyAlignment="1">
      <alignment horizontal="left"/>
    </xf>
    <xf numFmtId="2" fontId="4" fillId="0" borderId="961" xfId="0" applyNumberFormat="1" applyFont="1" applyBorder="1" applyAlignment="1">
      <alignment horizontal="center"/>
    </xf>
    <xf numFmtId="2" fontId="4" fillId="0" borderId="962" xfId="0" applyNumberFormat="1" applyFont="1" applyBorder="1" applyAlignment="1">
      <alignment horizontal="center"/>
    </xf>
    <xf numFmtId="1" fontId="2" fillId="4" borderId="963" xfId="0" applyNumberFormat="1" applyFont="1" applyFill="1" applyBorder="1" applyAlignment="1">
      <alignment horizontal="left"/>
    </xf>
    <xf numFmtId="1" fontId="4" fillId="3" borderId="26" xfId="0" applyNumberFormat="1" applyFont="1" applyFill="1" applyBorder="1" applyAlignment="1">
      <alignment horizontal="center"/>
    </xf>
    <xf numFmtId="1" fontId="2" fillId="2" borderId="964" xfId="0" applyNumberFormat="1" applyFont="1" applyFill="1" applyBorder="1" applyAlignment="1">
      <alignment horizontal="left"/>
    </xf>
    <xf numFmtId="2" fontId="4" fillId="0" borderId="965" xfId="0" applyNumberFormat="1" applyFont="1" applyBorder="1" applyAlignment="1">
      <alignment horizontal="center"/>
    </xf>
    <xf numFmtId="1" fontId="2" fillId="4" borderId="966" xfId="0" applyNumberFormat="1" applyFont="1" applyFill="1" applyBorder="1" applyAlignment="1">
      <alignment horizontal="left"/>
    </xf>
    <xf numFmtId="1" fontId="2" fillId="2" borderId="967" xfId="0" applyNumberFormat="1" applyFont="1" applyFill="1" applyBorder="1" applyAlignment="1">
      <alignment horizontal="left"/>
    </xf>
    <xf numFmtId="166" fontId="4" fillId="0" borderId="968" xfId="0" applyNumberFormat="1" applyFont="1" applyBorder="1" applyAlignment="1">
      <alignment horizontal="center"/>
    </xf>
    <xf numFmtId="1" fontId="4" fillId="0" borderId="969" xfId="0" applyNumberFormat="1" applyFont="1" applyBorder="1" applyAlignment="1">
      <alignment horizontal="center"/>
    </xf>
    <xf numFmtId="0" fontId="2" fillId="0" borderId="970" xfId="0" applyFont="1" applyBorder="1" applyAlignment="1">
      <alignment horizontal="center" vertical="center"/>
    </xf>
    <xf numFmtId="21" fontId="4" fillId="3" borderId="971" xfId="0" applyNumberFormat="1" applyFont="1" applyFill="1" applyBorder="1" applyAlignment="1">
      <alignment horizontal="center"/>
    </xf>
    <xf numFmtId="165" fontId="4" fillId="3" borderId="972" xfId="0" applyNumberFormat="1" applyFont="1" applyFill="1" applyBorder="1" applyAlignment="1">
      <alignment horizontal="center"/>
    </xf>
    <xf numFmtId="45" fontId="4" fillId="0" borderId="973" xfId="0" applyNumberFormat="1" applyFont="1" applyBorder="1" applyAlignment="1">
      <alignment horizontal="center"/>
    </xf>
    <xf numFmtId="1" fontId="4" fillId="3" borderId="973" xfId="0" applyNumberFormat="1" applyFont="1" applyFill="1" applyBorder="1" applyAlignment="1">
      <alignment horizontal="center"/>
    </xf>
    <xf numFmtId="1" fontId="2" fillId="3" borderId="970" xfId="0" applyNumberFormat="1" applyFont="1" applyFill="1" applyBorder="1" applyAlignment="1">
      <alignment horizontal="center"/>
    </xf>
    <xf numFmtId="1" fontId="4" fillId="3" borderId="971" xfId="0" applyNumberFormat="1" applyFont="1" applyFill="1" applyBorder="1" applyAlignment="1">
      <alignment horizontal="center"/>
    </xf>
    <xf numFmtId="1" fontId="4" fillId="3" borderId="972" xfId="0" applyNumberFormat="1" applyFont="1" applyFill="1" applyBorder="1" applyAlignment="1">
      <alignment horizontal="center"/>
    </xf>
    <xf numFmtId="167" fontId="4" fillId="0" borderId="969" xfId="0" applyNumberFormat="1" applyFont="1" applyBorder="1" applyAlignment="1">
      <alignment horizontal="center"/>
    </xf>
    <xf numFmtId="45" fontId="4" fillId="3" borderId="974" xfId="0" applyNumberFormat="1" applyFont="1" applyFill="1" applyBorder="1" applyAlignment="1">
      <alignment horizontal="center"/>
    </xf>
    <xf numFmtId="1" fontId="6" fillId="3" borderId="968" xfId="0" applyNumberFormat="1" applyFont="1" applyFill="1" applyBorder="1" applyAlignment="1">
      <alignment horizontal="center"/>
    </xf>
    <xf numFmtId="1" fontId="6" fillId="3" borderId="975" xfId="0" applyNumberFormat="1" applyFont="1" applyFill="1" applyBorder="1" applyAlignment="1">
      <alignment horizontal="center"/>
    </xf>
    <xf numFmtId="2" fontId="4" fillId="0" borderId="969" xfId="0" applyNumberFormat="1" applyFont="1" applyBorder="1" applyAlignment="1">
      <alignment horizontal="center"/>
    </xf>
    <xf numFmtId="1" fontId="4" fillId="0" borderId="976" xfId="0" applyNumberFormat="1" applyFont="1" applyBorder="1" applyAlignment="1">
      <alignment horizontal="center"/>
    </xf>
    <xf numFmtId="2" fontId="4" fillId="0" borderId="976" xfId="0" applyNumberFormat="1" applyFont="1" applyBorder="1" applyAlignment="1">
      <alignment horizontal="center"/>
    </xf>
    <xf numFmtId="1" fontId="2" fillId="4" borderId="977" xfId="0" applyNumberFormat="1" applyFont="1" applyFill="1" applyBorder="1" applyAlignment="1">
      <alignment horizontal="left"/>
    </xf>
    <xf numFmtId="1" fontId="2" fillId="2" borderId="978" xfId="0" applyNumberFormat="1" applyFont="1" applyFill="1" applyBorder="1" applyAlignment="1">
      <alignment horizontal="left"/>
    </xf>
    <xf numFmtId="166" fontId="4" fillId="0" borderId="979" xfId="0" applyNumberFormat="1" applyFont="1" applyBorder="1" applyAlignment="1">
      <alignment horizontal="center"/>
    </xf>
    <xf numFmtId="1" fontId="4" fillId="0" borderId="980" xfId="0" applyNumberFormat="1" applyFont="1" applyBorder="1" applyAlignment="1">
      <alignment horizontal="center"/>
    </xf>
    <xf numFmtId="0" fontId="2" fillId="0" borderId="981" xfId="0" applyFont="1" applyBorder="1" applyAlignment="1">
      <alignment horizontal="center" vertical="center"/>
    </xf>
    <xf numFmtId="21" fontId="4" fillId="3" borderId="982" xfId="0" applyNumberFormat="1" applyFont="1" applyFill="1" applyBorder="1" applyAlignment="1">
      <alignment horizontal="center"/>
    </xf>
    <xf numFmtId="165" fontId="4" fillId="3" borderId="983" xfId="0" applyNumberFormat="1" applyFont="1" applyFill="1" applyBorder="1" applyAlignment="1">
      <alignment horizontal="center"/>
    </xf>
    <xf numFmtId="45" fontId="4" fillId="0" borderId="981" xfId="0" applyNumberFormat="1" applyFont="1" applyBorder="1" applyAlignment="1">
      <alignment horizontal="center"/>
    </xf>
    <xf numFmtId="1" fontId="4" fillId="3" borderId="982" xfId="0" applyNumberFormat="1" applyFont="1" applyFill="1" applyBorder="1" applyAlignment="1">
      <alignment horizontal="center"/>
    </xf>
    <xf numFmtId="1" fontId="2" fillId="3" borderId="981" xfId="0" applyNumberFormat="1" applyFont="1" applyFill="1" applyBorder="1" applyAlignment="1">
      <alignment horizontal="center"/>
    </xf>
    <xf numFmtId="1" fontId="4" fillId="3" borderId="983" xfId="0" applyNumberFormat="1" applyFont="1" applyFill="1" applyBorder="1" applyAlignment="1">
      <alignment horizontal="center"/>
    </xf>
    <xf numFmtId="167" fontId="4" fillId="0" borderId="984" xfId="0" applyNumberFormat="1" applyFont="1" applyBorder="1" applyAlignment="1">
      <alignment horizontal="center"/>
    </xf>
    <xf numFmtId="45" fontId="4" fillId="3" borderId="985" xfId="0" applyNumberFormat="1" applyFont="1" applyFill="1" applyBorder="1" applyAlignment="1">
      <alignment horizontal="center"/>
    </xf>
    <xf numFmtId="1" fontId="6" fillId="3" borderId="986" xfId="0" applyNumberFormat="1" applyFont="1" applyFill="1" applyBorder="1" applyAlignment="1">
      <alignment horizontal="center"/>
    </xf>
    <xf numFmtId="1" fontId="6" fillId="3" borderId="987" xfId="0" applyNumberFormat="1" applyFont="1" applyFill="1" applyBorder="1" applyAlignment="1">
      <alignment horizontal="center"/>
    </xf>
    <xf numFmtId="2" fontId="4" fillId="0" borderId="984" xfId="0" applyNumberFormat="1" applyFont="1" applyBorder="1" applyAlignment="1">
      <alignment horizontal="center"/>
    </xf>
    <xf numFmtId="1" fontId="4" fillId="0" borderId="986" xfId="0" applyNumberFormat="1" applyFont="1" applyBorder="1" applyAlignment="1">
      <alignment horizontal="center"/>
    </xf>
    <xf numFmtId="1" fontId="2" fillId="4" borderId="988" xfId="0" applyNumberFormat="1" applyFont="1" applyFill="1" applyBorder="1" applyAlignment="1">
      <alignment horizontal="left"/>
    </xf>
    <xf numFmtId="1" fontId="2" fillId="2" borderId="989" xfId="0" applyNumberFormat="1" applyFont="1" applyFill="1" applyBorder="1" applyAlignment="1">
      <alignment horizontal="left"/>
    </xf>
    <xf numFmtId="166" fontId="4" fillId="0" borderId="990" xfId="0" applyNumberFormat="1" applyFont="1" applyBorder="1" applyAlignment="1">
      <alignment horizontal="center"/>
    </xf>
    <xf numFmtId="1" fontId="4" fillId="0" borderId="991" xfId="0" applyNumberFormat="1" applyFont="1" applyBorder="1" applyAlignment="1">
      <alignment horizontal="center"/>
    </xf>
    <xf numFmtId="0" fontId="2" fillId="0" borderId="992" xfId="0" applyFont="1" applyBorder="1" applyAlignment="1">
      <alignment horizontal="center" vertical="center"/>
    </xf>
    <xf numFmtId="21" fontId="4" fillId="3" borderId="993" xfId="0" applyNumberFormat="1" applyFont="1" applyFill="1" applyBorder="1" applyAlignment="1">
      <alignment horizontal="center"/>
    </xf>
    <xf numFmtId="165" fontId="4" fillId="3" borderId="994" xfId="0" applyNumberFormat="1" applyFont="1" applyFill="1" applyBorder="1" applyAlignment="1">
      <alignment horizontal="center"/>
    </xf>
    <xf numFmtId="45" fontId="4" fillId="0" borderId="992" xfId="0" applyNumberFormat="1" applyFont="1" applyBorder="1" applyAlignment="1">
      <alignment horizontal="center"/>
    </xf>
    <xf numFmtId="1" fontId="4" fillId="3" borderId="993" xfId="0" applyNumberFormat="1" applyFont="1" applyFill="1" applyBorder="1" applyAlignment="1">
      <alignment horizontal="center"/>
    </xf>
    <xf numFmtId="1" fontId="2" fillId="3" borderId="992" xfId="0" applyNumberFormat="1" applyFont="1" applyFill="1" applyBorder="1" applyAlignment="1">
      <alignment horizontal="center"/>
    </xf>
    <xf numFmtId="1" fontId="4" fillId="3" borderId="994" xfId="0" applyNumberFormat="1" applyFont="1" applyFill="1" applyBorder="1" applyAlignment="1">
      <alignment horizontal="center"/>
    </xf>
    <xf numFmtId="167" fontId="4" fillId="0" borderId="991" xfId="0" applyNumberFormat="1" applyFont="1" applyBorder="1" applyAlignment="1">
      <alignment horizontal="center"/>
    </xf>
    <xf numFmtId="45" fontId="4" fillId="3" borderId="995" xfId="0" applyNumberFormat="1" applyFont="1" applyFill="1" applyBorder="1" applyAlignment="1">
      <alignment horizontal="center"/>
    </xf>
    <xf numFmtId="1" fontId="6" fillId="3" borderId="996" xfId="0" applyNumberFormat="1" applyFont="1" applyFill="1" applyBorder="1" applyAlignment="1">
      <alignment horizontal="center"/>
    </xf>
    <xf numFmtId="1" fontId="6" fillId="3" borderId="997" xfId="0" applyNumberFormat="1" applyFont="1" applyFill="1" applyBorder="1" applyAlignment="1">
      <alignment horizontal="center"/>
    </xf>
    <xf numFmtId="2" fontId="4" fillId="0" borderId="991" xfId="0" applyNumberFormat="1" applyFont="1" applyBorder="1" applyAlignment="1">
      <alignment horizontal="center"/>
    </xf>
    <xf numFmtId="1" fontId="4" fillId="0" borderId="996" xfId="0" applyNumberFormat="1" applyFont="1" applyBorder="1" applyAlignment="1">
      <alignment horizontal="center"/>
    </xf>
    <xf numFmtId="2" fontId="4" fillId="0" borderId="996" xfId="0" applyNumberFormat="1" applyFont="1" applyBorder="1" applyAlignment="1">
      <alignment horizontal="center"/>
    </xf>
    <xf numFmtId="1" fontId="2" fillId="4" borderId="998" xfId="0" applyNumberFormat="1" applyFont="1" applyFill="1" applyBorder="1" applyAlignment="1">
      <alignment horizontal="left"/>
    </xf>
    <xf numFmtId="166" fontId="4" fillId="0" borderId="999" xfId="0" applyNumberFormat="1" applyFont="1" applyBorder="1" applyAlignment="1">
      <alignment horizontal="center"/>
    </xf>
    <xf numFmtId="1" fontId="4" fillId="0" borderId="1000" xfId="0" applyNumberFormat="1" applyFont="1" applyBorder="1" applyAlignment="1">
      <alignment horizontal="center"/>
    </xf>
    <xf numFmtId="0" fontId="2" fillId="0" borderId="1001" xfId="0" applyFont="1" applyBorder="1" applyAlignment="1">
      <alignment horizontal="center" vertical="center"/>
    </xf>
    <xf numFmtId="21" fontId="4" fillId="3" borderId="1002" xfId="0" applyNumberFormat="1" applyFont="1" applyFill="1" applyBorder="1" applyAlignment="1">
      <alignment horizontal="center"/>
    </xf>
    <xf numFmtId="165" fontId="4" fillId="3" borderId="1003" xfId="0" applyNumberFormat="1" applyFont="1" applyFill="1" applyBorder="1" applyAlignment="1">
      <alignment horizontal="center"/>
    </xf>
    <xf numFmtId="45" fontId="4" fillId="0" borderId="1001" xfId="0" applyNumberFormat="1" applyFont="1" applyBorder="1" applyAlignment="1">
      <alignment horizontal="center"/>
    </xf>
    <xf numFmtId="1" fontId="4" fillId="3" borderId="1002" xfId="0" applyNumberFormat="1" applyFont="1" applyFill="1" applyBorder="1" applyAlignment="1">
      <alignment horizontal="center"/>
    </xf>
    <xf numFmtId="1" fontId="2" fillId="3" borderId="1001" xfId="0" applyNumberFormat="1" applyFont="1" applyFill="1" applyBorder="1" applyAlignment="1">
      <alignment horizontal="center"/>
    </xf>
    <xf numFmtId="1" fontId="4" fillId="3" borderId="1003" xfId="0" applyNumberFormat="1" applyFont="1" applyFill="1" applyBorder="1" applyAlignment="1">
      <alignment horizontal="center"/>
    </xf>
    <xf numFmtId="167" fontId="4" fillId="0" borderId="1000" xfId="0" applyNumberFormat="1" applyFont="1" applyBorder="1" applyAlignment="1">
      <alignment horizontal="center"/>
    </xf>
    <xf numFmtId="45" fontId="4" fillId="3" borderId="1004" xfId="0" applyNumberFormat="1" applyFont="1" applyFill="1" applyBorder="1" applyAlignment="1">
      <alignment horizontal="center"/>
    </xf>
    <xf numFmtId="1" fontId="6" fillId="3" borderId="999" xfId="0" applyNumberFormat="1" applyFont="1" applyFill="1" applyBorder="1" applyAlignment="1">
      <alignment horizontal="center"/>
    </xf>
    <xf numFmtId="1" fontId="6" fillId="3" borderId="1005" xfId="0" applyNumberFormat="1" applyFont="1" applyFill="1" applyBorder="1" applyAlignment="1">
      <alignment horizontal="center"/>
    </xf>
    <xf numFmtId="2" fontId="4" fillId="0" borderId="1000" xfId="0" applyNumberFormat="1" applyFont="1" applyBorder="1" applyAlignment="1">
      <alignment horizontal="center"/>
    </xf>
    <xf numFmtId="1" fontId="4" fillId="0" borderId="999" xfId="0" applyNumberFormat="1" applyFont="1" applyBorder="1" applyAlignment="1">
      <alignment horizontal="center"/>
    </xf>
    <xf numFmtId="2" fontId="4" fillId="0" borderId="999" xfId="0" applyNumberFormat="1" applyFont="1" applyBorder="1" applyAlignment="1">
      <alignment horizontal="center"/>
    </xf>
    <xf numFmtId="0" fontId="2" fillId="0" borderId="461" xfId="0" applyFont="1" applyBorder="1" applyAlignment="1">
      <alignment horizontal="center" vertical="center"/>
    </xf>
    <xf numFmtId="0" fontId="2" fillId="0" borderId="1006" xfId="0" applyFont="1" applyBorder="1" applyAlignment="1">
      <alignment horizontal="center" vertical="center"/>
    </xf>
    <xf numFmtId="21" fontId="4" fillId="3" borderId="1007" xfId="0" applyNumberFormat="1" applyFont="1" applyFill="1" applyBorder="1" applyAlignment="1">
      <alignment horizontal="center"/>
    </xf>
    <xf numFmtId="165" fontId="4" fillId="3" borderId="1008" xfId="0" applyNumberFormat="1" applyFont="1" applyFill="1" applyBorder="1" applyAlignment="1">
      <alignment horizontal="center"/>
    </xf>
    <xf numFmtId="45" fontId="4" fillId="0" borderId="1009" xfId="0" applyNumberFormat="1" applyFont="1" applyBorder="1" applyAlignment="1">
      <alignment horizontal="center"/>
    </xf>
    <xf numFmtId="1" fontId="4" fillId="3" borderId="1007" xfId="0" applyNumberFormat="1" applyFont="1" applyFill="1" applyBorder="1" applyAlignment="1">
      <alignment horizontal="center"/>
    </xf>
    <xf numFmtId="1" fontId="2" fillId="3" borderId="1009" xfId="0" applyNumberFormat="1" applyFont="1" applyFill="1" applyBorder="1" applyAlignment="1">
      <alignment horizontal="center"/>
    </xf>
    <xf numFmtId="1" fontId="4" fillId="3" borderId="1008" xfId="0" applyNumberFormat="1" applyFont="1" applyFill="1" applyBorder="1" applyAlignment="1">
      <alignment horizontal="center"/>
    </xf>
    <xf numFmtId="167" fontId="4" fillId="0" borderId="1010" xfId="0" applyNumberFormat="1" applyFont="1" applyBorder="1" applyAlignment="1">
      <alignment horizontal="center"/>
    </xf>
    <xf numFmtId="45" fontId="4" fillId="3" borderId="1011" xfId="0" applyNumberFormat="1" applyFont="1" applyFill="1" applyBorder="1" applyAlignment="1">
      <alignment horizontal="center"/>
    </xf>
    <xf numFmtId="166" fontId="4" fillId="0" borderId="1012" xfId="0" applyNumberFormat="1" applyFont="1" applyBorder="1" applyAlignment="1">
      <alignment horizontal="center"/>
    </xf>
    <xf numFmtId="1" fontId="4" fillId="0" borderId="1013" xfId="0" applyNumberFormat="1" applyFont="1" applyBorder="1" applyAlignment="1">
      <alignment horizontal="center"/>
    </xf>
    <xf numFmtId="0" fontId="2" fillId="0" borderId="1014" xfId="0" applyFont="1" applyBorder="1" applyAlignment="1">
      <alignment horizontal="center" vertical="center"/>
    </xf>
    <xf numFmtId="21" fontId="4" fillId="3" borderId="1015" xfId="0" applyNumberFormat="1" applyFont="1" applyFill="1" applyBorder="1" applyAlignment="1">
      <alignment horizontal="center"/>
    </xf>
    <xf numFmtId="165" fontId="4" fillId="3" borderId="1016" xfId="0" applyNumberFormat="1" applyFont="1" applyFill="1" applyBorder="1" applyAlignment="1">
      <alignment horizontal="center"/>
    </xf>
    <xf numFmtId="45" fontId="4" fillId="0" borderId="1017" xfId="0" applyNumberFormat="1" applyFont="1" applyBorder="1" applyAlignment="1">
      <alignment horizontal="center"/>
    </xf>
    <xf numFmtId="1" fontId="4" fillId="3" borderId="1015" xfId="0" applyNumberFormat="1" applyFont="1" applyFill="1" applyBorder="1" applyAlignment="1">
      <alignment horizontal="center"/>
    </xf>
    <xf numFmtId="1" fontId="2" fillId="3" borderId="1017" xfId="0" applyNumberFormat="1" applyFont="1" applyFill="1" applyBorder="1" applyAlignment="1">
      <alignment horizontal="center"/>
    </xf>
    <xf numFmtId="1" fontId="4" fillId="3" borderId="1016" xfId="0" applyNumberFormat="1" applyFont="1" applyFill="1" applyBorder="1" applyAlignment="1">
      <alignment horizontal="center"/>
    </xf>
    <xf numFmtId="167" fontId="4" fillId="0" borderId="1013" xfId="0" applyNumberFormat="1" applyFont="1" applyBorder="1" applyAlignment="1">
      <alignment horizontal="center"/>
    </xf>
    <xf numFmtId="45" fontId="4" fillId="3" borderId="1018" xfId="0" applyNumberFormat="1" applyFont="1" applyFill="1" applyBorder="1" applyAlignment="1">
      <alignment horizontal="center"/>
    </xf>
    <xf numFmtId="2" fontId="4" fillId="0" borderId="1013" xfId="0" applyNumberFormat="1" applyFont="1" applyBorder="1" applyAlignment="1">
      <alignment horizontal="center"/>
    </xf>
    <xf numFmtId="166" fontId="4" fillId="0" borderId="996" xfId="0" applyNumberFormat="1" applyFont="1" applyBorder="1" applyAlignment="1">
      <alignment horizontal="center"/>
    </xf>
    <xf numFmtId="1" fontId="6" fillId="3" borderId="990" xfId="0" applyNumberFormat="1" applyFont="1" applyFill="1" applyBorder="1" applyAlignment="1">
      <alignment horizontal="center"/>
    </xf>
    <xf numFmtId="1" fontId="4" fillId="0" borderId="990" xfId="0" applyNumberFormat="1" applyFont="1" applyBorder="1" applyAlignment="1">
      <alignment horizontal="center"/>
    </xf>
    <xf numFmtId="0" fontId="2" fillId="0" borderId="1009" xfId="0" applyFont="1" applyBorder="1" applyAlignment="1">
      <alignment horizontal="center" vertical="center"/>
    </xf>
    <xf numFmtId="0" fontId="2" fillId="0" borderId="1017" xfId="0" applyFont="1" applyBorder="1" applyAlignment="1">
      <alignment horizontal="center" vertical="center"/>
    </xf>
    <xf numFmtId="1" fontId="4" fillId="0" borderId="1019" xfId="0" applyNumberFormat="1" applyFont="1" applyBorder="1" applyAlignment="1">
      <alignment horizontal="center"/>
    </xf>
    <xf numFmtId="2" fontId="4" fillId="0" borderId="990" xfId="0" applyNumberFormat="1" applyFont="1" applyBorder="1" applyAlignment="1">
      <alignment horizontal="center"/>
    </xf>
    <xf numFmtId="1" fontId="4" fillId="0" borderId="640" xfId="0" applyNumberFormat="1" applyFont="1" applyBorder="1" applyAlignment="1">
      <alignment horizontal="center"/>
    </xf>
    <xf numFmtId="0" fontId="2" fillId="0" borderId="1020" xfId="0" applyFont="1" applyBorder="1" applyAlignment="1">
      <alignment horizontal="center" vertical="center"/>
    </xf>
    <xf numFmtId="21" fontId="4" fillId="3" borderId="1021" xfId="0" applyNumberFormat="1" applyFont="1" applyFill="1" applyBorder="1" applyAlignment="1">
      <alignment horizontal="center"/>
    </xf>
    <xf numFmtId="165" fontId="4" fillId="3" borderId="1022" xfId="0" applyNumberFormat="1" applyFont="1" applyFill="1" applyBorder="1" applyAlignment="1">
      <alignment horizontal="center"/>
    </xf>
    <xf numFmtId="45" fontId="4" fillId="0" borderId="1023" xfId="0" applyNumberFormat="1" applyFont="1" applyBorder="1" applyAlignment="1">
      <alignment horizontal="center"/>
    </xf>
    <xf numFmtId="1" fontId="4" fillId="3" borderId="1021" xfId="0" applyNumberFormat="1" applyFont="1" applyFill="1" applyBorder="1" applyAlignment="1">
      <alignment horizontal="center"/>
    </xf>
    <xf numFmtId="1" fontId="2" fillId="3" borderId="1023" xfId="0" applyNumberFormat="1" applyFont="1" applyFill="1" applyBorder="1" applyAlignment="1">
      <alignment horizontal="center"/>
    </xf>
    <xf numFmtId="1" fontId="4" fillId="3" borderId="1022" xfId="0" applyNumberFormat="1" applyFont="1" applyFill="1" applyBorder="1" applyAlignment="1">
      <alignment horizontal="center"/>
    </xf>
    <xf numFmtId="167" fontId="4" fillId="0" borderId="1024" xfId="0" applyNumberFormat="1" applyFont="1" applyBorder="1" applyAlignment="1">
      <alignment horizontal="center"/>
    </xf>
    <xf numFmtId="45" fontId="4" fillId="3" borderId="1025" xfId="0" applyNumberFormat="1" applyFont="1" applyFill="1" applyBorder="1" applyAlignment="1">
      <alignment horizontal="center"/>
    </xf>
    <xf numFmtId="0" fontId="2" fillId="0" borderId="1023" xfId="0" applyFont="1" applyBorder="1" applyAlignment="1">
      <alignment horizontal="center" vertical="center"/>
    </xf>
    <xf numFmtId="1" fontId="4" fillId="0" borderId="1012" xfId="0" applyNumberFormat="1" applyFont="1" applyBorder="1" applyAlignment="1">
      <alignment horizontal="center"/>
    </xf>
    <xf numFmtId="0" fontId="2" fillId="0" borderId="1013" xfId="0" applyFont="1" applyBorder="1" applyAlignment="1">
      <alignment horizontal="center" vertical="center"/>
    </xf>
    <xf numFmtId="0" fontId="2" fillId="0" borderId="991" xfId="0" applyFont="1" applyBorder="1" applyAlignment="1">
      <alignment horizontal="center" vertical="center"/>
    </xf>
    <xf numFmtId="0" fontId="0" fillId="0" borderId="165" xfId="0" applyBorder="1" applyAlignment="1">
      <alignment horizontal="center" vertical="center"/>
    </xf>
    <xf numFmtId="2" fontId="0" fillId="0" borderId="165" xfId="0" applyNumberFormat="1" applyBorder="1" applyAlignment="1">
      <alignment horizontal="center" vertical="center"/>
    </xf>
    <xf numFmtId="0" fontId="2" fillId="0" borderId="186" xfId="0" applyFont="1" applyBorder="1" applyAlignment="1">
      <alignment horizontal="center" vertical="center"/>
    </xf>
    <xf numFmtId="1" fontId="4" fillId="0" borderId="1026" xfId="0" applyNumberFormat="1" applyFont="1" applyBorder="1" applyAlignment="1">
      <alignment horizontal="center"/>
    </xf>
    <xf numFmtId="0" fontId="3" fillId="0" borderId="165" xfId="0" applyFont="1" applyBorder="1" applyAlignment="1">
      <alignment horizontal="center" vertical="center"/>
    </xf>
    <xf numFmtId="2" fontId="3" fillId="0" borderId="165" xfId="0" applyNumberFormat="1" applyFont="1" applyBorder="1" applyAlignment="1">
      <alignment horizontal="center" vertical="center"/>
    </xf>
    <xf numFmtId="21" fontId="4" fillId="0" borderId="1007" xfId="0" applyNumberFormat="1" applyFont="1" applyBorder="1" applyAlignment="1">
      <alignment horizontal="center"/>
    </xf>
    <xf numFmtId="165" fontId="4" fillId="0" borderId="1008" xfId="0" applyNumberFormat="1" applyFont="1" applyBorder="1" applyAlignment="1">
      <alignment horizontal="center"/>
    </xf>
    <xf numFmtId="1" fontId="4" fillId="0" borderId="1007" xfId="0" applyNumberFormat="1" applyFont="1" applyBorder="1" applyAlignment="1">
      <alignment horizontal="center"/>
    </xf>
    <xf numFmtId="1" fontId="2" fillId="0" borderId="1009" xfId="0" applyNumberFormat="1" applyFont="1" applyBorder="1" applyAlignment="1">
      <alignment horizontal="center"/>
    </xf>
    <xf numFmtId="1" fontId="4" fillId="0" borderId="1008" xfId="0" applyNumberFormat="1" applyFont="1" applyBorder="1" applyAlignment="1">
      <alignment horizontal="center"/>
    </xf>
    <xf numFmtId="45" fontId="4" fillId="0" borderId="1011" xfId="0" applyNumberFormat="1" applyFont="1" applyBorder="1" applyAlignment="1">
      <alignment horizontal="center"/>
    </xf>
    <xf numFmtId="165" fontId="4" fillId="3" borderId="992" xfId="0" applyNumberFormat="1" applyFont="1" applyFill="1" applyBorder="1" applyAlignment="1">
      <alignment horizontal="center"/>
    </xf>
    <xf numFmtId="165" fontId="4" fillId="3" borderId="1009" xfId="0" applyNumberFormat="1" applyFont="1" applyFill="1" applyBorder="1" applyAlignment="1">
      <alignment horizontal="center"/>
    </xf>
    <xf numFmtId="165" fontId="4" fillId="3" borderId="27" xfId="0" applyNumberFormat="1" applyFont="1" applyFill="1" applyBorder="1" applyAlignment="1">
      <alignment horizontal="center"/>
    </xf>
    <xf numFmtId="166" fontId="4" fillId="3" borderId="1012" xfId="0" applyNumberFormat="1" applyFont="1" applyFill="1" applyBorder="1" applyAlignment="1">
      <alignment horizontal="center"/>
    </xf>
    <xf numFmtId="1" fontId="4" fillId="3" borderId="49" xfId="0" applyNumberFormat="1" applyFont="1" applyFill="1" applyBorder="1" applyAlignment="1">
      <alignment horizontal="center"/>
    </xf>
    <xf numFmtId="45" fontId="4" fillId="3" borderId="1023" xfId="0" applyNumberFormat="1" applyFont="1" applyFill="1" applyBorder="1" applyAlignment="1">
      <alignment horizontal="center"/>
    </xf>
    <xf numFmtId="167" fontId="4" fillId="3" borderId="1024" xfId="0" applyNumberFormat="1" applyFont="1" applyFill="1" applyBorder="1" applyAlignment="1">
      <alignment horizontal="center"/>
    </xf>
    <xf numFmtId="1" fontId="4" fillId="3" borderId="1013" xfId="0" applyNumberFormat="1" applyFont="1" applyFill="1" applyBorder="1" applyAlignment="1">
      <alignment horizontal="center"/>
    </xf>
    <xf numFmtId="1" fontId="4" fillId="3" borderId="178" xfId="0" applyNumberFormat="1" applyFont="1" applyFill="1" applyBorder="1" applyAlignment="1">
      <alignment horizontal="center"/>
    </xf>
    <xf numFmtId="2" fontId="4" fillId="3" borderId="49" xfId="0" applyNumberFormat="1" applyFont="1" applyFill="1" applyBorder="1" applyAlignment="1">
      <alignment horizontal="center"/>
    </xf>
    <xf numFmtId="166" fontId="4" fillId="3" borderId="990" xfId="0" applyNumberFormat="1" applyFont="1" applyFill="1" applyBorder="1" applyAlignment="1">
      <alignment horizontal="center"/>
    </xf>
    <xf numFmtId="1" fontId="4" fillId="3" borderId="990" xfId="0" applyNumberFormat="1" applyFont="1" applyFill="1" applyBorder="1" applyAlignment="1">
      <alignment horizontal="center"/>
    </xf>
    <xf numFmtId="45" fontId="4" fillId="3" borderId="992" xfId="0" applyNumberFormat="1" applyFont="1" applyFill="1" applyBorder="1" applyAlignment="1">
      <alignment horizontal="center"/>
    </xf>
    <xf numFmtId="167" fontId="4" fillId="3" borderId="991" xfId="0" applyNumberFormat="1" applyFont="1" applyFill="1" applyBorder="1" applyAlignment="1">
      <alignment horizontal="center"/>
    </xf>
    <xf numFmtId="1" fontId="4" fillId="3" borderId="1019" xfId="0" applyNumberFormat="1" applyFont="1" applyFill="1" applyBorder="1" applyAlignment="1">
      <alignment horizontal="center"/>
    </xf>
    <xf numFmtId="1" fontId="4" fillId="3" borderId="1026" xfId="0" applyNumberFormat="1" applyFont="1" applyFill="1" applyBorder="1" applyAlignment="1">
      <alignment horizontal="center"/>
    </xf>
    <xf numFmtId="2" fontId="4" fillId="3" borderId="990" xfId="0" applyNumberFormat="1" applyFont="1" applyFill="1" applyBorder="1" applyAlignment="1">
      <alignment horizontal="center"/>
    </xf>
    <xf numFmtId="1" fontId="4" fillId="3" borderId="165" xfId="0" applyNumberFormat="1" applyFont="1" applyFill="1" applyBorder="1" applyAlignment="1">
      <alignment horizontal="center"/>
    </xf>
    <xf numFmtId="45" fontId="4" fillId="3" borderId="1009" xfId="0" applyNumberFormat="1" applyFont="1" applyFill="1" applyBorder="1" applyAlignment="1">
      <alignment horizontal="center"/>
    </xf>
    <xf numFmtId="167" fontId="4" fillId="3" borderId="1010" xfId="0" applyNumberFormat="1" applyFont="1" applyFill="1" applyBorder="1" applyAlignment="1">
      <alignment horizontal="center"/>
    </xf>
    <xf numFmtId="2" fontId="4" fillId="3" borderId="165" xfId="0" applyNumberFormat="1" applyFont="1" applyFill="1" applyBorder="1" applyAlignment="1">
      <alignment horizontal="center"/>
    </xf>
    <xf numFmtId="0" fontId="1" fillId="0" borderId="1027" xfId="0" applyFont="1" applyBorder="1" applyAlignment="1">
      <alignment horizontal="center"/>
    </xf>
    <xf numFmtId="2" fontId="1" fillId="0" borderId="1027" xfId="0" applyNumberFormat="1" applyFont="1" applyBorder="1" applyAlignment="1">
      <alignment horizontal="center"/>
    </xf>
    <xf numFmtId="1" fontId="4" fillId="0" borderId="1010" xfId="0" applyNumberFormat="1" applyFont="1" applyBorder="1" applyAlignment="1">
      <alignment horizontal="center"/>
    </xf>
    <xf numFmtId="0" fontId="1" fillId="0" borderId="1010" xfId="0" applyFont="1" applyBorder="1" applyAlignment="1">
      <alignment horizontal="center"/>
    </xf>
    <xf numFmtId="2" fontId="4" fillId="0" borderId="1010" xfId="0" applyNumberFormat="1" applyFont="1" applyBorder="1" applyAlignment="1">
      <alignment horizontal="center"/>
    </xf>
    <xf numFmtId="166" fontId="4" fillId="0" borderId="1027" xfId="0" applyNumberFormat="1" applyFont="1" applyBorder="1" applyAlignment="1">
      <alignment horizontal="center"/>
    </xf>
    <xf numFmtId="0" fontId="2" fillId="0" borderId="1010" xfId="0" applyFont="1" applyBorder="1" applyAlignment="1">
      <alignment horizontal="center" vertical="center"/>
    </xf>
    <xf numFmtId="1" fontId="4" fillId="5" borderId="49" xfId="0" applyNumberFormat="1" applyFont="1" applyFill="1" applyBorder="1" applyAlignment="1">
      <alignment horizontal="center"/>
    </xf>
    <xf numFmtId="21" fontId="4" fillId="0" borderId="995" xfId="0" applyNumberFormat="1" applyFont="1" applyBorder="1" applyAlignment="1">
      <alignment horizontal="center"/>
    </xf>
    <xf numFmtId="1" fontId="4" fillId="0" borderId="1027" xfId="0" applyNumberFormat="1" applyFont="1" applyBorder="1" applyAlignment="1">
      <alignment horizontal="center"/>
    </xf>
    <xf numFmtId="21" fontId="4" fillId="0" borderId="1011" xfId="0" applyNumberFormat="1" applyFont="1" applyBorder="1" applyAlignment="1">
      <alignment horizontal="center"/>
    </xf>
    <xf numFmtId="21" fontId="4" fillId="0" borderId="1018" xfId="0" applyNumberFormat="1" applyFont="1" applyBorder="1" applyAlignment="1">
      <alignment horizontal="center"/>
    </xf>
    <xf numFmtId="1" fontId="4" fillId="0" borderId="1024" xfId="0" applyNumberFormat="1" applyFont="1" applyBorder="1" applyAlignment="1">
      <alignment horizontal="center"/>
    </xf>
    <xf numFmtId="21" fontId="4" fillId="3" borderId="995" xfId="0" applyNumberFormat="1" applyFont="1" applyFill="1" applyBorder="1" applyAlignment="1">
      <alignment horizontal="center"/>
    </xf>
    <xf numFmtId="21" fontId="4" fillId="3" borderId="1011" xfId="0" applyNumberFormat="1" applyFont="1" applyFill="1" applyBorder="1" applyAlignment="1">
      <alignment horizontal="center"/>
    </xf>
    <xf numFmtId="21" fontId="4" fillId="3" borderId="1018" xfId="0" applyNumberFormat="1" applyFont="1" applyFill="1" applyBorder="1" applyAlignment="1">
      <alignment horizontal="center"/>
    </xf>
    <xf numFmtId="0" fontId="2" fillId="5" borderId="1010" xfId="0" applyFont="1" applyFill="1" applyBorder="1" applyAlignment="1">
      <alignment horizontal="center" vertical="center"/>
    </xf>
    <xf numFmtId="0" fontId="2" fillId="5" borderId="167" xfId="0" applyFont="1" applyFill="1" applyBorder="1" applyAlignment="1">
      <alignment horizontal="center" vertical="center"/>
    </xf>
    <xf numFmtId="166" fontId="4" fillId="0" borderId="986" xfId="0" applyNumberFormat="1" applyFont="1" applyBorder="1" applyAlignment="1">
      <alignment horizontal="center"/>
    </xf>
    <xf numFmtId="1" fontId="4" fillId="0" borderId="984" xfId="0" applyNumberFormat="1" applyFont="1" applyBorder="1" applyAlignment="1">
      <alignment horizontal="center"/>
    </xf>
    <xf numFmtId="0" fontId="2" fillId="0" borderId="640" xfId="0" applyFont="1" applyBorder="1" applyAlignment="1">
      <alignment horizontal="center" vertical="center"/>
    </xf>
    <xf numFmtId="1" fontId="6" fillId="3" borderId="979" xfId="0" applyNumberFormat="1" applyFont="1" applyFill="1" applyBorder="1" applyAlignment="1">
      <alignment horizontal="center"/>
    </xf>
    <xf numFmtId="1" fontId="4" fillId="0" borderId="979" xfId="0" applyNumberFormat="1" applyFont="1" applyBorder="1" applyAlignment="1">
      <alignment horizontal="center"/>
    </xf>
    <xf numFmtId="2" fontId="4" fillId="0" borderId="979" xfId="0" applyNumberFormat="1" applyFont="1" applyBorder="1" applyAlignment="1">
      <alignment horizontal="center"/>
    </xf>
    <xf numFmtId="0" fontId="2" fillId="0" borderId="984" xfId="0" applyFont="1" applyBorder="1" applyAlignment="1">
      <alignment horizontal="center" vertical="center"/>
    </xf>
    <xf numFmtId="2" fontId="4" fillId="0" borderId="11" xfId="0" applyNumberFormat="1" applyFont="1" applyBorder="1" applyAlignment="1">
      <alignment horizontal="center"/>
    </xf>
    <xf numFmtId="1" fontId="4" fillId="0" borderId="1028" xfId="0" applyNumberFormat="1" applyFont="1" applyBorder="1" applyAlignment="1">
      <alignment horizontal="center"/>
    </xf>
    <xf numFmtId="0" fontId="2" fillId="0" borderId="984" xfId="0" applyFont="1" applyBorder="1" applyAlignment="1">
      <alignment horizontal="center"/>
    </xf>
    <xf numFmtId="0" fontId="2" fillId="0" borderId="167" xfId="0" applyFont="1" applyBorder="1" applyAlignment="1">
      <alignment horizontal="center"/>
    </xf>
    <xf numFmtId="0" fontId="2" fillId="0" borderId="1013" xfId="0" applyFont="1" applyBorder="1" applyAlignment="1">
      <alignment horizontal="center"/>
    </xf>
    <xf numFmtId="166" fontId="4" fillId="7" borderId="1012" xfId="0" applyNumberFormat="1" applyFont="1" applyFill="1" applyBorder="1" applyAlignment="1">
      <alignment horizontal="center"/>
    </xf>
    <xf numFmtId="1" fontId="4" fillId="7" borderId="1013" xfId="0" applyNumberFormat="1" applyFont="1" applyFill="1" applyBorder="1" applyAlignment="1">
      <alignment horizontal="center"/>
    </xf>
    <xf numFmtId="0" fontId="2" fillId="7" borderId="9" xfId="0" applyFont="1" applyFill="1" applyBorder="1" applyAlignment="1">
      <alignment horizontal="center" vertical="center"/>
    </xf>
    <xf numFmtId="21" fontId="4" fillId="7" borderId="1015" xfId="0" applyNumberFormat="1" applyFont="1" applyFill="1" applyBorder="1" applyAlignment="1">
      <alignment horizontal="center"/>
    </xf>
    <xf numFmtId="165" fontId="4" fillId="7" borderId="1016" xfId="0" applyNumberFormat="1" applyFont="1" applyFill="1" applyBorder="1" applyAlignment="1">
      <alignment horizontal="center"/>
    </xf>
    <xf numFmtId="45" fontId="4" fillId="7" borderId="1017" xfId="0" applyNumberFormat="1" applyFont="1" applyFill="1" applyBorder="1" applyAlignment="1">
      <alignment horizontal="center"/>
    </xf>
    <xf numFmtId="1" fontId="4" fillId="7" borderId="1015" xfId="0" applyNumberFormat="1" applyFont="1" applyFill="1" applyBorder="1" applyAlignment="1">
      <alignment horizontal="center"/>
    </xf>
    <xf numFmtId="1" fontId="2" fillId="7" borderId="1017" xfId="0" applyNumberFormat="1" applyFont="1" applyFill="1" applyBorder="1" applyAlignment="1">
      <alignment horizontal="center"/>
    </xf>
    <xf numFmtId="1" fontId="4" fillId="7" borderId="1016" xfId="0" applyNumberFormat="1" applyFont="1" applyFill="1" applyBorder="1" applyAlignment="1">
      <alignment horizontal="center"/>
    </xf>
    <xf numFmtId="167" fontId="4" fillId="7" borderId="1013" xfId="0" applyNumberFormat="1" applyFont="1" applyFill="1" applyBorder="1" applyAlignment="1">
      <alignment horizontal="center"/>
    </xf>
    <xf numFmtId="45" fontId="4" fillId="7" borderId="1018" xfId="0" applyNumberFormat="1" applyFont="1" applyFill="1" applyBorder="1" applyAlignment="1">
      <alignment horizontal="center"/>
    </xf>
    <xf numFmtId="1" fontId="6" fillId="7" borderId="178" xfId="0" applyNumberFormat="1" applyFont="1" applyFill="1" applyBorder="1" applyAlignment="1">
      <alignment horizontal="center"/>
    </xf>
    <xf numFmtId="1" fontId="6" fillId="7" borderId="179" xfId="0" applyNumberFormat="1" applyFont="1" applyFill="1" applyBorder="1" applyAlignment="1">
      <alignment horizontal="center"/>
    </xf>
    <xf numFmtId="2" fontId="4" fillId="7" borderId="197" xfId="0" applyNumberFormat="1" applyFont="1" applyFill="1" applyBorder="1" applyAlignment="1">
      <alignment horizontal="center"/>
    </xf>
    <xf numFmtId="1" fontId="4" fillId="7" borderId="197" xfId="0" applyNumberFormat="1" applyFont="1" applyFill="1" applyBorder="1" applyAlignment="1">
      <alignment horizontal="center"/>
    </xf>
    <xf numFmtId="1" fontId="4" fillId="7" borderId="178" xfId="0" applyNumberFormat="1" applyFont="1" applyFill="1" applyBorder="1" applyAlignment="1">
      <alignment horizontal="center"/>
    </xf>
    <xf numFmtId="2" fontId="4" fillId="0" borderId="186" xfId="0" applyNumberFormat="1" applyFont="1" applyBorder="1" applyAlignment="1">
      <alignment horizontal="center"/>
    </xf>
    <xf numFmtId="1" fontId="2" fillId="3" borderId="980" xfId="0" applyNumberFormat="1" applyFont="1" applyFill="1" applyBorder="1" applyAlignment="1">
      <alignment horizontal="center"/>
    </xf>
    <xf numFmtId="2" fontId="4" fillId="0" borderId="980" xfId="0" applyNumberFormat="1" applyFont="1" applyBorder="1" applyAlignment="1">
      <alignment horizontal="center"/>
    </xf>
    <xf numFmtId="0" fontId="8" fillId="5" borderId="167" xfId="1" applyFont="1" applyFill="1" applyBorder="1" applyAlignment="1">
      <alignment horizontal="center" vertical="center"/>
    </xf>
    <xf numFmtId="1" fontId="4" fillId="0" borderId="1029" xfId="0" applyNumberFormat="1" applyFont="1" applyBorder="1" applyAlignment="1">
      <alignment horizontal="center"/>
    </xf>
    <xf numFmtId="45" fontId="4" fillId="0" borderId="970" xfId="0" applyNumberFormat="1" applyFont="1" applyBorder="1" applyAlignment="1">
      <alignment horizontal="center"/>
    </xf>
    <xf numFmtId="2" fontId="4" fillId="0" borderId="1029" xfId="0" applyNumberFormat="1" applyFont="1" applyBorder="1" applyAlignment="1">
      <alignment horizontal="center"/>
    </xf>
    <xf numFmtId="1" fontId="4" fillId="0" borderId="1030" xfId="0" applyNumberFormat="1" applyFont="1" applyBorder="1" applyAlignment="1">
      <alignment horizontal="center"/>
    </xf>
    <xf numFmtId="1" fontId="4" fillId="0" borderId="968" xfId="0" applyNumberFormat="1" applyFont="1" applyBorder="1" applyAlignment="1">
      <alignment horizontal="center"/>
    </xf>
    <xf numFmtId="2" fontId="4" fillId="0" borderId="968" xfId="0" applyNumberFormat="1" applyFont="1" applyBorder="1" applyAlignment="1">
      <alignment horizontal="center"/>
    </xf>
    <xf numFmtId="166" fontId="4" fillId="0" borderId="1031" xfId="0" applyNumberFormat="1" applyFont="1" applyBorder="1" applyAlignment="1">
      <alignment horizontal="center"/>
    </xf>
    <xf numFmtId="0" fontId="2" fillId="0" borderId="1032" xfId="0" applyFont="1" applyBorder="1" applyAlignment="1">
      <alignment horizontal="center" vertical="center"/>
    </xf>
    <xf numFmtId="1" fontId="6" fillId="3" borderId="1031" xfId="0" applyNumberFormat="1" applyFont="1" applyFill="1" applyBorder="1" applyAlignment="1">
      <alignment horizontal="center"/>
    </xf>
    <xf numFmtId="1" fontId="6" fillId="3" borderId="1033" xfId="0" applyNumberFormat="1" applyFont="1" applyFill="1" applyBorder="1" applyAlignment="1">
      <alignment horizontal="center"/>
    </xf>
    <xf numFmtId="1" fontId="4" fillId="0" borderId="1031" xfId="0" applyNumberFormat="1" applyFont="1" applyBorder="1" applyAlignment="1">
      <alignment horizontal="center"/>
    </xf>
    <xf numFmtId="2" fontId="4" fillId="0" borderId="1031" xfId="0" applyNumberFormat="1" applyFont="1" applyBorder="1" applyAlignment="1">
      <alignment horizontal="center"/>
    </xf>
    <xf numFmtId="2" fontId="4" fillId="0" borderId="5" xfId="0" applyNumberFormat="1" applyFont="1" applyBorder="1" applyAlignment="1">
      <alignment horizontal="center"/>
    </xf>
    <xf numFmtId="166" fontId="4" fillId="0" borderId="969" xfId="0" applyNumberFormat="1" applyFont="1" applyBorder="1" applyAlignment="1">
      <alignment horizontal="center"/>
    </xf>
    <xf numFmtId="0" fontId="2" fillId="0" borderId="969" xfId="0" applyFont="1" applyBorder="1" applyAlignment="1">
      <alignment horizontal="center" vertical="center"/>
    </xf>
    <xf numFmtId="21" fontId="4" fillId="3" borderId="969" xfId="0" applyNumberFormat="1" applyFont="1" applyFill="1" applyBorder="1" applyAlignment="1">
      <alignment horizontal="center"/>
    </xf>
    <xf numFmtId="165" fontId="4" fillId="3" borderId="969" xfId="0" applyNumberFormat="1" applyFont="1" applyFill="1" applyBorder="1" applyAlignment="1">
      <alignment horizontal="center"/>
    </xf>
    <xf numFmtId="45" fontId="4" fillId="0" borderId="969" xfId="0" applyNumberFormat="1" applyFont="1" applyBorder="1" applyAlignment="1">
      <alignment horizontal="center"/>
    </xf>
    <xf numFmtId="1" fontId="4" fillId="3" borderId="969" xfId="0" applyNumberFormat="1" applyFont="1" applyFill="1" applyBorder="1" applyAlignment="1">
      <alignment horizontal="center"/>
    </xf>
    <xf numFmtId="1" fontId="2" fillId="3" borderId="969" xfId="0" applyNumberFormat="1" applyFont="1" applyFill="1" applyBorder="1" applyAlignment="1">
      <alignment horizontal="center"/>
    </xf>
    <xf numFmtId="1" fontId="4" fillId="3" borderId="968" xfId="0" applyNumberFormat="1" applyFont="1" applyFill="1" applyBorder="1" applyAlignment="1">
      <alignment horizontal="center"/>
    </xf>
    <xf numFmtId="45" fontId="4" fillId="3" borderId="969" xfId="0" applyNumberFormat="1" applyFont="1" applyFill="1" applyBorder="1" applyAlignment="1">
      <alignment horizontal="center"/>
    </xf>
    <xf numFmtId="1" fontId="6" fillId="3" borderId="1034" xfId="0" applyNumberFormat="1" applyFont="1" applyFill="1" applyBorder="1" applyAlignment="1">
      <alignment horizontal="center"/>
    </xf>
    <xf numFmtId="166" fontId="4" fillId="0" borderId="1010" xfId="0" applyNumberFormat="1" applyFont="1" applyBorder="1" applyAlignment="1">
      <alignment horizontal="center"/>
    </xf>
    <xf numFmtId="21" fontId="4" fillId="3" borderId="1010" xfId="0" applyNumberFormat="1" applyFont="1" applyFill="1" applyBorder="1" applyAlignment="1">
      <alignment horizontal="center"/>
    </xf>
    <xf numFmtId="165" fontId="4" fillId="3" borderId="1010" xfId="0" applyNumberFormat="1" applyFont="1" applyFill="1" applyBorder="1" applyAlignment="1">
      <alignment horizontal="center"/>
    </xf>
    <xf numFmtId="45" fontId="4" fillId="0" borderId="1010" xfId="0" applyNumberFormat="1" applyFont="1" applyBorder="1" applyAlignment="1">
      <alignment horizontal="center"/>
    </xf>
    <xf numFmtId="1" fontId="4" fillId="3" borderId="1010" xfId="0" applyNumberFormat="1" applyFont="1" applyFill="1" applyBorder="1" applyAlignment="1">
      <alignment horizontal="center"/>
    </xf>
    <xf numFmtId="1" fontId="2" fillId="3" borderId="1010" xfId="0" applyNumberFormat="1" applyFont="1" applyFill="1" applyBorder="1" applyAlignment="1">
      <alignment horizontal="center"/>
    </xf>
    <xf numFmtId="1" fontId="4" fillId="3" borderId="1027" xfId="0" applyNumberFormat="1" applyFont="1" applyFill="1" applyBorder="1" applyAlignment="1">
      <alignment horizontal="center"/>
    </xf>
    <xf numFmtId="45" fontId="4" fillId="3" borderId="1010" xfId="0" applyNumberFormat="1" applyFont="1" applyFill="1" applyBorder="1" applyAlignment="1">
      <alignment horizontal="center"/>
    </xf>
    <xf numFmtId="1" fontId="6" fillId="3" borderId="1027" xfId="0" applyNumberFormat="1" applyFont="1" applyFill="1" applyBorder="1" applyAlignment="1">
      <alignment horizontal="center"/>
    </xf>
    <xf numFmtId="1" fontId="6" fillId="3" borderId="1035" xfId="0" applyNumberFormat="1" applyFont="1" applyFill="1" applyBorder="1" applyAlignment="1">
      <alignment horizontal="center"/>
    </xf>
    <xf numFmtId="1" fontId="6" fillId="3" borderId="1036" xfId="0" applyNumberFormat="1" applyFont="1" applyFill="1" applyBorder="1" applyAlignment="1">
      <alignment horizontal="center"/>
    </xf>
    <xf numFmtId="2" fontId="4" fillId="0" borderId="1027" xfId="0" applyNumberFormat="1" applyFont="1" applyBorder="1" applyAlignment="1">
      <alignment horizontal="center"/>
    </xf>
    <xf numFmtId="1" fontId="2" fillId="4" borderId="651" xfId="0" applyNumberFormat="1" applyFont="1" applyFill="1" applyBorder="1" applyAlignment="1">
      <alignment horizontal="left"/>
    </xf>
    <xf numFmtId="1" fontId="2" fillId="4" borderId="6" xfId="0" applyNumberFormat="1" applyFont="1" applyFill="1" applyBorder="1" applyAlignment="1">
      <alignment horizontal="left"/>
    </xf>
    <xf numFmtId="1" fontId="2" fillId="0" borderId="651" xfId="0" applyNumberFormat="1" applyFont="1" applyBorder="1" applyAlignment="1">
      <alignment horizontal="left"/>
    </xf>
    <xf numFmtId="2" fontId="2" fillId="0" borderId="5" xfId="0" applyNumberFormat="1" applyFont="1" applyBorder="1" applyAlignment="1">
      <alignment horizontal="left"/>
    </xf>
    <xf numFmtId="166" fontId="4" fillId="0" borderId="1024" xfId="0" applyNumberFormat="1" applyFont="1" applyBorder="1" applyAlignment="1">
      <alignment horizontal="center"/>
    </xf>
    <xf numFmtId="0" fontId="2" fillId="0" borderId="1024" xfId="0" applyFont="1" applyBorder="1" applyAlignment="1">
      <alignment horizontal="center" vertical="center"/>
    </xf>
    <xf numFmtId="21" fontId="4" fillId="3" borderId="1024" xfId="0" applyNumberFormat="1" applyFont="1" applyFill="1" applyBorder="1" applyAlignment="1">
      <alignment horizontal="center"/>
    </xf>
    <xf numFmtId="165" fontId="4" fillId="3" borderId="1024" xfId="0" applyNumberFormat="1" applyFont="1" applyFill="1" applyBorder="1" applyAlignment="1">
      <alignment horizontal="center"/>
    </xf>
    <xf numFmtId="45" fontId="4" fillId="0" borderId="1024" xfId="0" applyNumberFormat="1" applyFont="1" applyBorder="1" applyAlignment="1">
      <alignment horizontal="center"/>
    </xf>
    <xf numFmtId="1" fontId="4" fillId="3" borderId="1024" xfId="0" applyNumberFormat="1" applyFont="1" applyFill="1" applyBorder="1" applyAlignment="1">
      <alignment horizontal="center"/>
    </xf>
    <xf numFmtId="1" fontId="2" fillId="3" borderId="1024" xfId="0" applyNumberFormat="1" applyFont="1" applyFill="1" applyBorder="1" applyAlignment="1">
      <alignment horizontal="center"/>
    </xf>
    <xf numFmtId="45" fontId="4" fillId="3" borderId="1024" xfId="0" applyNumberFormat="1" applyFont="1" applyFill="1" applyBorder="1" applyAlignment="1">
      <alignment horizontal="center"/>
    </xf>
    <xf numFmtId="1" fontId="6" fillId="3" borderId="1037" xfId="0" applyNumberFormat="1" applyFont="1" applyFill="1" applyBorder="1" applyAlignment="1">
      <alignment horizontal="center"/>
    </xf>
    <xf numFmtId="2" fontId="4" fillId="0" borderId="1024" xfId="0" applyNumberFormat="1" applyFont="1" applyBorder="1" applyAlignment="1">
      <alignment horizontal="center"/>
    </xf>
    <xf numFmtId="166" fontId="4" fillId="0" borderId="1013" xfId="0" applyNumberFormat="1" applyFont="1" applyBorder="1" applyAlignment="1">
      <alignment horizontal="center"/>
    </xf>
    <xf numFmtId="21" fontId="4" fillId="3" borderId="1013" xfId="0" applyNumberFormat="1" applyFont="1" applyFill="1" applyBorder="1" applyAlignment="1">
      <alignment horizontal="center"/>
    </xf>
    <xf numFmtId="165" fontId="4" fillId="3" borderId="1013" xfId="0" applyNumberFormat="1" applyFont="1" applyFill="1" applyBorder="1" applyAlignment="1">
      <alignment horizontal="center"/>
    </xf>
    <xf numFmtId="45" fontId="4" fillId="0" borderId="1013" xfId="0" applyNumberFormat="1" applyFont="1" applyBorder="1" applyAlignment="1">
      <alignment horizontal="center"/>
    </xf>
    <xf numFmtId="1" fontId="2" fillId="3" borderId="1013" xfId="0" applyNumberFormat="1" applyFont="1" applyFill="1" applyBorder="1" applyAlignment="1">
      <alignment horizontal="center"/>
    </xf>
    <xf numFmtId="1" fontId="4" fillId="3" borderId="1012" xfId="0" applyNumberFormat="1" applyFont="1" applyFill="1" applyBorder="1" applyAlignment="1">
      <alignment horizontal="center"/>
    </xf>
    <xf numFmtId="45" fontId="4" fillId="3" borderId="1013" xfId="0" applyNumberFormat="1" applyFont="1" applyFill="1" applyBorder="1" applyAlignment="1">
      <alignment horizontal="center"/>
    </xf>
    <xf numFmtId="1" fontId="6" fillId="3" borderId="1012" xfId="0" applyNumberFormat="1" applyFont="1" applyFill="1" applyBorder="1" applyAlignment="1">
      <alignment horizontal="center"/>
    </xf>
    <xf numFmtId="1" fontId="6" fillId="3" borderId="1038" xfId="0" applyNumberFormat="1" applyFont="1" applyFill="1" applyBorder="1" applyAlignment="1">
      <alignment horizontal="center"/>
    </xf>
    <xf numFmtId="1" fontId="6" fillId="3" borderId="1039" xfId="0" applyNumberFormat="1" applyFont="1" applyFill="1" applyBorder="1" applyAlignment="1">
      <alignment horizontal="center"/>
    </xf>
    <xf numFmtId="2" fontId="4" fillId="0" borderId="1012" xfId="0" applyNumberFormat="1" applyFont="1" applyBorder="1" applyAlignment="1">
      <alignment horizontal="center"/>
    </xf>
    <xf numFmtId="166" fontId="4" fillId="0" borderId="11" xfId="0" applyNumberFormat="1" applyFont="1" applyBorder="1" applyAlignment="1">
      <alignment horizontal="center"/>
    </xf>
    <xf numFmtId="21" fontId="4" fillId="3" borderId="11" xfId="0" applyNumberFormat="1" applyFont="1" applyFill="1" applyBorder="1" applyAlignment="1">
      <alignment horizontal="center"/>
    </xf>
    <xf numFmtId="165" fontId="4" fillId="3" borderId="11" xfId="0" applyNumberFormat="1" applyFont="1" applyFill="1" applyBorder="1" applyAlignment="1">
      <alignment horizontal="center"/>
    </xf>
    <xf numFmtId="45" fontId="4" fillId="0" borderId="11" xfId="0" applyNumberFormat="1" applyFont="1" applyBorder="1" applyAlignment="1">
      <alignment horizontal="center"/>
    </xf>
    <xf numFmtId="1" fontId="2" fillId="3" borderId="11" xfId="0" applyNumberFormat="1" applyFont="1" applyFill="1" applyBorder="1" applyAlignment="1">
      <alignment horizontal="center"/>
    </xf>
    <xf numFmtId="1" fontId="4" fillId="3" borderId="181" xfId="0" applyNumberFormat="1" applyFont="1" applyFill="1" applyBorder="1" applyAlignment="1">
      <alignment horizontal="center"/>
    </xf>
    <xf numFmtId="45" fontId="4" fillId="3" borderId="11" xfId="0" applyNumberFormat="1" applyFont="1" applyFill="1" applyBorder="1" applyAlignment="1">
      <alignment horizontal="center"/>
    </xf>
    <xf numFmtId="1" fontId="6" fillId="3" borderId="1040" xfId="0" applyNumberFormat="1" applyFont="1" applyFill="1" applyBorder="1" applyAlignment="1">
      <alignment horizontal="center"/>
    </xf>
    <xf numFmtId="0" fontId="0" fillId="0" borderId="1027" xfId="0" applyBorder="1" applyAlignment="1">
      <alignment horizontal="center"/>
    </xf>
    <xf numFmtId="2" fontId="0" fillId="0" borderId="1027" xfId="0" applyNumberFormat="1" applyBorder="1" applyAlignment="1">
      <alignment horizontal="center"/>
    </xf>
    <xf numFmtId="0" fontId="2" fillId="0" borderId="11" xfId="0" applyFont="1" applyBorder="1" applyAlignment="1">
      <alignment horizontal="center"/>
    </xf>
    <xf numFmtId="0" fontId="2" fillId="0" borderId="1010" xfId="0" applyFont="1" applyBorder="1" applyAlignment="1">
      <alignment horizontal="center"/>
    </xf>
    <xf numFmtId="0" fontId="2" fillId="0" borderId="1024" xfId="0" applyFont="1" applyBorder="1" applyAlignment="1">
      <alignment horizontal="center"/>
    </xf>
    <xf numFmtId="0" fontId="2" fillId="0" borderId="969" xfId="0" applyFont="1" applyBorder="1" applyAlignment="1">
      <alignment horizontal="center"/>
    </xf>
    <xf numFmtId="0" fontId="2" fillId="0" borderId="9" xfId="0" applyFont="1" applyBorder="1" applyAlignment="1">
      <alignment horizontal="center" vertical="center"/>
    </xf>
    <xf numFmtId="0" fontId="2" fillId="7" borderId="1010" xfId="0" applyFont="1" applyFill="1" applyBorder="1" applyAlignment="1">
      <alignment horizontal="center" vertical="center"/>
    </xf>
    <xf numFmtId="0" fontId="2" fillId="3" borderId="969" xfId="0" applyFont="1" applyFill="1" applyBorder="1" applyAlignment="1">
      <alignment horizontal="center" vertical="center"/>
    </xf>
    <xf numFmtId="0" fontId="2" fillId="3" borderId="1010" xfId="0" applyFont="1" applyFill="1" applyBorder="1" applyAlignment="1">
      <alignment horizontal="center" vertical="center"/>
    </xf>
    <xf numFmtId="0" fontId="2" fillId="0" borderId="1010" xfId="1" applyFont="1" applyFill="1" applyBorder="1" applyAlignment="1">
      <alignment horizontal="center" vertical="center"/>
    </xf>
    <xf numFmtId="21" fontId="2" fillId="0" borderId="1010" xfId="0" applyNumberFormat="1" applyFont="1" applyBorder="1" applyAlignment="1">
      <alignment horizontal="center" vertical="center"/>
    </xf>
    <xf numFmtId="21" fontId="4" fillId="3" borderId="1037" xfId="0" applyNumberFormat="1" applyFont="1" applyFill="1" applyBorder="1" applyAlignment="1">
      <alignment horizontal="center"/>
    </xf>
    <xf numFmtId="21" fontId="4" fillId="3" borderId="1034" xfId="0" applyNumberFormat="1" applyFont="1" applyFill="1" applyBorder="1" applyAlignment="1">
      <alignment horizontal="center"/>
    </xf>
    <xf numFmtId="21" fontId="4" fillId="3" borderId="1036" xfId="0" applyNumberFormat="1" applyFont="1" applyFill="1" applyBorder="1" applyAlignment="1">
      <alignment horizontal="center"/>
    </xf>
    <xf numFmtId="21" fontId="4" fillId="3" borderId="1039" xfId="0" applyNumberFormat="1" applyFont="1" applyFill="1" applyBorder="1" applyAlignment="1">
      <alignment horizontal="center"/>
    </xf>
    <xf numFmtId="21" fontId="4" fillId="3" borderId="1040" xfId="0" applyNumberFormat="1" applyFont="1" applyFill="1" applyBorder="1" applyAlignment="1">
      <alignment horizontal="center"/>
    </xf>
    <xf numFmtId="2" fontId="2" fillId="0" borderId="1013" xfId="0" applyNumberFormat="1" applyFont="1" applyBorder="1" applyAlignment="1">
      <alignment horizontal="left"/>
    </xf>
    <xf numFmtId="0" fontId="9" fillId="0" borderId="969" xfId="0" applyFont="1" applyBorder="1" applyAlignment="1">
      <alignment horizontal="center" vertical="center"/>
    </xf>
    <xf numFmtId="0" fontId="9" fillId="0" borderId="11" xfId="0" applyFont="1" applyBorder="1" applyAlignment="1">
      <alignment horizontal="center" vertical="center"/>
    </xf>
    <xf numFmtId="2" fontId="2" fillId="0" borderId="1024" xfId="0" applyNumberFormat="1" applyFont="1" applyBorder="1" applyAlignment="1">
      <alignment horizontal="left"/>
    </xf>
    <xf numFmtId="2" fontId="2" fillId="0" borderId="1010" xfId="0" applyNumberFormat="1" applyFont="1" applyBorder="1" applyAlignment="1">
      <alignment horizontal="left"/>
    </xf>
    <xf numFmtId="166" fontId="4" fillId="0" borderId="1000" xfId="0" applyNumberFormat="1" applyFont="1" applyBorder="1" applyAlignment="1">
      <alignment horizontal="center"/>
    </xf>
    <xf numFmtId="0" fontId="2" fillId="0" borderId="1000" xfId="0" applyFont="1" applyBorder="1" applyAlignment="1">
      <alignment horizontal="center"/>
    </xf>
    <xf numFmtId="21" fontId="4" fillId="3" borderId="1000" xfId="0" applyNumberFormat="1" applyFont="1" applyFill="1" applyBorder="1" applyAlignment="1">
      <alignment horizontal="center"/>
    </xf>
    <xf numFmtId="165" fontId="4" fillId="3" borderId="1000" xfId="0" applyNumberFormat="1" applyFont="1" applyFill="1" applyBorder="1" applyAlignment="1">
      <alignment horizontal="center"/>
    </xf>
    <xf numFmtId="45" fontId="4" fillId="0" borderId="1000" xfId="0" applyNumberFormat="1" applyFont="1" applyBorder="1" applyAlignment="1">
      <alignment horizontal="center"/>
    </xf>
    <xf numFmtId="1" fontId="4" fillId="3" borderId="1000" xfId="0" applyNumberFormat="1" applyFont="1" applyFill="1" applyBorder="1" applyAlignment="1">
      <alignment horizontal="center"/>
    </xf>
    <xf numFmtId="1" fontId="2" fillId="3" borderId="1000" xfId="0" applyNumberFormat="1" applyFont="1" applyFill="1" applyBorder="1" applyAlignment="1">
      <alignment horizontal="center"/>
    </xf>
    <xf numFmtId="1" fontId="4" fillId="3" borderId="1041" xfId="0" applyNumberFormat="1" applyFont="1" applyFill="1" applyBorder="1" applyAlignment="1">
      <alignment horizontal="center"/>
    </xf>
    <xf numFmtId="45" fontId="4" fillId="3" borderId="1000" xfId="0" applyNumberFormat="1" applyFont="1" applyFill="1" applyBorder="1" applyAlignment="1">
      <alignment horizontal="center"/>
    </xf>
    <xf numFmtId="1" fontId="6" fillId="3" borderId="1041" xfId="0" applyNumberFormat="1" applyFont="1" applyFill="1" applyBorder="1" applyAlignment="1">
      <alignment horizontal="center"/>
    </xf>
    <xf numFmtId="1" fontId="6" fillId="3" borderId="1042" xfId="0" applyNumberFormat="1" applyFont="1" applyFill="1" applyBorder="1" applyAlignment="1">
      <alignment horizontal="center"/>
    </xf>
    <xf numFmtId="1" fontId="6" fillId="3" borderId="1043" xfId="0" applyNumberFormat="1" applyFont="1" applyFill="1" applyBorder="1" applyAlignment="1">
      <alignment horizontal="center"/>
    </xf>
    <xf numFmtId="2" fontId="4" fillId="0" borderId="1041" xfId="0" applyNumberFormat="1" applyFont="1" applyBorder="1" applyAlignment="1">
      <alignment horizontal="center"/>
    </xf>
    <xf numFmtId="0" fontId="4" fillId="0" borderId="1027" xfId="0" applyFont="1" applyBorder="1" applyAlignment="1">
      <alignment horizontal="center" vertical="center"/>
    </xf>
    <xf numFmtId="2" fontId="4" fillId="0" borderId="1027" xfId="0" applyNumberFormat="1" applyFont="1" applyBorder="1" applyAlignment="1">
      <alignment horizontal="center" vertical="center"/>
    </xf>
    <xf numFmtId="0" fontId="2" fillId="3" borderId="1024" xfId="0" applyFont="1" applyFill="1" applyBorder="1" applyAlignment="1">
      <alignment horizontal="center" vertical="center"/>
    </xf>
    <xf numFmtId="2" fontId="2" fillId="0" borderId="11" xfId="0" applyNumberFormat="1" applyFont="1" applyBorder="1" applyAlignment="1">
      <alignment horizontal="left"/>
    </xf>
    <xf numFmtId="0" fontId="2" fillId="3" borderId="1013"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030"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7" xfId="0" applyFont="1" applyBorder="1" applyAlignment="1">
      <alignment horizontal="center" vertical="center"/>
    </xf>
    <xf numFmtId="0" fontId="2" fillId="3" borderId="969" xfId="0" applyFont="1" applyFill="1" applyBorder="1" applyAlignment="1">
      <alignment horizontal="center"/>
    </xf>
    <xf numFmtId="0" fontId="2" fillId="3" borderId="1010" xfId="0" applyFont="1" applyFill="1" applyBorder="1" applyAlignment="1">
      <alignment horizontal="center"/>
    </xf>
    <xf numFmtId="0" fontId="2" fillId="3" borderId="1013" xfId="0" applyFont="1" applyFill="1" applyBorder="1" applyAlignment="1">
      <alignment horizontal="center"/>
    </xf>
    <xf numFmtId="0" fontId="2" fillId="3" borderId="11" xfId="0" applyFont="1" applyFill="1" applyBorder="1" applyAlignment="1">
      <alignment horizontal="center"/>
    </xf>
    <xf numFmtId="0" fontId="4" fillId="0" borderId="1027" xfId="0" applyFont="1" applyBorder="1" applyAlignment="1">
      <alignment horizontal="center"/>
    </xf>
    <xf numFmtId="0" fontId="3" fillId="0" borderId="0" xfId="0" applyFont="1" applyAlignment="1">
      <alignment horizontal="center" vertical="center"/>
    </xf>
    <xf numFmtId="21" fontId="4" fillId="0" borderId="11" xfId="0" applyNumberFormat="1" applyFont="1" applyBorder="1" applyAlignment="1">
      <alignment horizontal="center"/>
    </xf>
    <xf numFmtId="21" fontId="4" fillId="0" borderId="1013" xfId="0" applyNumberFormat="1" applyFont="1" applyBorder="1" applyAlignment="1">
      <alignment horizontal="center"/>
    </xf>
    <xf numFmtId="21" fontId="4" fillId="0" borderId="969" xfId="0" applyNumberFormat="1" applyFont="1" applyBorder="1" applyAlignment="1">
      <alignment horizontal="center"/>
    </xf>
    <xf numFmtId="21" fontId="4" fillId="0" borderId="1010" xfId="0" applyNumberFormat="1" applyFont="1" applyBorder="1" applyAlignment="1">
      <alignment horizontal="center"/>
    </xf>
    <xf numFmtId="166" fontId="4" fillId="0" borderId="9" xfId="0" applyNumberFormat="1" applyFont="1" applyBorder="1" applyAlignment="1">
      <alignment horizontal="center"/>
    </xf>
    <xf numFmtId="21" fontId="4" fillId="3" borderId="9" xfId="0" applyNumberFormat="1" applyFont="1" applyFill="1" applyBorder="1" applyAlignment="1">
      <alignment horizontal="center"/>
    </xf>
    <xf numFmtId="165" fontId="4" fillId="3" borderId="9" xfId="0" applyNumberFormat="1" applyFont="1" applyFill="1" applyBorder="1" applyAlignment="1">
      <alignment horizontal="center"/>
    </xf>
    <xf numFmtId="45" fontId="4" fillId="0" borderId="9" xfId="0" applyNumberFormat="1" applyFont="1" applyBorder="1" applyAlignment="1">
      <alignment horizontal="center"/>
    </xf>
    <xf numFmtId="1" fontId="2" fillId="3" borderId="9" xfId="0" applyNumberFormat="1" applyFont="1" applyFill="1" applyBorder="1" applyAlignment="1">
      <alignment horizontal="center"/>
    </xf>
    <xf numFmtId="167" fontId="4" fillId="0" borderId="9" xfId="0" applyNumberFormat="1" applyFont="1" applyBorder="1" applyAlignment="1">
      <alignment horizontal="center"/>
    </xf>
    <xf numFmtId="45" fontId="4" fillId="3" borderId="9" xfId="0" applyNumberFormat="1" applyFont="1" applyFill="1" applyBorder="1" applyAlignment="1">
      <alignment horizontal="center"/>
    </xf>
    <xf numFmtId="1" fontId="6" fillId="3" borderId="5" xfId="0" applyNumberFormat="1" applyFont="1" applyFill="1" applyBorder="1" applyAlignment="1">
      <alignment horizontal="center"/>
    </xf>
    <xf numFmtId="1" fontId="6" fillId="3" borderId="509" xfId="0" applyNumberFormat="1" applyFont="1" applyFill="1" applyBorder="1" applyAlignment="1">
      <alignment horizontal="center"/>
    </xf>
    <xf numFmtId="1" fontId="6" fillId="3" borderId="1044" xfId="0" applyNumberFormat="1" applyFont="1" applyFill="1" applyBorder="1" applyAlignment="1">
      <alignment horizontal="center"/>
    </xf>
    <xf numFmtId="0" fontId="3" fillId="3" borderId="651" xfId="0" applyFont="1" applyFill="1" applyBorder="1" applyAlignment="1">
      <alignment horizontal="right"/>
    </xf>
    <xf numFmtId="1" fontId="5" fillId="3" borderId="1045" xfId="0" applyNumberFormat="1" applyFont="1" applyFill="1" applyBorder="1" applyAlignment="1">
      <alignment horizontal="left"/>
    </xf>
    <xf numFmtId="166" fontId="4" fillId="0" borderId="1036" xfId="0" applyNumberFormat="1" applyFont="1" applyBorder="1" applyAlignment="1">
      <alignment horizontal="center"/>
    </xf>
    <xf numFmtId="0" fontId="3" fillId="3" borderId="6" xfId="0" applyFont="1" applyFill="1" applyBorder="1" applyAlignment="1">
      <alignment horizontal="right"/>
    </xf>
    <xf numFmtId="1" fontId="2" fillId="3" borderId="8" xfId="0" applyNumberFormat="1" applyFont="1" applyFill="1" applyBorder="1" applyAlignment="1">
      <alignment horizontal="left"/>
    </xf>
    <xf numFmtId="2" fontId="2" fillId="3" borderId="8" xfId="0" applyNumberFormat="1" applyFont="1" applyFill="1" applyBorder="1" applyAlignment="1">
      <alignment horizontal="left"/>
    </xf>
    <xf numFmtId="167" fontId="2" fillId="3" borderId="8" xfId="0" applyNumberFormat="1" applyFont="1" applyFill="1" applyBorder="1" applyAlignment="1">
      <alignment horizontal="left"/>
    </xf>
    <xf numFmtId="0" fontId="3" fillId="3" borderId="5" xfId="0" applyFont="1" applyFill="1" applyBorder="1" applyAlignment="1">
      <alignment horizontal="right"/>
    </xf>
    <xf numFmtId="1" fontId="3" fillId="3" borderId="1044" xfId="0" applyNumberFormat="1" applyFont="1" applyFill="1" applyBorder="1" applyAlignment="1">
      <alignment horizontal="left"/>
    </xf>
    <xf numFmtId="166" fontId="4" fillId="0" borderId="1044" xfId="0" applyNumberFormat="1" applyFont="1" applyBorder="1" applyAlignment="1">
      <alignment horizontal="center"/>
    </xf>
    <xf numFmtId="0" fontId="9" fillId="0" borderId="969" xfId="0" applyFont="1" applyBorder="1" applyAlignment="1">
      <alignment horizontal="center"/>
    </xf>
    <xf numFmtId="0" fontId="9" fillId="0" borderId="11" xfId="0" applyFont="1" applyBorder="1" applyAlignment="1">
      <alignment horizontal="center"/>
    </xf>
    <xf numFmtId="0" fontId="9" fillId="0" borderId="1010" xfId="0" applyFont="1" applyBorder="1" applyAlignment="1">
      <alignment horizontal="center"/>
    </xf>
    <xf numFmtId="21" fontId="9" fillId="0" borderId="1010" xfId="0" applyNumberFormat="1" applyFont="1" applyBorder="1" applyAlignment="1">
      <alignment horizontal="center"/>
    </xf>
    <xf numFmtId="0" fontId="9" fillId="0" borderId="9" xfId="0" applyFont="1" applyBorder="1" applyAlignment="1">
      <alignment horizontal="center" vertical="center"/>
    </xf>
    <xf numFmtId="0" fontId="9" fillId="8" borderId="9" xfId="0" applyFont="1" applyFill="1" applyBorder="1" applyAlignment="1">
      <alignment horizontal="center" vertical="center"/>
    </xf>
    <xf numFmtId="166" fontId="1" fillId="0" borderId="1027" xfId="0" applyNumberFormat="1" applyFont="1" applyBorder="1" applyAlignment="1">
      <alignment horizontal="center"/>
    </xf>
    <xf numFmtId="21" fontId="4" fillId="3" borderId="1044" xfId="0" applyNumberFormat="1" applyFont="1" applyFill="1" applyBorder="1" applyAlignment="1">
      <alignment horizontal="center"/>
    </xf>
    <xf numFmtId="0" fontId="10" fillId="5" borderId="1030"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9" xfId="0" applyFont="1" applyFill="1" applyBorder="1" applyAlignment="1">
      <alignment horizontal="center" vertical="center"/>
    </xf>
    <xf numFmtId="166" fontId="4" fillId="5" borderId="1010" xfId="0" applyNumberFormat="1" applyFont="1" applyFill="1" applyBorder="1" applyAlignment="1">
      <alignment horizontal="center"/>
    </xf>
    <xf numFmtId="166" fontId="4" fillId="5" borderId="9" xfId="0" applyNumberFormat="1" applyFont="1" applyFill="1" applyBorder="1" applyAlignment="1">
      <alignment horizontal="center"/>
    </xf>
    <xf numFmtId="0" fontId="11" fillId="5" borderId="7" xfId="1" applyFont="1" applyFill="1" applyBorder="1" applyAlignment="1">
      <alignment horizontal="center" vertical="center"/>
    </xf>
    <xf numFmtId="166" fontId="4" fillId="5" borderId="969" xfId="0" applyNumberFormat="1" applyFont="1" applyFill="1" applyBorder="1" applyAlignment="1">
      <alignment horizontal="center"/>
    </xf>
    <xf numFmtId="0" fontId="10" fillId="9" borderId="1030" xfId="0" applyFont="1" applyFill="1" applyBorder="1" applyAlignment="1">
      <alignment horizontal="center" vertical="center"/>
    </xf>
    <xf numFmtId="0" fontId="10" fillId="9" borderId="7" xfId="0" applyFont="1" applyFill="1" applyBorder="1" applyAlignment="1">
      <alignment horizontal="center" vertical="center"/>
    </xf>
    <xf numFmtId="0" fontId="10" fillId="6" borderId="1030" xfId="0" applyFont="1" applyFill="1" applyBorder="1" applyAlignment="1">
      <alignment horizontal="center" vertical="center"/>
    </xf>
    <xf numFmtId="0" fontId="10" fillId="6" borderId="7" xfId="0" applyFont="1" applyFill="1" applyBorder="1" applyAlignment="1">
      <alignment horizontal="center" vertical="center"/>
    </xf>
    <xf numFmtId="0" fontId="10" fillId="6" borderId="11" xfId="0" applyFont="1" applyFill="1" applyBorder="1" applyAlignment="1">
      <alignment horizontal="center" vertical="center"/>
    </xf>
    <xf numFmtId="0" fontId="10" fillId="6" borderId="9" xfId="0" applyFont="1" applyFill="1" applyBorder="1" applyAlignment="1">
      <alignment horizontal="center" vertical="center"/>
    </xf>
    <xf numFmtId="166" fontId="4" fillId="6" borderId="1010" xfId="0" applyNumberFormat="1" applyFont="1" applyFill="1" applyBorder="1" applyAlignment="1">
      <alignment horizontal="center"/>
    </xf>
    <xf numFmtId="21" fontId="1" fillId="3" borderId="9" xfId="1" applyNumberFormat="1" applyFont="1" applyFill="1" applyBorder="1" applyAlignment="1">
      <alignment horizontal="center"/>
    </xf>
    <xf numFmtId="0" fontId="10" fillId="7" borderId="1030" xfId="0" applyFont="1" applyFill="1" applyBorder="1" applyAlignment="1">
      <alignment horizontal="center" vertical="center"/>
    </xf>
    <xf numFmtId="0" fontId="10" fillId="7" borderId="7" xfId="0" applyFont="1" applyFill="1" applyBorder="1" applyAlignment="1">
      <alignment horizontal="center" vertical="center"/>
    </xf>
    <xf numFmtId="0" fontId="10" fillId="7" borderId="11" xfId="0" applyFont="1" applyFill="1" applyBorder="1" applyAlignment="1">
      <alignment horizontal="center" vertical="center"/>
    </xf>
    <xf numFmtId="0" fontId="10" fillId="8" borderId="7" xfId="0" applyFont="1" applyFill="1" applyBorder="1" applyAlignment="1">
      <alignment horizontal="center" vertical="center"/>
    </xf>
    <xf numFmtId="0" fontId="10" fillId="10" borderId="1030" xfId="0" applyFont="1" applyFill="1" applyBorder="1" applyAlignment="1">
      <alignment horizontal="center"/>
    </xf>
    <xf numFmtId="0" fontId="10" fillId="10" borderId="7" xfId="0" applyFont="1" applyFill="1" applyBorder="1" applyAlignment="1">
      <alignment horizontal="center"/>
    </xf>
    <xf numFmtId="0" fontId="10" fillId="8" borderId="3" xfId="0" applyFont="1" applyFill="1" applyBorder="1" applyAlignment="1">
      <alignment horizontal="center" vertical="center"/>
    </xf>
    <xf numFmtId="0" fontId="1" fillId="0" borderId="49" xfId="0" applyFont="1" applyBorder="1" applyAlignment="1">
      <alignment horizontal="center"/>
    </xf>
    <xf numFmtId="2" fontId="1" fillId="0" borderId="49" xfId="0" applyNumberFormat="1" applyFont="1" applyBorder="1" applyAlignment="1">
      <alignment horizontal="center"/>
    </xf>
    <xf numFmtId="0" fontId="1" fillId="0" borderId="968" xfId="0" applyFont="1" applyBorder="1" applyAlignment="1">
      <alignment horizontal="center"/>
    </xf>
    <xf numFmtId="2" fontId="1" fillId="0" borderId="968" xfId="0" applyNumberFormat="1" applyFont="1" applyBorder="1" applyAlignment="1">
      <alignment horizontal="center"/>
    </xf>
    <xf numFmtId="0" fontId="1" fillId="0" borderId="1012" xfId="0" applyFont="1" applyBorder="1" applyAlignment="1">
      <alignment horizontal="center"/>
    </xf>
    <xf numFmtId="2" fontId="1" fillId="0" borderId="1012" xfId="0" applyNumberFormat="1" applyFont="1" applyBorder="1" applyAlignment="1">
      <alignment horizontal="center"/>
    </xf>
    <xf numFmtId="0" fontId="1" fillId="0" borderId="181" xfId="0" applyFont="1" applyBorder="1" applyAlignment="1">
      <alignment horizontal="center"/>
    </xf>
    <xf numFmtId="2" fontId="1" fillId="0" borderId="181" xfId="0" applyNumberFormat="1" applyFont="1" applyBorder="1" applyAlignment="1">
      <alignment horizontal="center"/>
    </xf>
    <xf numFmtId="1" fontId="5" fillId="3" borderId="1046" xfId="0" applyNumberFormat="1" applyFont="1" applyFill="1" applyBorder="1" applyAlignment="1">
      <alignment horizontal="left"/>
    </xf>
    <xf numFmtId="1" fontId="2" fillId="3" borderId="0" xfId="0" applyNumberFormat="1" applyFont="1" applyFill="1" applyAlignment="1">
      <alignment horizontal="left"/>
    </xf>
    <xf numFmtId="2" fontId="2" fillId="3" borderId="0" xfId="0" applyNumberFormat="1" applyFont="1" applyFill="1" applyAlignment="1">
      <alignment horizontal="left"/>
    </xf>
    <xf numFmtId="167" fontId="2" fillId="3" borderId="0" xfId="0" applyNumberFormat="1" applyFont="1" applyFill="1" applyAlignment="1">
      <alignment horizontal="left"/>
    </xf>
    <xf numFmtId="0" fontId="10" fillId="0" borderId="969" xfId="0" applyFont="1" applyBorder="1" applyAlignment="1">
      <alignment horizontal="center"/>
    </xf>
    <xf numFmtId="0" fontId="10" fillId="0" borderId="1010" xfId="0" applyFont="1" applyBorder="1" applyAlignment="1">
      <alignment horizontal="center"/>
    </xf>
    <xf numFmtId="166" fontId="4" fillId="11" borderId="1010" xfId="0" applyNumberFormat="1" applyFont="1" applyFill="1" applyBorder="1" applyAlignment="1">
      <alignment horizontal="center"/>
    </xf>
    <xf numFmtId="1" fontId="3" fillId="0" borderId="0" xfId="0" applyNumberFormat="1" applyFont="1" applyAlignment="1">
      <alignment horizontal="left"/>
    </xf>
    <xf numFmtId="164" fontId="1" fillId="0" borderId="0" xfId="0" applyNumberFormat="1" applyFont="1" applyAlignment="1">
      <alignment horizontal="center"/>
    </xf>
    <xf numFmtId="1" fontId="1" fillId="0" borderId="0" xfId="0" applyNumberFormat="1" applyFont="1" applyAlignment="1">
      <alignment horizontal="center"/>
    </xf>
    <xf numFmtId="21" fontId="1" fillId="0" borderId="0" xfId="0" applyNumberFormat="1" applyFont="1" applyAlignment="1">
      <alignment horizontal="center"/>
    </xf>
    <xf numFmtId="165" fontId="1" fillId="0" borderId="0" xfId="0" applyNumberFormat="1" applyFont="1" applyAlignment="1">
      <alignment horizontal="center"/>
    </xf>
    <xf numFmtId="45" fontId="1" fillId="0" borderId="0" xfId="0" applyNumberFormat="1" applyFont="1" applyAlignment="1">
      <alignment horizontal="center"/>
    </xf>
    <xf numFmtId="1" fontId="3" fillId="0" borderId="7" xfId="0" applyNumberFormat="1" applyFont="1" applyBorder="1" applyAlignment="1">
      <alignment horizontal="center"/>
    </xf>
    <xf numFmtId="1" fontId="1" fillId="0" borderId="6" xfId="0" applyNumberFormat="1" applyFont="1" applyBorder="1" applyAlignment="1">
      <alignment horizontal="center"/>
    </xf>
    <xf numFmtId="45" fontId="13" fillId="0" borderId="0" xfId="0" applyNumberFormat="1" applyFont="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xf numFmtId="2" fontId="1" fillId="0" borderId="0" xfId="0" applyNumberFormat="1" applyFont="1" applyAlignment="1">
      <alignment horizontal="center"/>
    </xf>
    <xf numFmtId="1" fontId="4" fillId="0" borderId="1034" xfId="0" applyNumberFormat="1" applyFont="1" applyBorder="1" applyAlignment="1">
      <alignment horizontal="center"/>
    </xf>
    <xf numFmtId="1" fontId="4" fillId="0" borderId="1047" xfId="0" applyNumberFormat="1" applyFont="1" applyBorder="1" applyAlignment="1">
      <alignment horizontal="center"/>
    </xf>
    <xf numFmtId="1" fontId="4" fillId="0" borderId="1037" xfId="0" applyNumberFormat="1" applyFont="1" applyBorder="1" applyAlignment="1">
      <alignment horizontal="center"/>
    </xf>
    <xf numFmtId="1" fontId="4" fillId="0" borderId="1039" xfId="0" applyNumberFormat="1" applyFont="1" applyBorder="1" applyAlignment="1">
      <alignment horizontal="center"/>
    </xf>
    <xf numFmtId="1" fontId="4" fillId="0" borderId="1048" xfId="0" applyNumberFormat="1" applyFont="1" applyBorder="1" applyAlignment="1">
      <alignment horizontal="center"/>
    </xf>
    <xf numFmtId="49" fontId="4" fillId="0" borderId="4" xfId="0" applyNumberFormat="1" applyFont="1" applyBorder="1" applyAlignment="1">
      <alignment horizontal="center" vertical="center"/>
    </xf>
    <xf numFmtId="49" fontId="4" fillId="0" borderId="19" xfId="0" applyNumberFormat="1" applyFont="1" applyBorder="1" applyAlignment="1">
      <alignment horizontal="center" vertical="center"/>
    </xf>
    <xf numFmtId="49" fontId="4" fillId="0" borderId="24" xfId="0" applyNumberFormat="1" applyFont="1" applyBorder="1" applyAlignment="1">
      <alignment horizontal="center" vertical="center"/>
    </xf>
    <xf numFmtId="49" fontId="4" fillId="0" borderId="11" xfId="0" applyNumberFormat="1" applyFont="1" applyBorder="1" applyAlignment="1">
      <alignment horizontal="center" vertical="center"/>
    </xf>
    <xf numFmtId="49" fontId="4" fillId="0" borderId="43" xfId="0" applyNumberFormat="1" applyFont="1" applyBorder="1" applyAlignment="1">
      <alignment horizontal="center" vertical="center"/>
    </xf>
    <xf numFmtId="49" fontId="4" fillId="0" borderId="53" xfId="0" applyNumberFormat="1" applyFont="1" applyBorder="1" applyAlignment="1">
      <alignment horizontal="center" vertical="center"/>
    </xf>
    <xf numFmtId="49" fontId="4" fillId="5" borderId="24" xfId="0" applyNumberFormat="1" applyFont="1" applyFill="1" applyBorder="1" applyAlignment="1">
      <alignment horizontal="center" vertical="center"/>
    </xf>
    <xf numFmtId="49" fontId="4" fillId="0" borderId="77" xfId="0" applyNumberFormat="1" applyFont="1" applyBorder="1" applyAlignment="1">
      <alignment horizontal="center" vertical="center"/>
    </xf>
    <xf numFmtId="49" fontId="4" fillId="0" borderId="104" xfId="0" applyNumberFormat="1" applyFont="1" applyBorder="1" applyAlignment="1">
      <alignment horizontal="center" vertical="center"/>
    </xf>
    <xf numFmtId="49" fontId="4" fillId="5" borderId="43" xfId="0" applyNumberFormat="1" applyFont="1" applyFill="1" applyBorder="1" applyAlignment="1">
      <alignment horizontal="center" vertical="center"/>
    </xf>
    <xf numFmtId="49" fontId="4" fillId="0" borderId="126"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153" xfId="0" applyNumberFormat="1" applyFont="1" applyBorder="1" applyAlignment="1">
      <alignment horizontal="center" vertical="center"/>
    </xf>
    <xf numFmtId="49" fontId="4" fillId="0" borderId="167" xfId="0" applyNumberFormat="1" applyFont="1" applyBorder="1" applyAlignment="1">
      <alignment horizontal="center" vertical="center"/>
    </xf>
    <xf numFmtId="49" fontId="4" fillId="5" borderId="186" xfId="0" applyNumberFormat="1" applyFont="1" applyFill="1" applyBorder="1" applyAlignment="1">
      <alignment horizontal="center" vertical="center"/>
    </xf>
    <xf numFmtId="49" fontId="4" fillId="0" borderId="189" xfId="0" applyNumberFormat="1" applyFont="1" applyBorder="1" applyAlignment="1">
      <alignment horizontal="center" vertical="center"/>
    </xf>
    <xf numFmtId="49" fontId="4" fillId="0" borderId="197" xfId="0" applyNumberFormat="1" applyFont="1" applyBorder="1" applyAlignment="1">
      <alignment horizontal="center" vertical="center"/>
    </xf>
    <xf numFmtId="49" fontId="4" fillId="0" borderId="186" xfId="0" applyNumberFormat="1" applyFont="1" applyBorder="1" applyAlignment="1">
      <alignment horizontal="center" vertical="center"/>
    </xf>
    <xf numFmtId="49" fontId="4" fillId="0" borderId="204" xfId="0" applyNumberFormat="1" applyFont="1" applyBorder="1" applyAlignment="1">
      <alignment horizontal="center" vertical="center"/>
    </xf>
    <xf numFmtId="49" fontId="4" fillId="0" borderId="234" xfId="0" applyNumberFormat="1" applyFont="1" applyBorder="1" applyAlignment="1">
      <alignment horizontal="center" vertical="center"/>
    </xf>
    <xf numFmtId="49" fontId="4" fillId="0" borderId="264" xfId="0" applyNumberFormat="1" applyFont="1" applyBorder="1" applyAlignment="1">
      <alignment horizontal="center" vertical="center"/>
    </xf>
    <xf numFmtId="49" fontId="4" fillId="3" borderId="167" xfId="0" applyNumberFormat="1" applyFont="1" applyFill="1" applyBorder="1" applyAlignment="1">
      <alignment horizontal="center" vertical="center"/>
    </xf>
    <xf numFmtId="49" fontId="4" fillId="3" borderId="30" xfId="0" applyNumberFormat="1" applyFont="1" applyFill="1" applyBorder="1" applyAlignment="1">
      <alignment horizontal="center" vertical="center"/>
    </xf>
    <xf numFmtId="49" fontId="4" fillId="3" borderId="11" xfId="0" applyNumberFormat="1" applyFont="1" applyFill="1" applyBorder="1" applyAlignment="1">
      <alignment horizontal="center" vertical="center"/>
    </xf>
    <xf numFmtId="49" fontId="4" fillId="3" borderId="186" xfId="0" applyNumberFormat="1" applyFont="1" applyFill="1" applyBorder="1" applyAlignment="1">
      <alignment horizontal="center" vertical="center"/>
    </xf>
    <xf numFmtId="49" fontId="4" fillId="3" borderId="288" xfId="0" applyNumberFormat="1" applyFont="1" applyFill="1" applyBorder="1" applyAlignment="1">
      <alignment horizontal="center" vertical="center"/>
    </xf>
    <xf numFmtId="49" fontId="4" fillId="0" borderId="310" xfId="0" applyNumberFormat="1" applyFont="1" applyBorder="1" applyAlignment="1">
      <alignment horizontal="center" vertical="center"/>
    </xf>
    <xf numFmtId="49" fontId="4" fillId="0" borderId="324" xfId="0" applyNumberFormat="1" applyFont="1" applyBorder="1" applyAlignment="1">
      <alignment horizontal="center" vertical="center"/>
    </xf>
    <xf numFmtId="49" fontId="4" fillId="0" borderId="346" xfId="0" applyNumberFormat="1" applyFont="1" applyBorder="1" applyAlignment="1">
      <alignment horizontal="center" vertical="center"/>
    </xf>
    <xf numFmtId="49" fontId="4" fillId="0" borderId="367" xfId="0" applyNumberFormat="1" applyFont="1" applyBorder="1" applyAlignment="1">
      <alignment horizontal="center" vertical="center"/>
    </xf>
    <xf numFmtId="49" fontId="4" fillId="0" borderId="397" xfId="0" applyNumberFormat="1" applyFont="1" applyBorder="1" applyAlignment="1">
      <alignment horizontal="center" vertical="center"/>
    </xf>
    <xf numFmtId="49" fontId="4" fillId="0" borderId="421" xfId="0" applyNumberFormat="1" applyFont="1" applyBorder="1" applyAlignment="1">
      <alignment horizontal="center" vertical="center"/>
    </xf>
    <xf numFmtId="49" fontId="4" fillId="0" borderId="437" xfId="0" applyNumberFormat="1" applyFont="1" applyBorder="1" applyAlignment="1">
      <alignment horizontal="center" vertical="center"/>
    </xf>
    <xf numFmtId="49" fontId="4" fillId="0" borderId="165" xfId="0" applyNumberFormat="1" applyFont="1" applyBorder="1" applyAlignment="1">
      <alignment horizontal="center" vertical="center"/>
    </xf>
    <xf numFmtId="49" fontId="4" fillId="0" borderId="12" xfId="0" applyNumberFormat="1" applyFont="1" applyBorder="1" applyAlignment="1">
      <alignment horizontal="center" vertical="center"/>
    </xf>
    <xf numFmtId="49" fontId="4" fillId="0" borderId="138" xfId="0" applyNumberFormat="1" applyFont="1" applyBorder="1" applyAlignment="1">
      <alignment horizontal="center" vertical="center"/>
    </xf>
    <xf numFmtId="49" fontId="4" fillId="0" borderId="181" xfId="0" applyNumberFormat="1" applyFont="1" applyBorder="1" applyAlignment="1">
      <alignment horizontal="center" vertical="center"/>
    </xf>
    <xf numFmtId="49" fontId="4" fillId="0" borderId="49" xfId="0" applyNumberFormat="1" applyFont="1" applyBorder="1" applyAlignment="1">
      <alignment horizontal="center" vertical="center"/>
    </xf>
    <xf numFmtId="49" fontId="4" fillId="3" borderId="452" xfId="0" applyNumberFormat="1" applyFont="1" applyFill="1" applyBorder="1" applyAlignment="1">
      <alignment horizontal="center" vertical="center"/>
    </xf>
    <xf numFmtId="49" fontId="4" fillId="3" borderId="4" xfId="0" applyNumberFormat="1" applyFont="1" applyFill="1" applyBorder="1" applyAlignment="1">
      <alignment horizontal="center" vertical="center"/>
    </xf>
    <xf numFmtId="49" fontId="4" fillId="5" borderId="167" xfId="0" applyNumberFormat="1" applyFont="1" applyFill="1" applyBorder="1" applyAlignment="1">
      <alignment horizontal="center" vertical="center"/>
    </xf>
    <xf numFmtId="49" fontId="4" fillId="0" borderId="473" xfId="0" applyNumberFormat="1" applyFont="1" applyBorder="1" applyAlignment="1">
      <alignment horizontal="center" vertical="center"/>
    </xf>
    <xf numFmtId="49" fontId="4" fillId="0" borderId="487" xfId="0" applyNumberFormat="1" applyFont="1" applyBorder="1" applyAlignment="1">
      <alignment horizontal="center" vertical="center"/>
    </xf>
    <xf numFmtId="49" fontId="4" fillId="3" borderId="9" xfId="0" applyNumberFormat="1" applyFont="1" applyFill="1" applyBorder="1" applyAlignment="1">
      <alignment horizontal="center" vertical="center"/>
    </xf>
    <xf numFmtId="49" fontId="4" fillId="0" borderId="517" xfId="0" applyNumberFormat="1" applyFont="1" applyBorder="1" applyAlignment="1">
      <alignment horizontal="center" vertical="center"/>
    </xf>
    <xf numFmtId="49" fontId="4" fillId="0" borderId="538" xfId="0" applyNumberFormat="1" applyFont="1" applyBorder="1" applyAlignment="1">
      <alignment horizontal="center" vertical="center"/>
    </xf>
    <xf numFmtId="49" fontId="4" fillId="0" borderId="561" xfId="0" applyNumberFormat="1" applyFont="1" applyBorder="1" applyAlignment="1">
      <alignment horizontal="center" vertical="center"/>
    </xf>
    <xf numFmtId="49" fontId="4" fillId="0" borderId="579" xfId="0" applyNumberFormat="1" applyFont="1" applyBorder="1" applyAlignment="1">
      <alignment horizontal="center" vertical="center"/>
    </xf>
    <xf numFmtId="49" fontId="4" fillId="0" borderId="601" xfId="0" applyNumberFormat="1" applyFont="1" applyBorder="1" applyAlignment="1">
      <alignment horizontal="center" vertical="center"/>
    </xf>
    <xf numFmtId="49" fontId="4" fillId="0" borderId="624" xfId="0" applyNumberFormat="1" applyFont="1" applyBorder="1" applyAlignment="1">
      <alignment horizontal="center" vertical="center"/>
    </xf>
    <xf numFmtId="49" fontId="4" fillId="0" borderId="635" xfId="0" applyNumberFormat="1" applyFont="1" applyBorder="1" applyAlignment="1">
      <alignment horizontal="center" vertical="center"/>
    </xf>
    <xf numFmtId="49" fontId="4" fillId="0" borderId="644" xfId="0" applyNumberFormat="1" applyFont="1" applyBorder="1" applyAlignment="1">
      <alignment horizontal="center" vertical="center"/>
    </xf>
    <xf numFmtId="49" fontId="4" fillId="6" borderId="186" xfId="0" applyNumberFormat="1" applyFont="1" applyFill="1" applyBorder="1" applyAlignment="1">
      <alignment horizontal="center" vertical="center"/>
    </xf>
    <xf numFmtId="49" fontId="4" fillId="0" borderId="662" xfId="0" applyNumberFormat="1" applyFont="1" applyBorder="1" applyAlignment="1">
      <alignment horizontal="center" vertical="center"/>
    </xf>
    <xf numFmtId="49" fontId="4" fillId="0" borderId="675" xfId="0" applyNumberFormat="1" applyFont="1" applyBorder="1" applyAlignment="1">
      <alignment horizontal="center" vertical="center"/>
    </xf>
    <xf numFmtId="49" fontId="4" fillId="0" borderId="688" xfId="0" applyNumberFormat="1" applyFont="1" applyBorder="1" applyAlignment="1">
      <alignment horizontal="center" vertical="center"/>
    </xf>
    <xf numFmtId="49" fontId="4" fillId="6" borderId="30" xfId="0" applyNumberFormat="1" applyFont="1" applyFill="1" applyBorder="1" applyAlignment="1">
      <alignment horizontal="center" vertical="center"/>
    </xf>
    <xf numFmtId="49" fontId="4" fillId="0" borderId="701" xfId="0" applyNumberFormat="1" applyFont="1" applyBorder="1" applyAlignment="1">
      <alignment horizontal="center" vertical="center"/>
    </xf>
    <xf numFmtId="49" fontId="4" fillId="0" borderId="714" xfId="0" applyNumberFormat="1" applyFont="1" applyBorder="1" applyAlignment="1">
      <alignment horizontal="center" vertical="center"/>
    </xf>
    <xf numFmtId="49" fontId="4" fillId="0" borderId="727" xfId="0" applyNumberFormat="1" applyFont="1" applyBorder="1" applyAlignment="1">
      <alignment horizontal="center" vertical="center"/>
    </xf>
    <xf numFmtId="49" fontId="4" fillId="0" borderId="740" xfId="0" applyNumberFormat="1" applyFont="1" applyBorder="1" applyAlignment="1">
      <alignment horizontal="center" vertical="center"/>
    </xf>
    <xf numFmtId="49" fontId="4" fillId="0" borderId="753" xfId="0" applyNumberFormat="1" applyFont="1" applyBorder="1" applyAlignment="1">
      <alignment horizontal="center" vertical="center"/>
    </xf>
    <xf numFmtId="49" fontId="4" fillId="3" borderId="766" xfId="0" applyNumberFormat="1" applyFont="1" applyFill="1" applyBorder="1" applyAlignment="1">
      <alignment horizontal="center" vertical="center"/>
    </xf>
    <xf numFmtId="49" fontId="4" fillId="0" borderId="779" xfId="0" applyNumberFormat="1" applyFont="1" applyBorder="1" applyAlignment="1">
      <alignment horizontal="center" vertical="center"/>
    </xf>
    <xf numFmtId="49" fontId="4" fillId="0" borderId="792" xfId="0" applyNumberFormat="1" applyFont="1" applyBorder="1" applyAlignment="1">
      <alignment horizontal="center" vertical="center"/>
    </xf>
    <xf numFmtId="49" fontId="4" fillId="0" borderId="805" xfId="0" applyNumberFormat="1" applyFont="1" applyBorder="1" applyAlignment="1">
      <alignment horizontal="center" vertical="center"/>
    </xf>
    <xf numFmtId="49" fontId="4" fillId="3" borderId="818" xfId="0" applyNumberFormat="1" applyFont="1" applyFill="1" applyBorder="1" applyAlignment="1">
      <alignment horizontal="center" vertical="center"/>
    </xf>
    <xf numFmtId="49" fontId="4" fillId="0" borderId="832" xfId="0" applyNumberFormat="1" applyFont="1" applyBorder="1" applyAlignment="1">
      <alignment horizontal="center" vertical="center"/>
    </xf>
    <xf numFmtId="49" fontId="4" fillId="0" borderId="845" xfId="0" applyNumberFormat="1" applyFont="1" applyBorder="1" applyAlignment="1">
      <alignment horizontal="center" vertical="center"/>
    </xf>
    <xf numFmtId="49" fontId="4" fillId="0" borderId="857" xfId="0" applyNumberFormat="1" applyFont="1" applyBorder="1" applyAlignment="1">
      <alignment horizontal="center" vertical="center"/>
    </xf>
    <xf numFmtId="49" fontId="4" fillId="0" borderId="870" xfId="0" applyNumberFormat="1" applyFont="1" applyBorder="1" applyAlignment="1">
      <alignment horizontal="center" vertical="center"/>
    </xf>
    <xf numFmtId="49" fontId="4" fillId="0" borderId="883" xfId="0" applyNumberFormat="1" applyFont="1" applyBorder="1" applyAlignment="1">
      <alignment horizontal="center" vertical="center"/>
    </xf>
    <xf numFmtId="49" fontId="4" fillId="0" borderId="896" xfId="0" applyNumberFormat="1" applyFont="1" applyBorder="1" applyAlignment="1">
      <alignment horizontal="center" vertical="center"/>
    </xf>
    <xf numFmtId="49" fontId="4" fillId="0" borderId="9" xfId="0" applyNumberFormat="1" applyFont="1" applyBorder="1" applyAlignment="1">
      <alignment horizontal="center" vertical="center"/>
    </xf>
    <xf numFmtId="49" fontId="4" fillId="0" borderId="909" xfId="0" applyNumberFormat="1" applyFont="1" applyBorder="1" applyAlignment="1">
      <alignment horizontal="center" vertical="center"/>
    </xf>
    <xf numFmtId="49" fontId="4" fillId="0" borderId="927" xfId="0" applyNumberFormat="1" applyFont="1" applyBorder="1" applyAlignment="1">
      <alignment horizontal="center" vertical="center"/>
    </xf>
    <xf numFmtId="49" fontId="4" fillId="0" borderId="940" xfId="0" applyNumberFormat="1" applyFont="1" applyBorder="1" applyAlignment="1">
      <alignment horizontal="center" vertical="center"/>
    </xf>
    <xf numFmtId="49" fontId="4" fillId="0" borderId="953" xfId="0" applyNumberFormat="1" applyFont="1" applyBorder="1" applyAlignment="1">
      <alignment horizontal="center" vertical="center"/>
    </xf>
    <xf numFmtId="49" fontId="4" fillId="0" borderId="969" xfId="0" applyNumberFormat="1" applyFont="1" applyBorder="1" applyAlignment="1">
      <alignment horizontal="center" vertical="center"/>
    </xf>
    <xf numFmtId="49" fontId="4" fillId="0" borderId="980" xfId="0" applyNumberFormat="1" applyFont="1" applyBorder="1" applyAlignment="1">
      <alignment horizontal="center" vertical="center"/>
    </xf>
    <xf numFmtId="49" fontId="4" fillId="0" borderId="991" xfId="0" applyNumberFormat="1" applyFont="1" applyBorder="1" applyAlignment="1">
      <alignment horizontal="center" vertical="center"/>
    </xf>
    <xf numFmtId="49" fontId="4" fillId="0" borderId="1000" xfId="0" applyNumberFormat="1" applyFont="1" applyBorder="1" applyAlignment="1">
      <alignment horizontal="center" vertical="center"/>
    </xf>
    <xf numFmtId="49" fontId="4" fillId="0" borderId="1013" xfId="0" applyNumberFormat="1" applyFont="1" applyBorder="1" applyAlignment="1">
      <alignment horizontal="center" vertical="center"/>
    </xf>
    <xf numFmtId="49" fontId="4" fillId="0" borderId="640" xfId="0" applyNumberFormat="1" applyFont="1" applyBorder="1" applyAlignment="1">
      <alignment horizontal="center" vertical="center"/>
    </xf>
    <xf numFmtId="49" fontId="4" fillId="0" borderId="990" xfId="0" applyNumberFormat="1" applyFont="1" applyBorder="1" applyAlignment="1">
      <alignment horizontal="center" vertical="center"/>
    </xf>
    <xf numFmtId="49" fontId="4" fillId="0" borderId="1012" xfId="0" applyNumberFormat="1" applyFont="1" applyBorder="1" applyAlignment="1">
      <alignment horizontal="center" vertical="center"/>
    </xf>
    <xf numFmtId="49" fontId="4" fillId="0" borderId="10" xfId="0" applyNumberFormat="1" applyFont="1" applyBorder="1" applyAlignment="1">
      <alignment horizontal="center" vertical="center"/>
    </xf>
    <xf numFmtId="49" fontId="4" fillId="0" borderId="178" xfId="0" applyNumberFormat="1" applyFont="1" applyBorder="1" applyAlignment="1">
      <alignment horizontal="center" vertical="center"/>
    </xf>
    <xf numFmtId="49" fontId="4" fillId="3" borderId="49" xfId="0" applyNumberFormat="1" applyFont="1" applyFill="1" applyBorder="1" applyAlignment="1">
      <alignment horizontal="center" vertical="center"/>
    </xf>
    <xf numFmtId="49" fontId="4" fillId="3" borderId="990" xfId="0" applyNumberFormat="1" applyFont="1" applyFill="1" applyBorder="1" applyAlignment="1">
      <alignment horizontal="center" vertical="center"/>
    </xf>
    <xf numFmtId="49" fontId="4" fillId="3" borderId="165" xfId="0" applyNumberFormat="1" applyFont="1" applyFill="1" applyBorder="1" applyAlignment="1">
      <alignment horizontal="center" vertical="center"/>
    </xf>
    <xf numFmtId="49" fontId="4" fillId="0" borderId="1010" xfId="0" applyNumberFormat="1" applyFont="1" applyBorder="1" applyAlignment="1">
      <alignment horizontal="center" vertical="center"/>
    </xf>
    <xf numFmtId="49" fontId="4" fillId="0" borderId="1027" xfId="0" applyNumberFormat="1" applyFont="1" applyBorder="1" applyAlignment="1">
      <alignment horizontal="center" vertical="center"/>
    </xf>
    <xf numFmtId="49" fontId="4" fillId="0" borderId="986" xfId="0" applyNumberFormat="1" applyFont="1" applyBorder="1" applyAlignment="1">
      <alignment horizontal="center" vertical="center"/>
    </xf>
    <xf numFmtId="49" fontId="4" fillId="0" borderId="979" xfId="0" applyNumberFormat="1" applyFont="1" applyBorder="1" applyAlignment="1">
      <alignment horizontal="center" vertical="center"/>
    </xf>
    <xf numFmtId="49" fontId="4" fillId="7" borderId="1012" xfId="0" applyNumberFormat="1" applyFont="1" applyFill="1" applyBorder="1" applyAlignment="1">
      <alignment horizontal="center" vertical="center"/>
    </xf>
    <xf numFmtId="49" fontId="4" fillId="0" borderId="984" xfId="0" applyNumberFormat="1" applyFont="1" applyBorder="1" applyAlignment="1">
      <alignment horizontal="center" vertical="center"/>
    </xf>
    <xf numFmtId="49" fontId="4" fillId="0" borderId="1029" xfId="0" applyNumberFormat="1" applyFont="1" applyBorder="1" applyAlignment="1">
      <alignment horizontal="center" vertical="center"/>
    </xf>
    <xf numFmtId="49" fontId="4" fillId="0" borderId="1024" xfId="0" applyNumberFormat="1" applyFont="1" applyBorder="1" applyAlignment="1">
      <alignment horizontal="center" vertical="center"/>
    </xf>
    <xf numFmtId="49" fontId="4" fillId="0" borderId="968" xfId="0" applyNumberFormat="1" applyFont="1" applyBorder="1" applyAlignment="1">
      <alignment horizontal="center" vertical="center"/>
    </xf>
    <xf numFmtId="49" fontId="4" fillId="0" borderId="5" xfId="0" applyNumberFormat="1" applyFont="1" applyBorder="1" applyAlignment="1">
      <alignment horizontal="center" vertical="center"/>
    </xf>
    <xf numFmtId="49" fontId="1" fillId="0" borderId="0" xfId="0" applyNumberFormat="1" applyFont="1" applyAlignment="1">
      <alignment horizontal="center" vertical="center"/>
    </xf>
    <xf numFmtId="166" fontId="4" fillId="0" borderId="1049" xfId="0" applyNumberFormat="1" applyFont="1" applyBorder="1" applyAlignment="1">
      <alignment horizontal="center"/>
    </xf>
    <xf numFmtId="1" fontId="5" fillId="3" borderId="1050" xfId="0" applyNumberFormat="1" applyFont="1" applyFill="1" applyBorder="1" applyAlignment="1">
      <alignment horizontal="left"/>
    </xf>
    <xf numFmtId="0" fontId="10" fillId="0" borderId="9" xfId="0" applyFont="1" applyBorder="1" applyAlignment="1">
      <alignment horizontal="center" vertical="center"/>
    </xf>
    <xf numFmtId="0" fontId="10" fillId="0" borderId="969" xfId="0" applyFont="1" applyBorder="1" applyAlignment="1">
      <alignment horizontal="center" vertical="center"/>
    </xf>
    <xf numFmtId="0" fontId="10" fillId="0" borderId="1010" xfId="0" applyFont="1" applyBorder="1" applyAlignment="1">
      <alignment horizontal="center" vertical="center"/>
    </xf>
    <xf numFmtId="0" fontId="10" fillId="0" borderId="1013" xfId="0" applyFont="1" applyBorder="1" applyAlignment="1">
      <alignment horizontal="center" vertical="center"/>
    </xf>
    <xf numFmtId="0" fontId="12" fillId="0" borderId="969" xfId="0" applyFont="1" applyBorder="1" applyAlignment="1">
      <alignment horizontal="center" vertical="center"/>
    </xf>
    <xf numFmtId="0" fontId="12" fillId="0" borderId="11" xfId="0" applyFont="1" applyBorder="1" applyAlignment="1">
      <alignment horizontal="center" vertical="center"/>
    </xf>
    <xf numFmtId="0" fontId="12" fillId="0" borderId="1010" xfId="0" applyFont="1" applyBorder="1" applyAlignment="1">
      <alignment horizontal="center" vertical="center"/>
    </xf>
    <xf numFmtId="0" fontId="12" fillId="0" borderId="9" xfId="0" applyFont="1" applyBorder="1" applyAlignment="1">
      <alignment horizontal="center" vertical="center"/>
    </xf>
    <xf numFmtId="1" fontId="2" fillId="3" borderId="186" xfId="0" applyNumberFormat="1" applyFont="1" applyFill="1" applyBorder="1" applyAlignment="1">
      <alignment horizontal="center"/>
    </xf>
    <xf numFmtId="1" fontId="2" fillId="3" borderId="991" xfId="0" applyNumberFormat="1" applyFont="1" applyFill="1" applyBorder="1" applyAlignment="1">
      <alignment horizontal="center"/>
    </xf>
    <xf numFmtId="1" fontId="2" fillId="3" borderId="167" xfId="0" applyNumberFormat="1" applyFont="1" applyFill="1" applyBorder="1" applyAlignment="1">
      <alignment horizontal="center"/>
    </xf>
    <xf numFmtId="1" fontId="14" fillId="0" borderId="991" xfId="0" applyNumberFormat="1" applyFont="1" applyBorder="1" applyAlignment="1">
      <alignment horizontal="center"/>
    </xf>
    <xf numFmtId="1" fontId="14" fillId="0" borderId="1034" xfId="0" applyNumberFormat="1" applyFont="1" applyBorder="1" applyAlignment="1">
      <alignment horizontal="center" vertical="center"/>
    </xf>
    <xf numFmtId="0" fontId="9" fillId="0" borderId="1034" xfId="0" applyFont="1" applyBorder="1" applyAlignment="1">
      <alignment horizontal="center"/>
    </xf>
    <xf numFmtId="21" fontId="14" fillId="12" borderId="1034" xfId="0" applyNumberFormat="1" applyFont="1" applyFill="1" applyBorder="1" applyAlignment="1">
      <alignment horizontal="center"/>
    </xf>
    <xf numFmtId="165" fontId="14" fillId="12" borderId="1034" xfId="0" applyNumberFormat="1" applyFont="1" applyFill="1" applyBorder="1" applyAlignment="1">
      <alignment horizontal="center"/>
    </xf>
    <xf numFmtId="45" fontId="14" fillId="0" borderId="1034" xfId="0" applyNumberFormat="1" applyFont="1" applyBorder="1" applyAlignment="1">
      <alignment horizontal="center"/>
    </xf>
    <xf numFmtId="1" fontId="14" fillId="12" borderId="1034" xfId="0" applyNumberFormat="1" applyFont="1" applyFill="1" applyBorder="1" applyAlignment="1">
      <alignment horizontal="center"/>
    </xf>
    <xf numFmtId="45" fontId="14" fillId="12" borderId="1034" xfId="0" applyNumberFormat="1" applyFont="1" applyFill="1" applyBorder="1" applyAlignment="1">
      <alignment horizontal="center"/>
    </xf>
    <xf numFmtId="1" fontId="14" fillId="0" borderId="640" xfId="0" applyNumberFormat="1" applyFont="1" applyBorder="1" applyAlignment="1">
      <alignment horizontal="center"/>
    </xf>
    <xf numFmtId="1" fontId="14" fillId="0" borderId="1048" xfId="0" applyNumberFormat="1" applyFont="1" applyBorder="1" applyAlignment="1">
      <alignment horizontal="center" vertical="center"/>
    </xf>
    <xf numFmtId="0" fontId="9" fillId="0" borderId="1048" xfId="0" applyFont="1" applyBorder="1" applyAlignment="1">
      <alignment horizontal="center"/>
    </xf>
    <xf numFmtId="21" fontId="14" fillId="12" borderId="1048" xfId="0" applyNumberFormat="1" applyFont="1" applyFill="1" applyBorder="1" applyAlignment="1">
      <alignment horizontal="center"/>
    </xf>
    <xf numFmtId="165" fontId="14" fillId="12" borderId="1048" xfId="0" applyNumberFormat="1" applyFont="1" applyFill="1" applyBorder="1" applyAlignment="1">
      <alignment horizontal="center"/>
    </xf>
    <xf numFmtId="45" fontId="14" fillId="0" borderId="1048" xfId="0" applyNumberFormat="1" applyFont="1" applyBorder="1" applyAlignment="1">
      <alignment horizontal="center"/>
    </xf>
    <xf numFmtId="1" fontId="14" fillId="12" borderId="1048" xfId="0" applyNumberFormat="1" applyFont="1" applyFill="1" applyBorder="1" applyAlignment="1">
      <alignment horizontal="center"/>
    </xf>
    <xf numFmtId="45" fontId="14" fillId="12" borderId="1048" xfId="0" applyNumberFormat="1" applyFont="1" applyFill="1" applyBorder="1" applyAlignment="1">
      <alignment horizontal="center"/>
    </xf>
    <xf numFmtId="0" fontId="9" fillId="0" borderId="1052" xfId="0" applyFont="1" applyBorder="1" applyAlignment="1">
      <alignment horizontal="center"/>
    </xf>
    <xf numFmtId="21" fontId="14" fillId="12" borderId="640" xfId="0" applyNumberFormat="1" applyFont="1" applyFill="1" applyBorder="1" applyAlignment="1">
      <alignment horizontal="center"/>
    </xf>
    <xf numFmtId="1" fontId="14" fillId="0" borderId="9" xfId="0" applyNumberFormat="1" applyFont="1" applyBorder="1" applyAlignment="1">
      <alignment horizontal="center"/>
    </xf>
    <xf numFmtId="1" fontId="14" fillId="0" borderId="1044" xfId="0" applyNumberFormat="1" applyFont="1" applyBorder="1" applyAlignment="1">
      <alignment horizontal="center" vertical="center"/>
    </xf>
    <xf numFmtId="0" fontId="9" fillId="0" borderId="1044" xfId="0" applyFont="1" applyBorder="1" applyAlignment="1">
      <alignment horizontal="center" vertical="center"/>
    </xf>
    <xf numFmtId="21" fontId="14" fillId="12" borderId="1044" xfId="0" applyNumberFormat="1" applyFont="1" applyFill="1" applyBorder="1" applyAlignment="1">
      <alignment horizontal="center"/>
    </xf>
    <xf numFmtId="165" fontId="14" fillId="12" borderId="1044" xfId="0" applyNumberFormat="1" applyFont="1" applyFill="1" applyBorder="1" applyAlignment="1">
      <alignment horizontal="center"/>
    </xf>
    <xf numFmtId="45" fontId="14" fillId="0" borderId="1044" xfId="0" applyNumberFormat="1" applyFont="1" applyBorder="1" applyAlignment="1">
      <alignment horizontal="center"/>
    </xf>
    <xf numFmtId="1" fontId="14" fillId="12" borderId="1044" xfId="0" applyNumberFormat="1" applyFont="1" applyFill="1" applyBorder="1" applyAlignment="1">
      <alignment horizontal="center"/>
    </xf>
    <xf numFmtId="45" fontId="14" fillId="12" borderId="1044" xfId="0" applyNumberFormat="1" applyFont="1" applyFill="1" applyBorder="1" applyAlignment="1">
      <alignment horizontal="center"/>
    </xf>
    <xf numFmtId="0" fontId="1" fillId="0" borderId="990" xfId="0" applyFont="1" applyBorder="1" applyAlignment="1">
      <alignment horizontal="center"/>
    </xf>
    <xf numFmtId="1" fontId="2" fillId="2" borderId="1053" xfId="0" applyNumberFormat="1" applyFont="1" applyFill="1" applyBorder="1" applyAlignment="1">
      <alignment horizontal="center"/>
    </xf>
    <xf numFmtId="164" fontId="2" fillId="2" borderId="651" xfId="0" applyNumberFormat="1" applyFont="1" applyFill="1" applyBorder="1" applyAlignment="1">
      <alignment horizontal="center"/>
    </xf>
    <xf numFmtId="1" fontId="2" fillId="2" borderId="1030" xfId="0" applyNumberFormat="1" applyFont="1" applyFill="1" applyBorder="1" applyAlignment="1">
      <alignment horizontal="center"/>
    </xf>
    <xf numFmtId="49" fontId="2" fillId="2" borderId="1030" xfId="0" applyNumberFormat="1" applyFont="1" applyFill="1" applyBorder="1" applyAlignment="1">
      <alignment horizontal="center" vertical="center"/>
    </xf>
    <xf numFmtId="0" fontId="2" fillId="2" borderId="1056" xfId="0" applyFont="1" applyFill="1" applyBorder="1" applyAlignment="1">
      <alignment horizontal="center" vertical="center"/>
    </xf>
    <xf numFmtId="21" fontId="2" fillId="2" borderId="1053" xfId="0" applyNumberFormat="1" applyFont="1" applyFill="1" applyBorder="1" applyAlignment="1">
      <alignment horizontal="center"/>
    </xf>
    <xf numFmtId="165" fontId="2" fillId="2" borderId="1057" xfId="0" applyNumberFormat="1" applyFont="1" applyFill="1" applyBorder="1" applyAlignment="1">
      <alignment horizontal="center"/>
    </xf>
    <xf numFmtId="45" fontId="2" fillId="2" borderId="1053" xfId="0" applyNumberFormat="1" applyFont="1" applyFill="1" applyBorder="1" applyAlignment="1">
      <alignment horizontal="center"/>
    </xf>
    <xf numFmtId="1" fontId="2" fillId="2" borderId="1058" xfId="0" applyNumberFormat="1" applyFont="1" applyFill="1" applyBorder="1" applyAlignment="1">
      <alignment horizontal="center"/>
    </xf>
    <xf numFmtId="1" fontId="2" fillId="2" borderId="1059" xfId="0" applyNumberFormat="1" applyFont="1" applyFill="1" applyBorder="1" applyAlignment="1">
      <alignment horizontal="center"/>
    </xf>
    <xf numFmtId="0" fontId="2" fillId="2" borderId="1058" xfId="0" applyFont="1" applyFill="1" applyBorder="1" applyAlignment="1">
      <alignment horizontal="center"/>
    </xf>
    <xf numFmtId="0" fontId="2" fillId="2" borderId="1059" xfId="0" applyFont="1" applyFill="1" applyBorder="1" applyAlignment="1">
      <alignment horizontal="center"/>
    </xf>
    <xf numFmtId="0" fontId="2" fillId="2" borderId="1053" xfId="0" applyFont="1" applyFill="1" applyBorder="1" applyAlignment="1">
      <alignment horizontal="center"/>
    </xf>
    <xf numFmtId="1" fontId="2" fillId="0" borderId="0" xfId="0" applyNumberFormat="1" applyFont="1" applyAlignment="1">
      <alignment horizontal="center"/>
    </xf>
    <xf numFmtId="1" fontId="2" fillId="2" borderId="1054" xfId="0" applyNumberFormat="1" applyFont="1" applyFill="1" applyBorder="1" applyAlignment="1">
      <alignment horizontal="center"/>
    </xf>
    <xf numFmtId="45" fontId="2" fillId="2" borderId="1058" xfId="0" applyNumberFormat="1" applyFont="1" applyFill="1" applyBorder="1" applyAlignment="1">
      <alignment horizontal="center"/>
    </xf>
    <xf numFmtId="2" fontId="2" fillId="2" borderId="1059" xfId="0" applyNumberFormat="1" applyFont="1" applyFill="1" applyBorder="1" applyAlignment="1">
      <alignment horizontal="center"/>
    </xf>
    <xf numFmtId="1" fontId="2" fillId="2" borderId="186" xfId="0" applyNumberFormat="1" applyFont="1" applyFill="1" applyBorder="1" applyAlignment="1">
      <alignment horizontal="center"/>
    </xf>
    <xf numFmtId="0" fontId="3" fillId="2" borderId="1058" xfId="0" applyFont="1" applyFill="1" applyBorder="1" applyAlignment="1">
      <alignment horizontal="center"/>
    </xf>
    <xf numFmtId="2" fontId="2" fillId="2" borderId="1058" xfId="0" applyNumberFormat="1" applyFont="1" applyFill="1" applyBorder="1" applyAlignment="1">
      <alignment horizontal="center"/>
    </xf>
    <xf numFmtId="165" fontId="4" fillId="0" borderId="462" xfId="0" applyNumberFormat="1" applyFont="1" applyBorder="1" applyAlignment="1">
      <alignment horizontal="center"/>
    </xf>
    <xf numFmtId="45" fontId="4" fillId="0" borderId="462" xfId="0" applyNumberFormat="1" applyFont="1" applyBorder="1" applyAlignment="1">
      <alignment horizontal="center"/>
    </xf>
    <xf numFmtId="1" fontId="4" fillId="0" borderId="462" xfId="0" applyNumberFormat="1" applyFont="1" applyBorder="1" applyAlignment="1">
      <alignment horizontal="center"/>
    </xf>
    <xf numFmtId="1" fontId="4" fillId="0" borderId="1060" xfId="0" applyNumberFormat="1" applyFont="1" applyBorder="1" applyAlignment="1">
      <alignment horizontal="center"/>
    </xf>
    <xf numFmtId="1" fontId="6" fillId="3" borderId="1055" xfId="0" applyNumberFormat="1" applyFont="1" applyFill="1" applyBorder="1" applyAlignment="1">
      <alignment horizontal="center"/>
    </xf>
    <xf numFmtId="1" fontId="4" fillId="0" borderId="1055" xfId="0" applyNumberFormat="1" applyFont="1" applyBorder="1" applyAlignment="1">
      <alignment horizontal="center"/>
    </xf>
    <xf numFmtId="0" fontId="1" fillId="0" borderId="10" xfId="0" applyFont="1" applyBorder="1" applyAlignment="1">
      <alignment horizontal="center"/>
    </xf>
    <xf numFmtId="2" fontId="1" fillId="0" borderId="10" xfId="0" applyNumberFormat="1" applyFont="1" applyBorder="1" applyAlignment="1">
      <alignment horizontal="center"/>
    </xf>
    <xf numFmtId="0" fontId="1" fillId="0" borderId="11" xfId="0" applyFont="1" applyBorder="1" applyAlignment="1">
      <alignment horizontal="center"/>
    </xf>
    <xf numFmtId="1" fontId="2" fillId="0" borderId="1063" xfId="0" applyNumberFormat="1" applyFont="1" applyBorder="1" applyAlignment="1">
      <alignment horizontal="center"/>
    </xf>
    <xf numFmtId="164" fontId="2" fillId="0" borderId="1063" xfId="0" applyNumberFormat="1" applyFont="1" applyBorder="1" applyAlignment="1">
      <alignment horizontal="center"/>
    </xf>
    <xf numFmtId="49" fontId="2" fillId="0" borderId="1063" xfId="0" applyNumberFormat="1" applyFont="1" applyBorder="1" applyAlignment="1">
      <alignment horizontal="center" vertical="center"/>
    </xf>
    <xf numFmtId="0" fontId="2" fillId="0" borderId="1063" xfId="0" applyFont="1" applyBorder="1" applyAlignment="1">
      <alignment horizontal="center" vertical="center"/>
    </xf>
    <xf numFmtId="21" fontId="2" fillId="0" borderId="1063" xfId="0" applyNumberFormat="1" applyFont="1" applyBorder="1" applyAlignment="1">
      <alignment horizontal="center"/>
    </xf>
    <xf numFmtId="165" fontId="2" fillId="0" borderId="1063" xfId="0" applyNumberFormat="1" applyFont="1" applyBorder="1" applyAlignment="1">
      <alignment horizontal="center"/>
    </xf>
    <xf numFmtId="45" fontId="2" fillId="0" borderId="1063" xfId="0" applyNumberFormat="1" applyFont="1" applyBorder="1" applyAlignment="1">
      <alignment horizontal="center"/>
    </xf>
    <xf numFmtId="0" fontId="2" fillId="0" borderId="1063" xfId="0" applyFont="1" applyBorder="1" applyAlignment="1">
      <alignment horizontal="center"/>
    </xf>
    <xf numFmtId="2" fontId="2" fillId="0" borderId="1063" xfId="0" applyNumberFormat="1" applyFont="1" applyBorder="1" applyAlignment="1">
      <alignment horizontal="center"/>
    </xf>
    <xf numFmtId="0" fontId="3" fillId="0" borderId="1063" xfId="0" applyFont="1" applyBorder="1" applyAlignment="1">
      <alignment horizontal="center"/>
    </xf>
    <xf numFmtId="1" fontId="2" fillId="0" borderId="1064" xfId="0" applyNumberFormat="1" applyFont="1" applyBorder="1" applyAlignment="1">
      <alignment horizontal="center"/>
    </xf>
    <xf numFmtId="164" fontId="2" fillId="0" borderId="1065" xfId="0" applyNumberFormat="1" applyFont="1" applyBorder="1" applyAlignment="1">
      <alignment horizontal="center"/>
    </xf>
    <xf numFmtId="1" fontId="2" fillId="0" borderId="1065" xfId="0" applyNumberFormat="1" applyFont="1" applyBorder="1" applyAlignment="1">
      <alignment horizontal="center"/>
    </xf>
    <xf numFmtId="49" fontId="2" fillId="0" borderId="1065" xfId="0" applyNumberFormat="1" applyFont="1" applyBorder="1" applyAlignment="1">
      <alignment horizontal="center" vertical="center"/>
    </xf>
    <xf numFmtId="0" fontId="2" fillId="0" borderId="1065" xfId="0" applyFont="1" applyBorder="1" applyAlignment="1">
      <alignment horizontal="center" vertical="center"/>
    </xf>
    <xf numFmtId="21" fontId="2" fillId="0" borderId="1065" xfId="0" applyNumberFormat="1" applyFont="1" applyBorder="1" applyAlignment="1">
      <alignment horizontal="center"/>
    </xf>
    <xf numFmtId="165" fontId="2" fillId="0" borderId="1065" xfId="0" applyNumberFormat="1" applyFont="1" applyBorder="1" applyAlignment="1">
      <alignment horizontal="center"/>
    </xf>
    <xf numFmtId="45" fontId="2" fillId="0" borderId="1065" xfId="0" applyNumberFormat="1" applyFont="1" applyBorder="1" applyAlignment="1">
      <alignment horizontal="center"/>
    </xf>
    <xf numFmtId="0" fontId="2" fillId="0" borderId="1065" xfId="0" applyFont="1" applyBorder="1" applyAlignment="1">
      <alignment horizontal="center"/>
    </xf>
    <xf numFmtId="2" fontId="2" fillId="0" borderId="1065" xfId="0" applyNumberFormat="1" applyFont="1" applyBorder="1" applyAlignment="1">
      <alignment horizontal="center"/>
    </xf>
    <xf numFmtId="0" fontId="3" fillId="0" borderId="1065" xfId="0" applyFont="1" applyBorder="1" applyAlignment="1">
      <alignment horizontal="center"/>
    </xf>
    <xf numFmtId="2" fontId="2" fillId="0" borderId="1061" xfId="0" applyNumberFormat="1" applyFont="1" applyBorder="1" applyAlignment="1">
      <alignment horizontal="center"/>
    </xf>
    <xf numFmtId="1" fontId="2" fillId="0" borderId="1066" xfId="0" applyNumberFormat="1" applyFont="1" applyBorder="1" applyAlignment="1">
      <alignment horizontal="center"/>
    </xf>
    <xf numFmtId="2" fontId="2" fillId="0" borderId="1062" xfId="0" applyNumberFormat="1" applyFont="1" applyBorder="1" applyAlignment="1">
      <alignment horizontal="center"/>
    </xf>
    <xf numFmtId="1" fontId="2" fillId="0" borderId="1067" xfId="0" applyNumberFormat="1" applyFont="1" applyBorder="1" applyAlignment="1">
      <alignment horizontal="center"/>
    </xf>
    <xf numFmtId="164" fontId="2" fillId="0" borderId="1068" xfId="0" applyNumberFormat="1" applyFont="1" applyBorder="1" applyAlignment="1">
      <alignment horizontal="center"/>
    </xf>
    <xf numFmtId="1" fontId="2" fillId="0" borderId="1068" xfId="0" applyNumberFormat="1" applyFont="1" applyBorder="1" applyAlignment="1">
      <alignment horizontal="center"/>
    </xf>
    <xf numFmtId="49" fontId="2" fillId="0" borderId="1068" xfId="0" applyNumberFormat="1" applyFont="1" applyBorder="1" applyAlignment="1">
      <alignment horizontal="center" vertical="center"/>
    </xf>
    <xf numFmtId="0" fontId="2" fillId="0" borderId="1068" xfId="0" applyFont="1" applyBorder="1" applyAlignment="1">
      <alignment horizontal="center" vertical="center"/>
    </xf>
    <xf numFmtId="21" fontId="2" fillId="0" borderId="1068" xfId="0" applyNumberFormat="1" applyFont="1" applyBorder="1" applyAlignment="1">
      <alignment horizontal="center"/>
    </xf>
    <xf numFmtId="165" fontId="2" fillId="0" borderId="1068" xfId="0" applyNumberFormat="1" applyFont="1" applyBorder="1" applyAlignment="1">
      <alignment horizontal="center"/>
    </xf>
    <xf numFmtId="45" fontId="2" fillId="0" borderId="1068" xfId="0" applyNumberFormat="1" applyFont="1" applyBorder="1" applyAlignment="1">
      <alignment horizontal="center"/>
    </xf>
    <xf numFmtId="0" fontId="2" fillId="0" borderId="1068" xfId="0" applyFont="1" applyBorder="1" applyAlignment="1">
      <alignment horizontal="center"/>
    </xf>
    <xf numFmtId="2" fontId="2" fillId="0" borderId="1068" xfId="0" applyNumberFormat="1" applyFont="1" applyBorder="1" applyAlignment="1">
      <alignment horizontal="center"/>
    </xf>
    <xf numFmtId="0" fontId="3" fillId="0" borderId="1068" xfId="0" applyFont="1" applyBorder="1" applyAlignment="1">
      <alignment horizontal="center"/>
    </xf>
    <xf numFmtId="2" fontId="2" fillId="0" borderId="1069" xfId="0" applyNumberFormat="1" applyFont="1" applyBorder="1" applyAlignment="1">
      <alignment horizontal="center"/>
    </xf>
    <xf numFmtId="1" fontId="4" fillId="0" borderId="1070" xfId="0" applyNumberFormat="1" applyFont="1" applyBorder="1" applyAlignment="1">
      <alignment horizontal="center"/>
    </xf>
    <xf numFmtId="1" fontId="4" fillId="0" borderId="1071" xfId="0" applyNumberFormat="1" applyFont="1" applyBorder="1" applyAlignment="1">
      <alignment horizontal="center"/>
    </xf>
    <xf numFmtId="1" fontId="4" fillId="0" borderId="1072" xfId="0" applyNumberFormat="1" applyFont="1" applyBorder="1" applyAlignment="1">
      <alignment horizontal="center"/>
    </xf>
    <xf numFmtId="1" fontId="4" fillId="0" borderId="1074" xfId="0" applyNumberFormat="1" applyFont="1" applyBorder="1" applyAlignment="1">
      <alignment horizontal="center"/>
    </xf>
    <xf numFmtId="1" fontId="4" fillId="0" borderId="1074" xfId="0" applyNumberFormat="1" applyFont="1" applyBorder="1" applyAlignment="1">
      <alignment horizontal="center" vertical="center"/>
    </xf>
    <xf numFmtId="0" fontId="2" fillId="0" borderId="1074" xfId="0" applyFont="1" applyBorder="1" applyAlignment="1">
      <alignment horizontal="center"/>
    </xf>
    <xf numFmtId="21" fontId="4" fillId="3" borderId="1074" xfId="0" applyNumberFormat="1" applyFont="1" applyFill="1" applyBorder="1" applyAlignment="1">
      <alignment horizontal="center"/>
    </xf>
    <xf numFmtId="165" fontId="4" fillId="3" borderId="1074" xfId="0" applyNumberFormat="1" applyFont="1" applyFill="1" applyBorder="1" applyAlignment="1">
      <alignment horizontal="center"/>
    </xf>
    <xf numFmtId="45" fontId="4" fillId="0" borderId="1074" xfId="0" applyNumberFormat="1" applyFont="1" applyBorder="1" applyAlignment="1">
      <alignment horizontal="center"/>
    </xf>
    <xf numFmtId="1" fontId="4" fillId="3" borderId="1074" xfId="0" applyNumberFormat="1" applyFont="1" applyFill="1" applyBorder="1" applyAlignment="1">
      <alignment horizontal="center"/>
    </xf>
    <xf numFmtId="1" fontId="2" fillId="3" borderId="1074" xfId="0" applyNumberFormat="1" applyFont="1" applyFill="1" applyBorder="1" applyAlignment="1">
      <alignment horizontal="center"/>
    </xf>
    <xf numFmtId="1" fontId="4" fillId="3" borderId="1073" xfId="0" applyNumberFormat="1" applyFont="1" applyFill="1" applyBorder="1" applyAlignment="1">
      <alignment horizontal="center"/>
    </xf>
    <xf numFmtId="167" fontId="4" fillId="0" borderId="1074" xfId="0" applyNumberFormat="1" applyFont="1" applyBorder="1" applyAlignment="1">
      <alignment horizontal="center"/>
    </xf>
    <xf numFmtId="45" fontId="4" fillId="3" borderId="1074" xfId="0" applyNumberFormat="1" applyFont="1" applyFill="1" applyBorder="1" applyAlignment="1">
      <alignment horizontal="center"/>
    </xf>
    <xf numFmtId="1" fontId="6" fillId="3" borderId="1073" xfId="0" applyNumberFormat="1" applyFont="1" applyFill="1" applyBorder="1" applyAlignment="1">
      <alignment horizontal="center"/>
    </xf>
    <xf numFmtId="1" fontId="6" fillId="3" borderId="1075" xfId="0" applyNumberFormat="1" applyFont="1" applyFill="1" applyBorder="1" applyAlignment="1">
      <alignment horizontal="center"/>
    </xf>
    <xf numFmtId="1" fontId="6" fillId="3" borderId="1076" xfId="0" applyNumberFormat="1" applyFont="1" applyFill="1" applyBorder="1" applyAlignment="1">
      <alignment horizontal="center"/>
    </xf>
    <xf numFmtId="2" fontId="4" fillId="0" borderId="1074" xfId="0" applyNumberFormat="1" applyFont="1" applyBorder="1" applyAlignment="1">
      <alignment horizontal="center"/>
    </xf>
    <xf numFmtId="2" fontId="4" fillId="0" borderId="1073" xfId="0" applyNumberFormat="1" applyFont="1" applyBorder="1" applyAlignment="1">
      <alignment horizontal="center"/>
    </xf>
    <xf numFmtId="0" fontId="1" fillId="0" borderId="1073" xfId="0" applyFont="1" applyBorder="1" applyAlignment="1">
      <alignment horizontal="center"/>
    </xf>
    <xf numFmtId="1" fontId="9" fillId="0" borderId="991" xfId="0" applyNumberFormat="1" applyFont="1" applyBorder="1" applyAlignment="1">
      <alignment horizontal="center"/>
    </xf>
    <xf numFmtId="1" fontId="14" fillId="0" borderId="997" xfId="0" applyNumberFormat="1" applyFont="1" applyBorder="1" applyAlignment="1">
      <alignment horizontal="center"/>
    </xf>
    <xf numFmtId="167" fontId="14" fillId="0" borderId="991" xfId="0" applyNumberFormat="1" applyFont="1" applyBorder="1" applyAlignment="1">
      <alignment horizontal="center"/>
    </xf>
    <xf numFmtId="1" fontId="9" fillId="0" borderId="1010" xfId="0" applyNumberFormat="1" applyFont="1" applyBorder="1" applyAlignment="1">
      <alignment horizontal="center"/>
    </xf>
    <xf numFmtId="1" fontId="14" fillId="0" borderId="1051" xfId="0" applyNumberFormat="1" applyFont="1" applyBorder="1" applyAlignment="1">
      <alignment horizontal="center"/>
    </xf>
    <xf numFmtId="1" fontId="14" fillId="0" borderId="1010" xfId="0" applyNumberFormat="1" applyFont="1" applyBorder="1" applyAlignment="1">
      <alignment horizontal="center"/>
    </xf>
    <xf numFmtId="167" fontId="14" fillId="0" borderId="1010" xfId="0" applyNumberFormat="1" applyFont="1" applyBorder="1" applyAlignment="1">
      <alignment horizontal="center"/>
    </xf>
    <xf numFmtId="1" fontId="9" fillId="0" borderId="1048" xfId="0" applyNumberFormat="1" applyFont="1" applyBorder="1" applyAlignment="1">
      <alignment horizontal="center"/>
    </xf>
    <xf numFmtId="167" fontId="14" fillId="0" borderId="1048" xfId="0" applyNumberFormat="1" applyFont="1" applyBorder="1" applyAlignment="1">
      <alignment horizontal="center"/>
    </xf>
    <xf numFmtId="1" fontId="9" fillId="0" borderId="1044" xfId="0" applyNumberFormat="1" applyFont="1" applyBorder="1" applyAlignment="1">
      <alignment horizontal="center"/>
    </xf>
    <xf numFmtId="1" fontId="14" fillId="0" borderId="5" xfId="0" applyNumberFormat="1" applyFont="1" applyBorder="1" applyAlignment="1">
      <alignment horizontal="center"/>
    </xf>
    <xf numFmtId="167" fontId="14" fillId="0" borderId="1044" xfId="0" applyNumberFormat="1" applyFont="1" applyBorder="1" applyAlignment="1">
      <alignment horizontal="center"/>
    </xf>
    <xf numFmtId="1" fontId="4" fillId="0" borderId="1077" xfId="0" applyNumberFormat="1" applyFont="1" applyBorder="1" applyAlignment="1">
      <alignment horizontal="center"/>
    </xf>
    <xf numFmtId="1" fontId="4" fillId="0" borderId="1076" xfId="0" applyNumberFormat="1" applyFont="1" applyBorder="1" applyAlignment="1">
      <alignment horizontal="center"/>
    </xf>
    <xf numFmtId="1" fontId="2" fillId="2" borderId="3" xfId="0" applyNumberFormat="1" applyFont="1" applyFill="1" applyBorder="1" applyAlignment="1">
      <alignment horizontal="center"/>
    </xf>
    <xf numFmtId="1" fontId="4" fillId="0" borderId="969" xfId="0" applyNumberFormat="1" applyFont="1" applyBorder="1" applyAlignment="1">
      <alignment horizontal="center" vertical="center"/>
    </xf>
    <xf numFmtId="1" fontId="4" fillId="0" borderId="1010" xfId="0" applyNumberFormat="1" applyFont="1" applyBorder="1" applyAlignment="1">
      <alignment horizontal="center" vertical="center"/>
    </xf>
    <xf numFmtId="1" fontId="4" fillId="0" borderId="9" xfId="0" applyNumberFormat="1" applyFont="1" applyBorder="1" applyAlignment="1">
      <alignment horizontal="center" vertical="center"/>
    </xf>
    <xf numFmtId="1" fontId="4" fillId="0" borderId="968" xfId="0" applyNumberFormat="1" applyFont="1" applyBorder="1" applyAlignment="1">
      <alignment horizontal="center" vertical="center"/>
    </xf>
    <xf numFmtId="1" fontId="4" fillId="0" borderId="1027" xfId="0" applyNumberFormat="1" applyFont="1" applyBorder="1" applyAlignment="1">
      <alignment horizontal="center" vertical="center"/>
    </xf>
    <xf numFmtId="1" fontId="4" fillId="0" borderId="5" xfId="0" applyNumberFormat="1" applyFont="1" applyBorder="1" applyAlignment="1">
      <alignment horizontal="center" vertical="center"/>
    </xf>
    <xf numFmtId="1" fontId="2" fillId="0" borderId="1010" xfId="0" applyNumberFormat="1" applyFont="1" applyBorder="1" applyAlignment="1">
      <alignment horizontal="center"/>
    </xf>
    <xf numFmtId="1" fontId="1" fillId="0" borderId="968" xfId="0" applyNumberFormat="1" applyFont="1" applyBorder="1" applyAlignment="1">
      <alignment horizontal="center"/>
    </xf>
    <xf numFmtId="1" fontId="1" fillId="0" borderId="1027" xfId="0" applyNumberFormat="1" applyFont="1" applyBorder="1" applyAlignment="1">
      <alignment horizontal="center"/>
    </xf>
    <xf numFmtId="1" fontId="2" fillId="0" borderId="9" xfId="0" applyNumberFormat="1" applyFont="1" applyBorder="1" applyAlignment="1">
      <alignment horizontal="center" vertical="center"/>
    </xf>
    <xf numFmtId="1" fontId="1" fillId="0" borderId="1012" xfId="0" applyNumberFormat="1" applyFont="1" applyBorder="1" applyAlignment="1">
      <alignment horizontal="center"/>
    </xf>
    <xf numFmtId="1" fontId="2" fillId="0" borderId="969" xfId="0" applyNumberFormat="1" applyFont="1" applyBorder="1" applyAlignment="1">
      <alignment horizontal="center"/>
    </xf>
    <xf numFmtId="1" fontId="1" fillId="0" borderId="181" xfId="0" applyNumberFormat="1" applyFont="1" applyBorder="1" applyAlignment="1">
      <alignment horizontal="center"/>
    </xf>
    <xf numFmtId="1" fontId="1" fillId="0" borderId="49" xfId="0" applyNumberFormat="1" applyFont="1" applyBorder="1" applyAlignment="1">
      <alignment horizontal="center"/>
    </xf>
    <xf numFmtId="1" fontId="2" fillId="2" borderId="1" xfId="0" applyNumberFormat="1" applyFont="1" applyFill="1" applyBorder="1" applyAlignment="1">
      <alignment horizontal="center"/>
    </xf>
    <xf numFmtId="1" fontId="2" fillId="2" borderId="2" xfId="0" applyNumberFormat="1" applyFont="1" applyFill="1" applyBorder="1" applyAlignment="1">
      <alignment horizontal="center"/>
    </xf>
    <xf numFmtId="1" fontId="2" fillId="2" borderId="1054" xfId="0" applyNumberFormat="1" applyFont="1" applyFill="1" applyBorder="1" applyAlignment="1">
      <alignment horizontal="center"/>
    </xf>
  </cellXfs>
  <cellStyles count="2">
    <cellStyle name="Link" xfId="1" builtinId="8"/>
    <cellStyle name="Standard" xfId="0" builtinId="0"/>
  </cellStyles>
  <dxfs count="423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ill>
        <patternFill>
          <bgColor rgb="FFFFC7CE"/>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ont>
        <color auto="1"/>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ill>
        <patternFill>
          <bgColor rgb="FFFFC7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9C0006"/>
      </font>
      <fill>
        <patternFill>
          <bgColor rgb="FFFFC7CE"/>
        </patternFill>
      </fill>
    </dxf>
    <dxf>
      <font>
        <color auto="1"/>
      </font>
      <fill>
        <patternFill>
          <bgColor rgb="FFC6EFCE"/>
        </patternFill>
      </fill>
    </dxf>
    <dxf>
      <font>
        <b/>
        <i val="0"/>
        <color rgb="FF006100"/>
      </font>
      <fill>
        <patternFill>
          <bgColor rgb="FFC6EFCE"/>
        </patternFill>
      </fill>
    </dxf>
    <dxf>
      <fill>
        <patternFill>
          <bgColor theme="8" tint="0.59996337778862885"/>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8" tint="0.59996337778862885"/>
        </patternFill>
      </fill>
    </dxf>
    <dxf>
      <font>
        <color rgb="FF9C5700"/>
      </font>
      <fill>
        <patternFill>
          <bgColor rgb="FFFFEB9C"/>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auto="1"/>
      </font>
      <fill>
        <patternFill>
          <bgColor rgb="FFC6EF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C7CE"/>
        </patternFill>
      </fill>
    </dxf>
    <dxf>
      <font>
        <b/>
        <i val="0"/>
        <color rgb="FF006100"/>
      </font>
      <fill>
        <patternFill>
          <bgColor rgb="FFC6EFCE"/>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8" tint="0.59996337778862885"/>
        </patternFill>
      </fill>
    </dxf>
    <dxf>
      <font>
        <b/>
        <i val="0"/>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rgb="FFC6EFCE"/>
        </patternFill>
      </fill>
    </dxf>
    <dxf>
      <fill>
        <patternFill>
          <bgColor rgb="FFFFC7CE"/>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b/>
        <i val="0"/>
        <color rgb="FF9C0006"/>
      </font>
      <fill>
        <patternFill>
          <bgColor rgb="FFFFC7CE"/>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9C0006"/>
      </font>
      <fill>
        <patternFill>
          <bgColor rgb="FFFFC7CE"/>
        </patternFill>
      </fill>
    </dxf>
    <dxf>
      <fill>
        <patternFill>
          <bgColor rgb="FFFFC7CE"/>
        </patternFill>
      </fill>
    </dxf>
    <dxf>
      <font>
        <b/>
        <i val="0"/>
        <color rgb="FF006100"/>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bgColor rgb="FFC6EFCE"/>
        </patternFill>
      </fill>
    </dxf>
    <dxf>
      <font>
        <b/>
        <i val="0"/>
        <color rgb="FF9C0006"/>
      </font>
      <fill>
        <patternFill>
          <bgColor rgb="FFFFC7CE"/>
        </patternFill>
      </fill>
    </dxf>
    <dxf>
      <fill>
        <patternFill>
          <bgColor rgb="FFFFC7CE"/>
        </patternFill>
      </fill>
    </dxf>
    <dxf>
      <fill>
        <patternFill>
          <bgColor theme="8" tint="0.59996337778862885"/>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auto="1"/>
      </font>
      <fill>
        <patternFill>
          <bgColor rgb="FFC6EFCE"/>
        </patternFill>
      </fill>
    </dxf>
    <dxf>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ont>
        <b/>
        <i val="0"/>
        <color rgb="FF9C0006"/>
      </font>
      <fill>
        <patternFill>
          <bgColor rgb="FFFFC7CE"/>
        </patternFill>
      </fill>
    </dxf>
    <dxf>
      <fill>
        <patternFill>
          <bgColor rgb="FFFFC7CE"/>
        </patternFill>
      </fill>
    </dxf>
    <dxf>
      <font>
        <color auto="1"/>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8" tint="0.59996337778862885"/>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bgColor rgb="FFC6EFCE"/>
        </patternFill>
      </fill>
    </dxf>
    <dxf>
      <font>
        <b/>
        <i val="0"/>
        <color rgb="FF006100"/>
      </font>
      <fill>
        <patternFill>
          <bgColor rgb="FFC6EFCE"/>
        </patternFill>
      </fill>
    </dxf>
    <dxf>
      <font>
        <color rgb="FF9C5700"/>
      </font>
      <fill>
        <patternFill>
          <bgColor rgb="FFFFEB9C"/>
        </patternFill>
      </fill>
    </dxf>
    <dxf>
      <fill>
        <patternFill>
          <bgColor theme="8" tint="0.59996337778862885"/>
        </patternFill>
      </fill>
    </dxf>
    <dxf>
      <font>
        <b/>
        <i val="0"/>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color rgb="FF006100"/>
      </font>
      <fill>
        <patternFill>
          <bgColor rgb="FFC6EFCE"/>
        </patternFill>
      </fill>
    </dxf>
    <dxf>
      <font>
        <color rgb="FF9C5700"/>
      </font>
      <fill>
        <patternFill>
          <bgColor rgb="FFFFEB9C"/>
        </patternFill>
      </fill>
    </dxf>
    <dxf>
      <font>
        <b/>
        <i val="0"/>
        <color rgb="FF9C0006"/>
      </font>
      <fill>
        <patternFill>
          <bgColor rgb="FFFFC7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b/>
        <i val="0"/>
        <color rgb="FF9C0006"/>
      </font>
      <fill>
        <patternFill>
          <bgColor rgb="FFFFC7CE"/>
        </patternFill>
      </fill>
    </dxf>
    <dxf>
      <font>
        <color rgb="FF9C5700"/>
      </font>
      <fill>
        <patternFill>
          <bgColor rgb="FFFFEB9C"/>
        </patternFill>
      </fill>
    </dxf>
    <dxf>
      <font>
        <b/>
        <i val="0"/>
        <color rgb="FF006100"/>
      </font>
      <fill>
        <patternFill>
          <bgColor rgb="FFC6EFCE"/>
        </patternFill>
      </fill>
    </dxf>
    <dxf>
      <font>
        <color auto="1"/>
      </font>
      <fill>
        <patternFill>
          <bgColor rgb="FFC6EFCE"/>
        </patternFill>
      </fill>
    </dxf>
    <dxf>
      <fill>
        <patternFill>
          <bgColor theme="8"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auto="1"/>
      </font>
      <fill>
        <patternFill>
          <bgColor rgb="FFC6EFCE"/>
        </patternFill>
      </fill>
    </dxf>
    <dxf>
      <font>
        <b/>
        <i val="0"/>
        <color rgb="FF9C0006"/>
      </font>
      <fill>
        <patternFill>
          <bgColor rgb="FFFFC7CE"/>
        </patternFill>
      </fill>
    </dxf>
    <dxf>
      <font>
        <b/>
        <i val="0"/>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color rgb="FF006100"/>
      </font>
      <fill>
        <patternFill>
          <bgColor rgb="FFC6EFCE"/>
        </patternFill>
      </fill>
    </dxf>
    <dxf>
      <font>
        <color auto="1"/>
      </font>
      <fill>
        <patternFill>
          <bgColor rgb="FFC6EFCE"/>
        </patternFill>
      </fill>
    </dxf>
    <dxf>
      <font>
        <color rgb="FF9C5700"/>
      </font>
      <fill>
        <patternFill>
          <bgColor rgb="FFFFEB9C"/>
        </patternFill>
      </fill>
    </dxf>
    <dxf>
      <font>
        <b/>
        <i val="0"/>
        <color rgb="FF9C0006"/>
      </font>
      <fill>
        <patternFill>
          <bgColor rgb="FFFFC7CE"/>
        </patternFill>
      </fill>
    </dxf>
    <dxf>
      <fill>
        <patternFill>
          <bgColor theme="8"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rgb="FF9C0006"/>
      </font>
      <fill>
        <patternFill>
          <bgColor rgb="FFFFC7CE"/>
        </patternFill>
      </fill>
    </dxf>
    <dxf>
      <font>
        <b/>
        <i val="0"/>
        <color rgb="FF006100"/>
      </font>
      <fill>
        <patternFill>
          <bgColor rgb="FFC6EFCE"/>
        </patternFill>
      </fill>
    </dxf>
    <dxf>
      <fill>
        <patternFill>
          <bgColor theme="8" tint="0.59996337778862885"/>
        </patternFill>
      </fill>
    </dxf>
    <dxf>
      <font>
        <color auto="1"/>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ill>
        <patternFill>
          <bgColor rgb="FFFFC7CE"/>
        </patternFill>
      </fill>
    </dxf>
    <dxf>
      <fill>
        <patternFill>
          <bgColor theme="8" tint="0.59996337778862885"/>
        </patternFill>
      </fill>
    </dxf>
    <dxf>
      <font>
        <color auto="1"/>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8" tint="0.59996337778862885"/>
        </patternFill>
      </fill>
    </dxf>
    <dxf>
      <fill>
        <patternFill>
          <bgColor rgb="FFFFC7CE"/>
        </patternFill>
      </fill>
    </dxf>
    <dxf>
      <font>
        <b/>
        <i val="0"/>
        <color rgb="FF006100"/>
      </font>
      <fill>
        <patternFill>
          <bgColor rgb="FFC6EFCE"/>
        </patternFill>
      </fill>
    </dxf>
    <dxf>
      <font>
        <color auto="1"/>
      </font>
      <fill>
        <patternFill>
          <bgColor rgb="FFC6EFCE"/>
        </patternFill>
      </fill>
    </dxf>
    <dxf>
      <font>
        <b/>
        <i val="0"/>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i val="0"/>
        <color rgb="FF9C0006"/>
      </font>
      <fill>
        <patternFill>
          <bgColor rgb="FFFFC7CE"/>
        </patternFill>
      </fill>
    </dxf>
    <dxf>
      <font>
        <b/>
        <i val="0"/>
        <color rgb="FF006100"/>
      </font>
      <fill>
        <patternFill>
          <bgColor rgb="FFC6EFCE"/>
        </patternFill>
      </fill>
    </dxf>
    <dxf>
      <font>
        <color auto="1"/>
      </font>
      <fill>
        <patternFill>
          <bgColor rgb="FFC6EFCE"/>
        </patternFill>
      </fill>
    </dxf>
    <dxf>
      <fill>
        <patternFill>
          <bgColor rgb="FFFFC7CE"/>
        </patternFill>
      </fill>
    </dxf>
    <dxf>
      <fill>
        <patternFill>
          <bgColor theme="8"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dillinger/Nextcloud/Daten/Training/trai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7"/>
      <sheetName val="2008"/>
      <sheetName val="2009"/>
      <sheetName val="2010"/>
      <sheetName val="2011"/>
      <sheetName val="2012"/>
      <sheetName val="2013"/>
      <sheetName val="2014"/>
      <sheetName val="2015"/>
      <sheetName val="2016"/>
      <sheetName val="2017"/>
      <sheetName val="2018+"/>
      <sheetName val="Dashboard"/>
      <sheetName val="Trainingsarten"/>
      <sheetName val="Schuhe"/>
      <sheetName val="Periodisierung"/>
      <sheetName val="TSS vs RSS"/>
      <sheetName val="Periodisierung  9"/>
      <sheetName val="Jahrestabellen"/>
      <sheetName val="HM"/>
      <sheetName val="peaks"/>
      <sheetName val="PWR HR"/>
      <sheetName val="trailing 90d"/>
      <sheetName val="ECOR"/>
      <sheetName val="Kinderwagen"/>
      <sheetName val="Year progression"/>
      <sheetName val="Wettkampfprognosen"/>
      <sheetName val="Vorlagen"/>
      <sheetName val="Volumes"/>
    </sheetNames>
    <sheetDataSet>
      <sheetData sheetId="0"/>
      <sheetData sheetId="1"/>
      <sheetData sheetId="2"/>
      <sheetData sheetId="3"/>
      <sheetData sheetId="4"/>
      <sheetData sheetId="5"/>
      <sheetData sheetId="6"/>
      <sheetData sheetId="7"/>
      <sheetData sheetId="8"/>
      <sheetData sheetId="9"/>
      <sheetData sheetId="10"/>
      <sheetData sheetId="11">
        <row r="2229">
          <cell r="D2229">
            <v>18</v>
          </cell>
          <cell r="E2229" t="str">
            <v>n</v>
          </cell>
          <cell r="F2229" t="str">
            <v>Z2.40'</v>
          </cell>
          <cell r="G2229">
            <v>2.6678240740740738E-2</v>
          </cell>
          <cell r="H2229">
            <v>6.33</v>
          </cell>
          <cell r="I2229">
            <v>4.2145719969574622E-3</v>
          </cell>
          <cell r="J2229">
            <v>123</v>
          </cell>
          <cell r="K2229">
            <v>40</v>
          </cell>
          <cell r="L2229">
            <v>202</v>
          </cell>
          <cell r="M2229">
            <v>15</v>
          </cell>
          <cell r="N2229">
            <v>1.0978519723656597</v>
          </cell>
          <cell r="O2229" t="str">
            <v>Saucony Triumph 21</v>
          </cell>
          <cell r="P2229">
            <v>205</v>
          </cell>
          <cell r="Q2229" t="str">
            <v>-</v>
          </cell>
          <cell r="R2229">
            <v>224.4</v>
          </cell>
          <cell r="S2229">
            <v>1.6422764227642277</v>
          </cell>
          <cell r="T2229">
            <v>23.749642801371678</v>
          </cell>
          <cell r="U2229">
            <v>16.686259444755489</v>
          </cell>
          <cell r="V2229">
            <v>-4.9236183085987335</v>
          </cell>
          <cell r="W2229">
            <v>1.4233053776972298</v>
          </cell>
          <cell r="X2229">
            <v>32</v>
          </cell>
        </row>
        <row r="2230">
          <cell r="D2230">
            <v>19</v>
          </cell>
          <cell r="E2230" t="str">
            <v>n</v>
          </cell>
          <cell r="F2230" t="str">
            <v>Z2.30'</v>
          </cell>
          <cell r="G2230">
            <v>2.3113425925925926E-2</v>
          </cell>
          <cell r="H2230">
            <v>5.42</v>
          </cell>
          <cell r="I2230">
            <v>4.264469728030614E-3</v>
          </cell>
          <cell r="J2230">
            <v>141</v>
          </cell>
          <cell r="K2230">
            <v>32</v>
          </cell>
          <cell r="L2230">
            <v>195</v>
          </cell>
          <cell r="M2230">
            <v>20</v>
          </cell>
          <cell r="N2230">
            <v>1.0723550145949221</v>
          </cell>
          <cell r="P2230">
            <v>205</v>
          </cell>
          <cell r="Q2230" t="str">
            <v>-</v>
          </cell>
          <cell r="R2230">
            <v>224.4</v>
          </cell>
          <cell r="S2230">
            <v>1.3829787234042554</v>
          </cell>
          <cell r="T2230">
            <v>24.928265258318582</v>
          </cell>
          <cell r="U2230">
            <v>17.050872315118454</v>
          </cell>
          <cell r="V2230">
            <v>-7.063383356616189</v>
          </cell>
          <cell r="W2230">
            <v>1.4619935448238328</v>
          </cell>
          <cell r="X2230">
            <v>24</v>
          </cell>
        </row>
        <row r="2231">
          <cell r="D2231"/>
          <cell r="E2231"/>
          <cell r="G2231"/>
          <cell r="H2231">
            <v>7.8</v>
          </cell>
          <cell r="I2231">
            <v>0</v>
          </cell>
          <cell r="J2231"/>
          <cell r="K2231" t="str">
            <v>0</v>
          </cell>
          <cell r="L2231"/>
          <cell r="M2231"/>
          <cell r="N2231" t="str">
            <v/>
          </cell>
          <cell r="P2231" t="str">
            <v/>
          </cell>
          <cell r="Q2231" t="str">
            <v>-</v>
          </cell>
          <cell r="R2231" t="str">
            <v/>
          </cell>
          <cell r="S2231" t="str">
            <v/>
          </cell>
          <cell r="T2231">
            <v>21.367084507130212</v>
          </cell>
          <cell r="U2231">
            <v>16.644899164758492</v>
          </cell>
          <cell r="V2231">
            <v>-7.8773929432001282</v>
          </cell>
          <cell r="W2231">
            <v>1.2837016491136091</v>
          </cell>
          <cell r="X2231">
            <v>44</v>
          </cell>
        </row>
        <row r="2232">
          <cell r="D2232"/>
          <cell r="E2232"/>
          <cell r="F2232"/>
          <cell r="G2232"/>
          <cell r="H2232" t="str">
            <v/>
          </cell>
          <cell r="I2232" t="str">
            <v/>
          </cell>
          <cell r="J2232"/>
          <cell r="K2232" t="str">
            <v>0</v>
          </cell>
          <cell r="L2232"/>
          <cell r="M2232"/>
          <cell r="N2232" t="str">
            <v/>
          </cell>
          <cell r="P2232" t="str">
            <v/>
          </cell>
          <cell r="Q2232" t="str">
            <v>-</v>
          </cell>
          <cell r="R2232" t="str">
            <v/>
          </cell>
          <cell r="S2232" t="str">
            <v/>
          </cell>
          <cell r="T2232">
            <v>18.314643863254467</v>
          </cell>
          <cell r="U2232">
            <v>16.248592041788051</v>
          </cell>
          <cell r="V2232">
            <v>-4.7221853423717199</v>
          </cell>
          <cell r="W2232">
            <v>1.1271526675143886</v>
          </cell>
          <cell r="X2232"/>
        </row>
        <row r="2233">
          <cell r="D2233"/>
          <cell r="E2233"/>
          <cell r="F2233" t="str">
            <v>Z2.30'</v>
          </cell>
          <cell r="G2233"/>
          <cell r="H2233">
            <v>5</v>
          </cell>
          <cell r="I2233">
            <v>0</v>
          </cell>
          <cell r="J2233"/>
          <cell r="K2233">
            <v>36.125</v>
          </cell>
          <cell r="L2233"/>
          <cell r="M2233"/>
          <cell r="N2233" t="str">
            <v/>
          </cell>
          <cell r="P2233">
            <v>205</v>
          </cell>
          <cell r="Q2233" t="str">
            <v>-</v>
          </cell>
          <cell r="R2233">
            <v>224.4</v>
          </cell>
          <cell r="S2233" t="str">
            <v/>
          </cell>
          <cell r="T2233">
            <v>20.858980454218116</v>
          </cell>
          <cell r="U2233">
            <v>16.721839850316908</v>
          </cell>
          <cell r="V2233">
            <v>-2.0660518214664165</v>
          </cell>
          <cell r="W2233">
            <v>1.2474094143308521</v>
          </cell>
          <cell r="X2233">
            <v>23</v>
          </cell>
        </row>
        <row r="2234">
          <cell r="D2234"/>
          <cell r="E2234"/>
          <cell r="F2234" t="str">
            <v>Z2.85'</v>
          </cell>
          <cell r="G2234"/>
          <cell r="H2234">
            <v>14</v>
          </cell>
          <cell r="I2234">
            <v>0</v>
          </cell>
          <cell r="J2234"/>
          <cell r="K2234">
            <v>102</v>
          </cell>
          <cell r="L2234"/>
          <cell r="M2234"/>
          <cell r="N2234" t="str">
            <v/>
          </cell>
          <cell r="P2234" t="str">
            <v/>
          </cell>
          <cell r="Q2234" t="str">
            <v>-</v>
          </cell>
          <cell r="R2234" t="str">
            <v/>
          </cell>
          <cell r="S2234" t="str">
            <v/>
          </cell>
          <cell r="T2234">
            <v>32.450554675044103</v>
          </cell>
          <cell r="U2234">
            <v>18.752272234833171</v>
          </cell>
          <cell r="V2234">
            <v>-4.1371406039012086</v>
          </cell>
          <cell r="W2234">
            <v>1.7304865388401183</v>
          </cell>
          <cell r="X2234">
            <v>69</v>
          </cell>
        </row>
        <row r="2235">
          <cell r="D2235"/>
          <cell r="E2235"/>
          <cell r="F2235"/>
          <cell r="G2235"/>
          <cell r="H2235" t="str">
            <v/>
          </cell>
          <cell r="I2235" t="str">
            <v/>
          </cell>
          <cell r="J2235"/>
          <cell r="K2235" t="str">
            <v>0</v>
          </cell>
          <cell r="L2235"/>
          <cell r="M2235"/>
          <cell r="N2235" t="str">
            <v/>
          </cell>
          <cell r="P2235" t="str">
            <v/>
          </cell>
          <cell r="Q2235" t="str">
            <v>-</v>
          </cell>
          <cell r="R2235" t="str">
            <v/>
          </cell>
          <cell r="S2235" t="str">
            <v/>
          </cell>
          <cell r="T2235">
            <v>27.814761150037803</v>
          </cell>
          <cell r="U2235">
            <v>18.305789562575239</v>
          </cell>
          <cell r="V2235">
            <v>-13.698282440210932</v>
          </cell>
          <cell r="W2235">
            <v>1.5194515950791283</v>
          </cell>
          <cell r="X2235"/>
        </row>
        <row r="2236">
          <cell r="D2236"/>
          <cell r="E2236"/>
          <cell r="F2236"/>
          <cell r="G2236"/>
          <cell r="H2236">
            <v>8.1999999999999993</v>
          </cell>
          <cell r="I2236">
            <v>0</v>
          </cell>
          <cell r="J2236"/>
          <cell r="K2236" t="str">
            <v>0</v>
          </cell>
          <cell r="L2236"/>
          <cell r="M2236"/>
          <cell r="N2236" t="str">
            <v/>
          </cell>
          <cell r="P2236" t="str">
            <v/>
          </cell>
          <cell r="Q2236" t="str">
            <v>-</v>
          </cell>
          <cell r="R2236" t="str">
            <v/>
          </cell>
          <cell r="S2236" t="str">
            <v/>
          </cell>
          <cell r="T2236">
            <v>23.841223842889544</v>
          </cell>
          <cell r="U2236">
            <v>17.869937430132971</v>
          </cell>
          <cell r="V2236">
            <v>-9.5089715874625647</v>
          </cell>
          <cell r="W2236">
            <v>1.3341526200694784</v>
          </cell>
          <cell r="X2236">
            <v>52</v>
          </cell>
        </row>
        <row r="2237">
          <cell r="D2237"/>
          <cell r="E2237"/>
          <cell r="F2237" t="str">
            <v>Z2.30'</v>
          </cell>
          <cell r="G2237"/>
          <cell r="H2237">
            <v>5</v>
          </cell>
          <cell r="I2237">
            <v>0</v>
          </cell>
          <cell r="J2237"/>
          <cell r="K2237">
            <v>36.125</v>
          </cell>
          <cell r="L2237"/>
          <cell r="M2237"/>
          <cell r="N2237" t="str">
            <v/>
          </cell>
          <cell r="P2237">
            <v>205</v>
          </cell>
          <cell r="Q2237" t="str">
            <v>-</v>
          </cell>
          <cell r="R2237">
            <v>224.4</v>
          </cell>
          <cell r="S2237" t="str">
            <v/>
          </cell>
          <cell r="T2237">
            <v>25.596049008191038</v>
          </cell>
          <cell r="U2237">
            <v>18.304581777034567</v>
          </cell>
          <cell r="V2237">
            <v>-5.971286412756573</v>
          </cell>
          <cell r="W2237">
            <v>1.3983410995111916</v>
          </cell>
          <cell r="X2237">
            <v>20</v>
          </cell>
        </row>
        <row r="2238">
          <cell r="D2238"/>
          <cell r="E2238"/>
          <cell r="F2238"/>
          <cell r="G2238"/>
          <cell r="H2238">
            <v>8.3000000000000007</v>
          </cell>
          <cell r="I2238">
            <v>0</v>
          </cell>
          <cell r="J2238"/>
          <cell r="K2238" t="str">
            <v>0</v>
          </cell>
          <cell r="L2238"/>
          <cell r="M2238"/>
          <cell r="N2238" t="str">
            <v/>
          </cell>
          <cell r="P2238" t="str">
            <v/>
          </cell>
          <cell r="Q2238" t="str">
            <v>-</v>
          </cell>
          <cell r="R2238" t="str">
            <v/>
          </cell>
          <cell r="S2238" t="str">
            <v/>
          </cell>
          <cell r="T2238">
            <v>21.939470578449463</v>
          </cell>
          <cell r="U2238">
            <v>17.868758401390888</v>
          </cell>
          <cell r="V2238">
            <v>-7.2914672311564708</v>
          </cell>
          <cell r="W2238">
            <v>1.2278116971317781</v>
          </cell>
          <cell r="X2238">
            <v>52</v>
          </cell>
        </row>
        <row r="2239">
          <cell r="D2239"/>
          <cell r="E2239"/>
          <cell r="F2239"/>
          <cell r="G2239"/>
          <cell r="H2239" t="str">
            <v/>
          </cell>
          <cell r="I2239" t="str">
            <v/>
          </cell>
          <cell r="J2239"/>
          <cell r="K2239" t="str">
            <v>0</v>
          </cell>
          <cell r="L2239"/>
          <cell r="M2239"/>
          <cell r="N2239" t="str">
            <v/>
          </cell>
          <cell r="P2239" t="str">
            <v/>
          </cell>
          <cell r="Q2239" t="str">
            <v>-</v>
          </cell>
          <cell r="R2239" t="str">
            <v/>
          </cell>
          <cell r="S2239" t="str">
            <v/>
          </cell>
          <cell r="T2239">
            <v>18.805260495813826</v>
          </cell>
          <cell r="U2239">
            <v>17.443311772786345</v>
          </cell>
          <cell r="V2239">
            <v>-4.0707121770585744</v>
          </cell>
          <cell r="W2239">
            <v>1.0780785633352197</v>
          </cell>
          <cell r="X2239"/>
        </row>
        <row r="2240">
          <cell r="D2240"/>
          <cell r="E2240"/>
          <cell r="F2240" t="str">
            <v>Z2.30'</v>
          </cell>
          <cell r="G2240"/>
          <cell r="H2240">
            <v>5</v>
          </cell>
          <cell r="I2240">
            <v>0</v>
          </cell>
          <cell r="J2240"/>
          <cell r="K2240">
            <v>36.125</v>
          </cell>
          <cell r="L2240"/>
          <cell r="M2240"/>
          <cell r="N2240" t="str">
            <v/>
          </cell>
          <cell r="P2240">
            <v>205</v>
          </cell>
          <cell r="Q2240" t="str">
            <v>-</v>
          </cell>
          <cell r="R2240">
            <v>224.4</v>
          </cell>
          <cell r="S2240" t="str">
            <v/>
          </cell>
          <cell r="T2240">
            <v>21.279508996411852</v>
          </cell>
          <cell r="U2240">
            <v>17.888113873434289</v>
          </cell>
          <cell r="V2240">
            <v>-1.3619487230274814</v>
          </cell>
          <cell r="W2240">
            <v>1.1895893075688733</v>
          </cell>
          <cell r="X2240">
            <v>23</v>
          </cell>
        </row>
        <row r="2241">
          <cell r="D2241"/>
          <cell r="E2241"/>
          <cell r="F2241" t="str">
            <v>Z2.90'</v>
          </cell>
          <cell r="G2241"/>
          <cell r="H2241">
            <v>15</v>
          </cell>
          <cell r="I2241">
            <v>0</v>
          </cell>
          <cell r="J2241"/>
          <cell r="K2241">
            <v>108.375</v>
          </cell>
          <cell r="L2241"/>
          <cell r="M2241"/>
          <cell r="N2241" t="str">
            <v/>
          </cell>
          <cell r="P2241">
            <v>205</v>
          </cell>
          <cell r="Q2241" t="str">
            <v>-</v>
          </cell>
          <cell r="R2241">
            <v>224.4</v>
          </cell>
          <cell r="S2241" t="str">
            <v/>
          </cell>
          <cell r="T2241">
            <v>33.721721996924444</v>
          </cell>
          <cell r="U2241">
            <v>20.042563543114426</v>
          </cell>
          <cell r="V2241">
            <v>-3.3913951229775634</v>
          </cell>
          <cell r="W2241">
            <v>1.6825054302252398</v>
          </cell>
          <cell r="X2241">
            <v>73</v>
          </cell>
        </row>
        <row r="2242">
          <cell r="D2242"/>
          <cell r="E2242"/>
          <cell r="F2242"/>
          <cell r="G2242"/>
          <cell r="H2242" t="str">
            <v/>
          </cell>
          <cell r="I2242" t="str">
            <v/>
          </cell>
          <cell r="J2242"/>
          <cell r="K2242" t="str">
            <v>0</v>
          </cell>
          <cell r="L2242"/>
          <cell r="M2242"/>
          <cell r="N2242" t="str">
            <v/>
          </cell>
          <cell r="P2242" t="str">
            <v/>
          </cell>
          <cell r="Q2242" t="str">
            <v>-</v>
          </cell>
          <cell r="R2242" t="str">
            <v/>
          </cell>
          <cell r="S2242" t="str">
            <v/>
          </cell>
          <cell r="T2242">
            <v>28.904333140220952</v>
          </cell>
          <cell r="U2242">
            <v>19.56535964923075</v>
          </cell>
          <cell r="V2242">
            <v>-13.679158453810018</v>
          </cell>
          <cell r="W2242">
            <v>1.4773218411733813</v>
          </cell>
          <cell r="X2242"/>
        </row>
        <row r="2243">
          <cell r="D2243"/>
          <cell r="E2243"/>
          <cell r="F2243"/>
          <cell r="G2243"/>
          <cell r="H2243">
            <v>5</v>
          </cell>
          <cell r="I2243">
            <v>0</v>
          </cell>
          <cell r="J2243"/>
          <cell r="K2243" t="str">
            <v>0</v>
          </cell>
          <cell r="L2243"/>
          <cell r="M2243"/>
          <cell r="N2243" t="str">
            <v/>
          </cell>
          <cell r="P2243" t="str">
            <v/>
          </cell>
          <cell r="Q2243" t="str">
            <v>-</v>
          </cell>
          <cell r="R2243" t="str">
            <v/>
          </cell>
          <cell r="S2243" t="str">
            <v/>
          </cell>
          <cell r="T2243">
            <v>24.775142691617958</v>
          </cell>
          <cell r="U2243">
            <v>19.099517752820493</v>
          </cell>
          <cell r="V2243">
            <v>-9.3389734909902025</v>
          </cell>
          <cell r="W2243">
            <v>1.2971606410302861</v>
          </cell>
          <cell r="X2243">
            <v>20</v>
          </cell>
        </row>
        <row r="2244">
          <cell r="D2244"/>
          <cell r="E2244"/>
          <cell r="F2244"/>
          <cell r="G2244"/>
          <cell r="H2244">
            <v>5</v>
          </cell>
          <cell r="I2244">
            <v>0</v>
          </cell>
          <cell r="J2244"/>
          <cell r="K2244" t="str">
            <v>0</v>
          </cell>
          <cell r="L2244"/>
          <cell r="M2244"/>
          <cell r="N2244" t="str">
            <v/>
          </cell>
          <cell r="P2244" t="str">
            <v/>
          </cell>
          <cell r="Q2244" t="str">
            <v>-</v>
          </cell>
          <cell r="R2244" t="str">
            <v/>
          </cell>
          <cell r="S2244" t="str">
            <v/>
          </cell>
          <cell r="T2244">
            <v>21.235836592815392</v>
          </cell>
          <cell r="U2244">
            <v>18.64476733013429</v>
          </cell>
          <cell r="V2244">
            <v>-5.6756249387974655</v>
          </cell>
          <cell r="W2244">
            <v>1.1389703189534219</v>
          </cell>
          <cell r="X2244">
            <v>23</v>
          </cell>
        </row>
        <row r="2245">
          <cell r="D2245"/>
          <cell r="E2245"/>
          <cell r="F2245"/>
          <cell r="G2245"/>
          <cell r="H2245">
            <v>6.7</v>
          </cell>
          <cell r="I2245">
            <v>0</v>
          </cell>
          <cell r="J2245"/>
          <cell r="K2245" t="str">
            <v>0</v>
          </cell>
          <cell r="L2245"/>
          <cell r="M2245"/>
          <cell r="N2245" t="str">
            <v/>
          </cell>
          <cell r="P2245" t="str">
            <v/>
          </cell>
          <cell r="Q2245" t="str">
            <v>-</v>
          </cell>
          <cell r="R2245" t="str">
            <v/>
          </cell>
          <cell r="S2245" t="str">
            <v/>
          </cell>
          <cell r="T2245">
            <v>18.202145650984622</v>
          </cell>
          <cell r="U2245">
            <v>18.200844298464425</v>
          </cell>
          <cell r="V2245">
            <v>-2.5910692626811027</v>
          </cell>
          <cell r="W2245">
            <v>1.0000714995688584</v>
          </cell>
          <cell r="X2245">
            <v>43</v>
          </cell>
        </row>
        <row r="2246">
          <cell r="D2246"/>
          <cell r="E2246"/>
          <cell r="F2246"/>
          <cell r="G2246"/>
          <cell r="H2246" t="str">
            <v/>
          </cell>
          <cell r="I2246" t="str">
            <v/>
          </cell>
          <cell r="J2246"/>
          <cell r="K2246" t="str">
            <v>0</v>
          </cell>
          <cell r="L2246"/>
          <cell r="M2246"/>
          <cell r="N2246" t="str">
            <v/>
          </cell>
          <cell r="P2246" t="str">
            <v/>
          </cell>
          <cell r="Q2246" t="str">
            <v>-</v>
          </cell>
          <cell r="R2246" t="str">
            <v/>
          </cell>
          <cell r="S2246" t="str">
            <v/>
          </cell>
          <cell r="T2246">
            <v>15.60183912941539</v>
          </cell>
          <cell r="U2246">
            <v>17.767490862786701</v>
          </cell>
          <cell r="V2246">
            <v>-1.3013525201976961E-3</v>
          </cell>
          <cell r="W2246">
            <v>0.87811156059704631</v>
          </cell>
          <cell r="X2246"/>
        </row>
        <row r="2247">
          <cell r="D2247"/>
          <cell r="E2247"/>
          <cell r="F2247"/>
          <cell r="G2247"/>
          <cell r="H2247">
            <v>5</v>
          </cell>
          <cell r="I2247">
            <v>0</v>
          </cell>
          <cell r="J2247"/>
          <cell r="K2247" t="str">
            <v>0</v>
          </cell>
          <cell r="L2247"/>
          <cell r="M2247"/>
          <cell r="N2247" t="str">
            <v/>
          </cell>
          <cell r="P2247" t="str">
            <v/>
          </cell>
          <cell r="Q2247" t="str">
            <v>-</v>
          </cell>
          <cell r="R2247" t="str">
            <v/>
          </cell>
          <cell r="S2247" t="str">
            <v/>
          </cell>
          <cell r="T2247">
            <v>13.373004968070335</v>
          </cell>
          <cell r="U2247">
            <v>17.344455366053683</v>
          </cell>
          <cell r="V2247">
            <v>2.1656517333713108</v>
          </cell>
          <cell r="W2247">
            <v>0.77102478491447968</v>
          </cell>
          <cell r="X2247">
            <v>23</v>
          </cell>
        </row>
        <row r="2248">
          <cell r="D2248"/>
          <cell r="E2248"/>
          <cell r="F2248"/>
          <cell r="G2248"/>
          <cell r="H2248">
            <v>7.9</v>
          </cell>
          <cell r="I2248">
            <v>0</v>
          </cell>
          <cell r="J2248"/>
          <cell r="K2248" t="str">
            <v>0</v>
          </cell>
          <cell r="L2248"/>
          <cell r="M2248"/>
          <cell r="N2248" t="str">
            <v/>
          </cell>
          <cell r="P2248" t="str">
            <v/>
          </cell>
          <cell r="Q2248" t="str">
            <v>-</v>
          </cell>
          <cell r="R2248" t="str">
            <v/>
          </cell>
          <cell r="S2248" t="str">
            <v/>
          </cell>
          <cell r="T2248">
            <v>11.462575686917431</v>
          </cell>
          <cell r="U2248">
            <v>16.931492143052406</v>
          </cell>
          <cell r="V2248">
            <v>3.9714503979833484</v>
          </cell>
          <cell r="W2248">
            <v>0.67699737212003097</v>
          </cell>
          <cell r="X2248">
            <v>51</v>
          </cell>
        </row>
        <row r="2249">
          <cell r="D2249"/>
          <cell r="E2249"/>
          <cell r="F2249"/>
          <cell r="G2249"/>
          <cell r="H2249" t="str">
            <v/>
          </cell>
          <cell r="I2249" t="str">
            <v/>
          </cell>
          <cell r="J2249"/>
          <cell r="K2249" t="str">
            <v>0</v>
          </cell>
          <cell r="L2249"/>
          <cell r="M2249"/>
          <cell r="N2249" t="str">
            <v/>
          </cell>
          <cell r="P2249" t="str">
            <v/>
          </cell>
          <cell r="Q2249" t="str">
            <v>-</v>
          </cell>
          <cell r="R2249" t="str">
            <v/>
          </cell>
          <cell r="S2249" t="str">
            <v/>
          </cell>
          <cell r="T2249">
            <v>9.8250648745006544</v>
          </cell>
          <cell r="U2249">
            <v>16.528361377741636</v>
          </cell>
          <cell r="V2249">
            <v>5.4689164561349752</v>
          </cell>
          <cell r="W2249">
            <v>0.5944367169834418</v>
          </cell>
          <cell r="X2249"/>
        </row>
        <row r="2250">
          <cell r="D2250"/>
          <cell r="E2250"/>
          <cell r="F2250"/>
          <cell r="G2250"/>
          <cell r="H2250">
            <v>8.6999999999999993</v>
          </cell>
          <cell r="I2250">
            <v>0</v>
          </cell>
          <cell r="J2250"/>
          <cell r="K2250" t="str">
            <v>0</v>
          </cell>
          <cell r="L2250"/>
          <cell r="M2250"/>
          <cell r="N2250" t="str">
            <v/>
          </cell>
          <cell r="P2250" t="str">
            <v/>
          </cell>
          <cell r="Q2250" t="str">
            <v>-</v>
          </cell>
          <cell r="R2250" t="str">
            <v/>
          </cell>
          <cell r="S2250" t="str">
            <v/>
          </cell>
          <cell r="T2250">
            <v>8.4214841781434178</v>
          </cell>
          <cell r="U2250">
            <v>16.134828963985882</v>
          </cell>
          <cell r="V2250">
            <v>6.7032965032409813</v>
          </cell>
          <cell r="W2250">
            <v>0.52194443442448546</v>
          </cell>
          <cell r="X2250">
            <v>57</v>
          </cell>
        </row>
        <row r="2251">
          <cell r="D2251"/>
          <cell r="E2251"/>
          <cell r="F2251"/>
          <cell r="G2251"/>
          <cell r="H2251">
            <v>5</v>
          </cell>
          <cell r="I2251">
            <v>0</v>
          </cell>
          <cell r="J2251"/>
          <cell r="K2251" t="str">
            <v>0</v>
          </cell>
          <cell r="L2251"/>
          <cell r="M2251"/>
          <cell r="N2251" t="str">
            <v/>
          </cell>
          <cell r="P2251" t="str">
            <v/>
          </cell>
          <cell r="Q2251" t="str">
            <v>-</v>
          </cell>
          <cell r="R2251" t="str">
            <v/>
          </cell>
          <cell r="S2251" t="str">
            <v/>
          </cell>
          <cell r="T2251">
            <v>7.2184150098372157</v>
          </cell>
          <cell r="U2251">
            <v>15.750666369605266</v>
          </cell>
          <cell r="V2251">
            <v>7.7133447858424642</v>
          </cell>
          <cell r="W2251">
            <v>0.45829267412881652</v>
          </cell>
          <cell r="X2251">
            <v>20</v>
          </cell>
        </row>
        <row r="2252">
          <cell r="D2252"/>
          <cell r="E2252"/>
          <cell r="F2252"/>
          <cell r="G2252"/>
          <cell r="H2252">
            <v>9.3000000000000007</v>
          </cell>
          <cell r="I2252">
            <v>0</v>
          </cell>
          <cell r="J2252"/>
          <cell r="K2252" t="str">
            <v>0</v>
          </cell>
          <cell r="L2252"/>
          <cell r="M2252"/>
          <cell r="N2252" t="str">
            <v/>
          </cell>
          <cell r="P2252" t="str">
            <v/>
          </cell>
          <cell r="Q2252" t="str">
            <v>-</v>
          </cell>
          <cell r="R2252" t="str">
            <v/>
          </cell>
          <cell r="S2252" t="str">
            <v/>
          </cell>
          <cell r="T2252">
            <v>6.1872128655747565</v>
          </cell>
          <cell r="U2252">
            <v>15.375650503662284</v>
          </cell>
          <cell r="V2252">
            <v>8.5322513597680505</v>
          </cell>
          <cell r="W2252">
            <v>0.40240332362530229</v>
          </cell>
          <cell r="X2252">
            <v>55</v>
          </cell>
        </row>
        <row r="2253">
          <cell r="D2253"/>
          <cell r="E2253"/>
          <cell r="F2253"/>
          <cell r="G2253"/>
          <cell r="H2253"/>
          <cell r="I2253" t="str">
            <v/>
          </cell>
          <cell r="J2253"/>
          <cell r="K2253" t="str">
            <v>0</v>
          </cell>
          <cell r="L2253"/>
          <cell r="M2253"/>
          <cell r="N2253" t="str">
            <v/>
          </cell>
          <cell r="P2253" t="str">
            <v/>
          </cell>
          <cell r="Q2253" t="str">
            <v>-</v>
          </cell>
          <cell r="R2253" t="str">
            <v/>
          </cell>
          <cell r="S2253" t="str">
            <v/>
          </cell>
          <cell r="T2253">
            <v>5.3033253133497915</v>
          </cell>
          <cell r="U2253">
            <v>15.009563586908421</v>
          </cell>
          <cell r="V2253">
            <v>9.1884376380875281</v>
          </cell>
          <cell r="W2253">
            <v>0.35332974757343616</v>
          </cell>
          <cell r="X2253"/>
        </row>
        <row r="2254">
          <cell r="D2254"/>
          <cell r="E2254"/>
          <cell r="F2254"/>
          <cell r="G2254"/>
          <cell r="H2254">
            <v>5</v>
          </cell>
          <cell r="I2254">
            <v>0</v>
          </cell>
          <cell r="J2254"/>
          <cell r="K2254" t="str">
            <v>0</v>
          </cell>
          <cell r="L2254"/>
          <cell r="M2254"/>
          <cell r="N2254" t="str">
            <v/>
          </cell>
          <cell r="P2254" t="str">
            <v/>
          </cell>
          <cell r="Q2254" t="str">
            <v>-</v>
          </cell>
          <cell r="R2254" t="str">
            <v/>
          </cell>
          <cell r="S2254" t="str">
            <v/>
          </cell>
          <cell r="T2254">
            <v>4.5457074114426783</v>
          </cell>
          <cell r="U2254">
            <v>14.652193025315363</v>
          </cell>
          <cell r="V2254">
            <v>9.706238273558629</v>
          </cell>
          <cell r="W2254">
            <v>0.31024075396691958</v>
          </cell>
          <cell r="X2254">
            <v>23</v>
          </cell>
        </row>
        <row r="2255">
          <cell r="D2255"/>
          <cell r="E2255"/>
          <cell r="F2255" t="str">
            <v>Z2.95'</v>
          </cell>
          <cell r="G2255"/>
          <cell r="H2255">
            <v>15.8</v>
          </cell>
          <cell r="I2255">
            <v>0</v>
          </cell>
          <cell r="J2255"/>
          <cell r="K2255" t="str">
            <v>0</v>
          </cell>
          <cell r="L2255"/>
          <cell r="M2255"/>
          <cell r="N2255" t="str">
            <v/>
          </cell>
          <cell r="P2255" t="str">
            <v/>
          </cell>
          <cell r="Q2255" t="str">
            <v>-</v>
          </cell>
          <cell r="R2255" t="str">
            <v/>
          </cell>
          <cell r="S2255" t="str">
            <v/>
          </cell>
          <cell r="T2255">
            <v>3.8963206383794384</v>
          </cell>
          <cell r="U2255">
            <v>14.303331286617379</v>
          </cell>
          <cell r="V2255">
            <v>10.106485613872685</v>
          </cell>
          <cell r="W2255">
            <v>0.27240651567827079</v>
          </cell>
          <cell r="X2255">
            <v>77</v>
          </cell>
        </row>
        <row r="2256">
          <cell r="D2256"/>
          <cell r="E2256"/>
          <cell r="F2256"/>
          <cell r="G2256"/>
          <cell r="H2256" t="str">
            <v/>
          </cell>
          <cell r="I2256" t="str">
            <v/>
          </cell>
          <cell r="J2256"/>
          <cell r="K2256" t="str">
            <v>0</v>
          </cell>
          <cell r="L2256"/>
          <cell r="M2256"/>
          <cell r="N2256" t="str">
            <v/>
          </cell>
          <cell r="P2256" t="str">
            <v/>
          </cell>
          <cell r="Q2256" t="str">
            <v>-</v>
          </cell>
          <cell r="R2256" t="str">
            <v/>
          </cell>
          <cell r="S2256" t="str">
            <v/>
          </cell>
          <cell r="T2256">
            <v>3.3397034043252329</v>
          </cell>
          <cell r="U2256">
            <v>13.962775779793155</v>
          </cell>
          <cell r="V2256">
            <v>10.407010648237939</v>
          </cell>
          <cell r="W2256">
            <v>0.2391862088882378</v>
          </cell>
          <cell r="X2256"/>
        </row>
        <row r="2257">
          <cell r="D2257"/>
          <cell r="E2257"/>
          <cell r="F2257"/>
          <cell r="G2257"/>
          <cell r="H2257">
            <v>6.4</v>
          </cell>
          <cell r="I2257">
            <v>0</v>
          </cell>
          <cell r="J2257"/>
          <cell r="K2257" t="str">
            <v>0</v>
          </cell>
          <cell r="L2257"/>
          <cell r="M2257"/>
          <cell r="N2257" t="str">
            <v/>
          </cell>
          <cell r="P2257" t="str">
            <v/>
          </cell>
          <cell r="Q2257" t="str">
            <v>-</v>
          </cell>
          <cell r="R2257" t="str">
            <v/>
          </cell>
          <cell r="S2257" t="str">
            <v/>
          </cell>
          <cell r="T2257">
            <v>2.862602917993057</v>
          </cell>
          <cell r="U2257">
            <v>13.630328737417127</v>
          </cell>
          <cell r="V2257">
            <v>10.623072375467922</v>
          </cell>
          <cell r="W2257">
            <v>0.21001715902381857</v>
          </cell>
          <cell r="X2257">
            <v>26</v>
          </cell>
        </row>
        <row r="2258">
          <cell r="D2258"/>
          <cell r="E2258"/>
          <cell r="F2258"/>
          <cell r="G2258"/>
          <cell r="H2258">
            <v>5</v>
          </cell>
          <cell r="I2258">
            <v>0</v>
          </cell>
          <cell r="J2258"/>
          <cell r="K2258" t="str">
            <v>0</v>
          </cell>
          <cell r="L2258"/>
          <cell r="M2258"/>
          <cell r="N2258" t="str">
            <v/>
          </cell>
          <cell r="P2258" t="str">
            <v/>
          </cell>
          <cell r="Q2258" t="str">
            <v>-</v>
          </cell>
          <cell r="R2258" t="str">
            <v/>
          </cell>
          <cell r="S2258" t="str">
            <v/>
          </cell>
          <cell r="T2258">
            <v>2.4536596439940488</v>
          </cell>
          <cell r="U2258">
            <v>13.305797100811958</v>
          </cell>
          <cell r="V2258">
            <v>10.76772581942407</v>
          </cell>
          <cell r="W2258">
            <v>0.18440531036237726</v>
          </cell>
          <cell r="X2258">
            <v>23</v>
          </cell>
        </row>
        <row r="2259">
          <cell r="D2259"/>
          <cell r="E2259"/>
          <cell r="F2259"/>
          <cell r="G2259"/>
          <cell r="H2259">
            <v>8.1999999999999993</v>
          </cell>
          <cell r="I2259">
            <v>0</v>
          </cell>
          <cell r="J2259"/>
          <cell r="K2259" t="str">
            <v>0</v>
          </cell>
          <cell r="L2259"/>
          <cell r="M2259"/>
          <cell r="N2259" t="str">
            <v/>
          </cell>
          <cell r="P2259" t="str">
            <v/>
          </cell>
          <cell r="Q2259" t="str">
            <v>-</v>
          </cell>
          <cell r="R2259" t="str">
            <v/>
          </cell>
          <cell r="S2259" t="str">
            <v/>
          </cell>
          <cell r="T2259">
            <v>2.1031368377091848</v>
          </cell>
          <cell r="U2259">
            <v>12.988992407935482</v>
          </cell>
          <cell r="V2259">
            <v>10.852137456817909</v>
          </cell>
          <cell r="W2259">
            <v>0.16191685787916055</v>
          </cell>
          <cell r="X2259">
            <v>46</v>
          </cell>
        </row>
        <row r="2260">
          <cell r="D2260"/>
          <cell r="E2260"/>
          <cell r="F2260"/>
          <cell r="G2260"/>
          <cell r="H2260" t="str">
            <v/>
          </cell>
          <cell r="I2260" t="str">
            <v/>
          </cell>
          <cell r="J2260"/>
          <cell r="K2260" t="str">
            <v>0</v>
          </cell>
          <cell r="L2260"/>
          <cell r="M2260"/>
          <cell r="N2260" t="str">
            <v/>
          </cell>
          <cell r="P2260" t="str">
            <v/>
          </cell>
          <cell r="Q2260" t="str">
            <v>-</v>
          </cell>
          <cell r="R2260" t="str">
            <v/>
          </cell>
          <cell r="S2260" t="str">
            <v/>
          </cell>
          <cell r="T2260">
            <v>1.8026887180364441</v>
          </cell>
          <cell r="U2260">
            <v>12.679730683937018</v>
          </cell>
          <cell r="V2260">
            <v>10.885855570226298</v>
          </cell>
          <cell r="W2260">
            <v>0.14217089960121415</v>
          </cell>
          <cell r="X2260"/>
        </row>
        <row r="2261">
          <cell r="D2261"/>
          <cell r="E2261"/>
          <cell r="F2261"/>
          <cell r="G2261"/>
          <cell r="H2261">
            <v>5</v>
          </cell>
          <cell r="I2261">
            <v>0</v>
          </cell>
          <cell r="J2261"/>
          <cell r="K2261" t="str">
            <v>0</v>
          </cell>
          <cell r="L2261"/>
          <cell r="M2261"/>
          <cell r="N2261" t="str">
            <v/>
          </cell>
          <cell r="P2261" t="str">
            <v/>
          </cell>
          <cell r="Q2261" t="str">
            <v>-</v>
          </cell>
          <cell r="R2261" t="str">
            <v/>
          </cell>
          <cell r="S2261" t="str">
            <v/>
          </cell>
          <cell r="T2261">
            <v>1.5451617583169521</v>
          </cell>
          <cell r="U2261">
            <v>12.37783233431947</v>
          </cell>
          <cell r="V2261">
            <v>10.877041965900574</v>
          </cell>
          <cell r="W2261">
            <v>0.12483298501570023</v>
          </cell>
          <cell r="X2261">
            <v>23</v>
          </cell>
        </row>
        <row r="2262">
          <cell r="D2262"/>
          <cell r="E2262"/>
          <cell r="F2262" t="str">
            <v>Z2.100'</v>
          </cell>
          <cell r="G2262"/>
          <cell r="H2262">
            <v>16.7</v>
          </cell>
          <cell r="I2262">
            <v>0</v>
          </cell>
          <cell r="J2262"/>
          <cell r="K2262">
            <v>120.41666666666664</v>
          </cell>
          <cell r="L2262"/>
          <cell r="M2262"/>
          <cell r="N2262" t="str">
            <v/>
          </cell>
          <cell r="P2262">
            <v>205</v>
          </cell>
          <cell r="Q2262" t="str">
            <v>-</v>
          </cell>
          <cell r="R2262">
            <v>224.4</v>
          </cell>
          <cell r="S2262" t="str">
            <v/>
          </cell>
          <cell r="T2262">
            <v>18.52680531665262</v>
          </cell>
          <cell r="U2262">
            <v>14.950185532708687</v>
          </cell>
          <cell r="V2262">
            <v>10.832670576002517</v>
          </cell>
          <cell r="W2262">
            <v>1.2392358125669305</v>
          </cell>
          <cell r="X2262">
            <v>82</v>
          </cell>
        </row>
        <row r="2263">
          <cell r="D2263"/>
          <cell r="E2263"/>
          <cell r="F2263"/>
          <cell r="G2263"/>
          <cell r="H2263" t="str">
            <v/>
          </cell>
          <cell r="I2263" t="str">
            <v/>
          </cell>
          <cell r="J2263"/>
          <cell r="K2263" t="str">
            <v>0</v>
          </cell>
          <cell r="L2263"/>
          <cell r="M2263"/>
          <cell r="N2263" t="str">
            <v/>
          </cell>
          <cell r="P2263" t="str">
            <v/>
          </cell>
          <cell r="Q2263" t="str">
            <v>-</v>
          </cell>
          <cell r="R2263" t="str">
            <v/>
          </cell>
          <cell r="S2263" t="str">
            <v/>
          </cell>
          <cell r="T2263">
            <v>15.880118842845103</v>
          </cell>
          <cell r="U2263">
            <v>14.594228734310862</v>
          </cell>
          <cell r="V2263">
            <v>-3.5766197839439329</v>
          </cell>
          <cell r="W2263">
            <v>1.0881094939612073</v>
          </cell>
          <cell r="X2263"/>
        </row>
        <row r="2264">
          <cell r="D2264"/>
          <cell r="E2264"/>
          <cell r="F2264"/>
          <cell r="G2264"/>
          <cell r="H2264">
            <v>8.9</v>
          </cell>
          <cell r="I2264">
            <v>0</v>
          </cell>
          <cell r="J2264"/>
          <cell r="K2264" t="str">
            <v>0</v>
          </cell>
          <cell r="L2264"/>
          <cell r="M2264"/>
          <cell r="N2264" t="str">
            <v/>
          </cell>
          <cell r="P2264" t="str">
            <v/>
          </cell>
          <cell r="Q2264" t="str">
            <v>-</v>
          </cell>
          <cell r="R2264" t="str">
            <v/>
          </cell>
          <cell r="S2264" t="str">
            <v/>
          </cell>
          <cell r="T2264">
            <v>13.611530436724374</v>
          </cell>
          <cell r="U2264">
            <v>14.24674709777965</v>
          </cell>
          <cell r="V2264">
            <v>-1.2858901085342413</v>
          </cell>
          <cell r="W2264">
            <v>0.9554132142098406</v>
          </cell>
          <cell r="X2264">
            <v>57</v>
          </cell>
        </row>
        <row r="2265">
          <cell r="D2265"/>
          <cell r="E2265"/>
          <cell r="F2265"/>
          <cell r="G2265"/>
          <cell r="H2265">
            <v>5</v>
          </cell>
          <cell r="I2265">
            <v>0</v>
          </cell>
          <cell r="J2265"/>
          <cell r="K2265" t="str">
            <v>0</v>
          </cell>
          <cell r="L2265"/>
          <cell r="M2265"/>
          <cell r="N2265" t="str">
            <v/>
          </cell>
          <cell r="P2265" t="str">
            <v/>
          </cell>
          <cell r="Q2265" t="str">
            <v>-</v>
          </cell>
          <cell r="R2265" t="str">
            <v/>
          </cell>
          <cell r="S2265" t="str">
            <v/>
          </cell>
          <cell r="T2265">
            <v>11.667026088620892</v>
          </cell>
          <cell r="U2265">
            <v>13.907538833546802</v>
          </cell>
          <cell r="V2265">
            <v>0.63521666105527608</v>
          </cell>
          <cell r="W2265">
            <v>0.83889940759888437</v>
          </cell>
          <cell r="X2265">
            <v>20</v>
          </cell>
        </row>
        <row r="2266">
          <cell r="D2266"/>
          <cell r="E2266"/>
          <cell r="F2266"/>
          <cell r="G2266"/>
          <cell r="H2266">
            <v>8.4</v>
          </cell>
          <cell r="I2266">
            <v>0</v>
          </cell>
          <cell r="J2266"/>
          <cell r="K2266" t="str">
            <v>0</v>
          </cell>
          <cell r="L2266"/>
          <cell r="M2266"/>
          <cell r="N2266" t="str">
            <v/>
          </cell>
          <cell r="P2266" t="str">
            <v/>
          </cell>
          <cell r="Q2266" t="str">
            <v>-</v>
          </cell>
          <cell r="R2266" t="str">
            <v/>
          </cell>
          <cell r="S2266" t="str">
            <v/>
          </cell>
          <cell r="T2266">
            <v>10.000308075960765</v>
          </cell>
          <cell r="U2266">
            <v>13.576406956557593</v>
          </cell>
          <cell r="V2266">
            <v>2.2405127449259101</v>
          </cell>
          <cell r="W2266">
            <v>0.73659460179414249</v>
          </cell>
          <cell r="X2266">
            <v>54</v>
          </cell>
        </row>
        <row r="2267">
          <cell r="D2267"/>
          <cell r="E2267"/>
          <cell r="F2267"/>
          <cell r="G2267"/>
          <cell r="H2267" t="str">
            <v/>
          </cell>
          <cell r="I2267" t="str">
            <v/>
          </cell>
          <cell r="J2267"/>
          <cell r="K2267" t="str">
            <v>0</v>
          </cell>
          <cell r="L2267"/>
          <cell r="M2267"/>
          <cell r="N2267" t="str">
            <v/>
          </cell>
          <cell r="P2267" t="str">
            <v/>
          </cell>
          <cell r="Q2267" t="str">
            <v>-</v>
          </cell>
          <cell r="R2267" t="str">
            <v/>
          </cell>
          <cell r="S2267" t="str">
            <v/>
          </cell>
          <cell r="T2267">
            <v>8.571692636537799</v>
          </cell>
          <cell r="U2267">
            <v>13.25315917187765</v>
          </cell>
          <cell r="V2267">
            <v>3.5760988805968275</v>
          </cell>
          <cell r="W2267">
            <v>0.64676599181924699</v>
          </cell>
          <cell r="X2267"/>
        </row>
        <row r="2268">
          <cell r="D2268"/>
          <cell r="E2268"/>
          <cell r="F2268"/>
          <cell r="G2268"/>
          <cell r="H2268">
            <v>5</v>
          </cell>
          <cell r="I2268">
            <v>0</v>
          </cell>
          <cell r="J2268"/>
          <cell r="K2268" t="str">
            <v>0</v>
          </cell>
          <cell r="L2268"/>
          <cell r="M2268"/>
          <cell r="N2268" t="str">
            <v/>
          </cell>
          <cell r="P2268" t="str">
            <v/>
          </cell>
          <cell r="Q2268" t="str">
            <v>-</v>
          </cell>
          <cell r="R2268" t="str">
            <v/>
          </cell>
          <cell r="S2268" t="str">
            <v/>
          </cell>
          <cell r="T2268">
            <v>7.3471651170323993</v>
          </cell>
          <cell r="U2268">
            <v>12.93760776302342</v>
          </cell>
          <cell r="V2268">
            <v>4.681466535339851</v>
          </cell>
          <cell r="W2268">
            <v>0.56789209037787547</v>
          </cell>
          <cell r="X2268">
            <v>23</v>
          </cell>
        </row>
        <row r="2269">
          <cell r="D2269"/>
          <cell r="E2269"/>
          <cell r="F2269" t="str">
            <v>Z2.105'</v>
          </cell>
          <cell r="G2269"/>
          <cell r="H2269">
            <v>17.5</v>
          </cell>
          <cell r="I2269">
            <v>0</v>
          </cell>
          <cell r="J2269"/>
          <cell r="K2269">
            <v>126</v>
          </cell>
          <cell r="L2269"/>
          <cell r="M2269"/>
          <cell r="N2269" t="str">
            <v/>
          </cell>
          <cell r="P2269" t="str">
            <v/>
          </cell>
          <cell r="Q2269" t="str">
            <v>-</v>
          </cell>
          <cell r="R2269" t="str">
            <v/>
          </cell>
          <cell r="S2269" t="str">
            <v/>
          </cell>
          <cell r="T2269">
            <v>24.297570100313486</v>
          </cell>
          <cell r="U2269">
            <v>15.629569482951434</v>
          </cell>
          <cell r="V2269">
            <v>5.590442645991021</v>
          </cell>
          <cell r="W2269">
            <v>1.5545898514234198</v>
          </cell>
          <cell r="X2269">
            <v>85</v>
          </cell>
        </row>
        <row r="2270">
          <cell r="D2270"/>
          <cell r="E2270"/>
          <cell r="F2270"/>
          <cell r="G2270"/>
          <cell r="H2270" t="str">
            <v/>
          </cell>
          <cell r="I2270" t="str">
            <v/>
          </cell>
          <cell r="J2270"/>
          <cell r="K2270" t="str">
            <v>0</v>
          </cell>
          <cell r="L2270"/>
          <cell r="M2270"/>
          <cell r="N2270" t="str">
            <v/>
          </cell>
          <cell r="P2270" t="str">
            <v/>
          </cell>
          <cell r="Q2270" t="str">
            <v>-</v>
          </cell>
          <cell r="R2270" t="str">
            <v/>
          </cell>
          <cell r="S2270" t="str">
            <v/>
          </cell>
          <cell r="T2270">
            <v>20.826488657411559</v>
          </cell>
          <cell r="U2270">
            <v>15.257436876214495</v>
          </cell>
          <cell r="V2270">
            <v>-8.6680006173620523</v>
          </cell>
          <cell r="W2270">
            <v>1.3650057232010515</v>
          </cell>
          <cell r="X2270"/>
        </row>
        <row r="2271">
          <cell r="D2271"/>
          <cell r="E2271"/>
          <cell r="F2271"/>
          <cell r="G2271"/>
          <cell r="H2271">
            <v>5</v>
          </cell>
          <cell r="I2271">
            <v>0</v>
          </cell>
          <cell r="J2271"/>
          <cell r="K2271" t="str">
            <v>0</v>
          </cell>
          <cell r="L2271"/>
          <cell r="M2271"/>
          <cell r="N2271" t="str">
            <v/>
          </cell>
          <cell r="P2271" t="str">
            <v/>
          </cell>
          <cell r="Q2271" t="str">
            <v>-</v>
          </cell>
          <cell r="R2271" t="str">
            <v/>
          </cell>
          <cell r="S2271" t="str">
            <v/>
          </cell>
          <cell r="T2271">
            <v>17.851275992067052</v>
          </cell>
          <cell r="U2271">
            <v>14.89416456963796</v>
          </cell>
          <cell r="V2271">
            <v>-5.5690517811970643</v>
          </cell>
          <cell r="W2271">
            <v>1.1985416106155575</v>
          </cell>
          <cell r="X2271">
            <v>20</v>
          </cell>
        </row>
        <row r="2272">
          <cell r="D2272"/>
          <cell r="E2272"/>
          <cell r="F2272"/>
          <cell r="G2272"/>
          <cell r="H2272">
            <v>5</v>
          </cell>
          <cell r="I2272">
            <v>0</v>
          </cell>
          <cell r="J2272"/>
          <cell r="K2272" t="str">
            <v>0</v>
          </cell>
          <cell r="L2272"/>
          <cell r="M2272"/>
          <cell r="N2272" t="str">
            <v/>
          </cell>
          <cell r="P2272" t="str">
            <v/>
          </cell>
          <cell r="Q2272" t="str">
            <v>-</v>
          </cell>
          <cell r="R2272" t="str">
            <v/>
          </cell>
          <cell r="S2272" t="str">
            <v/>
          </cell>
          <cell r="T2272">
            <v>15.301093707486045</v>
          </cell>
          <cell r="U2272">
            <v>14.539541603694198</v>
          </cell>
          <cell r="V2272">
            <v>-2.957111422429092</v>
          </cell>
          <cell r="W2272">
            <v>1.0523779995648799</v>
          </cell>
          <cell r="X2272">
            <v>23</v>
          </cell>
        </row>
        <row r="2273">
          <cell r="D2273"/>
          <cell r="E2273"/>
          <cell r="F2273"/>
          <cell r="G2273"/>
          <cell r="H2273">
            <v>6.7</v>
          </cell>
          <cell r="I2273">
            <v>0</v>
          </cell>
          <cell r="J2273"/>
          <cell r="K2273" t="str">
            <v>0</v>
          </cell>
          <cell r="L2273"/>
          <cell r="M2273"/>
          <cell r="N2273" t="str">
            <v/>
          </cell>
          <cell r="P2273" t="str">
            <v/>
          </cell>
          <cell r="Q2273" t="str">
            <v>-</v>
          </cell>
          <cell r="R2273" t="str">
            <v/>
          </cell>
          <cell r="S2273" t="str">
            <v/>
          </cell>
          <cell r="T2273">
            <v>13.115223177845181</v>
          </cell>
          <cell r="U2273">
            <v>14.19336204170148</v>
          </cell>
          <cell r="V2273">
            <v>-0.76155210379184624</v>
          </cell>
          <cell r="W2273">
            <v>0.92403921913013831</v>
          </cell>
          <cell r="X2273">
            <v>43</v>
          </cell>
        </row>
        <row r="2274">
          <cell r="D2274"/>
          <cell r="E2274"/>
          <cell r="F2274"/>
          <cell r="G2274"/>
          <cell r="H2274" t="str">
            <v/>
          </cell>
          <cell r="I2274" t="str">
            <v/>
          </cell>
          <cell r="J2274"/>
          <cell r="K2274" t="str">
            <v>0</v>
          </cell>
          <cell r="L2274"/>
          <cell r="M2274"/>
          <cell r="N2274" t="str">
            <v/>
          </cell>
          <cell r="P2274" t="str">
            <v/>
          </cell>
          <cell r="Q2274" t="str">
            <v>-</v>
          </cell>
          <cell r="R2274" t="str">
            <v/>
          </cell>
          <cell r="S2274" t="str">
            <v/>
          </cell>
          <cell r="T2274">
            <v>11.24161986672444</v>
          </cell>
          <cell r="U2274">
            <v>13.855424850232398</v>
          </cell>
          <cell r="V2274">
            <v>1.0781388638562994</v>
          </cell>
          <cell r="W2274">
            <v>0.81135150948012136</v>
          </cell>
          <cell r="X2274"/>
        </row>
        <row r="2275">
          <cell r="D2275"/>
          <cell r="E2275"/>
          <cell r="F2275"/>
          <cell r="G2275"/>
          <cell r="H2275">
            <v>5</v>
          </cell>
          <cell r="I2275">
            <v>0</v>
          </cell>
          <cell r="J2275"/>
          <cell r="K2275" t="str">
            <v>0</v>
          </cell>
          <cell r="L2275"/>
          <cell r="M2275"/>
          <cell r="N2275" t="str">
            <v/>
          </cell>
          <cell r="P2275" t="str">
            <v/>
          </cell>
          <cell r="Q2275" t="str">
            <v>-</v>
          </cell>
          <cell r="R2275" t="str">
            <v/>
          </cell>
          <cell r="S2275" t="str">
            <v/>
          </cell>
          <cell r="T2275">
            <v>9.635674171478092</v>
          </cell>
          <cell r="U2275">
            <v>13.525533782369722</v>
          </cell>
          <cell r="V2275">
            <v>2.6138049835079578</v>
          </cell>
          <cell r="W2275">
            <v>0.71240620344596017</v>
          </cell>
          <cell r="X2275">
            <v>23</v>
          </cell>
        </row>
        <row r="2276">
          <cell r="D2276"/>
          <cell r="E2276"/>
          <cell r="F2276"/>
          <cell r="G2276"/>
          <cell r="H2276">
            <v>10</v>
          </cell>
          <cell r="I2276">
            <v>0</v>
          </cell>
          <cell r="J2276"/>
          <cell r="K2276" t="str">
            <v>0</v>
          </cell>
          <cell r="L2276"/>
          <cell r="M2276"/>
          <cell r="N2276" t="str">
            <v/>
          </cell>
          <cell r="P2276" t="str">
            <v/>
          </cell>
          <cell r="Q2276" t="str">
            <v>-</v>
          </cell>
          <cell r="R2276" t="str">
            <v/>
          </cell>
          <cell r="S2276" t="str">
            <v/>
          </cell>
          <cell r="T2276">
            <v>8.2591492898383638</v>
          </cell>
          <cell r="U2276">
            <v>13.203497263741871</v>
          </cell>
          <cell r="V2276">
            <v>3.8898596108916301</v>
          </cell>
          <cell r="W2276">
            <v>0.62552739814767233</v>
          </cell>
          <cell r="X2276">
            <v>68</v>
          </cell>
        </row>
        <row r="2277">
          <cell r="D2277"/>
          <cell r="E2277"/>
          <cell r="F2277"/>
          <cell r="G2277"/>
          <cell r="H2277" t="str">
            <v/>
          </cell>
          <cell r="I2277" t="str">
            <v/>
          </cell>
          <cell r="J2277"/>
          <cell r="K2277" t="str">
            <v>0</v>
          </cell>
          <cell r="L2277"/>
          <cell r="M2277"/>
          <cell r="N2277" t="str">
            <v/>
          </cell>
          <cell r="P2277" t="str">
            <v/>
          </cell>
          <cell r="Q2277" t="str">
            <v>-</v>
          </cell>
          <cell r="R2277" t="str">
            <v/>
          </cell>
          <cell r="S2277" t="str">
            <v/>
          </cell>
          <cell r="T2277">
            <v>7.0792708198614545</v>
          </cell>
          <cell r="U2277">
            <v>12.889128281271827</v>
          </cell>
          <cell r="V2277">
            <v>4.9443479739035077</v>
          </cell>
          <cell r="W2277">
            <v>0.54924356910527328</v>
          </cell>
          <cell r="X2277"/>
        </row>
        <row r="2278">
          <cell r="D2278"/>
          <cell r="E2278"/>
          <cell r="F2278"/>
          <cell r="G2278"/>
          <cell r="H2278">
            <v>7.9</v>
          </cell>
          <cell r="I2278">
            <v>0</v>
          </cell>
          <cell r="J2278"/>
          <cell r="K2278" t="str">
            <v>0</v>
          </cell>
          <cell r="L2278"/>
          <cell r="M2278"/>
          <cell r="N2278" t="str">
            <v/>
          </cell>
          <cell r="P2278" t="str">
            <v/>
          </cell>
          <cell r="Q2278" t="str">
            <v>-</v>
          </cell>
          <cell r="R2278" t="str">
            <v/>
          </cell>
          <cell r="S2278" t="str">
            <v/>
          </cell>
          <cell r="T2278">
            <v>6.0679464170241033</v>
          </cell>
          <cell r="U2278">
            <v>12.582244274574878</v>
          </cell>
          <cell r="V2278">
            <v>5.8098574614103722</v>
          </cell>
          <cell r="W2278">
            <v>0.48226264604365454</v>
          </cell>
          <cell r="X2278">
            <v>46</v>
          </cell>
        </row>
        <row r="2279">
          <cell r="D2279"/>
          <cell r="E2279"/>
          <cell r="F2279"/>
          <cell r="G2279"/>
          <cell r="H2279">
            <v>5</v>
          </cell>
          <cell r="I2279">
            <v>0</v>
          </cell>
          <cell r="J2279"/>
          <cell r="K2279" t="str">
            <v>0</v>
          </cell>
          <cell r="L2279"/>
          <cell r="M2279"/>
          <cell r="N2279" t="str">
            <v/>
          </cell>
          <cell r="P2279" t="str">
            <v/>
          </cell>
          <cell r="Q2279" t="str">
            <v>-</v>
          </cell>
          <cell r="R2279" t="str">
            <v/>
          </cell>
          <cell r="S2279" t="str">
            <v/>
          </cell>
          <cell r="T2279">
            <v>5.2010969288778028</v>
          </cell>
          <cell r="U2279">
            <v>12.282667029942143</v>
          </cell>
          <cell r="V2279">
            <v>6.5142978575507744</v>
          </cell>
          <cell r="W2279">
            <v>0.42345012823345274</v>
          </cell>
          <cell r="X2279">
            <v>20</v>
          </cell>
        </row>
        <row r="2280">
          <cell r="D2280"/>
          <cell r="E2280"/>
          <cell r="F2280"/>
          <cell r="G2280"/>
          <cell r="H2280">
            <v>9.1999999999999993</v>
          </cell>
          <cell r="I2280">
            <v>0</v>
          </cell>
          <cell r="J2280"/>
          <cell r="K2280" t="str">
            <v>0</v>
          </cell>
          <cell r="L2280"/>
          <cell r="M2280"/>
          <cell r="N2280" t="str">
            <v/>
          </cell>
          <cell r="P2280" t="str">
            <v/>
          </cell>
          <cell r="Q2280" t="str">
            <v>-</v>
          </cell>
          <cell r="R2280" t="str">
            <v/>
          </cell>
          <cell r="S2280" t="str">
            <v/>
          </cell>
          <cell r="T2280">
            <v>4.4580830818952597</v>
          </cell>
          <cell r="U2280">
            <v>11.990222576848282</v>
          </cell>
          <cell r="V2280">
            <v>7.0815701010643402</v>
          </cell>
          <cell r="W2280">
            <v>0.37180986869278781</v>
          </cell>
          <cell r="X2280">
            <v>59</v>
          </cell>
        </row>
        <row r="2281">
          <cell r="D2281"/>
          <cell r="E2281"/>
          <cell r="F2281"/>
          <cell r="G2281"/>
          <cell r="H2281" t="str">
            <v/>
          </cell>
          <cell r="I2281" t="str">
            <v/>
          </cell>
          <cell r="J2281"/>
          <cell r="K2281" t="str">
            <v>0</v>
          </cell>
          <cell r="L2281"/>
          <cell r="M2281"/>
          <cell r="N2281" t="str">
            <v/>
          </cell>
          <cell r="P2281" t="str">
            <v/>
          </cell>
          <cell r="Q2281" t="str">
            <v>-</v>
          </cell>
          <cell r="R2281" t="str">
            <v/>
          </cell>
          <cell r="S2281" t="str">
            <v/>
          </cell>
          <cell r="T2281">
            <v>3.821214070195937</v>
          </cell>
          <cell r="U2281">
            <v>11.704741086923324</v>
          </cell>
          <cell r="V2281">
            <v>7.5321394949530225</v>
          </cell>
          <cell r="W2281">
            <v>0.32646720177903316</v>
          </cell>
          <cell r="X2281"/>
        </row>
        <row r="2282">
          <cell r="D2282"/>
          <cell r="E2282"/>
          <cell r="F2282"/>
          <cell r="G2282"/>
          <cell r="H2282">
            <v>5</v>
          </cell>
          <cell r="I2282">
            <v>0</v>
          </cell>
          <cell r="J2282"/>
          <cell r="K2282" t="str">
            <v>0</v>
          </cell>
          <cell r="L2282"/>
          <cell r="M2282"/>
          <cell r="N2282" t="str">
            <v/>
          </cell>
          <cell r="P2282" t="str">
            <v/>
          </cell>
          <cell r="Q2282" t="str">
            <v>-</v>
          </cell>
          <cell r="R2282" t="str">
            <v/>
          </cell>
          <cell r="S2282" t="str">
            <v/>
          </cell>
          <cell r="T2282">
            <v>3.2753263458822319</v>
          </cell>
          <cell r="U2282">
            <v>11.426056775329911</v>
          </cell>
          <cell r="V2282">
            <v>7.8835270167273865</v>
          </cell>
          <cell r="W2282">
            <v>0.28665412839134624</v>
          </cell>
          <cell r="X2282">
            <v>23</v>
          </cell>
        </row>
        <row r="2283">
          <cell r="D2283"/>
          <cell r="E2283"/>
          <cell r="F2283" t="str">
            <v>Z2.110'</v>
          </cell>
          <cell r="G2283"/>
          <cell r="H2283">
            <v>18.399999999999999</v>
          </cell>
          <cell r="I2283">
            <v>0</v>
          </cell>
          <cell r="J2283"/>
          <cell r="K2283">
            <v>132.45833333333337</v>
          </cell>
          <cell r="L2283"/>
          <cell r="M2283"/>
          <cell r="N2283" t="str">
            <v/>
          </cell>
          <cell r="P2283">
            <v>205</v>
          </cell>
          <cell r="Q2283" t="str">
            <v>-</v>
          </cell>
          <cell r="R2283">
            <v>224.4</v>
          </cell>
          <cell r="S2283" t="str">
            <v/>
          </cell>
          <cell r="T2283">
            <v>21.730041629803821</v>
          </cell>
          <cell r="U2283">
            <v>14.307777645758565</v>
          </cell>
          <cell r="V2283">
            <v>8.1507304294476803</v>
          </cell>
          <cell r="W2283">
            <v>1.5187572918597552</v>
          </cell>
          <cell r="X2283">
            <v>91</v>
          </cell>
        </row>
        <row r="2284">
          <cell r="D2284"/>
          <cell r="E2284"/>
          <cell r="F2284"/>
          <cell r="G2284"/>
          <cell r="H2284" t="str">
            <v/>
          </cell>
          <cell r="I2284" t="str">
            <v/>
          </cell>
          <cell r="J2284"/>
          <cell r="K2284" t="str">
            <v>0</v>
          </cell>
          <cell r="L2284"/>
          <cell r="M2284"/>
          <cell r="N2284" t="str">
            <v/>
          </cell>
          <cell r="P2284" t="str">
            <v/>
          </cell>
          <cell r="Q2284" t="str">
            <v>-</v>
          </cell>
          <cell r="R2284" t="str">
            <v/>
          </cell>
          <cell r="S2284" t="str">
            <v/>
          </cell>
          <cell r="T2284">
            <v>18.625749968403277</v>
          </cell>
          <cell r="U2284">
            <v>13.967116273240503</v>
          </cell>
          <cell r="V2284">
            <v>-7.4222639840452569</v>
          </cell>
          <cell r="W2284">
            <v>1.3335429879744194</v>
          </cell>
          <cell r="X2284"/>
        </row>
        <row r="2285">
          <cell r="D2285"/>
          <cell r="E2285"/>
          <cell r="F2285"/>
          <cell r="G2285"/>
          <cell r="H2285">
            <v>6.3</v>
          </cell>
          <cell r="I2285">
            <v>0</v>
          </cell>
          <cell r="J2285"/>
          <cell r="K2285" t="str">
            <v>0</v>
          </cell>
          <cell r="L2285"/>
          <cell r="M2285"/>
          <cell r="N2285" t="str">
            <v/>
          </cell>
          <cell r="P2285" t="str">
            <v/>
          </cell>
          <cell r="Q2285" t="str">
            <v>-</v>
          </cell>
          <cell r="R2285" t="str">
            <v/>
          </cell>
          <cell r="S2285" t="str">
            <v/>
          </cell>
          <cell r="T2285">
            <v>15.964928544345666</v>
          </cell>
          <cell r="U2285">
            <v>13.634565885782395</v>
          </cell>
          <cell r="V2285">
            <v>-4.6586336951627736</v>
          </cell>
          <cell r="W2285">
            <v>1.1709157943190025</v>
          </cell>
          <cell r="X2285">
            <v>26</v>
          </cell>
        </row>
        <row r="2286">
          <cell r="D2286"/>
          <cell r="E2286"/>
          <cell r="F2286"/>
          <cell r="G2286"/>
          <cell r="H2286">
            <v>4.8</v>
          </cell>
          <cell r="I2286">
            <v>0</v>
          </cell>
          <cell r="J2286"/>
          <cell r="K2286" t="str">
            <v>0</v>
          </cell>
          <cell r="L2286"/>
          <cell r="M2286"/>
          <cell r="N2286" t="str">
            <v/>
          </cell>
          <cell r="P2286" t="str">
            <v/>
          </cell>
          <cell r="Q2286" t="str">
            <v>-</v>
          </cell>
          <cell r="R2286" t="str">
            <v/>
          </cell>
          <cell r="S2286" t="str">
            <v/>
          </cell>
          <cell r="T2286">
            <v>13.684224466581998</v>
          </cell>
          <cell r="U2286">
            <v>13.309933364692338</v>
          </cell>
          <cell r="V2286">
            <v>-2.3303626585632706</v>
          </cell>
          <cell r="W2286">
            <v>1.0281211852557093</v>
          </cell>
          <cell r="X2286">
            <v>23</v>
          </cell>
        </row>
        <row r="2287">
          <cell r="D2287"/>
          <cell r="E2287"/>
          <cell r="F2287"/>
          <cell r="G2287"/>
          <cell r="H2287">
            <v>8</v>
          </cell>
          <cell r="I2287">
            <v>0</v>
          </cell>
          <cell r="J2287"/>
          <cell r="K2287" t="str">
            <v>0</v>
          </cell>
          <cell r="L2287"/>
          <cell r="M2287"/>
          <cell r="N2287" t="str">
            <v/>
          </cell>
          <cell r="P2287" t="str">
            <v/>
          </cell>
          <cell r="Q2287" t="str">
            <v>-</v>
          </cell>
          <cell r="R2287" t="str">
            <v/>
          </cell>
          <cell r="S2287" t="str">
            <v/>
          </cell>
          <cell r="T2287">
            <v>11.729335257070284</v>
          </cell>
          <cell r="U2287">
            <v>12.99303018934252</v>
          </cell>
          <cell r="V2287">
            <v>-0.37429110188966064</v>
          </cell>
          <cell r="W2287">
            <v>0.90274055290745214</v>
          </cell>
          <cell r="X2287">
            <v>43</v>
          </cell>
        </row>
        <row r="2288">
          <cell r="D2288"/>
          <cell r="E2288"/>
          <cell r="F2288"/>
          <cell r="G2288"/>
          <cell r="H2288" t="str">
            <v/>
          </cell>
          <cell r="I2288" t="str">
            <v/>
          </cell>
          <cell r="J2288"/>
          <cell r="K2288" t="str">
            <v>0</v>
          </cell>
          <cell r="L2288"/>
          <cell r="M2288"/>
          <cell r="N2288" t="str">
            <v/>
          </cell>
          <cell r="P2288" t="str">
            <v/>
          </cell>
          <cell r="Q2288" t="str">
            <v>-</v>
          </cell>
          <cell r="R2288" t="str">
            <v/>
          </cell>
          <cell r="S2288" t="str">
            <v/>
          </cell>
          <cell r="T2288">
            <v>10.053715934631672</v>
          </cell>
          <cell r="U2288">
            <v>12.683672327691507</v>
          </cell>
          <cell r="V2288">
            <v>1.2636949322722355</v>
          </cell>
          <cell r="W2288">
            <v>0.79265024157727504</v>
          </cell>
          <cell r="X2288"/>
        </row>
        <row r="2289">
          <cell r="D2289"/>
          <cell r="E2289"/>
          <cell r="F2289"/>
          <cell r="G2289"/>
          <cell r="H2289">
            <v>5</v>
          </cell>
          <cell r="I2289">
            <v>0</v>
          </cell>
          <cell r="J2289"/>
          <cell r="K2289" t="str">
            <v>0</v>
          </cell>
          <cell r="L2289"/>
          <cell r="M2289"/>
          <cell r="N2289" t="str">
            <v/>
          </cell>
          <cell r="P2289" t="str">
            <v/>
          </cell>
          <cell r="Q2289" t="str">
            <v>-</v>
          </cell>
          <cell r="R2289" t="str">
            <v/>
          </cell>
          <cell r="S2289" t="str">
            <v/>
          </cell>
          <cell r="T2289">
            <v>8.6174708011128622</v>
          </cell>
          <cell r="U2289">
            <v>12.381680129413137</v>
          </cell>
          <cell r="V2289">
            <v>2.6299563930598353</v>
          </cell>
          <cell r="W2289">
            <v>0.69598557797029037</v>
          </cell>
          <cell r="X2289">
            <v>23</v>
          </cell>
        </row>
        <row r="2290">
          <cell r="D2290"/>
          <cell r="E2290"/>
          <cell r="F2290" t="str">
            <v>Z2.115'</v>
          </cell>
          <cell r="G2290"/>
          <cell r="H2290">
            <v>19</v>
          </cell>
          <cell r="I2290">
            <v>0</v>
          </cell>
          <cell r="J2290"/>
          <cell r="K2290" t="str">
            <v>0</v>
          </cell>
          <cell r="L2290"/>
          <cell r="M2290"/>
          <cell r="N2290" t="str">
            <v/>
          </cell>
          <cell r="P2290" t="str">
            <v/>
          </cell>
          <cell r="Q2290" t="str">
            <v>-</v>
          </cell>
          <cell r="R2290" t="str">
            <v/>
          </cell>
          <cell r="S2290" t="str">
            <v/>
          </cell>
          <cell r="T2290">
            <v>7.3864035438110243</v>
          </cell>
          <cell r="U2290">
            <v>12.086878221569968</v>
          </cell>
          <cell r="V2290">
            <v>3.7642093283002751</v>
          </cell>
          <cell r="W2290">
            <v>0.6111092879739134</v>
          </cell>
          <cell r="X2290">
            <v>95</v>
          </cell>
        </row>
        <row r="2291">
          <cell r="D2291"/>
          <cell r="E2291"/>
          <cell r="F2291" t="str">
            <v>wk</v>
          </cell>
          <cell r="G2291"/>
          <cell r="H2291">
            <v>5</v>
          </cell>
          <cell r="I2291">
            <v>0</v>
          </cell>
          <cell r="J2291"/>
          <cell r="K2291" t="str">
            <v>0</v>
          </cell>
          <cell r="L2291"/>
          <cell r="M2291"/>
          <cell r="N2291" t="str">
            <v/>
          </cell>
          <cell r="P2291" t="str">
            <v/>
          </cell>
          <cell r="Q2291" t="str">
            <v>-</v>
          </cell>
          <cell r="R2291" t="str">
            <v/>
          </cell>
          <cell r="S2291" t="str">
            <v/>
          </cell>
          <cell r="T2291">
            <v>6.3312030375523065</v>
          </cell>
          <cell r="U2291">
            <v>11.799095406770682</v>
          </cell>
          <cell r="V2291">
            <v>4.7004746777589439</v>
          </cell>
          <cell r="W2291">
            <v>0.5365837650502655</v>
          </cell>
          <cell r="X2291"/>
        </row>
        <row r="2292">
          <cell r="D2292"/>
          <cell r="E2292"/>
          <cell r="F2292"/>
          <cell r="G2292"/>
          <cell r="H2292">
            <v>4.8</v>
          </cell>
          <cell r="I2292">
            <v>0</v>
          </cell>
          <cell r="J2292"/>
          <cell r="K2292" t="str">
            <v>0</v>
          </cell>
          <cell r="L2292"/>
          <cell r="M2292"/>
          <cell r="N2292" t="str">
            <v/>
          </cell>
          <cell r="P2292" t="str">
            <v/>
          </cell>
          <cell r="Q2292" t="str">
            <v>-</v>
          </cell>
          <cell r="R2292" t="str">
            <v/>
          </cell>
          <cell r="S2292" t="str">
            <v/>
          </cell>
          <cell r="T2292">
            <v>5.4267454607591201</v>
          </cell>
          <cell r="U2292">
            <v>11.518164563752332</v>
          </cell>
          <cell r="V2292">
            <v>5.4678923692183758</v>
          </cell>
          <cell r="W2292">
            <v>0.47114672053194045</v>
          </cell>
          <cell r="X2292">
            <v>20</v>
          </cell>
        </row>
        <row r="2293">
          <cell r="D2293"/>
          <cell r="E2293"/>
          <cell r="F2293"/>
          <cell r="G2293"/>
          <cell r="H2293">
            <v>4.9000000000000004</v>
          </cell>
          <cell r="I2293">
            <v>0</v>
          </cell>
          <cell r="J2293"/>
          <cell r="K2293" t="str">
            <v>0</v>
          </cell>
          <cell r="L2293"/>
          <cell r="M2293"/>
          <cell r="N2293" t="str">
            <v/>
          </cell>
          <cell r="P2293" t="str">
            <v/>
          </cell>
          <cell r="Q2293" t="str">
            <v>-</v>
          </cell>
          <cell r="R2293" t="str">
            <v/>
          </cell>
          <cell r="S2293" t="str">
            <v/>
          </cell>
          <cell r="T2293">
            <v>4.6514961092221032</v>
          </cell>
          <cell r="U2293">
            <v>11.243922550329659</v>
          </cell>
          <cell r="V2293">
            <v>6.0914191029932123</v>
          </cell>
          <cell r="W2293">
            <v>0.41368980339389894</v>
          </cell>
          <cell r="X2293">
            <v>23</v>
          </cell>
        </row>
        <row r="2294">
          <cell r="D2294"/>
          <cell r="E2294"/>
          <cell r="F2294"/>
          <cell r="G2294"/>
          <cell r="H2294">
            <v>7.7</v>
          </cell>
          <cell r="I2294">
            <v>0</v>
          </cell>
          <cell r="J2294"/>
          <cell r="K2294" t="str">
            <v>0</v>
          </cell>
          <cell r="L2294"/>
          <cell r="M2294"/>
          <cell r="N2294" t="str">
            <v/>
          </cell>
          <cell r="P2294" t="str">
            <v/>
          </cell>
          <cell r="Q2294" t="str">
            <v>-</v>
          </cell>
          <cell r="R2294" t="str">
            <v/>
          </cell>
          <cell r="S2294" t="str">
            <v/>
          </cell>
          <cell r="T2294">
            <v>3.986996665047517</v>
          </cell>
          <cell r="U2294">
            <v>10.976210108655144</v>
          </cell>
          <cell r="V2294">
            <v>6.5924264411075555</v>
          </cell>
          <cell r="W2294">
            <v>0.36323982737025273</v>
          </cell>
          <cell r="X2294">
            <v>39</v>
          </cell>
        </row>
        <row r="2295">
          <cell r="D2295"/>
          <cell r="E2295"/>
          <cell r="F2295"/>
          <cell r="G2295"/>
          <cell r="H2295"/>
          <cell r="I2295" t="str">
            <v/>
          </cell>
          <cell r="J2295"/>
          <cell r="K2295" t="str">
            <v>0</v>
          </cell>
          <cell r="L2295"/>
          <cell r="M2295"/>
          <cell r="N2295" t="str">
            <v/>
          </cell>
          <cell r="P2295" t="str">
            <v/>
          </cell>
          <cell r="Q2295" t="str">
            <v>-</v>
          </cell>
          <cell r="R2295" t="str">
            <v/>
          </cell>
          <cell r="S2295" t="str">
            <v/>
          </cell>
          <cell r="T2295">
            <v>3.417425712897872</v>
          </cell>
          <cell r="U2295">
            <v>10.714871772734783</v>
          </cell>
          <cell r="V2295">
            <v>6.9892134436076265</v>
          </cell>
          <cell r="W2295">
            <v>0.31894228744705116</v>
          </cell>
          <cell r="X2295"/>
        </row>
        <row r="2296">
          <cell r="D2296"/>
          <cell r="E2296"/>
          <cell r="F2296"/>
          <cell r="G2296"/>
          <cell r="H2296">
            <v>4.9000000000000004</v>
          </cell>
          <cell r="I2296">
            <v>0</v>
          </cell>
          <cell r="J2296"/>
          <cell r="K2296" t="str">
            <v>0</v>
          </cell>
          <cell r="L2296"/>
          <cell r="M2296"/>
          <cell r="N2296" t="str">
            <v/>
          </cell>
          <cell r="P2296" t="str">
            <v/>
          </cell>
          <cell r="Q2296" t="str">
            <v>-</v>
          </cell>
          <cell r="R2296" t="str">
            <v/>
          </cell>
          <cell r="S2296" t="str">
            <v/>
          </cell>
          <cell r="T2296">
            <v>2.9292220396267474</v>
          </cell>
          <cell r="U2296">
            <v>10.45975577814586</v>
          </cell>
          <cell r="V2296">
            <v>7.2974460598369113</v>
          </cell>
          <cell r="W2296">
            <v>0.28004688653887422</v>
          </cell>
          <cell r="X2296">
            <v>23</v>
          </cell>
        </row>
        <row r="2297">
          <cell r="D2297"/>
          <cell r="E2297"/>
          <cell r="F2297"/>
          <cell r="G2297"/>
          <cell r="H2297">
            <v>13.6</v>
          </cell>
          <cell r="I2297">
            <v>0</v>
          </cell>
          <cell r="J2297"/>
          <cell r="K2297" t="str">
            <v>0</v>
          </cell>
          <cell r="L2297"/>
          <cell r="M2297"/>
          <cell r="N2297" t="str">
            <v/>
          </cell>
          <cell r="P2297" t="str">
            <v/>
          </cell>
          <cell r="Q2297" t="str">
            <v>-</v>
          </cell>
          <cell r="R2297" t="str">
            <v/>
          </cell>
          <cell r="S2297" t="str">
            <v/>
          </cell>
          <cell r="T2297">
            <v>2.5107617482514977</v>
          </cell>
          <cell r="U2297">
            <v>10.210713973904292</v>
          </cell>
          <cell r="V2297">
            <v>7.5305337385191127</v>
          </cell>
          <cell r="W2297">
            <v>0.24589482720486514</v>
          </cell>
          <cell r="X2297">
            <v>65</v>
          </cell>
        </row>
        <row r="2298">
          <cell r="D2298"/>
          <cell r="E2298"/>
          <cell r="F2298"/>
          <cell r="G2298"/>
          <cell r="H2298"/>
          <cell r="I2298" t="str">
            <v/>
          </cell>
          <cell r="J2298"/>
          <cell r="K2298" t="str">
            <v>0</v>
          </cell>
          <cell r="L2298"/>
          <cell r="M2298"/>
          <cell r="N2298" t="str">
            <v/>
          </cell>
          <cell r="P2298" t="str">
            <v/>
          </cell>
          <cell r="Q2298" t="str">
            <v>-</v>
          </cell>
          <cell r="R2298" t="str">
            <v/>
          </cell>
          <cell r="S2298" t="str">
            <v/>
          </cell>
          <cell r="T2298">
            <v>2.1520814985012837</v>
          </cell>
          <cell r="U2298">
            <v>9.9676017364303799</v>
          </cell>
          <cell r="V2298">
            <v>7.6999522256527948</v>
          </cell>
          <cell r="W2298">
            <v>0.21590765315549135</v>
          </cell>
          <cell r="X2298"/>
        </row>
        <row r="2299">
          <cell r="D2299"/>
          <cell r="E2299"/>
          <cell r="F2299"/>
          <cell r="G2299"/>
          <cell r="H2299">
            <v>5</v>
          </cell>
          <cell r="I2299">
            <v>0</v>
          </cell>
          <cell r="J2299"/>
          <cell r="K2299" t="str">
            <v>0</v>
          </cell>
          <cell r="L2299"/>
          <cell r="M2299"/>
          <cell r="N2299" t="str">
            <v/>
          </cell>
          <cell r="P2299" t="str">
            <v/>
          </cell>
          <cell r="Q2299" t="str">
            <v>-</v>
          </cell>
          <cell r="R2299" t="str">
            <v/>
          </cell>
          <cell r="S2299" t="str">
            <v/>
          </cell>
          <cell r="T2299">
            <v>1.8446412844296718</v>
          </cell>
          <cell r="U2299">
            <v>9.7302778855629892</v>
          </cell>
          <cell r="V2299">
            <v>7.8155202379290962</v>
          </cell>
          <cell r="W2299">
            <v>0.18957745155116315</v>
          </cell>
          <cell r="X2299">
            <v>24</v>
          </cell>
        </row>
        <row r="2300">
          <cell r="D2300"/>
          <cell r="E2300"/>
          <cell r="F2300"/>
          <cell r="G2300"/>
          <cell r="H2300">
            <v>3.3</v>
          </cell>
          <cell r="I2300">
            <v>0</v>
          </cell>
          <cell r="J2300"/>
          <cell r="K2300" t="str">
            <v>0</v>
          </cell>
          <cell r="L2300"/>
          <cell r="M2300"/>
          <cell r="N2300" t="str">
            <v/>
          </cell>
          <cell r="P2300" t="str">
            <v/>
          </cell>
          <cell r="Q2300" t="str">
            <v>-</v>
          </cell>
          <cell r="R2300" t="str">
            <v/>
          </cell>
          <cell r="S2300" t="str">
            <v/>
          </cell>
          <cell r="T2300">
            <v>1.5811211009397188</v>
          </cell>
          <cell r="U2300">
            <v>9.4986046025733941</v>
          </cell>
          <cell r="V2300">
            <v>7.8856366011333172</v>
          </cell>
          <cell r="W2300">
            <v>0.16645825014248472</v>
          </cell>
          <cell r="X2300">
            <v>13</v>
          </cell>
        </row>
        <row r="2301">
          <cell r="D2301"/>
          <cell r="E2301"/>
          <cell r="F2301"/>
          <cell r="G2301"/>
          <cell r="H2301">
            <v>5</v>
          </cell>
          <cell r="I2301">
            <v>0</v>
          </cell>
          <cell r="J2301"/>
          <cell r="K2301" t="str">
            <v>0</v>
          </cell>
          <cell r="L2301"/>
          <cell r="M2301"/>
          <cell r="N2301" t="str">
            <v/>
          </cell>
          <cell r="P2301" t="str">
            <v/>
          </cell>
          <cell r="Q2301" t="str">
            <v>-</v>
          </cell>
          <cell r="R2301" t="str">
            <v/>
          </cell>
          <cell r="S2301" t="str">
            <v/>
          </cell>
          <cell r="T2301">
            <v>1.3552466579483304</v>
          </cell>
          <cell r="U2301">
            <v>9.2724473501311699</v>
          </cell>
          <cell r="V2301">
            <v>7.9174835016336758</v>
          </cell>
          <cell r="W2301">
            <v>0.14615846353974271</v>
          </cell>
          <cell r="X2301">
            <v>24</v>
          </cell>
        </row>
        <row r="2302">
          <cell r="D2302"/>
          <cell r="E2302"/>
          <cell r="F2302"/>
          <cell r="G2302"/>
          <cell r="H2302"/>
          <cell r="I2302" t="str">
            <v/>
          </cell>
          <cell r="J2302"/>
          <cell r="K2302" t="str">
            <v>0</v>
          </cell>
          <cell r="L2302"/>
          <cell r="M2302"/>
          <cell r="N2302" t="str">
            <v/>
          </cell>
          <cell r="P2302" t="str">
            <v/>
          </cell>
          <cell r="Q2302" t="str">
            <v>-</v>
          </cell>
          <cell r="R2302" t="str">
            <v/>
          </cell>
          <cell r="S2302" t="str">
            <v/>
          </cell>
          <cell r="T2302">
            <v>1.1616399925271403</v>
          </cell>
          <cell r="U2302">
            <v>9.0516747941756659</v>
          </cell>
          <cell r="V2302">
            <v>7.9172006921828393</v>
          </cell>
          <cell r="W2302">
            <v>0.12833426066904238</v>
          </cell>
          <cell r="X2302"/>
        </row>
        <row r="2303">
          <cell r="D2303"/>
          <cell r="E2303"/>
          <cell r="F2303"/>
          <cell r="G2303"/>
          <cell r="H2303">
            <v>3.3</v>
          </cell>
          <cell r="I2303">
            <v>0</v>
          </cell>
          <cell r="J2303"/>
          <cell r="K2303" t="str">
            <v>0</v>
          </cell>
          <cell r="L2303"/>
          <cell r="M2303"/>
          <cell r="N2303" t="str">
            <v/>
          </cell>
          <cell r="P2303" t="str">
            <v/>
          </cell>
          <cell r="Q2303" t="str">
            <v>-</v>
          </cell>
          <cell r="R2303" t="str">
            <v/>
          </cell>
          <cell r="S2303" t="str">
            <v/>
          </cell>
          <cell r="T2303">
            <v>0.99569142216612028</v>
          </cell>
          <cell r="U2303">
            <v>8.8361587276476747</v>
          </cell>
          <cell r="V2303">
            <v>7.8900348016485253</v>
          </cell>
          <cell r="W2303">
            <v>0.11268374107525671</v>
          </cell>
          <cell r="X2303">
            <v>15</v>
          </cell>
        </row>
        <row r="2304">
          <cell r="D2304"/>
          <cell r="E2304"/>
          <cell r="F2304"/>
          <cell r="G2304"/>
          <cell r="H2304"/>
          <cell r="I2304" t="str">
            <v/>
          </cell>
          <cell r="J2304"/>
          <cell r="K2304" t="str">
            <v>0</v>
          </cell>
          <cell r="L2304"/>
          <cell r="M2304"/>
          <cell r="N2304" t="str">
            <v/>
          </cell>
          <cell r="P2304" t="str">
            <v/>
          </cell>
          <cell r="Q2304" t="str">
            <v>-</v>
          </cell>
          <cell r="R2304" t="str">
            <v/>
          </cell>
          <cell r="S2304" t="str">
            <v/>
          </cell>
          <cell r="T2304">
            <v>0.85344979042810309</v>
          </cell>
          <cell r="U2304">
            <v>8.6257739960370152</v>
          </cell>
          <cell r="V2304">
            <v>7.8404673054815541</v>
          </cell>
          <cell r="W2304">
            <v>9.8941821431932725E-2</v>
          </cell>
          <cell r="X2304"/>
        </row>
        <row r="2305">
          <cell r="D2305"/>
          <cell r="E2305"/>
          <cell r="F2305" t="str">
            <v>wk</v>
          </cell>
          <cell r="G2305"/>
          <cell r="H2305">
            <v>10</v>
          </cell>
          <cell r="I2305">
            <v>0</v>
          </cell>
          <cell r="J2305"/>
          <cell r="K2305" t="str">
            <v>0</v>
          </cell>
          <cell r="L2305"/>
          <cell r="M2305"/>
          <cell r="N2305" t="str">
            <v/>
          </cell>
          <cell r="P2305" t="str">
            <v/>
          </cell>
          <cell r="Q2305" t="str">
            <v>-</v>
          </cell>
          <cell r="R2305" t="str">
            <v/>
          </cell>
          <cell r="S2305" t="str">
            <v/>
          </cell>
          <cell r="T2305">
            <v>0.73152839179551699</v>
          </cell>
          <cell r="U2305">
            <v>8.4203984247028014</v>
          </cell>
          <cell r="V2305">
            <v>7.7723242056089124</v>
          </cell>
          <cell r="W2305">
            <v>8.6875745647550684E-2</v>
          </cell>
          <cell r="X2305"/>
        </row>
      </sheetData>
      <sheetData sheetId="12"/>
      <sheetData sheetId="13">
        <row r="9">
          <cell r="A9"/>
          <cell r="B9" t="str">
            <v>Kern</v>
          </cell>
          <cell r="C9"/>
          <cell r="D9"/>
          <cell r="E9"/>
          <cell r="F9" t="str">
            <v>AL/EL/ZL</v>
          </cell>
          <cell r="G9"/>
          <cell r="H9"/>
          <cell r="I9"/>
          <cell r="J9" t="str">
            <v>Gesamt</v>
          </cell>
          <cell r="K9"/>
          <cell r="L9"/>
          <cell r="M9"/>
          <cell r="N9"/>
        </row>
        <row r="10">
          <cell r="A10" t="str">
            <v>Z1</v>
          </cell>
          <cell r="B10" t="str">
            <v>km</v>
          </cell>
          <cell r="C10" t="str">
            <v>Dauer</v>
          </cell>
          <cell r="D10" t="str">
            <v>IF</v>
          </cell>
          <cell r="E10" t="str">
            <v>wh</v>
          </cell>
          <cell r="F10" t="str">
            <v>km</v>
          </cell>
          <cell r="G10" t="str">
            <v>Dauer</v>
          </cell>
          <cell r="H10" t="str">
            <v>IF</v>
          </cell>
          <cell r="I10" t="str">
            <v>wh</v>
          </cell>
          <cell r="J10" t="str">
            <v>km</v>
          </cell>
          <cell r="K10" t="str">
            <v>TSS</v>
          </cell>
          <cell r="L10" t="str">
            <v>Watt</v>
          </cell>
          <cell r="M10"/>
          <cell r="N10"/>
        </row>
        <row r="11">
          <cell r="A11" t="str">
            <v>AL/EL</v>
          </cell>
          <cell r="B11"/>
          <cell r="C11"/>
          <cell r="D11"/>
          <cell r="E11"/>
          <cell r="F11">
            <v>1</v>
          </cell>
          <cell r="G11">
            <v>8.9297342357196885E-3</v>
          </cell>
          <cell r="H11">
            <v>82</v>
          </cell>
          <cell r="I11">
            <v>2</v>
          </cell>
          <cell r="J11">
            <v>2</v>
          </cell>
          <cell r="K11">
            <v>14.410447920235006</v>
          </cell>
          <cell r="L11">
            <v>178.5</v>
          </cell>
          <cell r="M11" t="str">
            <v>-</v>
          </cell>
          <cell r="N11">
            <v>204</v>
          </cell>
        </row>
        <row r="12">
          <cell r="A12" t="str">
            <v>Z1.sHR</v>
          </cell>
          <cell r="B12">
            <v>8.3000000000000007</v>
          </cell>
          <cell r="C12">
            <v>3.4587837273020935E-2</v>
          </cell>
          <cell r="D12">
            <v>78</v>
          </cell>
          <cell r="E12">
            <v>1</v>
          </cell>
          <cell r="F12"/>
          <cell r="G12"/>
          <cell r="H12"/>
          <cell r="I12"/>
          <cell r="J12">
            <v>8.3000000000000007</v>
          </cell>
          <cell r="K12">
            <v>50.503776472574245</v>
          </cell>
          <cell r="L12">
            <v>178.5</v>
          </cell>
          <cell r="M12" t="str">
            <v>-</v>
          </cell>
          <cell r="N12">
            <v>204</v>
          </cell>
        </row>
        <row r="13">
          <cell r="A13" t="str">
            <v>Z1.mHR</v>
          </cell>
          <cell r="B13">
            <v>9.8000000000000007</v>
          </cell>
          <cell r="C13">
            <v>4.0838651238024715E-2</v>
          </cell>
          <cell r="D13">
            <v>78</v>
          </cell>
          <cell r="E13">
            <v>1</v>
          </cell>
          <cell r="F13"/>
          <cell r="G13"/>
          <cell r="H13"/>
          <cell r="I13"/>
          <cell r="J13">
            <v>9.8000000000000007</v>
          </cell>
          <cell r="K13">
            <v>59.630964991714166</v>
          </cell>
          <cell r="L13">
            <v>178.5</v>
          </cell>
          <cell r="M13" t="str">
            <v>-</v>
          </cell>
          <cell r="N13">
            <v>204</v>
          </cell>
        </row>
        <row r="14">
          <cell r="A14" t="str">
            <v>Z1.HR</v>
          </cell>
          <cell r="B14">
            <v>10.8</v>
          </cell>
          <cell r="C14">
            <v>4.5005860548027236E-2</v>
          </cell>
          <cell r="D14">
            <v>78</v>
          </cell>
          <cell r="E14">
            <v>1</v>
          </cell>
          <cell r="F14"/>
          <cell r="G14"/>
          <cell r="H14"/>
          <cell r="I14"/>
          <cell r="J14">
            <v>10.8</v>
          </cell>
          <cell r="K14">
            <v>65.715757337807446</v>
          </cell>
          <cell r="L14">
            <v>178.5</v>
          </cell>
          <cell r="M14" t="str">
            <v>-</v>
          </cell>
          <cell r="N14">
            <v>204</v>
          </cell>
        </row>
        <row r="15">
          <cell r="A15" t="str">
            <v>Z1.45'</v>
          </cell>
          <cell r="B15">
            <v>6.9990884779072973</v>
          </cell>
          <cell r="C15">
            <v>3.125E-2</v>
          </cell>
          <cell r="D15">
            <v>78</v>
          </cell>
          <cell r="E15">
            <v>1</v>
          </cell>
          <cell r="F15"/>
          <cell r="G15"/>
          <cell r="H15"/>
          <cell r="I15"/>
          <cell r="J15">
            <v>6.9990884779072973</v>
          </cell>
          <cell r="K15">
            <v>45.629999999999995</v>
          </cell>
          <cell r="L15">
            <v>178.5</v>
          </cell>
          <cell r="M15" t="str">
            <v>-</v>
          </cell>
          <cell r="N15">
            <v>204</v>
          </cell>
        </row>
        <row r="16">
          <cell r="A16" t="str">
            <v>Z2</v>
          </cell>
          <cell r="B16" t="str">
            <v>km</v>
          </cell>
          <cell r="C16" t="str">
            <v>Dauer</v>
          </cell>
          <cell r="D16" t="str">
            <v>IF</v>
          </cell>
          <cell r="E16" t="str">
            <v>wh</v>
          </cell>
          <cell r="F16" t="str">
            <v>km</v>
          </cell>
          <cell r="G16" t="str">
            <v>Dauer</v>
          </cell>
          <cell r="H16" t="str">
            <v>IF</v>
          </cell>
          <cell r="I16" t="str">
            <v>wh</v>
          </cell>
          <cell r="J16" t="str">
            <v>km</v>
          </cell>
          <cell r="K16" t="str">
            <v>TSS</v>
          </cell>
          <cell r="L16" t="str">
            <v>Watt</v>
          </cell>
          <cell r="M16"/>
          <cell r="N16"/>
        </row>
        <row r="17">
          <cell r="A17" t="str">
            <v>Z2.4</v>
          </cell>
          <cell r="B17">
            <v>4</v>
          </cell>
          <cell r="C17">
            <v>1.5553096977035753E-2</v>
          </cell>
          <cell r="D17">
            <v>85</v>
          </cell>
          <cell r="E17">
            <v>1</v>
          </cell>
          <cell r="F17"/>
          <cell r="G17"/>
          <cell r="H17"/>
          <cell r="I17"/>
          <cell r="J17">
            <v>4</v>
          </cell>
          <cell r="K17">
            <v>26.969070158179992</v>
          </cell>
          <cell r="L17">
            <v>205</v>
          </cell>
          <cell r="M17" t="str">
            <v>-</v>
          </cell>
          <cell r="N17">
            <v>224.4</v>
          </cell>
        </row>
        <row r="18">
          <cell r="A18" t="str">
            <v>Z2.6</v>
          </cell>
          <cell r="B18">
            <v>6</v>
          </cell>
          <cell r="C18">
            <v>2.332964546555363E-2</v>
          </cell>
          <cell r="D18">
            <v>85</v>
          </cell>
          <cell r="E18">
            <v>1</v>
          </cell>
          <cell r="F18"/>
          <cell r="G18"/>
          <cell r="H18"/>
          <cell r="I18"/>
          <cell r="J18">
            <v>6</v>
          </cell>
          <cell r="K18">
            <v>40.45360523726999</v>
          </cell>
          <cell r="L18">
            <v>205</v>
          </cell>
          <cell r="M18" t="str">
            <v>-</v>
          </cell>
          <cell r="N18">
            <v>224.4</v>
          </cell>
        </row>
        <row r="19">
          <cell r="A19" t="str">
            <v>Z2.8</v>
          </cell>
          <cell r="B19">
            <v>8</v>
          </cell>
          <cell r="C19">
            <v>3.1106193954071507E-2</v>
          </cell>
          <cell r="D19">
            <v>85</v>
          </cell>
          <cell r="E19">
            <v>1</v>
          </cell>
          <cell r="F19"/>
          <cell r="G19"/>
          <cell r="H19"/>
          <cell r="I19"/>
          <cell r="J19">
            <v>8</v>
          </cell>
          <cell r="K19">
            <v>53.938140316359984</v>
          </cell>
          <cell r="L19">
            <v>205</v>
          </cell>
          <cell r="M19" t="str">
            <v>-</v>
          </cell>
          <cell r="N19">
            <v>224.4</v>
          </cell>
        </row>
        <row r="20">
          <cell r="A20" t="str">
            <v>Z2.10</v>
          </cell>
          <cell r="B20">
            <v>10</v>
          </cell>
          <cell r="C20">
            <v>3.888274244258938E-2</v>
          </cell>
          <cell r="D20">
            <v>85</v>
          </cell>
          <cell r="E20">
            <v>1</v>
          </cell>
          <cell r="F20"/>
          <cell r="G20"/>
          <cell r="H20"/>
          <cell r="I20"/>
          <cell r="J20">
            <v>10</v>
          </cell>
          <cell r="K20">
            <v>67.42267539545</v>
          </cell>
          <cell r="L20">
            <v>205</v>
          </cell>
          <cell r="M20" t="str">
            <v>-</v>
          </cell>
          <cell r="N20">
            <v>224.4</v>
          </cell>
        </row>
        <row r="21">
          <cell r="A21" t="str">
            <v>Z2.sHR</v>
          </cell>
          <cell r="B21">
            <v>8.3000000000000007</v>
          </cell>
          <cell r="C21">
            <v>3.2272676227349188E-2</v>
          </cell>
          <cell r="D21">
            <v>85</v>
          </cell>
          <cell r="E21">
            <v>1</v>
          </cell>
          <cell r="F21"/>
          <cell r="G21"/>
          <cell r="H21"/>
          <cell r="I21"/>
          <cell r="J21">
            <v>8.3000000000000007</v>
          </cell>
          <cell r="K21">
            <v>55.96082057822349</v>
          </cell>
          <cell r="L21">
            <v>205</v>
          </cell>
          <cell r="M21" t="str">
            <v>-</v>
          </cell>
          <cell r="N21">
            <v>224.4</v>
          </cell>
        </row>
        <row r="22">
          <cell r="A22" t="str">
            <v>Z2.mHR</v>
          </cell>
          <cell r="B22">
            <v>9.8000000000000007</v>
          </cell>
          <cell r="C22">
            <v>3.8105087593737597E-2</v>
          </cell>
          <cell r="D22">
            <v>85</v>
          </cell>
          <cell r="E22">
            <v>1</v>
          </cell>
          <cell r="F22"/>
          <cell r="G22"/>
          <cell r="H22"/>
          <cell r="I22"/>
          <cell r="J22">
            <v>9.8000000000000007</v>
          </cell>
          <cell r="K22">
            <v>66.074221887541</v>
          </cell>
          <cell r="L22">
            <v>205</v>
          </cell>
          <cell r="M22" t="str">
            <v>-</v>
          </cell>
          <cell r="N22">
            <v>224.4</v>
          </cell>
        </row>
        <row r="23">
          <cell r="A23" t="str">
            <v>Z2.HR</v>
          </cell>
          <cell r="B23">
            <v>10.8</v>
          </cell>
          <cell r="C23">
            <v>4.1993361837996533E-2</v>
          </cell>
          <cell r="D23">
            <v>85</v>
          </cell>
          <cell r="E23">
            <v>1</v>
          </cell>
          <cell r="F23"/>
          <cell r="G23"/>
          <cell r="H23"/>
          <cell r="I23"/>
          <cell r="J23">
            <v>10.8</v>
          </cell>
          <cell r="K23">
            <v>72.816489427085997</v>
          </cell>
          <cell r="L23">
            <v>205</v>
          </cell>
          <cell r="M23" t="str">
            <v>-</v>
          </cell>
          <cell r="N23">
            <v>224.4</v>
          </cell>
        </row>
        <row r="24">
          <cell r="A24" t="str">
            <v>Z2.12</v>
          </cell>
          <cell r="B24">
            <v>12</v>
          </cell>
          <cell r="C24">
            <v>4.665929093110726E-2</v>
          </cell>
          <cell r="D24">
            <v>85</v>
          </cell>
          <cell r="E24">
            <v>1</v>
          </cell>
          <cell r="F24"/>
          <cell r="G24"/>
          <cell r="H24"/>
          <cell r="I24"/>
          <cell r="J24">
            <v>12</v>
          </cell>
          <cell r="K24">
            <v>80.90721047453998</v>
          </cell>
          <cell r="L24">
            <v>205</v>
          </cell>
          <cell r="M24" t="str">
            <v>-</v>
          </cell>
          <cell r="N24">
            <v>224.4</v>
          </cell>
        </row>
        <row r="25">
          <cell r="A25" t="str">
            <v>Z2.14</v>
          </cell>
          <cell r="B25">
            <v>14</v>
          </cell>
          <cell r="C25">
            <v>5.443583941962514E-2</v>
          </cell>
          <cell r="D25">
            <v>85</v>
          </cell>
          <cell r="E25">
            <v>1</v>
          </cell>
          <cell r="F25"/>
          <cell r="G25"/>
          <cell r="H25"/>
          <cell r="I25"/>
          <cell r="J25">
            <v>14</v>
          </cell>
          <cell r="K25">
            <v>94.391745553629988</v>
          </cell>
          <cell r="L25">
            <v>205</v>
          </cell>
          <cell r="M25" t="str">
            <v>-</v>
          </cell>
          <cell r="N25">
            <v>224.4</v>
          </cell>
        </row>
        <row r="26">
          <cell r="A26" t="str">
            <v>Z2.16</v>
          </cell>
          <cell r="B26">
            <v>16</v>
          </cell>
          <cell r="C26">
            <v>6.2212387908143013E-2</v>
          </cell>
          <cell r="D26">
            <v>85</v>
          </cell>
          <cell r="E26">
            <v>1</v>
          </cell>
          <cell r="F26"/>
          <cell r="G26"/>
          <cell r="H26"/>
          <cell r="I26"/>
          <cell r="J26">
            <v>16</v>
          </cell>
          <cell r="K26">
            <v>107.87628063271997</v>
          </cell>
          <cell r="L26">
            <v>205</v>
          </cell>
          <cell r="M26" t="str">
            <v>-</v>
          </cell>
          <cell r="N26">
            <v>224.4</v>
          </cell>
        </row>
        <row r="27">
          <cell r="A27" t="str">
            <v>Z2.18</v>
          </cell>
          <cell r="B27">
            <v>18</v>
          </cell>
          <cell r="C27">
            <v>6.9988936396660886E-2</v>
          </cell>
          <cell r="D27">
            <v>85</v>
          </cell>
          <cell r="E27">
            <v>1</v>
          </cell>
          <cell r="F27"/>
          <cell r="G27"/>
          <cell r="H27"/>
          <cell r="I27"/>
          <cell r="J27">
            <v>18</v>
          </cell>
          <cell r="K27">
            <v>121.36081571180996</v>
          </cell>
          <cell r="L27">
            <v>205</v>
          </cell>
          <cell r="M27" t="str">
            <v>-</v>
          </cell>
          <cell r="N27">
            <v>224.4</v>
          </cell>
        </row>
        <row r="28">
          <cell r="A28" t="str">
            <v>Z2.20</v>
          </cell>
          <cell r="B28">
            <v>20</v>
          </cell>
          <cell r="C28">
            <v>7.7765484885178759E-2</v>
          </cell>
          <cell r="D28">
            <v>85</v>
          </cell>
          <cell r="E28">
            <v>1</v>
          </cell>
          <cell r="F28"/>
          <cell r="G28"/>
          <cell r="H28"/>
          <cell r="I28"/>
          <cell r="J28">
            <v>20</v>
          </cell>
          <cell r="K28">
            <v>134.8453507909</v>
          </cell>
          <cell r="L28">
            <v>205</v>
          </cell>
          <cell r="M28" t="str">
            <v>-</v>
          </cell>
          <cell r="N28">
            <v>224.4</v>
          </cell>
        </row>
        <row r="29">
          <cell r="A29" t="str">
            <v>Z2.22</v>
          </cell>
          <cell r="B29">
            <v>22</v>
          </cell>
          <cell r="C29">
            <v>8.5542033373696647E-2</v>
          </cell>
          <cell r="D29">
            <v>85</v>
          </cell>
          <cell r="E29">
            <v>1</v>
          </cell>
          <cell r="F29"/>
          <cell r="G29"/>
          <cell r="H29"/>
          <cell r="I29"/>
          <cell r="J29">
            <v>22</v>
          </cell>
          <cell r="K29">
            <v>148.32988586998999</v>
          </cell>
          <cell r="L29">
            <v>205</v>
          </cell>
          <cell r="M29" t="str">
            <v>-</v>
          </cell>
          <cell r="N29">
            <v>224.4</v>
          </cell>
        </row>
        <row r="30">
          <cell r="A30" t="str">
            <v>Z2.25</v>
          </cell>
          <cell r="B30">
            <v>25</v>
          </cell>
          <cell r="C30">
            <v>9.7206856106473463E-2</v>
          </cell>
          <cell r="D30">
            <v>85</v>
          </cell>
          <cell r="E30">
            <v>1</v>
          </cell>
          <cell r="F30"/>
          <cell r="G30"/>
          <cell r="H30"/>
          <cell r="I30"/>
          <cell r="J30">
            <v>25</v>
          </cell>
          <cell r="K30">
            <v>168.55668848862501</v>
          </cell>
          <cell r="L30">
            <v>205</v>
          </cell>
          <cell r="M30" t="str">
            <v>-</v>
          </cell>
          <cell r="N30">
            <v>224.4</v>
          </cell>
        </row>
        <row r="31">
          <cell r="A31" t="str">
            <v>Z2.30'</v>
          </cell>
          <cell r="B31">
            <v>5.3579896953240587</v>
          </cell>
          <cell r="C31">
            <v>2.0833333333333332E-2</v>
          </cell>
          <cell r="D31">
            <v>85</v>
          </cell>
          <cell r="E31">
            <v>1</v>
          </cell>
          <cell r="F31"/>
          <cell r="G31"/>
          <cell r="H31"/>
          <cell r="I31"/>
          <cell r="J31">
            <v>5.3579896953240587</v>
          </cell>
          <cell r="K31">
            <v>36.125</v>
          </cell>
          <cell r="L31">
            <v>205</v>
          </cell>
          <cell r="M31" t="str">
            <v>-</v>
          </cell>
          <cell r="N31">
            <v>224.4</v>
          </cell>
        </row>
        <row r="32">
          <cell r="A32" t="str">
            <v>Z2.40'</v>
          </cell>
          <cell r="B32">
            <v>7.1439862604320776</v>
          </cell>
          <cell r="C32">
            <v>2.7777777777777776E-2</v>
          </cell>
          <cell r="D32">
            <v>85</v>
          </cell>
          <cell r="E32">
            <v>1</v>
          </cell>
          <cell r="F32"/>
          <cell r="G32"/>
          <cell r="H32"/>
          <cell r="I32"/>
          <cell r="J32">
            <v>7.1439862604320776</v>
          </cell>
          <cell r="K32">
            <v>48.166666666666671</v>
          </cell>
          <cell r="L32">
            <v>205</v>
          </cell>
          <cell r="M32" t="str">
            <v>-</v>
          </cell>
          <cell r="N32">
            <v>224.4</v>
          </cell>
        </row>
        <row r="33">
          <cell r="A33" t="str">
            <v>Z2.45'</v>
          </cell>
          <cell r="B33">
            <v>8.0369845429860884</v>
          </cell>
          <cell r="C33">
            <v>3.125E-2</v>
          </cell>
          <cell r="D33">
            <v>85</v>
          </cell>
          <cell r="E33">
            <v>1</v>
          </cell>
          <cell r="F33"/>
          <cell r="G33"/>
          <cell r="H33"/>
          <cell r="I33"/>
          <cell r="J33">
            <v>8.0369845429860884</v>
          </cell>
          <cell r="K33">
            <v>54.1875</v>
          </cell>
          <cell r="L33">
            <v>205</v>
          </cell>
          <cell r="M33" t="str">
            <v>-</v>
          </cell>
          <cell r="N33">
            <v>224.4</v>
          </cell>
        </row>
        <row r="34">
          <cell r="A34" t="str">
            <v>Z2.60'</v>
          </cell>
          <cell r="B34">
            <v>10.715979390648117</v>
          </cell>
          <cell r="C34">
            <v>4.1666666666666664E-2</v>
          </cell>
          <cell r="D34">
            <v>85</v>
          </cell>
          <cell r="E34">
            <v>1</v>
          </cell>
          <cell r="F34"/>
          <cell r="G34"/>
          <cell r="H34"/>
          <cell r="I34"/>
          <cell r="J34">
            <v>10.715979390648117</v>
          </cell>
          <cell r="K34">
            <v>72.25</v>
          </cell>
          <cell r="L34">
            <v>205</v>
          </cell>
          <cell r="M34" t="str">
            <v>-</v>
          </cell>
          <cell r="N34">
            <v>224.4</v>
          </cell>
        </row>
        <row r="35">
          <cell r="A35" t="str">
            <v>Z2.70'</v>
          </cell>
          <cell r="B35">
            <v>12.501975955756137</v>
          </cell>
          <cell r="C35">
            <v>4.8611111111111112E-2</v>
          </cell>
          <cell r="D35">
            <v>85</v>
          </cell>
          <cell r="E35">
            <v>1</v>
          </cell>
          <cell r="F35"/>
          <cell r="G35"/>
          <cell r="H35"/>
          <cell r="I35"/>
          <cell r="J35">
            <v>12.501975955756137</v>
          </cell>
          <cell r="K35">
            <v>84.291666666666671</v>
          </cell>
          <cell r="L35">
            <v>205</v>
          </cell>
          <cell r="M35" t="str">
            <v>-</v>
          </cell>
          <cell r="N35">
            <v>224.4</v>
          </cell>
        </row>
        <row r="36">
          <cell r="A36" t="str">
            <v>Z2.80'</v>
          </cell>
          <cell r="B36">
            <v>14.287972520864155</v>
          </cell>
          <cell r="C36">
            <v>5.5555555555555552E-2</v>
          </cell>
          <cell r="D36">
            <v>85</v>
          </cell>
          <cell r="E36">
            <v>1</v>
          </cell>
          <cell r="F36"/>
          <cell r="G36"/>
          <cell r="H36"/>
          <cell r="I36"/>
          <cell r="J36">
            <v>14.287972520864155</v>
          </cell>
          <cell r="K36">
            <v>96.333333333333343</v>
          </cell>
          <cell r="L36">
            <v>205</v>
          </cell>
          <cell r="M36" t="str">
            <v>-</v>
          </cell>
          <cell r="N36">
            <v>224.4</v>
          </cell>
        </row>
        <row r="37">
          <cell r="A37" t="str">
            <v>Z2.90'</v>
          </cell>
          <cell r="B37">
            <v>16.073969085972177</v>
          </cell>
          <cell r="C37">
            <v>6.25E-2</v>
          </cell>
          <cell r="D37">
            <v>85</v>
          </cell>
          <cell r="E37">
            <v>1</v>
          </cell>
          <cell r="F37"/>
          <cell r="G37"/>
          <cell r="H37"/>
          <cell r="I37"/>
          <cell r="J37">
            <v>16.073969085972177</v>
          </cell>
          <cell r="K37">
            <v>108.375</v>
          </cell>
          <cell r="L37">
            <v>205</v>
          </cell>
          <cell r="M37" t="str">
            <v>-</v>
          </cell>
          <cell r="N37">
            <v>224.4</v>
          </cell>
        </row>
        <row r="38">
          <cell r="A38" t="str">
            <v>Z2.100'</v>
          </cell>
          <cell r="B38">
            <v>17.859965651080191</v>
          </cell>
          <cell r="C38">
            <v>6.9444444444444434E-2</v>
          </cell>
          <cell r="D38">
            <v>85</v>
          </cell>
          <cell r="E38">
            <v>1</v>
          </cell>
          <cell r="F38"/>
          <cell r="G38"/>
          <cell r="H38"/>
          <cell r="I38"/>
          <cell r="J38">
            <v>17.859965651080191</v>
          </cell>
          <cell r="K38">
            <v>120.41666666666664</v>
          </cell>
          <cell r="L38">
            <v>205</v>
          </cell>
          <cell r="M38" t="str">
            <v>-</v>
          </cell>
          <cell r="N38">
            <v>224.4</v>
          </cell>
        </row>
        <row r="39">
          <cell r="A39" t="str">
            <v>Z2.110'</v>
          </cell>
          <cell r="B39">
            <v>19.645962216188217</v>
          </cell>
          <cell r="C39">
            <v>7.6388888888888895E-2</v>
          </cell>
          <cell r="D39">
            <v>85</v>
          </cell>
          <cell r="E39">
            <v>1</v>
          </cell>
          <cell r="F39"/>
          <cell r="G39"/>
          <cell r="H39"/>
          <cell r="I39"/>
          <cell r="J39">
            <v>19.645962216188217</v>
          </cell>
          <cell r="K39">
            <v>132.45833333333337</v>
          </cell>
          <cell r="L39">
            <v>205</v>
          </cell>
          <cell r="M39" t="str">
            <v>-</v>
          </cell>
          <cell r="N39">
            <v>224.4</v>
          </cell>
        </row>
        <row r="40">
          <cell r="A40" t="str">
            <v>Z2.2h</v>
          </cell>
          <cell r="B40">
            <v>21.431958781296235</v>
          </cell>
          <cell r="C40">
            <v>8.3333333333333329E-2</v>
          </cell>
          <cell r="D40">
            <v>85</v>
          </cell>
          <cell r="E40">
            <v>1</v>
          </cell>
          <cell r="F40"/>
          <cell r="G40"/>
          <cell r="H40"/>
          <cell r="I40"/>
          <cell r="J40">
            <v>21.431958781296235</v>
          </cell>
          <cell r="K40">
            <v>144.5</v>
          </cell>
          <cell r="L40">
            <v>205</v>
          </cell>
          <cell r="M40" t="str">
            <v>-</v>
          </cell>
          <cell r="N40">
            <v>224.4</v>
          </cell>
        </row>
        <row r="41">
          <cell r="A41" t="str">
            <v>Z2.16s</v>
          </cell>
          <cell r="B41">
            <v>12.741588162640156</v>
          </cell>
          <cell r="C41">
            <v>4.9542789083748283E-2</v>
          </cell>
          <cell r="D41">
            <v>85</v>
          </cell>
          <cell r="E41">
            <v>1</v>
          </cell>
          <cell r="F41">
            <v>3.2584118373598452</v>
          </cell>
          <cell r="G41">
            <v>1.0001302344006051E-2</v>
          </cell>
          <cell r="H41">
            <v>100</v>
          </cell>
          <cell r="I41">
            <v>1</v>
          </cell>
          <cell r="J41">
            <v>16</v>
          </cell>
          <cell r="K41">
            <v>109.91032189683403</v>
          </cell>
          <cell r="L41">
            <v>205</v>
          </cell>
          <cell r="M41" t="str">
            <v>-</v>
          </cell>
          <cell r="N41">
            <v>224.4</v>
          </cell>
        </row>
        <row r="42">
          <cell r="A42" t="str">
            <v>Z2.18s</v>
          </cell>
          <cell r="B42">
            <v>14.334286682970173</v>
          </cell>
          <cell r="C42">
            <v>5.5735637719216816E-2</v>
          </cell>
          <cell r="D42">
            <v>85</v>
          </cell>
          <cell r="E42">
            <v>1</v>
          </cell>
          <cell r="F42">
            <v>3.6657133170298266</v>
          </cell>
          <cell r="G42">
            <v>1.1251465137006809E-2</v>
          </cell>
          <cell r="H42">
            <v>100</v>
          </cell>
          <cell r="I42">
            <v>1</v>
          </cell>
          <cell r="J42">
            <v>18</v>
          </cell>
          <cell r="K42">
            <v>123.6491121339383</v>
          </cell>
          <cell r="L42">
            <v>205</v>
          </cell>
          <cell r="M42" t="str">
            <v>-</v>
          </cell>
          <cell r="N42">
            <v>224.4</v>
          </cell>
        </row>
        <row r="43">
          <cell r="A43" t="str">
            <v>Z2.20s</v>
          </cell>
          <cell r="B43">
            <v>15.926985203300193</v>
          </cell>
          <cell r="C43">
            <v>6.1928486354685348E-2</v>
          </cell>
          <cell r="D43">
            <v>85</v>
          </cell>
          <cell r="E43">
            <v>1</v>
          </cell>
          <cell r="F43">
            <v>4.0730147966998071</v>
          </cell>
          <cell r="G43">
            <v>1.2501627930007565E-2</v>
          </cell>
          <cell r="H43">
            <v>100</v>
          </cell>
          <cell r="I43">
            <v>1</v>
          </cell>
          <cell r="J43">
            <v>20</v>
          </cell>
          <cell r="K43">
            <v>137.38790237104254</v>
          </cell>
          <cell r="L43">
            <v>205</v>
          </cell>
          <cell r="M43" t="str">
            <v>-</v>
          </cell>
          <cell r="N43">
            <v>224.4</v>
          </cell>
        </row>
        <row r="44">
          <cell r="A44" t="str">
            <v>Z2.22s</v>
          </cell>
          <cell r="B44">
            <v>17.519683723630212</v>
          </cell>
          <cell r="C44">
            <v>6.8121334990153881E-2</v>
          </cell>
          <cell r="D44">
            <v>85</v>
          </cell>
          <cell r="E44">
            <v>1</v>
          </cell>
          <cell r="F44">
            <v>4.4803162763697877</v>
          </cell>
          <cell r="G44">
            <v>1.3751790723008321E-2</v>
          </cell>
          <cell r="H44">
            <v>100</v>
          </cell>
          <cell r="I44">
            <v>1</v>
          </cell>
          <cell r="J44">
            <v>22</v>
          </cell>
          <cell r="K44">
            <v>151.12669260814678</v>
          </cell>
          <cell r="L44">
            <v>205</v>
          </cell>
          <cell r="M44" t="str">
            <v>-</v>
          </cell>
          <cell r="N44">
            <v>224.4</v>
          </cell>
        </row>
        <row r="45">
          <cell r="A45" t="str">
            <v>Z3</v>
          </cell>
          <cell r="B45" t="str">
            <v>km</v>
          </cell>
          <cell r="C45" t="str">
            <v>Dauer</v>
          </cell>
          <cell r="D45" t="str">
            <v>IF</v>
          </cell>
          <cell r="E45" t="str">
            <v>wh</v>
          </cell>
          <cell r="F45" t="str">
            <v>km</v>
          </cell>
          <cell r="G45" t="str">
            <v>Dauer</v>
          </cell>
          <cell r="H45" t="str">
            <v>IF</v>
          </cell>
          <cell r="I45" t="str">
            <v>wh</v>
          </cell>
          <cell r="J45" t="str">
            <v>km</v>
          </cell>
          <cell r="K45" t="str">
            <v>TSS</v>
          </cell>
          <cell r="L45" t="str">
            <v>Watt</v>
          </cell>
          <cell r="M45"/>
          <cell r="N45"/>
        </row>
        <row r="46">
          <cell r="A46" t="str">
            <v>Z3.45'</v>
          </cell>
          <cell r="B46">
            <v>9.0063792916438601</v>
          </cell>
          <cell r="C46">
            <v>3.125E-2</v>
          </cell>
          <cell r="D46">
            <v>91.5</v>
          </cell>
          <cell r="E46">
            <v>1</v>
          </cell>
          <cell r="F46"/>
          <cell r="G46"/>
          <cell r="H46"/>
          <cell r="I46"/>
          <cell r="J46">
            <v>9.0063792916438601</v>
          </cell>
          <cell r="K46">
            <v>62.791874999999997</v>
          </cell>
          <cell r="L46">
            <v>229.68</v>
          </cell>
          <cell r="M46" t="str">
            <v>-</v>
          </cell>
          <cell r="N46">
            <v>247.95</v>
          </cell>
        </row>
        <row r="47">
          <cell r="A47" t="str">
            <v>Z3.60'</v>
          </cell>
          <cell r="B47">
            <v>12.008505722191813</v>
          </cell>
          <cell r="C47">
            <v>4.1666666666666664E-2</v>
          </cell>
          <cell r="D47">
            <v>91.5</v>
          </cell>
          <cell r="E47">
            <v>1</v>
          </cell>
          <cell r="F47"/>
          <cell r="G47"/>
          <cell r="H47"/>
          <cell r="I47"/>
          <cell r="J47">
            <v>12.008505722191813</v>
          </cell>
          <cell r="K47">
            <v>83.722499999999997</v>
          </cell>
          <cell r="L47">
            <v>229.68</v>
          </cell>
          <cell r="M47" t="str">
            <v>-</v>
          </cell>
          <cell r="N47">
            <v>247.95</v>
          </cell>
        </row>
        <row r="48">
          <cell r="A48" t="str">
            <v>Z4</v>
          </cell>
          <cell r="B48" t="str">
            <v>km</v>
          </cell>
          <cell r="C48" t="str">
            <v>Dauer</v>
          </cell>
          <cell r="D48" t="str">
            <v>IF</v>
          </cell>
          <cell r="E48" t="str">
            <v>wh</v>
          </cell>
          <cell r="F48" t="str">
            <v>km</v>
          </cell>
          <cell r="G48" t="str">
            <v>Dauer</v>
          </cell>
          <cell r="H48" t="str">
            <v>IF</v>
          </cell>
          <cell r="I48" t="str">
            <v>wh</v>
          </cell>
          <cell r="J48" t="str">
            <v>km</v>
          </cell>
          <cell r="K48" t="str">
            <v>TSS</v>
          </cell>
          <cell r="L48" t="str">
            <v>Watt</v>
          </cell>
          <cell r="M48"/>
          <cell r="N48"/>
        </row>
        <row r="49">
          <cell r="A49" t="str">
            <v>Z4.30</v>
          </cell>
          <cell r="B49">
            <v>6.4620471947422207</v>
          </cell>
          <cell r="C49">
            <v>2.0833333333333332E-2</v>
          </cell>
          <cell r="D49">
            <v>100</v>
          </cell>
          <cell r="E49">
            <v>1</v>
          </cell>
          <cell r="F49">
            <v>1</v>
          </cell>
          <cell r="G49">
            <v>8.9297342357196885E-3</v>
          </cell>
          <cell r="H49">
            <v>75</v>
          </cell>
          <cell r="I49">
            <v>2</v>
          </cell>
          <cell r="J49">
            <v>10.462047194742221</v>
          </cell>
          <cell r="K49">
            <v>74.110282436443157</v>
          </cell>
          <cell r="L49">
            <v>243.25</v>
          </cell>
          <cell r="M49" t="str">
            <v>-</v>
          </cell>
          <cell r="N49">
            <v>267.75</v>
          </cell>
        </row>
        <row r="50">
          <cell r="A50" t="str">
            <v>Z4.40</v>
          </cell>
          <cell r="B50">
            <v>8.6160629263229609</v>
          </cell>
          <cell r="C50">
            <v>2.7777777777777776E-2</v>
          </cell>
          <cell r="D50">
            <v>100</v>
          </cell>
          <cell r="E50">
            <v>1</v>
          </cell>
          <cell r="F50">
            <v>1</v>
          </cell>
          <cell r="G50">
            <v>8.9297342357196885E-3</v>
          </cell>
          <cell r="H50">
            <v>75</v>
          </cell>
          <cell r="I50">
            <v>2</v>
          </cell>
          <cell r="J50">
            <v>12.616062926322961</v>
          </cell>
          <cell r="K50">
            <v>90.776949103109814</v>
          </cell>
          <cell r="L50">
            <v>243.25</v>
          </cell>
          <cell r="M50" t="str">
            <v>-</v>
          </cell>
          <cell r="N50">
            <v>267.75</v>
          </cell>
        </row>
        <row r="51">
          <cell r="A51" t="str">
            <v>Z4.10k</v>
          </cell>
          <cell r="B51">
            <v>10</v>
          </cell>
          <cell r="C51">
            <v>3.2239525193013388E-2</v>
          </cell>
          <cell r="D51">
            <v>100</v>
          </cell>
          <cell r="E51">
            <v>1</v>
          </cell>
          <cell r="F51">
            <v>1</v>
          </cell>
          <cell r="G51">
            <v>8.9297342357196885E-3</v>
          </cell>
          <cell r="H51">
            <v>75</v>
          </cell>
          <cell r="I51">
            <v>2</v>
          </cell>
          <cell r="J51">
            <v>14</v>
          </cell>
          <cell r="K51">
            <v>101.48514289967528</v>
          </cell>
          <cell r="L51">
            <v>243.25</v>
          </cell>
          <cell r="M51" t="str">
            <v>-</v>
          </cell>
          <cell r="N51">
            <v>267.75</v>
          </cell>
        </row>
        <row r="52">
          <cell r="A52" t="str">
            <v>Z4.4x5'</v>
          </cell>
          <cell r="B52">
            <v>4.3080314631614804</v>
          </cell>
          <cell r="C52">
            <v>1.3888888888888888E-2</v>
          </cell>
          <cell r="D52">
            <v>100</v>
          </cell>
          <cell r="E52">
            <v>4</v>
          </cell>
          <cell r="F52">
            <v>1.3123290896076181</v>
          </cell>
          <cell r="G52">
            <v>6.2499999999999995E-3</v>
          </cell>
          <cell r="H52">
            <v>75</v>
          </cell>
          <cell r="I52">
            <v>3</v>
          </cell>
          <cell r="J52">
            <v>9.6203605527690996</v>
          </cell>
          <cell r="K52">
            <v>70.591729173803344</v>
          </cell>
          <cell r="L52">
            <v>243.25</v>
          </cell>
          <cell r="M52" t="str">
            <v>-</v>
          </cell>
          <cell r="N52">
            <v>267.75</v>
          </cell>
        </row>
        <row r="53">
          <cell r="A53" t="str">
            <v>Z4.4x6'</v>
          </cell>
          <cell r="B53">
            <v>5.1696377557937767</v>
          </cell>
          <cell r="C53">
            <v>1.6666666666666666E-2</v>
          </cell>
          <cell r="D53">
            <v>100</v>
          </cell>
          <cell r="E53">
            <v>4</v>
          </cell>
          <cell r="F53">
            <v>1.3123290896076181</v>
          </cell>
          <cell r="G53">
            <v>6.2499999999999995E-3</v>
          </cell>
          <cell r="H53">
            <v>75</v>
          </cell>
          <cell r="I53">
            <v>3</v>
          </cell>
          <cell r="J53">
            <v>10.481966845401395</v>
          </cell>
          <cell r="K53">
            <v>77.258395840470016</v>
          </cell>
          <cell r="L53">
            <v>243.25</v>
          </cell>
          <cell r="M53" t="str">
            <v>-</v>
          </cell>
          <cell r="N53">
            <v>267.75</v>
          </cell>
        </row>
        <row r="54">
          <cell r="A54" t="str">
            <v>Z4.4x7'</v>
          </cell>
          <cell r="B54">
            <v>6.031244048426073</v>
          </cell>
          <cell r="C54">
            <v>1.9444444444444445E-2</v>
          </cell>
          <cell r="D54">
            <v>100</v>
          </cell>
          <cell r="E54">
            <v>4</v>
          </cell>
          <cell r="F54">
            <v>1.3123290896076181</v>
          </cell>
          <cell r="G54">
            <v>6.2499999999999995E-3</v>
          </cell>
          <cell r="H54">
            <v>75</v>
          </cell>
          <cell r="I54">
            <v>3</v>
          </cell>
          <cell r="J54">
            <v>11.34357313803369</v>
          </cell>
          <cell r="K54">
            <v>83.925062507136673</v>
          </cell>
          <cell r="L54">
            <v>243.25</v>
          </cell>
          <cell r="M54" t="str">
            <v>-</v>
          </cell>
          <cell r="N54">
            <v>267.75</v>
          </cell>
        </row>
        <row r="55">
          <cell r="A55" t="str">
            <v>Z4.4x8'</v>
          </cell>
          <cell r="B55">
            <v>6.8928503410583692</v>
          </cell>
          <cell r="C55">
            <v>2.2222222222222223E-2</v>
          </cell>
          <cell r="D55">
            <v>100</v>
          </cell>
          <cell r="E55">
            <v>4</v>
          </cell>
          <cell r="F55">
            <v>1.3123290896076181</v>
          </cell>
          <cell r="G55">
            <v>6.2499999999999995E-3</v>
          </cell>
          <cell r="H55">
            <v>75</v>
          </cell>
          <cell r="I55">
            <v>3</v>
          </cell>
          <cell r="J55">
            <v>12.205179430665988</v>
          </cell>
          <cell r="K55">
            <v>90.591729173803344</v>
          </cell>
          <cell r="L55">
            <v>243.25</v>
          </cell>
          <cell r="M55" t="str">
            <v>-</v>
          </cell>
          <cell r="N55">
            <v>267.75</v>
          </cell>
        </row>
        <row r="56">
          <cell r="A56" t="str">
            <v>Z4.4x9'</v>
          </cell>
          <cell r="B56">
            <v>7.7544566336906646</v>
          </cell>
          <cell r="C56">
            <v>2.4999999999999998E-2</v>
          </cell>
          <cell r="D56">
            <v>100</v>
          </cell>
          <cell r="E56">
            <v>4</v>
          </cell>
          <cell r="F56">
            <v>1.3123290896076181</v>
          </cell>
          <cell r="G56">
            <v>6.2499999999999995E-3</v>
          </cell>
          <cell r="H56">
            <v>75</v>
          </cell>
          <cell r="I56">
            <v>3</v>
          </cell>
          <cell r="J56">
            <v>13.066785723298283</v>
          </cell>
          <cell r="K56">
            <v>97.258395840470016</v>
          </cell>
          <cell r="L56">
            <v>243.25</v>
          </cell>
          <cell r="M56" t="str">
            <v>-</v>
          </cell>
          <cell r="N56">
            <v>267.75</v>
          </cell>
        </row>
        <row r="57">
          <cell r="A57" t="str">
            <v>Z4.4x10'</v>
          </cell>
          <cell r="B57">
            <v>8.6160629263229609</v>
          </cell>
          <cell r="C57">
            <v>2.7777777777777776E-2</v>
          </cell>
          <cell r="D57">
            <v>100</v>
          </cell>
          <cell r="E57">
            <v>4</v>
          </cell>
          <cell r="F57">
            <v>1.3123290896076181</v>
          </cell>
          <cell r="G57">
            <v>6.2499999999999995E-3</v>
          </cell>
          <cell r="H57">
            <v>75</v>
          </cell>
          <cell r="I57">
            <v>3</v>
          </cell>
          <cell r="J57">
            <v>13.928392015930578</v>
          </cell>
          <cell r="K57">
            <v>103.92506250713667</v>
          </cell>
          <cell r="L57">
            <v>243.25</v>
          </cell>
          <cell r="M57" t="str">
            <v>-</v>
          </cell>
          <cell r="N57">
            <v>267.75</v>
          </cell>
        </row>
        <row r="58">
          <cell r="A58" t="str">
            <v>Z4.4x11'</v>
          </cell>
          <cell r="B58">
            <v>9.477669218955258</v>
          </cell>
          <cell r="C58">
            <v>3.0555555555555555E-2</v>
          </cell>
          <cell r="D58">
            <v>100</v>
          </cell>
          <cell r="E58">
            <v>4</v>
          </cell>
          <cell r="F58">
            <v>1.3123290896076181</v>
          </cell>
          <cell r="G58">
            <v>6.2499999999999995E-3</v>
          </cell>
          <cell r="H58">
            <v>75</v>
          </cell>
          <cell r="I58">
            <v>3</v>
          </cell>
          <cell r="J58">
            <v>14.789998308562875</v>
          </cell>
          <cell r="K58">
            <v>110.59172917380334</v>
          </cell>
          <cell r="L58">
            <v>243.25</v>
          </cell>
          <cell r="M58" t="str">
            <v>-</v>
          </cell>
          <cell r="N58">
            <v>267.75</v>
          </cell>
        </row>
        <row r="59">
          <cell r="A59" t="str">
            <v>Z4.4x12'</v>
          </cell>
          <cell r="B59">
            <v>10.339275511587553</v>
          </cell>
          <cell r="C59">
            <v>3.3333333333333333E-2</v>
          </cell>
          <cell r="D59">
            <v>100</v>
          </cell>
          <cell r="E59">
            <v>4</v>
          </cell>
          <cell r="F59">
            <v>1.3123290896076181</v>
          </cell>
          <cell r="G59">
            <v>6.2499999999999995E-3</v>
          </cell>
          <cell r="H59">
            <v>75</v>
          </cell>
          <cell r="I59">
            <v>3</v>
          </cell>
          <cell r="J59">
            <v>15.651604601195171</v>
          </cell>
          <cell r="K59">
            <v>117.25839584047002</v>
          </cell>
          <cell r="L59">
            <v>243.25</v>
          </cell>
          <cell r="M59" t="str">
            <v>-</v>
          </cell>
          <cell r="N59">
            <v>267.75</v>
          </cell>
        </row>
        <row r="60">
          <cell r="A60" t="str">
            <v>Z4.4x15'</v>
          </cell>
          <cell r="B60">
            <v>12.924094389484441</v>
          </cell>
          <cell r="C60">
            <v>4.1666666666666664E-2</v>
          </cell>
          <cell r="D60">
            <v>100</v>
          </cell>
          <cell r="E60">
            <v>4</v>
          </cell>
          <cell r="F60">
            <v>1.3123290896076181</v>
          </cell>
          <cell r="G60">
            <v>6.2499999999999995E-3</v>
          </cell>
          <cell r="H60">
            <v>75</v>
          </cell>
          <cell r="I60">
            <v>3</v>
          </cell>
          <cell r="J60">
            <v>18.236423479092061</v>
          </cell>
          <cell r="K60">
            <v>137.25839584047</v>
          </cell>
          <cell r="L60">
            <v>243.25</v>
          </cell>
          <cell r="M60" t="str">
            <v>-</v>
          </cell>
          <cell r="N60">
            <v>267.75</v>
          </cell>
        </row>
        <row r="61">
          <cell r="A61" t="str">
            <v>Z5</v>
          </cell>
          <cell r="B61" t="str">
            <v>km</v>
          </cell>
          <cell r="C61" t="str">
            <v>Dauer</v>
          </cell>
          <cell r="D61" t="str">
            <v>IF</v>
          </cell>
          <cell r="E61">
            <v>4</v>
          </cell>
          <cell r="F61" t="str">
            <v>km</v>
          </cell>
          <cell r="G61" t="str">
            <v>Dauer</v>
          </cell>
          <cell r="H61" t="str">
            <v>IF</v>
          </cell>
          <cell r="I61" t="str">
            <v>wh</v>
          </cell>
          <cell r="J61" t="str">
            <v>km</v>
          </cell>
          <cell r="K61" t="str">
            <v>TSS</v>
          </cell>
          <cell r="L61" t="str">
            <v>Watt</v>
          </cell>
          <cell r="M61"/>
          <cell r="N61"/>
        </row>
        <row r="62">
          <cell r="A62" t="str">
            <v>Z5.5x3'</v>
          </cell>
          <cell r="B62">
            <v>3.5931502785923479</v>
          </cell>
          <cell r="C62">
            <v>1.0416666666666666E-2</v>
          </cell>
          <cell r="D62">
            <v>107.66283524904215</v>
          </cell>
          <cell r="E62">
            <v>5</v>
          </cell>
          <cell r="F62">
            <v>1.7497721194768241</v>
          </cell>
          <cell r="G62">
            <v>8.3333333333333332E-3</v>
          </cell>
          <cell r="H62">
            <v>75</v>
          </cell>
          <cell r="I62">
            <v>4</v>
          </cell>
          <cell r="J62">
            <v>9.342922398069172</v>
          </cell>
          <cell r="K62">
            <v>69.049111075125992</v>
          </cell>
          <cell r="L62">
            <v>268.75</v>
          </cell>
          <cell r="M62" t="str">
            <v>-</v>
          </cell>
          <cell r="N62">
            <v>293.25</v>
          </cell>
        </row>
        <row r="63">
          <cell r="A63" t="str">
            <v>Z5.6x3'</v>
          </cell>
          <cell r="B63">
            <v>4.311780334310817</v>
          </cell>
          <cell r="C63">
            <v>1.2499999999999999E-2</v>
          </cell>
          <cell r="D63">
            <v>110</v>
          </cell>
          <cell r="E63">
            <v>6</v>
          </cell>
          <cell r="F63">
            <v>2.1872151493460299</v>
          </cell>
          <cell r="G63">
            <v>1.0416666666666666E-2</v>
          </cell>
          <cell r="H63">
            <v>75</v>
          </cell>
          <cell r="I63">
            <v>5</v>
          </cell>
          <cell r="J63">
            <v>10.498995483656847</v>
          </cell>
          <cell r="K63">
            <v>79.183395840470013</v>
          </cell>
          <cell r="L63">
            <v>268.75</v>
          </cell>
          <cell r="M63" t="str">
            <v>-</v>
          </cell>
          <cell r="N63">
            <v>293.25</v>
          </cell>
        </row>
        <row r="64">
          <cell r="A64" t="str">
            <v>Z5.8x3'</v>
          </cell>
          <cell r="B64">
            <v>5.7490404457477569</v>
          </cell>
          <cell r="C64">
            <v>1.6666666666666666E-2</v>
          </cell>
          <cell r="D64">
            <v>110</v>
          </cell>
          <cell r="E64">
            <v>8</v>
          </cell>
          <cell r="F64">
            <v>3.0621012090844419</v>
          </cell>
          <cell r="G64">
            <v>1.4583333333333332E-2</v>
          </cell>
          <cell r="H64">
            <v>75</v>
          </cell>
          <cell r="I64">
            <v>7</v>
          </cell>
          <cell r="J64">
            <v>12.811141654832198</v>
          </cell>
          <cell r="K64">
            <v>96.908395840470021</v>
          </cell>
          <cell r="L64">
            <v>268.75</v>
          </cell>
          <cell r="M64" t="str">
            <v>-</v>
          </cell>
          <cell r="N64">
            <v>293.25</v>
          </cell>
        </row>
        <row r="65">
          <cell r="A65" t="str">
            <v>Z5.10x3'</v>
          </cell>
          <cell r="B65">
            <v>7.1863005571846958</v>
          </cell>
          <cell r="C65">
            <v>2.0833333333333332E-2</v>
          </cell>
          <cell r="D65">
            <v>110</v>
          </cell>
          <cell r="E65">
            <v>10</v>
          </cell>
          <cell r="F65">
            <v>3.936987268822854</v>
          </cell>
          <cell r="G65">
            <v>1.8749999999999999E-2</v>
          </cell>
          <cell r="H65">
            <v>75</v>
          </cell>
          <cell r="I65">
            <v>9</v>
          </cell>
          <cell r="J65">
            <v>15.12328782600755</v>
          </cell>
          <cell r="K65">
            <v>114.63339584047002</v>
          </cell>
          <cell r="L65">
            <v>268.75</v>
          </cell>
          <cell r="M65" t="str">
            <v>-</v>
          </cell>
          <cell r="N65">
            <v>293.25</v>
          </cell>
        </row>
        <row r="66">
          <cell r="A66" t="str">
            <v>FS45</v>
          </cell>
          <cell r="B66">
            <v>7.1863005571846958</v>
          </cell>
          <cell r="C66">
            <v>2.0833333333333332E-2</v>
          </cell>
          <cell r="D66">
            <v>105</v>
          </cell>
          <cell r="E66">
            <v>15</v>
          </cell>
          <cell r="F66">
            <v>2.1872151493460299</v>
          </cell>
          <cell r="G66">
            <v>1.0416666666666666E-2</v>
          </cell>
          <cell r="H66">
            <v>75</v>
          </cell>
          <cell r="I66">
            <v>9</v>
          </cell>
          <cell r="J66">
            <v>13.373515706530725</v>
          </cell>
          <cell r="K66">
            <v>98.008395840470016</v>
          </cell>
          <cell r="L66">
            <v>268.75</v>
          </cell>
          <cell r="M66" t="str">
            <v>-</v>
          </cell>
          <cell r="N66">
            <v>293.25</v>
          </cell>
        </row>
        <row r="67">
          <cell r="A67" t="str">
            <v>PYR3</v>
          </cell>
          <cell r="B67">
            <v>1</v>
          </cell>
          <cell r="C67">
            <v>2.6091310613573192E-2</v>
          </cell>
          <cell r="D67">
            <v>105</v>
          </cell>
          <cell r="E67">
            <v>9</v>
          </cell>
          <cell r="F67">
            <v>2.0414008060562949</v>
          </cell>
          <cell r="G67">
            <v>9.7222222222222224E-3</v>
          </cell>
          <cell r="H67">
            <v>75</v>
          </cell>
          <cell r="I67">
            <v>4</v>
          </cell>
          <cell r="J67">
            <v>14.041400806056295</v>
          </cell>
          <cell r="K67">
            <v>103.77827976386718</v>
          </cell>
          <cell r="L67">
            <v>268.75</v>
          </cell>
          <cell r="M67" t="str">
            <v>-</v>
          </cell>
          <cell r="N67">
            <v>293.25</v>
          </cell>
        </row>
        <row r="68">
          <cell r="A68" t="str">
            <v>PYR4</v>
          </cell>
          <cell r="B68">
            <v>1</v>
          </cell>
          <cell r="C68">
            <v>4.0586483176669408E-2</v>
          </cell>
          <cell r="D68">
            <v>105</v>
          </cell>
          <cell r="E68">
            <v>14</v>
          </cell>
          <cell r="F68">
            <v>2.3330294926357658</v>
          </cell>
          <cell r="G68">
            <v>1.1111111111111112E-2</v>
          </cell>
          <cell r="H68">
            <v>75</v>
          </cell>
          <cell r="I68">
            <v>4</v>
          </cell>
          <cell r="J68">
            <v>19.333029492635767</v>
          </cell>
          <cell r="K68">
            <v>144.00750636581978</v>
          </cell>
          <cell r="L68">
            <v>268.75</v>
          </cell>
          <cell r="M68" t="str">
            <v>-</v>
          </cell>
          <cell r="N68">
            <v>293.25</v>
          </cell>
        </row>
        <row r="69">
          <cell r="A69" t="str">
            <v>Z6</v>
          </cell>
          <cell r="B69" t="str">
            <v>km</v>
          </cell>
          <cell r="C69" t="str">
            <v>Dauer</v>
          </cell>
          <cell r="D69" t="str">
            <v>IF</v>
          </cell>
          <cell r="E69" t="str">
            <v>wh</v>
          </cell>
          <cell r="F69" t="str">
            <v>km</v>
          </cell>
          <cell r="G69" t="str">
            <v>Dauer</v>
          </cell>
          <cell r="H69" t="str">
            <v>IF</v>
          </cell>
          <cell r="I69" t="str">
            <v>wh</v>
          </cell>
          <cell r="J69" t="str">
            <v>km</v>
          </cell>
          <cell r="K69" t="str">
            <v>TSS</v>
          </cell>
          <cell r="L69" t="str">
            <v>Watt</v>
          </cell>
          <cell r="M69"/>
          <cell r="N69"/>
        </row>
        <row r="70">
          <cell r="A70" t="str">
            <v>Z6.6x90''</v>
          </cell>
          <cell r="B70">
            <v>2.4413865824450274</v>
          </cell>
          <cell r="C70">
            <v>6.2499999999999995E-3</v>
          </cell>
          <cell r="D70">
            <v>115</v>
          </cell>
          <cell r="E70">
            <v>6</v>
          </cell>
          <cell r="F70">
            <v>1.3123290896076181</v>
          </cell>
          <cell r="G70">
            <v>6.2499999999999995E-3</v>
          </cell>
          <cell r="H70">
            <v>75</v>
          </cell>
          <cell r="I70">
            <v>5</v>
          </cell>
          <cell r="J70">
            <v>7.7537156720526452</v>
          </cell>
          <cell r="K70">
            <v>57.095895840470007</v>
          </cell>
          <cell r="L70">
            <v>294.25</v>
          </cell>
          <cell r="M70" t="str">
            <v>-</v>
          </cell>
          <cell r="N70">
            <v>331.5</v>
          </cell>
        </row>
        <row r="71">
          <cell r="A71" t="str">
            <v>Z6.8x90''</v>
          </cell>
          <cell r="B71">
            <v>3.2551821099267033</v>
          </cell>
          <cell r="C71">
            <v>8.3333333333333332E-3</v>
          </cell>
          <cell r="D71">
            <v>115</v>
          </cell>
          <cell r="E71">
            <v>8</v>
          </cell>
          <cell r="F71">
            <v>1.7497721194768241</v>
          </cell>
          <cell r="G71">
            <v>8.3333333333333332E-3</v>
          </cell>
          <cell r="H71">
            <v>75</v>
          </cell>
          <cell r="I71">
            <v>7</v>
          </cell>
          <cell r="J71">
            <v>9.004954229403527</v>
          </cell>
          <cell r="K71">
            <v>66.520895840470018</v>
          </cell>
          <cell r="L71">
            <v>294.25</v>
          </cell>
          <cell r="M71" t="str">
            <v>-</v>
          </cell>
          <cell r="N71">
            <v>331.5</v>
          </cell>
        </row>
        <row r="72">
          <cell r="A72" t="str">
            <v>Z6.10x90''</v>
          </cell>
          <cell r="B72">
            <v>4.0689776374083788</v>
          </cell>
          <cell r="C72">
            <v>1.0416666666666666E-2</v>
          </cell>
          <cell r="D72">
            <v>115</v>
          </cell>
          <cell r="E72">
            <v>10</v>
          </cell>
          <cell r="F72">
            <v>2.6246581792152361</v>
          </cell>
          <cell r="G72">
            <v>1.2499999999999999E-2</v>
          </cell>
          <cell r="H72">
            <v>75</v>
          </cell>
          <cell r="I72">
            <v>9</v>
          </cell>
          <cell r="J72">
            <v>10.693635816623615</v>
          </cell>
          <cell r="K72">
            <v>78.758395840470016</v>
          </cell>
          <cell r="L72">
            <v>294.25</v>
          </cell>
          <cell r="M72" t="str">
            <v>-</v>
          </cell>
          <cell r="N72">
            <v>331.5</v>
          </cell>
        </row>
        <row r="73">
          <cell r="A73" t="str">
            <v>MON</v>
          </cell>
          <cell r="B73">
            <v>2.7126517582722527</v>
          </cell>
          <cell r="C73">
            <v>6.9444444444444441E-3</v>
          </cell>
          <cell r="D73">
            <v>115</v>
          </cell>
          <cell r="E73">
            <v>14</v>
          </cell>
          <cell r="F73">
            <v>1.5553529950905105</v>
          </cell>
          <cell r="G73">
            <v>6.9444444444444441E-3</v>
          </cell>
          <cell r="H73">
            <v>75</v>
          </cell>
          <cell r="I73">
            <v>14</v>
          </cell>
          <cell r="J73">
            <v>8.2680047533627636</v>
          </cell>
          <cell r="K73">
            <v>60.23756250713668</v>
          </cell>
          <cell r="L73">
            <v>294.25</v>
          </cell>
          <cell r="M73" t="str">
            <v>-</v>
          </cell>
          <cell r="N73">
            <v>331.5</v>
          </cell>
        </row>
        <row r="74">
          <cell r="A74" t="str">
            <v>PYR600</v>
          </cell>
          <cell r="B74">
            <v>2.4</v>
          </cell>
          <cell r="C74">
            <v>6.1440494954214213E-3</v>
          </cell>
          <cell r="D74">
            <v>115</v>
          </cell>
          <cell r="E74">
            <v>5.9999999999999991</v>
          </cell>
          <cell r="F74">
            <v>1.4581434328973535</v>
          </cell>
          <cell r="G74">
            <v>6.9444444444444441E-3</v>
          </cell>
          <cell r="H74">
            <v>75</v>
          </cell>
          <cell r="I74">
            <v>5</v>
          </cell>
          <cell r="J74">
            <v>7.8581434328973536</v>
          </cell>
          <cell r="K74">
            <v>57.697108938937603</v>
          </cell>
          <cell r="L74">
            <v>294.25</v>
          </cell>
          <cell r="M74" t="str">
            <v>-</v>
          </cell>
          <cell r="N74">
            <v>331.5</v>
          </cell>
        </row>
        <row r="75">
          <cell r="A75" t="str">
            <v>PYR800</v>
          </cell>
          <cell r="B75">
            <v>3.2</v>
          </cell>
          <cell r="C75">
            <v>8.1920659938952284E-3</v>
          </cell>
          <cell r="D75">
            <v>115</v>
          </cell>
          <cell r="E75">
            <v>8</v>
          </cell>
          <cell r="F75">
            <v>1.8955864627665597</v>
          </cell>
          <cell r="G75">
            <v>9.0277777777777787E-3</v>
          </cell>
          <cell r="H75">
            <v>75</v>
          </cell>
          <cell r="I75">
            <v>6</v>
          </cell>
          <cell r="J75">
            <v>9.0955864627665601</v>
          </cell>
          <cell r="K75">
            <v>67.010013305093466</v>
          </cell>
          <cell r="L75">
            <v>294.25</v>
          </cell>
          <cell r="M75" t="str">
            <v>-</v>
          </cell>
          <cell r="N75">
            <v>331.5</v>
          </cell>
        </row>
        <row r="76">
          <cell r="A76" t="str">
            <v>HMRT</v>
          </cell>
          <cell r="B76" t="str">
            <v>km</v>
          </cell>
          <cell r="C76" t="str">
            <v>Dauer</v>
          </cell>
          <cell r="D76" t="str">
            <v>IF</v>
          </cell>
          <cell r="E76" t="str">
            <v>wh</v>
          </cell>
          <cell r="F76" t="str">
            <v>km</v>
          </cell>
          <cell r="G76" t="str">
            <v>Dauer</v>
          </cell>
          <cell r="H76" t="str">
            <v>IF</v>
          </cell>
          <cell r="I76" t="str">
            <v>wh</v>
          </cell>
          <cell r="J76" t="str">
            <v>km</v>
          </cell>
          <cell r="K76" t="str">
            <v>TSS</v>
          </cell>
          <cell r="L76" t="str">
            <v>Watt</v>
          </cell>
          <cell r="M76"/>
          <cell r="N76"/>
        </row>
        <row r="77">
          <cell r="A77" t="str">
            <v>HMRT4</v>
          </cell>
          <cell r="B77">
            <v>4</v>
          </cell>
          <cell r="C77">
            <v>1.2895810077205356E-2</v>
          </cell>
          <cell r="D77">
            <v>100</v>
          </cell>
          <cell r="E77">
            <v>1</v>
          </cell>
          <cell r="F77"/>
          <cell r="G77"/>
          <cell r="H77"/>
          <cell r="I77"/>
          <cell r="J77">
            <v>8</v>
          </cell>
          <cell r="K77">
            <v>59.770840025762865</v>
          </cell>
          <cell r="L77">
            <v>243.25</v>
          </cell>
          <cell r="M77" t="str">
            <v>-</v>
          </cell>
          <cell r="N77">
            <v>267.75</v>
          </cell>
        </row>
        <row r="78">
          <cell r="A78" t="str">
            <v>HMRT6</v>
          </cell>
          <cell r="B78">
            <v>6</v>
          </cell>
          <cell r="C78">
            <v>1.9343715115808034E-2</v>
          </cell>
          <cell r="D78">
            <v>100</v>
          </cell>
          <cell r="E78">
            <v>1</v>
          </cell>
          <cell r="F78"/>
          <cell r="G78"/>
          <cell r="H78"/>
          <cell r="I78"/>
          <cell r="J78">
            <v>10</v>
          </cell>
          <cell r="K78">
            <v>75.245812118409305</v>
          </cell>
          <cell r="L78">
            <v>243.25</v>
          </cell>
          <cell r="M78" t="str">
            <v>-</v>
          </cell>
          <cell r="N78">
            <v>267.75</v>
          </cell>
        </row>
        <row r="79">
          <cell r="A79" t="str">
            <v>WOW</v>
          </cell>
          <cell r="B79"/>
          <cell r="C79"/>
          <cell r="D79"/>
          <cell r="E79"/>
          <cell r="F79"/>
          <cell r="G79"/>
          <cell r="H79"/>
          <cell r="I79"/>
          <cell r="J79"/>
          <cell r="K79" t="str">
            <v>TSS</v>
          </cell>
          <cell r="L79"/>
          <cell r="M79"/>
          <cell r="N79"/>
        </row>
        <row r="80">
          <cell r="A80" t="str">
            <v>HLR1</v>
          </cell>
          <cell r="B80">
            <v>9.0063792916438601</v>
          </cell>
          <cell r="C80">
            <v>3.125E-2</v>
          </cell>
          <cell r="D80">
            <v>90</v>
          </cell>
          <cell r="E80">
            <v>1</v>
          </cell>
          <cell r="F80">
            <v>6.2509879778780686</v>
          </cell>
          <cell r="G80">
            <v>2.4305555555555556E-2</v>
          </cell>
          <cell r="H80">
            <v>85</v>
          </cell>
          <cell r="I80">
            <v>1</v>
          </cell>
          <cell r="J80">
            <v>15.257367269521929</v>
          </cell>
          <cell r="K80">
            <v>102.89583333333334</v>
          </cell>
          <cell r="L80"/>
          <cell r="M80"/>
          <cell r="N80"/>
        </row>
        <row r="81">
          <cell r="A81" t="str">
            <v>HLR2</v>
          </cell>
          <cell r="B81">
            <v>9.0063792916438601</v>
          </cell>
          <cell r="C81">
            <v>3.125E-2</v>
          </cell>
          <cell r="D81">
            <v>90</v>
          </cell>
          <cell r="E81">
            <v>1</v>
          </cell>
          <cell r="F81">
            <v>8.0369845429860884</v>
          </cell>
          <cell r="G81">
            <v>3.125E-2</v>
          </cell>
          <cell r="H81">
            <v>85</v>
          </cell>
          <cell r="I81">
            <v>1</v>
          </cell>
          <cell r="J81">
            <v>17.04336383462995</v>
          </cell>
          <cell r="K81">
            <v>114.9375</v>
          </cell>
          <cell r="L81"/>
          <cell r="M81"/>
          <cell r="N81"/>
        </row>
        <row r="82">
          <cell r="A82" t="str">
            <v>HLR3</v>
          </cell>
          <cell r="B82">
            <v>9.0063792916438601</v>
          </cell>
          <cell r="C82">
            <v>3.125E-2</v>
          </cell>
          <cell r="D82">
            <v>90</v>
          </cell>
          <cell r="E82">
            <v>1</v>
          </cell>
          <cell r="F82">
            <v>9.8229811080941065</v>
          </cell>
          <cell r="G82">
            <v>3.8194444444444441E-2</v>
          </cell>
          <cell r="H82">
            <v>85</v>
          </cell>
          <cell r="I82">
            <v>1</v>
          </cell>
          <cell r="J82">
            <v>18.829360399737965</v>
          </cell>
          <cell r="K82">
            <v>126.97916666666666</v>
          </cell>
          <cell r="L82"/>
          <cell r="M82"/>
          <cell r="N82"/>
        </row>
        <row r="83">
          <cell r="A83" t="str">
            <v>str</v>
          </cell>
          <cell r="B83"/>
          <cell r="C83"/>
          <cell r="D83"/>
          <cell r="E83"/>
          <cell r="F83"/>
          <cell r="G83"/>
          <cell r="H83"/>
          <cell r="I83"/>
          <cell r="J83">
            <v>6</v>
          </cell>
          <cell r="K83">
            <v>44</v>
          </cell>
          <cell r="L83">
            <v>268.75</v>
          </cell>
          <cell r="M83" t="str">
            <v>-</v>
          </cell>
          <cell r="N83">
            <v>293.25</v>
          </cell>
        </row>
        <row r="84">
          <cell r="A84" t="str">
            <v>CP</v>
          </cell>
          <cell r="B84">
            <v>3.0055448655909203</v>
          </cell>
          <cell r="C84">
            <v>8.3333333333333332E-3</v>
          </cell>
          <cell r="D84">
            <v>112.20000000000002</v>
          </cell>
          <cell r="E84">
            <v>1</v>
          </cell>
          <cell r="F84">
            <v>7.7767649754525534</v>
          </cell>
          <cell r="G84">
            <v>3.4722222222222224E-2</v>
          </cell>
          <cell r="H84">
            <v>75</v>
          </cell>
          <cell r="I84">
            <v>1</v>
          </cell>
          <cell r="J84">
            <v>10.782309841043475</v>
          </cell>
          <cell r="K84">
            <v>72.052680000000009</v>
          </cell>
          <cell r="L84">
            <v>279.53100000000006</v>
          </cell>
          <cell r="M84" t="str">
            <v>-</v>
          </cell>
          <cell r="N84">
            <v>306.15300000000002</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trava.com/routes/2741244796400244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49C15-ABCC-224D-80EB-BFE69642DF90}">
  <sheetPr>
    <pageSetUpPr autoPageBreaks="0" fitToPage="1"/>
  </sheetPr>
  <dimension ref="A1:AE2574"/>
  <sheetViews>
    <sheetView tabSelected="1" zoomScaleNormal="100" workbookViewId="0">
      <pane ySplit="1" topLeftCell="A2232" activePane="bottomLeft" state="frozen"/>
      <selection activeCell="B1" sqref="B1"/>
      <selection pane="bottomLeft" activeCell="AF2242" sqref="AF2242"/>
    </sheetView>
  </sheetViews>
  <sheetFormatPr baseColWidth="10" defaultColWidth="11.5" defaultRowHeight="15" x14ac:dyDescent="0.2"/>
  <cols>
    <col min="1" max="1" width="5.6640625" style="1" bestFit="1" customWidth="1"/>
    <col min="2" max="2" width="6" style="2226" customWidth="1"/>
    <col min="3" max="3" width="9.5" style="2227" bestFit="1" customWidth="1"/>
    <col min="4" max="4" width="4.1640625" style="2228" bestFit="1" customWidth="1"/>
    <col min="5" max="5" width="2" style="2345" bestFit="1" customWidth="1"/>
    <col min="6" max="6" width="9" style="2155" bestFit="1" customWidth="1"/>
    <col min="7" max="7" width="8.1640625" style="2229" bestFit="1" customWidth="1"/>
    <col min="8" max="8" width="6.6640625" style="2230" bestFit="1" customWidth="1"/>
    <col min="9" max="9" width="5.6640625" style="2231" bestFit="1" customWidth="1"/>
    <col min="10" max="10" width="4.5" style="2228" bestFit="1" customWidth="1"/>
    <col min="11" max="11" width="4.1640625" style="2232" bestFit="1" customWidth="1"/>
    <col min="12" max="12" width="5.1640625" style="2228" bestFit="1" customWidth="1"/>
    <col min="13" max="13" width="5.1640625" style="2233" bestFit="1" customWidth="1"/>
    <col min="14" max="14" width="5.6640625" style="2228" bestFit="1" customWidth="1"/>
    <col min="15" max="15" width="18.1640625" style="2234" bestFit="1" customWidth="1"/>
    <col min="16" max="16" width="4" style="2235" customWidth="1"/>
    <col min="17" max="17" width="1.5" style="2235" bestFit="1" customWidth="1"/>
    <col min="18" max="18" width="4.1640625" style="2235" bestFit="1" customWidth="1"/>
    <col min="19" max="19" width="6.83203125" style="2236" bestFit="1" customWidth="1"/>
    <col min="20" max="20" width="4" style="2237" bestFit="1" customWidth="1"/>
    <col min="21" max="22" width="3.83203125" style="2237" bestFit="1" customWidth="1"/>
    <col min="23" max="23" width="7.33203125" style="2237" bestFit="1" customWidth="1"/>
    <col min="24" max="24" width="3.83203125" style="2235" bestFit="1" customWidth="1"/>
    <col min="25" max="25" width="7.1640625" style="2238" bestFit="1" customWidth="1"/>
    <col min="26" max="26" width="4.6640625" style="1989" bestFit="1" customWidth="1"/>
    <col min="27" max="27" width="4.33203125" style="2235" bestFit="1" customWidth="1"/>
    <col min="28" max="28" width="7.5" style="2071" bestFit="1" customWidth="1"/>
    <col min="29" max="30" width="7.5" style="3" customWidth="1"/>
    <col min="31" max="16384" width="11.5" style="2237"/>
  </cols>
  <sheetData>
    <row r="1" spans="1:30" s="1" customFormat="1" ht="16" thickBot="1" x14ac:dyDescent="0.25">
      <c r="A1" s="2500" t="s">
        <v>0</v>
      </c>
      <c r="B1" s="2502"/>
      <c r="C1" s="2387" t="s">
        <v>1</v>
      </c>
      <c r="D1" s="2388" t="s">
        <v>2</v>
      </c>
      <c r="E1" s="2389" t="s">
        <v>3</v>
      </c>
      <c r="F1" s="2390" t="s">
        <v>4</v>
      </c>
      <c r="G1" s="2391" t="s">
        <v>5</v>
      </c>
      <c r="H1" s="2392" t="s">
        <v>6</v>
      </c>
      <c r="I1" s="2401" t="s">
        <v>7</v>
      </c>
      <c r="J1" s="2395" t="s">
        <v>8</v>
      </c>
      <c r="K1" s="2394" t="s">
        <v>9</v>
      </c>
      <c r="L1" s="2386" t="s">
        <v>10</v>
      </c>
      <c r="M1" s="2395" t="s">
        <v>11</v>
      </c>
      <c r="N1" s="2394" t="s">
        <v>12</v>
      </c>
      <c r="O1" s="2393" t="s">
        <v>13</v>
      </c>
      <c r="P1" s="2395" t="s">
        <v>357</v>
      </c>
      <c r="Q1" s="2386" t="s">
        <v>14</v>
      </c>
      <c r="R1" s="2400" t="s">
        <v>358</v>
      </c>
      <c r="S1" s="2396" t="s">
        <v>15</v>
      </c>
      <c r="T1" s="2397" t="s">
        <v>16</v>
      </c>
      <c r="U1" s="2396" t="s">
        <v>17</v>
      </c>
      <c r="V1" s="2398" t="s">
        <v>18</v>
      </c>
      <c r="W1" s="2397" t="s">
        <v>19</v>
      </c>
      <c r="X1" s="2397" t="s">
        <v>20</v>
      </c>
      <c r="Y1" s="2402" t="s">
        <v>21</v>
      </c>
      <c r="Z1" s="2403" t="s">
        <v>22</v>
      </c>
      <c r="AA1" s="2404" t="s">
        <v>23</v>
      </c>
      <c r="AB1" s="2405" t="s">
        <v>24</v>
      </c>
      <c r="AC1" s="2485" t="s">
        <v>351</v>
      </c>
      <c r="AD1" s="2485" t="s">
        <v>56</v>
      </c>
    </row>
    <row r="2" spans="1:30" s="1" customFormat="1" x14ac:dyDescent="0.2">
      <c r="A2" s="2399"/>
      <c r="B2" s="2425"/>
      <c r="C2" s="2426">
        <v>39447</v>
      </c>
      <c r="D2" s="2427"/>
      <c r="E2" s="2428"/>
      <c r="F2" s="2429"/>
      <c r="G2" s="2430"/>
      <c r="H2" s="2431">
        <v>911</v>
      </c>
      <c r="I2" s="2432"/>
      <c r="J2" s="2427"/>
      <c r="K2" s="2427"/>
      <c r="L2" s="2427"/>
      <c r="M2" s="2427"/>
      <c r="N2" s="2427"/>
      <c r="O2" s="2432"/>
      <c r="P2" s="2427"/>
      <c r="Q2" s="2427"/>
      <c r="R2" s="2427"/>
      <c r="S2" s="2433"/>
      <c r="T2" s="2433"/>
      <c r="U2" s="2433"/>
      <c r="V2" s="2433"/>
      <c r="W2" s="2433"/>
      <c r="X2" s="2433"/>
      <c r="Y2" s="2434"/>
      <c r="Z2" s="2427"/>
      <c r="AA2" s="2435"/>
      <c r="AB2" s="2436"/>
      <c r="AC2" s="2399"/>
      <c r="AD2" s="2399"/>
    </row>
    <row r="3" spans="1:30" s="1" customFormat="1" x14ac:dyDescent="0.2">
      <c r="A3" s="2399"/>
      <c r="B3" s="2437"/>
      <c r="C3" s="2416">
        <v>39813</v>
      </c>
      <c r="D3" s="2415"/>
      <c r="E3" s="2417"/>
      <c r="F3" s="2418"/>
      <c r="G3" s="2419"/>
      <c r="H3" s="2420">
        <v>506.10999999999996</v>
      </c>
      <c r="I3" s="2421"/>
      <c r="J3" s="2415"/>
      <c r="K3" s="2415"/>
      <c r="L3" s="2415"/>
      <c r="M3" s="2415"/>
      <c r="N3" s="2415"/>
      <c r="O3" s="2421"/>
      <c r="P3" s="2415"/>
      <c r="Q3" s="2415"/>
      <c r="R3" s="2415"/>
      <c r="S3" s="2422"/>
      <c r="T3" s="2422"/>
      <c r="U3" s="2422"/>
      <c r="V3" s="2422"/>
      <c r="W3" s="2422"/>
      <c r="X3" s="2422"/>
      <c r="Y3" s="2423"/>
      <c r="Z3" s="2415"/>
      <c r="AA3" s="2424"/>
      <c r="AB3" s="2438"/>
      <c r="AC3" s="2399"/>
      <c r="AD3" s="2399"/>
    </row>
    <row r="4" spans="1:30" s="1" customFormat="1" x14ac:dyDescent="0.2">
      <c r="A4" s="2399"/>
      <c r="B4" s="2437"/>
      <c r="C4" s="2416">
        <v>40178</v>
      </c>
      <c r="D4" s="2415"/>
      <c r="E4" s="2417"/>
      <c r="F4" s="2418"/>
      <c r="G4" s="2419"/>
      <c r="H4" s="2420">
        <v>1106.8499999999999</v>
      </c>
      <c r="I4" s="2421"/>
      <c r="J4" s="2415"/>
      <c r="K4" s="2415"/>
      <c r="L4" s="2415"/>
      <c r="M4" s="2415"/>
      <c r="N4" s="2415"/>
      <c r="O4" s="2421"/>
      <c r="P4" s="2415"/>
      <c r="Q4" s="2415"/>
      <c r="R4" s="2415"/>
      <c r="S4" s="2422"/>
      <c r="T4" s="2422"/>
      <c r="U4" s="2422"/>
      <c r="V4" s="2422"/>
      <c r="W4" s="2422"/>
      <c r="X4" s="2422"/>
      <c r="Y4" s="2423"/>
      <c r="Z4" s="2415"/>
      <c r="AA4" s="2424"/>
      <c r="AB4" s="2438"/>
      <c r="AC4" s="2399"/>
      <c r="AD4" s="2399"/>
    </row>
    <row r="5" spans="1:30" s="1" customFormat="1" x14ac:dyDescent="0.2">
      <c r="A5" s="2399"/>
      <c r="B5" s="2437"/>
      <c r="C5" s="2416">
        <v>40543</v>
      </c>
      <c r="D5" s="2415"/>
      <c r="E5" s="2417"/>
      <c r="F5" s="2418"/>
      <c r="G5" s="2419"/>
      <c r="H5" s="2420">
        <v>700.9799999999999</v>
      </c>
      <c r="I5" s="2421"/>
      <c r="J5" s="2415"/>
      <c r="K5" s="2415"/>
      <c r="L5" s="2415"/>
      <c r="M5" s="2415"/>
      <c r="N5" s="2415"/>
      <c r="O5" s="2421"/>
      <c r="P5" s="2415"/>
      <c r="Q5" s="2415"/>
      <c r="R5" s="2415"/>
      <c r="S5" s="2422"/>
      <c r="T5" s="2422"/>
      <c r="U5" s="2422"/>
      <c r="V5" s="2422"/>
      <c r="W5" s="2422"/>
      <c r="X5" s="2422"/>
      <c r="Y5" s="2423"/>
      <c r="Z5" s="2415"/>
      <c r="AA5" s="2424"/>
      <c r="AB5" s="2438"/>
      <c r="AC5" s="2399"/>
      <c r="AD5" s="2399"/>
    </row>
    <row r="6" spans="1:30" s="1" customFormat="1" x14ac:dyDescent="0.2">
      <c r="A6" s="2399"/>
      <c r="B6" s="2437"/>
      <c r="C6" s="2416">
        <v>40908</v>
      </c>
      <c r="D6" s="2415"/>
      <c r="E6" s="2417"/>
      <c r="F6" s="2418"/>
      <c r="G6" s="2419"/>
      <c r="H6" s="2420">
        <v>1293.8800000000001</v>
      </c>
      <c r="I6" s="2421"/>
      <c r="J6" s="2415"/>
      <c r="K6" s="2415"/>
      <c r="L6" s="2415"/>
      <c r="M6" s="2415"/>
      <c r="N6" s="2415"/>
      <c r="O6" s="2421"/>
      <c r="P6" s="2415"/>
      <c r="Q6" s="2415"/>
      <c r="R6" s="2415"/>
      <c r="S6" s="2422"/>
      <c r="T6" s="2422"/>
      <c r="U6" s="2422"/>
      <c r="V6" s="2422"/>
      <c r="W6" s="2422"/>
      <c r="X6" s="2422"/>
      <c r="Y6" s="2423"/>
      <c r="Z6" s="2415"/>
      <c r="AA6" s="2424"/>
      <c r="AB6" s="2438"/>
      <c r="AC6" s="2399"/>
      <c r="AD6" s="2399"/>
    </row>
    <row r="7" spans="1:30" s="1" customFormat="1" x14ac:dyDescent="0.2">
      <c r="A7" s="2399"/>
      <c r="B7" s="2437"/>
      <c r="C7" s="2416">
        <v>41274</v>
      </c>
      <c r="D7" s="2415"/>
      <c r="E7" s="2417"/>
      <c r="F7" s="2418"/>
      <c r="G7" s="2419"/>
      <c r="H7" s="2420">
        <v>1700.91</v>
      </c>
      <c r="I7" s="2421"/>
      <c r="J7" s="2415"/>
      <c r="K7" s="2415"/>
      <c r="L7" s="2415"/>
      <c r="M7" s="2415"/>
      <c r="N7" s="2415"/>
      <c r="O7" s="2421"/>
      <c r="P7" s="2415"/>
      <c r="Q7" s="2415"/>
      <c r="R7" s="2415"/>
      <c r="S7" s="2422"/>
      <c r="T7" s="2422"/>
      <c r="U7" s="2422"/>
      <c r="V7" s="2422"/>
      <c r="W7" s="2422"/>
      <c r="X7" s="2422"/>
      <c r="Y7" s="2423"/>
      <c r="Z7" s="2415"/>
      <c r="AA7" s="2424"/>
      <c r="AB7" s="2438"/>
      <c r="AC7" s="2399"/>
      <c r="AD7" s="2399"/>
    </row>
    <row r="8" spans="1:30" s="1" customFormat="1" x14ac:dyDescent="0.2">
      <c r="A8" s="2399"/>
      <c r="B8" s="2437"/>
      <c r="C8" s="2416">
        <v>41639</v>
      </c>
      <c r="D8" s="2415"/>
      <c r="E8" s="2417"/>
      <c r="F8" s="2418"/>
      <c r="G8" s="2419"/>
      <c r="H8" s="2420">
        <v>563</v>
      </c>
      <c r="I8" s="2421"/>
      <c r="J8" s="2415"/>
      <c r="K8" s="2415"/>
      <c r="L8" s="2415"/>
      <c r="M8" s="2415"/>
      <c r="N8" s="2415"/>
      <c r="O8" s="2421"/>
      <c r="P8" s="2415"/>
      <c r="Q8" s="2415"/>
      <c r="R8" s="2415"/>
      <c r="S8" s="2422"/>
      <c r="T8" s="2422"/>
      <c r="U8" s="2422"/>
      <c r="V8" s="2422"/>
      <c r="W8" s="2422"/>
      <c r="X8" s="2422"/>
      <c r="Y8" s="2423"/>
      <c r="Z8" s="2415"/>
      <c r="AA8" s="2424"/>
      <c r="AB8" s="2438"/>
      <c r="AC8" s="2399"/>
      <c r="AD8" s="2399"/>
    </row>
    <row r="9" spans="1:30" s="1" customFormat="1" x14ac:dyDescent="0.2">
      <c r="A9" s="2399"/>
      <c r="B9" s="2437"/>
      <c r="C9" s="2416">
        <v>42004</v>
      </c>
      <c r="D9" s="2415"/>
      <c r="E9" s="2417"/>
      <c r="F9" s="2418"/>
      <c r="G9" s="2419"/>
      <c r="H9" s="2420">
        <v>1950.5000000000002</v>
      </c>
      <c r="I9" s="2421"/>
      <c r="J9" s="2415"/>
      <c r="K9" s="2415"/>
      <c r="L9" s="2415"/>
      <c r="M9" s="2415"/>
      <c r="N9" s="2415"/>
      <c r="O9" s="2421"/>
      <c r="P9" s="2415"/>
      <c r="Q9" s="2415"/>
      <c r="R9" s="2415"/>
      <c r="S9" s="2422"/>
      <c r="T9" s="2422"/>
      <c r="U9" s="2422"/>
      <c r="V9" s="2422"/>
      <c r="W9" s="2422"/>
      <c r="X9" s="2422"/>
      <c r="Y9" s="2423"/>
      <c r="Z9" s="2415"/>
      <c r="AA9" s="2424"/>
      <c r="AB9" s="2438"/>
      <c r="AC9" s="2399"/>
      <c r="AD9" s="2399"/>
    </row>
    <row r="10" spans="1:30" s="1" customFormat="1" x14ac:dyDescent="0.2">
      <c r="A10" s="2399"/>
      <c r="B10" s="2437"/>
      <c r="C10" s="2416">
        <v>42369</v>
      </c>
      <c r="D10" s="2415"/>
      <c r="E10" s="2417"/>
      <c r="F10" s="2418"/>
      <c r="G10" s="2419"/>
      <c r="H10" s="2420">
        <v>1873</v>
      </c>
      <c r="I10" s="2421"/>
      <c r="J10" s="2415"/>
      <c r="K10" s="2415"/>
      <c r="L10" s="2415"/>
      <c r="M10" s="2415"/>
      <c r="N10" s="2415"/>
      <c r="O10" s="2421"/>
      <c r="P10" s="2415"/>
      <c r="Q10" s="2415"/>
      <c r="R10" s="2415"/>
      <c r="S10" s="2422"/>
      <c r="T10" s="2422"/>
      <c r="U10" s="2422"/>
      <c r="V10" s="2422"/>
      <c r="W10" s="2422"/>
      <c r="X10" s="2422"/>
      <c r="Y10" s="2423"/>
      <c r="Z10" s="2415"/>
      <c r="AA10" s="2424"/>
      <c r="AB10" s="2438"/>
      <c r="AC10" s="2399"/>
      <c r="AD10" s="2399"/>
    </row>
    <row r="11" spans="1:30" s="1" customFormat="1" x14ac:dyDescent="0.2">
      <c r="A11" s="2399"/>
      <c r="B11" s="2437"/>
      <c r="C11" s="2416">
        <v>42735</v>
      </c>
      <c r="D11" s="2415"/>
      <c r="E11" s="2417"/>
      <c r="F11" s="2418"/>
      <c r="G11" s="2419"/>
      <c r="H11" s="2420">
        <v>728</v>
      </c>
      <c r="I11" s="2421"/>
      <c r="J11" s="2415"/>
      <c r="K11" s="2415"/>
      <c r="L11" s="2415"/>
      <c r="M11" s="2415"/>
      <c r="N11" s="2415"/>
      <c r="O11" s="2421"/>
      <c r="P11" s="2415"/>
      <c r="Q11" s="2415"/>
      <c r="R11" s="2415"/>
      <c r="S11" s="2422"/>
      <c r="T11" s="2422"/>
      <c r="U11" s="2422"/>
      <c r="V11" s="2422"/>
      <c r="W11" s="2422"/>
      <c r="X11" s="2422"/>
      <c r="Y11" s="2423"/>
      <c r="Z11" s="2415"/>
      <c r="AA11" s="2424"/>
      <c r="AB11" s="2438"/>
      <c r="AC11" s="2399"/>
      <c r="AD11" s="2399"/>
    </row>
    <row r="12" spans="1:30" s="1" customFormat="1" ht="16" thickBot="1" x14ac:dyDescent="0.25">
      <c r="A12" s="2399"/>
      <c r="B12" s="2439"/>
      <c r="C12" s="2440">
        <v>43100</v>
      </c>
      <c r="D12" s="2441"/>
      <c r="E12" s="2442"/>
      <c r="F12" s="2443"/>
      <c r="G12" s="2444"/>
      <c r="H12" s="2445">
        <v>1378</v>
      </c>
      <c r="I12" s="2446"/>
      <c r="J12" s="2441"/>
      <c r="K12" s="2441"/>
      <c r="L12" s="2441"/>
      <c r="M12" s="2441"/>
      <c r="N12" s="2441"/>
      <c r="O12" s="2446"/>
      <c r="P12" s="2441"/>
      <c r="Q12" s="2441"/>
      <c r="R12" s="2441"/>
      <c r="S12" s="2447"/>
      <c r="T12" s="2447"/>
      <c r="U12" s="2447"/>
      <c r="V12" s="2447"/>
      <c r="W12" s="2447"/>
      <c r="X12" s="2447"/>
      <c r="Y12" s="2448"/>
      <c r="Z12" s="2441"/>
      <c r="AA12" s="2449"/>
      <c r="AB12" s="2450"/>
      <c r="AC12" s="2399"/>
      <c r="AD12" s="2399"/>
    </row>
    <row r="13" spans="1:30" ht="16" thickBot="1" x14ac:dyDescent="0.25">
      <c r="B13" s="1767">
        <v>1</v>
      </c>
      <c r="C13" s="59">
        <v>43101</v>
      </c>
      <c r="D13" s="60"/>
      <c r="E13" s="2247"/>
      <c r="F13" s="61"/>
      <c r="G13" s="62"/>
      <c r="H13" s="2406"/>
      <c r="I13" s="2407"/>
      <c r="J13" s="2408"/>
      <c r="K13" s="66"/>
      <c r="L13" s="67"/>
      <c r="M13" s="2409"/>
      <c r="N13" s="69" t="str">
        <f t="shared" ref="N13:N75" si="0">IFERROR((L13/68)/(1/(I13*24)/3.6),"")</f>
        <v/>
      </c>
      <c r="O13" s="70"/>
      <c r="P13" s="71"/>
      <c r="Q13" s="2410"/>
      <c r="R13" s="2410"/>
      <c r="S13" s="2012" t="str">
        <f t="shared" ref="S13:S75" si="1">IFERROR(L13/J13,"")</f>
        <v/>
      </c>
      <c r="T13" s="74">
        <v>10.285714285714286</v>
      </c>
      <c r="U13" s="60">
        <v>14.642857142857142</v>
      </c>
      <c r="V13" s="2411">
        <v>3</v>
      </c>
      <c r="W13" s="76"/>
      <c r="X13" s="2412"/>
      <c r="Y13" s="2413"/>
      <c r="Z13" s="60"/>
      <c r="AA13" s="2414"/>
      <c r="AB13" s="2012"/>
    </row>
    <row r="14" spans="1:30" x14ac:dyDescent="0.2">
      <c r="B14" s="11" t="s">
        <v>26</v>
      </c>
      <c r="C14" s="12">
        <v>43102</v>
      </c>
      <c r="D14" s="6"/>
      <c r="E14" s="2244"/>
      <c r="F14" s="13"/>
      <c r="G14" s="14"/>
      <c r="H14" s="15"/>
      <c r="I14" s="16"/>
      <c r="J14" s="17"/>
      <c r="K14" s="18"/>
      <c r="L14" s="19"/>
      <c r="M14" s="20"/>
      <c r="N14" s="21" t="str">
        <f t="shared" si="0"/>
        <v/>
      </c>
      <c r="O14" s="22"/>
      <c r="P14" s="23"/>
      <c r="Q14" s="24"/>
      <c r="R14" s="24"/>
      <c r="S14" s="25" t="str">
        <f t="shared" si="1"/>
        <v/>
      </c>
      <c r="T14" s="26">
        <f t="shared" ref="T14:T77" si="2">T13+(K14-T13)/7</f>
        <v>8.8163265306122458</v>
      </c>
      <c r="U14" s="27">
        <f t="shared" ref="U14:U76" si="3">U13+(K14-U13)/42</f>
        <v>14.294217687074829</v>
      </c>
      <c r="V14" s="28">
        <f t="shared" ref="V14:V77" si="4">U13-T13</f>
        <v>4.3571428571428559</v>
      </c>
      <c r="W14" s="29"/>
      <c r="X14" s="30"/>
      <c r="Y14" s="31"/>
      <c r="Z14" s="27"/>
      <c r="AA14" s="32"/>
      <c r="AB14" s="25"/>
    </row>
    <row r="15" spans="1:30" ht="16" thickBot="1" x14ac:dyDescent="0.25">
      <c r="B15" s="33">
        <f>SUM(H13:H19)</f>
        <v>7.18</v>
      </c>
      <c r="C15" s="34">
        <v>43103</v>
      </c>
      <c r="D15" s="27"/>
      <c r="E15" s="2245"/>
      <c r="F15" s="13"/>
      <c r="G15" s="14"/>
      <c r="H15" s="15"/>
      <c r="I15" s="16"/>
      <c r="J15" s="17"/>
      <c r="K15" s="18"/>
      <c r="L15" s="19"/>
      <c r="M15" s="20"/>
      <c r="N15" s="21" t="str">
        <f t="shared" si="0"/>
        <v/>
      </c>
      <c r="O15" s="22"/>
      <c r="P15" s="23"/>
      <c r="Q15" s="24"/>
      <c r="R15" s="24"/>
      <c r="S15" s="25" t="str">
        <f t="shared" si="1"/>
        <v/>
      </c>
      <c r="T15" s="26">
        <f t="shared" si="2"/>
        <v>7.5568513119533538</v>
      </c>
      <c r="U15" s="27">
        <f t="shared" si="3"/>
        <v>13.953879170715904</v>
      </c>
      <c r="V15" s="28">
        <f t="shared" si="4"/>
        <v>5.477891156462583</v>
      </c>
      <c r="W15" s="29"/>
      <c r="X15" s="30"/>
      <c r="Y15" s="31"/>
      <c r="Z15" s="27"/>
      <c r="AA15" s="32"/>
      <c r="AB15" s="25"/>
    </row>
    <row r="16" spans="1:30" x14ac:dyDescent="0.2">
      <c r="B16" s="35" t="s">
        <v>9</v>
      </c>
      <c r="C16" s="34">
        <v>43104</v>
      </c>
      <c r="D16" s="27"/>
      <c r="E16" s="2245"/>
      <c r="F16" s="13"/>
      <c r="G16" s="14"/>
      <c r="H16" s="15"/>
      <c r="I16" s="16"/>
      <c r="J16" s="17"/>
      <c r="K16" s="18"/>
      <c r="L16" s="19"/>
      <c r="M16" s="20"/>
      <c r="N16" s="21" t="str">
        <f t="shared" si="0"/>
        <v/>
      </c>
      <c r="O16" s="22"/>
      <c r="P16" s="23"/>
      <c r="Q16" s="24"/>
      <c r="R16" s="24"/>
      <c r="S16" s="25" t="str">
        <f t="shared" si="1"/>
        <v/>
      </c>
      <c r="T16" s="26">
        <f t="shared" si="2"/>
        <v>6.4773011245314462</v>
      </c>
      <c r="U16" s="27">
        <f t="shared" si="3"/>
        <v>13.621643952365526</v>
      </c>
      <c r="V16" s="28">
        <f t="shared" si="4"/>
        <v>6.3970278587625504</v>
      </c>
      <c r="W16" s="29"/>
      <c r="X16" s="30"/>
      <c r="Y16" s="31"/>
      <c r="Z16" s="27"/>
      <c r="AA16" s="32"/>
      <c r="AB16" s="25"/>
    </row>
    <row r="17" spans="2:28" ht="16" thickBot="1" x14ac:dyDescent="0.25">
      <c r="B17" s="36">
        <f>SUM(K13:K19)</f>
        <v>42</v>
      </c>
      <c r="C17" s="34">
        <v>43105</v>
      </c>
      <c r="D17" s="27"/>
      <c r="E17" s="2245"/>
      <c r="F17" s="13"/>
      <c r="G17" s="14"/>
      <c r="H17" s="15"/>
      <c r="I17" s="16"/>
      <c r="J17" s="17"/>
      <c r="K17" s="18"/>
      <c r="L17" s="19"/>
      <c r="M17" s="20"/>
      <c r="N17" s="21" t="str">
        <f t="shared" si="0"/>
        <v/>
      </c>
      <c r="O17" s="22"/>
      <c r="P17" s="23"/>
      <c r="Q17" s="24"/>
      <c r="R17" s="24"/>
      <c r="S17" s="25" t="str">
        <f t="shared" si="1"/>
        <v/>
      </c>
      <c r="T17" s="26">
        <f t="shared" si="2"/>
        <v>5.5519723924555251</v>
      </c>
      <c r="U17" s="27">
        <f t="shared" si="3"/>
        <v>13.297319096356823</v>
      </c>
      <c r="V17" s="28">
        <f t="shared" si="4"/>
        <v>7.1443428278340795</v>
      </c>
      <c r="W17" s="29"/>
      <c r="X17" s="30"/>
      <c r="Y17" s="31"/>
      <c r="Z17" s="27"/>
      <c r="AA17" s="32"/>
      <c r="AB17" s="25"/>
    </row>
    <row r="18" spans="2:28" x14ac:dyDescent="0.2">
      <c r="B18" s="37" t="s">
        <v>27</v>
      </c>
      <c r="C18" s="34">
        <v>43106</v>
      </c>
      <c r="D18" s="27" t="s">
        <v>28</v>
      </c>
      <c r="E18" s="2245"/>
      <c r="F18" s="13" t="s">
        <v>29</v>
      </c>
      <c r="G18" s="14">
        <v>2.8310185185185185E-2</v>
      </c>
      <c r="H18" s="15">
        <v>7.18</v>
      </c>
      <c r="I18" s="16">
        <f>G18/H18</f>
        <v>3.9429227277416696E-3</v>
      </c>
      <c r="J18" s="17">
        <v>140</v>
      </c>
      <c r="K18" s="18">
        <v>42</v>
      </c>
      <c r="L18" s="19">
        <v>210</v>
      </c>
      <c r="M18" s="20"/>
      <c r="N18" s="21">
        <f t="shared" si="0"/>
        <v>1.0520645584138948</v>
      </c>
      <c r="O18" s="22" t="s">
        <v>30</v>
      </c>
      <c r="P18" s="23"/>
      <c r="Q18" s="24"/>
      <c r="R18" s="24"/>
      <c r="S18" s="25">
        <f t="shared" si="1"/>
        <v>1.5</v>
      </c>
      <c r="T18" s="26">
        <f t="shared" si="2"/>
        <v>10.758833479247592</v>
      </c>
      <c r="U18" s="27">
        <f t="shared" si="3"/>
        <v>13.980716260729279</v>
      </c>
      <c r="V18" s="28">
        <f t="shared" si="4"/>
        <v>7.7453467039012978</v>
      </c>
      <c r="W18" s="29"/>
      <c r="X18" s="30"/>
      <c r="Y18" s="31"/>
      <c r="Z18" s="27"/>
      <c r="AA18" s="32"/>
      <c r="AB18" s="25"/>
    </row>
    <row r="19" spans="2:28" ht="16" thickBot="1" x14ac:dyDescent="0.25">
      <c r="B19" s="38"/>
      <c r="C19" s="39">
        <v>43107</v>
      </c>
      <c r="D19" s="40"/>
      <c r="E19" s="2246"/>
      <c r="F19" s="41"/>
      <c r="G19" s="42"/>
      <c r="H19" s="43"/>
      <c r="I19" s="44"/>
      <c r="J19" s="45"/>
      <c r="K19" s="46"/>
      <c r="L19" s="47"/>
      <c r="M19" s="48"/>
      <c r="N19" s="49" t="str">
        <f t="shared" si="0"/>
        <v/>
      </c>
      <c r="O19" s="50"/>
      <c r="P19" s="51"/>
      <c r="Q19" s="52"/>
      <c r="R19" s="52"/>
      <c r="S19" s="53" t="str">
        <f t="shared" si="1"/>
        <v/>
      </c>
      <c r="T19" s="54">
        <f t="shared" si="2"/>
        <v>9.2218572679265076</v>
      </c>
      <c r="U19" s="55">
        <f t="shared" si="3"/>
        <v>13.647842064045248</v>
      </c>
      <c r="V19" s="56">
        <f t="shared" si="4"/>
        <v>3.2218827814816873</v>
      </c>
      <c r="W19" s="57"/>
      <c r="X19" s="30"/>
      <c r="Y19" s="31"/>
      <c r="Z19" s="27"/>
      <c r="AA19" s="32"/>
      <c r="AB19" s="25"/>
    </row>
    <row r="20" spans="2:28" ht="16" thickBot="1" x14ac:dyDescent="0.25">
      <c r="B20" s="58">
        <f>B13+1</f>
        <v>2</v>
      </c>
      <c r="C20" s="59">
        <v>43108</v>
      </c>
      <c r="D20" s="60" t="s">
        <v>31</v>
      </c>
      <c r="E20" s="2247"/>
      <c r="F20" s="61" t="s">
        <v>29</v>
      </c>
      <c r="G20" s="62">
        <v>3.0162037037037032E-2</v>
      </c>
      <c r="H20" s="63">
        <v>7.72</v>
      </c>
      <c r="I20" s="64">
        <f>G20/H20</f>
        <v>3.9069996161965066E-3</v>
      </c>
      <c r="J20" s="65">
        <v>141</v>
      </c>
      <c r="K20" s="66">
        <v>46</v>
      </c>
      <c r="L20" s="67">
        <v>215</v>
      </c>
      <c r="M20" s="68"/>
      <c r="N20" s="69">
        <f t="shared" si="0"/>
        <v>1.0673003657421514</v>
      </c>
      <c r="O20" s="70" t="s">
        <v>30</v>
      </c>
      <c r="P20" s="71"/>
      <c r="Q20" s="72"/>
      <c r="R20" s="72"/>
      <c r="S20" s="73">
        <f t="shared" si="1"/>
        <v>1.5248226950354611</v>
      </c>
      <c r="T20" s="74">
        <f t="shared" si="2"/>
        <v>14.475877658222721</v>
      </c>
      <c r="U20" s="60">
        <f t="shared" si="3"/>
        <v>14.418131538710837</v>
      </c>
      <c r="V20" s="75">
        <f t="shared" si="4"/>
        <v>4.4259847961187404</v>
      </c>
      <c r="W20" s="76"/>
      <c r="X20" s="30"/>
      <c r="Y20" s="31"/>
      <c r="Z20" s="27"/>
      <c r="AA20" s="32"/>
      <c r="AB20" s="25"/>
    </row>
    <row r="21" spans="2:28" x14ac:dyDescent="0.2">
      <c r="B21" s="77" t="s">
        <v>26</v>
      </c>
      <c r="C21" s="34">
        <v>43109</v>
      </c>
      <c r="D21" s="27"/>
      <c r="E21" s="2245"/>
      <c r="F21" s="13"/>
      <c r="G21" s="14"/>
      <c r="H21" s="15"/>
      <c r="I21" s="16"/>
      <c r="J21" s="17"/>
      <c r="K21" s="18"/>
      <c r="L21" s="19"/>
      <c r="M21" s="20"/>
      <c r="N21" s="21" t="str">
        <f t="shared" si="0"/>
        <v/>
      </c>
      <c r="O21" s="22"/>
      <c r="P21" s="23"/>
      <c r="Q21" s="24"/>
      <c r="R21" s="24"/>
      <c r="S21" s="25" t="str">
        <f t="shared" si="1"/>
        <v/>
      </c>
      <c r="T21" s="26">
        <f t="shared" si="2"/>
        <v>12.407895135619476</v>
      </c>
      <c r="U21" s="27">
        <f t="shared" si="3"/>
        <v>14.074842692551055</v>
      </c>
      <c r="V21" s="28">
        <f t="shared" si="4"/>
        <v>-5.7746119511884686E-2</v>
      </c>
      <c r="W21" s="29"/>
      <c r="X21" s="30"/>
      <c r="Y21" s="31"/>
      <c r="Z21" s="27"/>
      <c r="AA21" s="32"/>
      <c r="AB21" s="25"/>
    </row>
    <row r="22" spans="2:28" ht="16" thickBot="1" x14ac:dyDescent="0.25">
      <c r="B22" s="33">
        <f>SUM(H20:H26)</f>
        <v>32.89</v>
      </c>
      <c r="C22" s="34">
        <v>43110</v>
      </c>
      <c r="D22" s="27"/>
      <c r="E22" s="2245"/>
      <c r="F22" s="13"/>
      <c r="G22" s="14"/>
      <c r="H22" s="15"/>
      <c r="I22" s="16"/>
      <c r="J22" s="17"/>
      <c r="K22" s="18"/>
      <c r="L22" s="19"/>
      <c r="M22" s="20"/>
      <c r="N22" s="21" t="str">
        <f t="shared" si="0"/>
        <v/>
      </c>
      <c r="O22" s="22"/>
      <c r="P22" s="23"/>
      <c r="Q22" s="24"/>
      <c r="R22" s="24"/>
      <c r="S22" s="25" t="str">
        <f t="shared" si="1"/>
        <v/>
      </c>
      <c r="T22" s="26">
        <f t="shared" si="2"/>
        <v>10.635338687673837</v>
      </c>
      <c r="U22" s="27">
        <f t="shared" si="3"/>
        <v>13.739727390347458</v>
      </c>
      <c r="V22" s="28">
        <f t="shared" si="4"/>
        <v>1.6669475569315786</v>
      </c>
      <c r="W22" s="29"/>
      <c r="X22" s="30"/>
      <c r="Y22" s="31"/>
      <c r="Z22" s="27"/>
      <c r="AA22" s="32"/>
      <c r="AB22" s="25"/>
    </row>
    <row r="23" spans="2:28" x14ac:dyDescent="0.2">
      <c r="B23" s="35" t="s">
        <v>9</v>
      </c>
      <c r="C23" s="34">
        <v>43111</v>
      </c>
      <c r="D23" s="27"/>
      <c r="E23" s="2245"/>
      <c r="F23" s="13"/>
      <c r="G23" s="14"/>
      <c r="H23" s="15"/>
      <c r="I23" s="16"/>
      <c r="J23" s="17"/>
      <c r="K23" s="18"/>
      <c r="L23" s="19"/>
      <c r="M23" s="20"/>
      <c r="N23" s="21" t="str">
        <f t="shared" si="0"/>
        <v/>
      </c>
      <c r="O23" s="22"/>
      <c r="P23" s="23"/>
      <c r="Q23" s="24"/>
      <c r="R23" s="24"/>
      <c r="S23" s="25" t="str">
        <f t="shared" si="1"/>
        <v/>
      </c>
      <c r="T23" s="26">
        <f t="shared" si="2"/>
        <v>9.1160045894347181</v>
      </c>
      <c r="U23" s="27">
        <f t="shared" si="3"/>
        <v>13.412591023910613</v>
      </c>
      <c r="V23" s="28">
        <f t="shared" si="4"/>
        <v>3.1043887026736208</v>
      </c>
      <c r="W23" s="29"/>
      <c r="X23" s="30"/>
      <c r="Y23" s="31"/>
      <c r="Z23" s="27"/>
      <c r="AA23" s="32"/>
      <c r="AB23" s="25"/>
    </row>
    <row r="24" spans="2:28" ht="16" thickBot="1" x14ac:dyDescent="0.25">
      <c r="B24" s="36">
        <f>SUM(K20:K26)</f>
        <v>203</v>
      </c>
      <c r="C24" s="34">
        <v>43112</v>
      </c>
      <c r="D24" s="27"/>
      <c r="E24" s="2245"/>
      <c r="F24" s="13"/>
      <c r="G24" s="14"/>
      <c r="H24" s="15"/>
      <c r="I24" s="16"/>
      <c r="J24" s="17"/>
      <c r="K24" s="18"/>
      <c r="L24" s="19"/>
      <c r="M24" s="20"/>
      <c r="N24" s="21" t="str">
        <f t="shared" si="0"/>
        <v/>
      </c>
      <c r="O24" s="22"/>
      <c r="P24" s="23"/>
      <c r="Q24" s="24"/>
      <c r="R24" s="24"/>
      <c r="S24" s="25" t="str">
        <f t="shared" si="1"/>
        <v/>
      </c>
      <c r="T24" s="26">
        <f t="shared" si="2"/>
        <v>7.8137182195154722</v>
      </c>
      <c r="U24" s="27">
        <f t="shared" si="3"/>
        <v>13.093243618579407</v>
      </c>
      <c r="V24" s="28">
        <f t="shared" si="4"/>
        <v>4.2965864344758948</v>
      </c>
      <c r="W24" s="29"/>
      <c r="X24" s="30"/>
      <c r="Y24" s="31"/>
      <c r="Z24" s="27"/>
      <c r="AA24" s="32"/>
      <c r="AB24" s="25"/>
    </row>
    <row r="25" spans="2:28" x14ac:dyDescent="0.2">
      <c r="B25" s="37" t="s">
        <v>27</v>
      </c>
      <c r="C25" s="34">
        <v>43113</v>
      </c>
      <c r="D25" s="27" t="s">
        <v>32</v>
      </c>
      <c r="E25" s="2245"/>
      <c r="F25" s="13" t="s">
        <v>25</v>
      </c>
      <c r="G25" s="14">
        <v>3.5902777777777777E-2</v>
      </c>
      <c r="H25" s="15">
        <v>10.02</v>
      </c>
      <c r="I25" s="16">
        <f>G25/H25</f>
        <v>3.5831115546684409E-3</v>
      </c>
      <c r="J25" s="17">
        <v>152</v>
      </c>
      <c r="K25" s="18">
        <v>66</v>
      </c>
      <c r="L25" s="19">
        <v>235</v>
      </c>
      <c r="M25" s="20"/>
      <c r="N25" s="21">
        <f t="shared" si="0"/>
        <v>1.0698749559704122</v>
      </c>
      <c r="O25" s="22" t="s">
        <v>33</v>
      </c>
      <c r="P25" s="23"/>
      <c r="Q25" s="24"/>
      <c r="R25" s="24"/>
      <c r="S25" s="25">
        <f t="shared" si="1"/>
        <v>1.5460526315789473</v>
      </c>
      <c r="T25" s="26">
        <f t="shared" si="2"/>
        <v>16.126044188156119</v>
      </c>
      <c r="U25" s="27">
        <f t="shared" si="3"/>
        <v>14.352928294327517</v>
      </c>
      <c r="V25" s="28">
        <f t="shared" si="4"/>
        <v>5.2795253990639353</v>
      </c>
      <c r="W25" s="29"/>
      <c r="X25" s="30"/>
      <c r="Y25" s="31"/>
      <c r="Z25" s="27"/>
      <c r="AA25" s="32"/>
      <c r="AB25" s="25"/>
    </row>
    <row r="26" spans="2:28" ht="16" thickBot="1" x14ac:dyDescent="0.25">
      <c r="B26" s="38"/>
      <c r="C26" s="78">
        <v>43114</v>
      </c>
      <c r="D26" s="79" t="s">
        <v>34</v>
      </c>
      <c r="E26" s="2248"/>
      <c r="F26" s="80" t="s">
        <v>29</v>
      </c>
      <c r="G26" s="81">
        <v>6.010416666666666E-2</v>
      </c>
      <c r="H26" s="82">
        <v>15.15</v>
      </c>
      <c r="I26" s="83">
        <f>G26/H26</f>
        <v>3.9672717271727167E-3</v>
      </c>
      <c r="J26" s="84">
        <v>141</v>
      </c>
      <c r="K26" s="85">
        <v>91</v>
      </c>
      <c r="L26" s="86">
        <v>213</v>
      </c>
      <c r="M26" s="87"/>
      <c r="N26" s="88">
        <f t="shared" si="0"/>
        <v>1.0736837507280139</v>
      </c>
      <c r="O26" s="89" t="s">
        <v>33</v>
      </c>
      <c r="P26" s="90"/>
      <c r="Q26" s="91"/>
      <c r="R26" s="91"/>
      <c r="S26" s="53">
        <f t="shared" si="1"/>
        <v>1.5106382978723405</v>
      </c>
      <c r="T26" s="92">
        <f t="shared" si="2"/>
        <v>26.822323589848104</v>
      </c>
      <c r="U26" s="79">
        <f t="shared" si="3"/>
        <v>16.177858573034005</v>
      </c>
      <c r="V26" s="93">
        <f t="shared" si="4"/>
        <v>-1.7731158938286011</v>
      </c>
      <c r="W26" s="94"/>
      <c r="X26" s="30"/>
      <c r="Y26" s="31"/>
      <c r="Z26" s="27"/>
      <c r="AA26" s="32"/>
      <c r="AB26" s="25"/>
    </row>
    <row r="27" spans="2:28" ht="16" thickBot="1" x14ac:dyDescent="0.25">
      <c r="B27" s="95">
        <f>B20+1</f>
        <v>3</v>
      </c>
      <c r="C27" s="96">
        <v>43115</v>
      </c>
      <c r="D27" s="97"/>
      <c r="E27" s="2249"/>
      <c r="F27" s="98"/>
      <c r="G27" s="99"/>
      <c r="H27" s="100"/>
      <c r="I27" s="101"/>
      <c r="J27" s="102"/>
      <c r="K27" s="103"/>
      <c r="L27" s="104"/>
      <c r="M27" s="105"/>
      <c r="N27" s="106" t="str">
        <f t="shared" si="0"/>
        <v/>
      </c>
      <c r="O27" s="107"/>
      <c r="P27" s="108"/>
      <c r="Q27" s="109"/>
      <c r="R27" s="109"/>
      <c r="S27" s="110" t="str">
        <f t="shared" si="1"/>
        <v/>
      </c>
      <c r="T27" s="111">
        <f t="shared" si="2"/>
        <v>22.990563077012659</v>
      </c>
      <c r="U27" s="97">
        <f t="shared" si="3"/>
        <v>15.792671464152242</v>
      </c>
      <c r="V27" s="112">
        <f t="shared" si="4"/>
        <v>-10.644465016814099</v>
      </c>
      <c r="W27" s="113"/>
      <c r="X27" s="30"/>
      <c r="Y27" s="31"/>
      <c r="Z27" s="27"/>
      <c r="AA27" s="32"/>
      <c r="AB27" s="25"/>
    </row>
    <row r="28" spans="2:28" x14ac:dyDescent="0.2">
      <c r="B28" s="114" t="s">
        <v>26</v>
      </c>
      <c r="C28" s="34">
        <v>43116</v>
      </c>
      <c r="D28" s="27" t="s">
        <v>35</v>
      </c>
      <c r="E28" s="2245"/>
      <c r="F28" s="13" t="s">
        <v>29</v>
      </c>
      <c r="G28" s="14">
        <v>4.2928240740740746E-2</v>
      </c>
      <c r="H28" s="15">
        <v>9.9</v>
      </c>
      <c r="I28" s="16">
        <f>G28/H28</f>
        <v>4.3361859334081557E-3</v>
      </c>
      <c r="J28" s="17">
        <v>134</v>
      </c>
      <c r="K28" s="18">
        <v>56</v>
      </c>
      <c r="L28" s="19">
        <v>195</v>
      </c>
      <c r="M28" s="20"/>
      <c r="N28" s="21">
        <f t="shared" si="0"/>
        <v>1.0743538324420676</v>
      </c>
      <c r="O28" s="22" t="s">
        <v>33</v>
      </c>
      <c r="P28" s="23"/>
      <c r="Q28" s="24"/>
      <c r="R28" s="24"/>
      <c r="S28" s="25">
        <f t="shared" si="1"/>
        <v>1.455223880597015</v>
      </c>
      <c r="T28" s="26">
        <f t="shared" si="2"/>
        <v>27.706196923153708</v>
      </c>
      <c r="U28" s="27">
        <f t="shared" si="3"/>
        <v>16.749988810243856</v>
      </c>
      <c r="V28" s="28">
        <f t="shared" si="4"/>
        <v>-7.1978916128604169</v>
      </c>
      <c r="W28" s="29"/>
      <c r="X28" s="30"/>
      <c r="Y28" s="31"/>
      <c r="Z28" s="27"/>
      <c r="AA28" s="32"/>
      <c r="AB28" s="25"/>
    </row>
    <row r="29" spans="2:28" ht="16" thickBot="1" x14ac:dyDescent="0.25">
      <c r="B29" s="33">
        <f>SUM(H27:H33)</f>
        <v>42.980000000000004</v>
      </c>
      <c r="C29" s="34">
        <v>43117</v>
      </c>
      <c r="D29" s="27"/>
      <c r="E29" s="2245"/>
      <c r="F29" s="13"/>
      <c r="G29" s="14"/>
      <c r="H29" s="15"/>
      <c r="I29" s="16"/>
      <c r="J29" s="17"/>
      <c r="K29" s="18"/>
      <c r="L29" s="19"/>
      <c r="M29" s="20"/>
      <c r="N29" s="21" t="str">
        <f t="shared" si="0"/>
        <v/>
      </c>
      <c r="O29" s="22"/>
      <c r="P29" s="23"/>
      <c r="Q29" s="24"/>
      <c r="R29" s="24"/>
      <c r="S29" s="25" t="str">
        <f t="shared" si="1"/>
        <v/>
      </c>
      <c r="T29" s="26">
        <f t="shared" si="2"/>
        <v>23.748168791274608</v>
      </c>
      <c r="U29" s="27">
        <f t="shared" si="3"/>
        <v>16.351179552857097</v>
      </c>
      <c r="V29" s="28">
        <f t="shared" si="4"/>
        <v>-10.956208112909852</v>
      </c>
      <c r="W29" s="29"/>
      <c r="X29" s="30"/>
      <c r="Y29" s="31"/>
      <c r="Z29" s="27"/>
      <c r="AA29" s="32"/>
      <c r="AB29" s="25"/>
    </row>
    <row r="30" spans="2:28" x14ac:dyDescent="0.2">
      <c r="B30" s="35" t="s">
        <v>9</v>
      </c>
      <c r="C30" s="34">
        <v>43118</v>
      </c>
      <c r="D30" s="27" t="s">
        <v>36</v>
      </c>
      <c r="E30" s="2245"/>
      <c r="F30" s="13" t="s">
        <v>37</v>
      </c>
      <c r="G30" s="14">
        <v>4.1840277777777775E-2</v>
      </c>
      <c r="H30" s="15">
        <v>10.88</v>
      </c>
      <c r="I30" s="16">
        <f>G30/H30</f>
        <v>3.8456137663398686E-3</v>
      </c>
      <c r="J30" s="17">
        <v>147</v>
      </c>
      <c r="K30" s="18">
        <v>71</v>
      </c>
      <c r="L30" s="19">
        <v>214</v>
      </c>
      <c r="M30" s="20"/>
      <c r="N30" s="21">
        <f t="shared" si="0"/>
        <v>1.0456450043252594</v>
      </c>
      <c r="O30" s="22" t="s">
        <v>30</v>
      </c>
      <c r="P30" s="23"/>
      <c r="Q30" s="24"/>
      <c r="R30" s="24"/>
      <c r="S30" s="25">
        <f t="shared" si="1"/>
        <v>1.4557823129251701</v>
      </c>
      <c r="T30" s="26">
        <f t="shared" si="2"/>
        <v>30.498430392521094</v>
      </c>
      <c r="U30" s="27">
        <f t="shared" si="3"/>
        <v>17.652341944455738</v>
      </c>
      <c r="V30" s="28">
        <f t="shared" si="4"/>
        <v>-7.3969892384175111</v>
      </c>
      <c r="W30" s="29"/>
      <c r="X30" s="30"/>
      <c r="Y30" s="31"/>
      <c r="Z30" s="27"/>
      <c r="AA30" s="32"/>
      <c r="AB30" s="25"/>
    </row>
    <row r="31" spans="2:28" ht="16" thickBot="1" x14ac:dyDescent="0.25">
      <c r="B31" s="36">
        <f>SUM(K27:K33)</f>
        <v>263</v>
      </c>
      <c r="C31" s="34">
        <v>43119</v>
      </c>
      <c r="D31" s="27" t="s">
        <v>38</v>
      </c>
      <c r="E31" s="2245"/>
      <c r="F31" s="13" t="s">
        <v>29</v>
      </c>
      <c r="G31" s="14">
        <v>4.7951388888888891E-2</v>
      </c>
      <c r="H31" s="15">
        <v>12.2</v>
      </c>
      <c r="I31" s="16">
        <f>G31/H31</f>
        <v>3.9304417122040074E-3</v>
      </c>
      <c r="J31" s="17">
        <v>137</v>
      </c>
      <c r="K31" s="18">
        <v>70</v>
      </c>
      <c r="L31" s="19">
        <v>210</v>
      </c>
      <c r="M31" s="20"/>
      <c r="N31" s="21">
        <f t="shared" si="0"/>
        <v>1.0487343297974927</v>
      </c>
      <c r="O31" s="22" t="s">
        <v>33</v>
      </c>
      <c r="P31" s="23"/>
      <c r="Q31" s="24"/>
      <c r="R31" s="24"/>
      <c r="S31" s="25">
        <f t="shared" si="1"/>
        <v>1.5328467153284671</v>
      </c>
      <c r="T31" s="26">
        <f t="shared" si="2"/>
        <v>36.14151176501808</v>
      </c>
      <c r="U31" s="27">
        <f t="shared" si="3"/>
        <v>18.898714755302031</v>
      </c>
      <c r="V31" s="28">
        <f t="shared" si="4"/>
        <v>-12.846088448065355</v>
      </c>
      <c r="W31" s="29"/>
      <c r="X31" s="30"/>
      <c r="Y31" s="31"/>
      <c r="Z31" s="27"/>
      <c r="AA31" s="32"/>
      <c r="AB31" s="25"/>
    </row>
    <row r="32" spans="2:28" x14ac:dyDescent="0.2">
      <c r="B32" s="37" t="s">
        <v>27</v>
      </c>
      <c r="C32" s="34">
        <v>43120</v>
      </c>
      <c r="D32" s="27"/>
      <c r="E32" s="2245"/>
      <c r="F32" s="13"/>
      <c r="G32" s="14"/>
      <c r="H32" s="15"/>
      <c r="I32" s="16"/>
      <c r="J32" s="17"/>
      <c r="K32" s="18"/>
      <c r="L32" s="19"/>
      <c r="M32" s="20"/>
      <c r="N32" s="21" t="str">
        <f t="shared" si="0"/>
        <v/>
      </c>
      <c r="O32" s="22"/>
      <c r="P32" s="23"/>
      <c r="Q32" s="24"/>
      <c r="R32" s="24"/>
      <c r="S32" s="25" t="str">
        <f t="shared" si="1"/>
        <v/>
      </c>
      <c r="T32" s="26">
        <f t="shared" si="2"/>
        <v>30.978438655729782</v>
      </c>
      <c r="U32" s="27">
        <f t="shared" si="3"/>
        <v>18.448745356366267</v>
      </c>
      <c r="V32" s="28">
        <f t="shared" si="4"/>
        <v>-17.24279700971605</v>
      </c>
      <c r="W32" s="29"/>
      <c r="X32" s="30"/>
      <c r="Y32" s="31"/>
      <c r="Z32" s="27"/>
      <c r="AA32" s="32"/>
      <c r="AB32" s="25"/>
    </row>
    <row r="33" spans="1:30" customFormat="1" ht="16" thickBot="1" x14ac:dyDescent="0.25">
      <c r="A33" s="1"/>
      <c r="B33" s="38"/>
      <c r="C33" s="115">
        <v>43121</v>
      </c>
      <c r="D33" s="116" t="s">
        <v>39</v>
      </c>
      <c r="E33" s="2250" t="s">
        <v>40</v>
      </c>
      <c r="F33" s="117" t="s">
        <v>41</v>
      </c>
      <c r="G33" s="118">
        <v>3.0717592592592591E-2</v>
      </c>
      <c r="H33" s="119">
        <v>10</v>
      </c>
      <c r="I33" s="120">
        <f>G33/H33</f>
        <v>3.0717592592592593E-3</v>
      </c>
      <c r="J33" s="121">
        <v>161</v>
      </c>
      <c r="K33" s="122">
        <v>66</v>
      </c>
      <c r="L33" s="123">
        <v>255</v>
      </c>
      <c r="M33" s="124"/>
      <c r="N33" s="125">
        <f t="shared" si="0"/>
        <v>0.99524999999999986</v>
      </c>
      <c r="O33" s="126" t="s">
        <v>30</v>
      </c>
      <c r="P33" s="51"/>
      <c r="Q33" s="52"/>
      <c r="R33" s="52"/>
      <c r="S33" s="127">
        <f t="shared" si="1"/>
        <v>1.5838509316770186</v>
      </c>
      <c r="T33" s="54">
        <f t="shared" si="2"/>
        <v>35.981518847768385</v>
      </c>
      <c r="U33" s="40">
        <f t="shared" si="3"/>
        <v>19.580918085976595</v>
      </c>
      <c r="V33" s="56">
        <f t="shared" si="4"/>
        <v>-12.529693299363515</v>
      </c>
      <c r="W33" s="57"/>
      <c r="X33" s="128"/>
      <c r="Y33" s="129"/>
      <c r="Z33" s="27"/>
      <c r="AA33" s="130"/>
      <c r="AB33" s="25"/>
      <c r="AC33" s="3"/>
      <c r="AD33" s="3"/>
    </row>
    <row r="34" spans="1:30" ht="16" thickBot="1" x14ac:dyDescent="0.25">
      <c r="B34" s="131">
        <f>B27+1</f>
        <v>4</v>
      </c>
      <c r="C34" s="59">
        <v>43122</v>
      </c>
      <c r="D34" s="60"/>
      <c r="E34" s="2247"/>
      <c r="F34" s="132"/>
      <c r="G34" s="62"/>
      <c r="H34" s="133"/>
      <c r="I34" s="134"/>
      <c r="J34" s="135"/>
      <c r="K34" s="66"/>
      <c r="L34" s="67"/>
      <c r="M34" s="68"/>
      <c r="N34" s="69" t="str">
        <f t="shared" si="0"/>
        <v/>
      </c>
      <c r="O34" s="70"/>
      <c r="P34" s="71"/>
      <c r="Q34" s="72"/>
      <c r="R34" s="72"/>
      <c r="S34" s="136" t="str">
        <f t="shared" si="1"/>
        <v/>
      </c>
      <c r="T34" s="74">
        <f t="shared" si="2"/>
        <v>30.84130186951576</v>
      </c>
      <c r="U34" s="60">
        <f t="shared" si="3"/>
        <v>19.114705750596201</v>
      </c>
      <c r="V34" s="137">
        <f t="shared" si="4"/>
        <v>-16.400600761791789</v>
      </c>
      <c r="W34" s="76"/>
      <c r="X34" s="30"/>
      <c r="Y34" s="31"/>
      <c r="Z34" s="27"/>
      <c r="AA34" s="32"/>
      <c r="AB34" s="25"/>
    </row>
    <row r="35" spans="1:30" x14ac:dyDescent="0.2">
      <c r="B35" s="138" t="s">
        <v>26</v>
      </c>
      <c r="C35" s="34">
        <v>43123</v>
      </c>
      <c r="D35" s="27" t="s">
        <v>42</v>
      </c>
      <c r="E35" s="2245"/>
      <c r="F35" s="139" t="s">
        <v>29</v>
      </c>
      <c r="G35" s="14">
        <v>5.9432870370370372E-2</v>
      </c>
      <c r="H35" s="140">
        <v>15.01</v>
      </c>
      <c r="I35" s="141">
        <f>G35/H35</f>
        <v>3.9595516569200778E-3</v>
      </c>
      <c r="J35" s="142">
        <v>137</v>
      </c>
      <c r="K35" s="18">
        <v>84</v>
      </c>
      <c r="L35" s="19">
        <v>208</v>
      </c>
      <c r="M35" s="143"/>
      <c r="N35" s="144">
        <f t="shared" si="0"/>
        <v>1.0464396284829722</v>
      </c>
      <c r="O35" s="22" t="s">
        <v>33</v>
      </c>
      <c r="P35" s="23"/>
      <c r="Q35" s="24"/>
      <c r="R35" s="24"/>
      <c r="S35" s="25">
        <f t="shared" si="1"/>
        <v>1.5182481751824817</v>
      </c>
      <c r="T35" s="26">
        <f t="shared" si="2"/>
        <v>38.435401602442077</v>
      </c>
      <c r="U35" s="27">
        <f t="shared" si="3"/>
        <v>20.659593708915338</v>
      </c>
      <c r="V35" s="28">
        <f t="shared" si="4"/>
        <v>-11.726596118919559</v>
      </c>
      <c r="W35" s="29"/>
      <c r="X35" s="30"/>
      <c r="Y35" s="31"/>
      <c r="Z35" s="27"/>
      <c r="AA35" s="32"/>
      <c r="AB35" s="25"/>
    </row>
    <row r="36" spans="1:30" ht="16" thickBot="1" x14ac:dyDescent="0.25">
      <c r="B36" s="33">
        <f>SUM(H34:H40)</f>
        <v>60.78</v>
      </c>
      <c r="C36" s="34">
        <v>43124</v>
      </c>
      <c r="D36" s="27" t="s">
        <v>43</v>
      </c>
      <c r="E36" s="2245"/>
      <c r="F36" s="139" t="s">
        <v>44</v>
      </c>
      <c r="G36" s="14">
        <v>4.1539351851851855E-2</v>
      </c>
      <c r="H36" s="140">
        <v>11.57</v>
      </c>
      <c r="I36" s="141">
        <f>G36/H36</f>
        <v>3.5902637728480427E-3</v>
      </c>
      <c r="J36" s="142">
        <v>153</v>
      </c>
      <c r="K36" s="18">
        <v>74</v>
      </c>
      <c r="L36" s="19">
        <v>223</v>
      </c>
      <c r="M36" s="143"/>
      <c r="N36" s="144">
        <f t="shared" si="0"/>
        <v>1.0172695612384972</v>
      </c>
      <c r="O36" s="22" t="s">
        <v>30</v>
      </c>
      <c r="P36" s="23"/>
      <c r="Q36" s="24"/>
      <c r="R36" s="24"/>
      <c r="S36" s="25">
        <f t="shared" si="1"/>
        <v>1.457516339869281</v>
      </c>
      <c r="T36" s="26">
        <f t="shared" si="2"/>
        <v>43.516058516378926</v>
      </c>
      <c r="U36" s="27">
        <f t="shared" si="3"/>
        <v>21.929603382512592</v>
      </c>
      <c r="V36" s="28">
        <f t="shared" si="4"/>
        <v>-17.775807893526739</v>
      </c>
      <c r="W36" s="29"/>
      <c r="X36" s="30"/>
      <c r="Y36" s="31"/>
      <c r="Z36" s="27"/>
      <c r="AA36" s="32"/>
      <c r="AB36" s="25"/>
    </row>
    <row r="37" spans="1:30" x14ac:dyDescent="0.2">
      <c r="B37" s="35" t="s">
        <v>9</v>
      </c>
      <c r="C37" s="34">
        <v>43125</v>
      </c>
      <c r="D37" s="27" t="s">
        <v>45</v>
      </c>
      <c r="E37" s="2245"/>
      <c r="F37" s="145" t="s">
        <v>25</v>
      </c>
      <c r="G37" s="14">
        <v>4.445601851851852E-2</v>
      </c>
      <c r="H37" s="146">
        <v>12.07</v>
      </c>
      <c r="I37" s="147">
        <f>G37/H37</f>
        <v>3.6831829758507471E-3</v>
      </c>
      <c r="J37" s="148">
        <v>145</v>
      </c>
      <c r="K37" s="18">
        <v>73</v>
      </c>
      <c r="L37" s="19">
        <v>223</v>
      </c>
      <c r="M37" s="143"/>
      <c r="N37" s="144">
        <f t="shared" si="0"/>
        <v>1.0435973975339929</v>
      </c>
      <c r="O37" s="22" t="s">
        <v>46</v>
      </c>
      <c r="P37" s="23"/>
      <c r="Q37" s="24"/>
      <c r="R37" s="24"/>
      <c r="S37" s="25">
        <f t="shared" si="1"/>
        <v>1.5379310344827586</v>
      </c>
      <c r="T37" s="26">
        <f t="shared" si="2"/>
        <v>47.728050156896224</v>
      </c>
      <c r="U37" s="27">
        <f t="shared" si="3"/>
        <v>23.145565206738482</v>
      </c>
      <c r="V37" s="28">
        <f t="shared" si="4"/>
        <v>-21.586455133866334</v>
      </c>
      <c r="W37" s="29"/>
      <c r="X37" s="30"/>
      <c r="Y37" s="31"/>
      <c r="Z37" s="27"/>
      <c r="AA37" s="32"/>
      <c r="AB37" s="25"/>
    </row>
    <row r="38" spans="1:30" ht="16" thickBot="1" x14ac:dyDescent="0.25">
      <c r="B38" s="36">
        <f>SUM(K34:K40)</f>
        <v>360</v>
      </c>
      <c r="C38" s="34">
        <v>43126</v>
      </c>
      <c r="D38" s="27"/>
      <c r="E38" s="2245"/>
      <c r="F38" s="145"/>
      <c r="G38" s="14"/>
      <c r="H38" s="146"/>
      <c r="I38" s="147"/>
      <c r="J38" s="148"/>
      <c r="K38" s="18"/>
      <c r="L38" s="19"/>
      <c r="M38" s="143"/>
      <c r="N38" s="144" t="str">
        <f t="shared" si="0"/>
        <v/>
      </c>
      <c r="O38" s="22"/>
      <c r="P38" s="23"/>
      <c r="Q38" s="24"/>
      <c r="R38" s="24"/>
      <c r="S38" s="25" t="str">
        <f t="shared" si="1"/>
        <v/>
      </c>
      <c r="T38" s="26">
        <f t="shared" si="2"/>
        <v>40.909757277339622</v>
      </c>
      <c r="U38" s="27">
        <f t="shared" si="3"/>
        <v>22.594480320863756</v>
      </c>
      <c r="V38" s="28">
        <f t="shared" si="4"/>
        <v>-24.582484950157742</v>
      </c>
      <c r="W38" s="29"/>
      <c r="X38" s="30"/>
      <c r="Y38" s="31"/>
      <c r="Z38" s="27"/>
      <c r="AA38" s="32"/>
      <c r="AB38" s="25"/>
    </row>
    <row r="39" spans="1:30" x14ac:dyDescent="0.2">
      <c r="B39" s="37" t="s">
        <v>27</v>
      </c>
      <c r="C39" s="34">
        <v>43127</v>
      </c>
      <c r="D39" s="27" t="s">
        <v>47</v>
      </c>
      <c r="E39" s="2245"/>
      <c r="F39" s="145" t="s">
        <v>48</v>
      </c>
      <c r="G39" s="14">
        <v>3.2268518518518523E-2</v>
      </c>
      <c r="H39" s="146">
        <v>10.07</v>
      </c>
      <c r="I39" s="147">
        <f>G39/H39</f>
        <v>3.2044209055132594E-3</v>
      </c>
      <c r="J39" s="148">
        <v>151</v>
      </c>
      <c r="K39" s="18">
        <v>64</v>
      </c>
      <c r="L39" s="19">
        <v>247</v>
      </c>
      <c r="M39" s="149"/>
      <c r="N39" s="144">
        <f t="shared" si="0"/>
        <v>1.0056603773584907</v>
      </c>
      <c r="O39" s="22" t="s">
        <v>30</v>
      </c>
      <c r="P39" s="23"/>
      <c r="Q39" s="24"/>
      <c r="R39" s="24"/>
      <c r="S39" s="25">
        <f t="shared" si="1"/>
        <v>1.6357615894039734</v>
      </c>
      <c r="T39" s="26">
        <f t="shared" si="2"/>
        <v>44.20836338057682</v>
      </c>
      <c r="U39" s="27">
        <f t="shared" si="3"/>
        <v>23.580326027509859</v>
      </c>
      <c r="V39" s="28">
        <f t="shared" si="4"/>
        <v>-18.315276956475866</v>
      </c>
      <c r="W39" s="29"/>
      <c r="X39" s="30"/>
      <c r="Y39" s="31"/>
      <c r="Z39" s="27"/>
      <c r="AA39" s="32"/>
      <c r="AB39" s="25"/>
    </row>
    <row r="40" spans="1:30" ht="16" thickBot="1" x14ac:dyDescent="0.25">
      <c r="B40" s="38">
        <f>AVERAGE(W34:W40)</f>
        <v>1.9204437097870322</v>
      </c>
      <c r="C40" s="150">
        <v>43128</v>
      </c>
      <c r="D40" s="79" t="s">
        <v>49</v>
      </c>
      <c r="E40" s="2248"/>
      <c r="F40" s="151" t="s">
        <v>29</v>
      </c>
      <c r="G40" s="81">
        <v>5.1168981481481489E-2</v>
      </c>
      <c r="H40" s="82">
        <v>12.06</v>
      </c>
      <c r="I40" s="83">
        <f>G40/H40</f>
        <v>4.2428674528591616E-3</v>
      </c>
      <c r="J40" s="84">
        <v>123</v>
      </c>
      <c r="K40" s="85">
        <v>65</v>
      </c>
      <c r="L40" s="86">
        <v>193</v>
      </c>
      <c r="M40" s="152"/>
      <c r="N40" s="88">
        <f t="shared" si="0"/>
        <v>1.0404509316164279</v>
      </c>
      <c r="O40" s="89" t="s">
        <v>33</v>
      </c>
      <c r="P40" s="90"/>
      <c r="Q40" s="91"/>
      <c r="R40" s="91"/>
      <c r="S40" s="53">
        <f t="shared" si="1"/>
        <v>1.5691056910569106</v>
      </c>
      <c r="T40" s="92">
        <f t="shared" si="2"/>
        <v>47.178597183351563</v>
      </c>
      <c r="U40" s="79">
        <f t="shared" si="3"/>
        <v>24.566508741140577</v>
      </c>
      <c r="V40" s="93">
        <f t="shared" si="4"/>
        <v>-20.628037353066961</v>
      </c>
      <c r="W40" s="94">
        <f>T40/U40</f>
        <v>1.9204437097870322</v>
      </c>
      <c r="X40" s="30"/>
      <c r="Y40" s="31"/>
      <c r="Z40" s="6"/>
      <c r="AA40" s="9"/>
      <c r="AB40" s="10"/>
    </row>
    <row r="41" spans="1:30" ht="16" thickBot="1" x14ac:dyDescent="0.25">
      <c r="B41" s="153">
        <f>B34+1</f>
        <v>5</v>
      </c>
      <c r="C41" s="154">
        <v>43129</v>
      </c>
      <c r="D41" s="155"/>
      <c r="E41" s="2251"/>
      <c r="F41" s="156"/>
      <c r="G41" s="157"/>
      <c r="H41" s="158"/>
      <c r="I41" s="159"/>
      <c r="J41" s="160"/>
      <c r="K41" s="161"/>
      <c r="L41" s="162"/>
      <c r="M41" s="163"/>
      <c r="N41" s="164" t="str">
        <f t="shared" si="0"/>
        <v/>
      </c>
      <c r="O41" s="165"/>
      <c r="P41" s="166"/>
      <c r="Q41" s="167"/>
      <c r="R41" s="167"/>
      <c r="S41" s="168" t="str">
        <f t="shared" si="1"/>
        <v/>
      </c>
      <c r="T41" s="169">
        <f t="shared" si="2"/>
        <v>40.438797585729908</v>
      </c>
      <c r="U41" s="155">
        <f t="shared" si="3"/>
        <v>23.981591866351515</v>
      </c>
      <c r="V41" s="170">
        <f t="shared" si="4"/>
        <v>-22.612088442210986</v>
      </c>
      <c r="W41" s="171">
        <f t="shared" ref="W41:W104" si="5">T41/U41</f>
        <v>1.6862432573739794</v>
      </c>
      <c r="X41" s="30"/>
      <c r="Y41" s="31"/>
      <c r="Z41" s="6"/>
      <c r="AA41" s="9"/>
      <c r="AB41" s="10"/>
    </row>
    <row r="42" spans="1:30" x14ac:dyDescent="0.2">
      <c r="B42" s="172" t="s">
        <v>26</v>
      </c>
      <c r="C42" s="34">
        <v>43130</v>
      </c>
      <c r="D42" s="6" t="s">
        <v>50</v>
      </c>
      <c r="E42" s="2244"/>
      <c r="F42" s="145" t="s">
        <v>29</v>
      </c>
      <c r="G42" s="14">
        <v>5.8726851851851856E-2</v>
      </c>
      <c r="H42" s="146">
        <v>15.21</v>
      </c>
      <c r="I42" s="147">
        <f>G42/H42</f>
        <v>3.8610684978206346E-3</v>
      </c>
      <c r="J42" s="148">
        <v>138</v>
      </c>
      <c r="K42" s="18">
        <v>87</v>
      </c>
      <c r="L42" s="19">
        <v>212</v>
      </c>
      <c r="M42" s="149"/>
      <c r="N42" s="144">
        <f t="shared" si="0"/>
        <v>1.0400355803070735</v>
      </c>
      <c r="O42" s="22" t="s">
        <v>33</v>
      </c>
      <c r="P42" s="23"/>
      <c r="Q42" s="24"/>
      <c r="R42" s="24"/>
      <c r="S42" s="25">
        <f t="shared" si="1"/>
        <v>1.536231884057971</v>
      </c>
      <c r="T42" s="26">
        <f t="shared" si="2"/>
        <v>47.090397930625635</v>
      </c>
      <c r="U42" s="27">
        <f t="shared" si="3"/>
        <v>25.482030155247909</v>
      </c>
      <c r="V42" s="28">
        <f t="shared" si="4"/>
        <v>-16.457205719378393</v>
      </c>
      <c r="W42" s="29">
        <f t="shared" si="5"/>
        <v>1.8479845461185744</v>
      </c>
      <c r="X42" s="30"/>
      <c r="Y42" s="31"/>
      <c r="Z42" s="27"/>
      <c r="AA42" s="32"/>
      <c r="AB42" s="25"/>
    </row>
    <row r="43" spans="1:30" ht="16" thickBot="1" x14ac:dyDescent="0.25">
      <c r="B43" s="33">
        <f>SUM(H41:H47)</f>
        <v>70.040000000000006</v>
      </c>
      <c r="C43" s="34">
        <v>43131</v>
      </c>
      <c r="D43" s="27" t="s">
        <v>51</v>
      </c>
      <c r="E43" s="2245"/>
      <c r="F43" s="173" t="s">
        <v>25</v>
      </c>
      <c r="G43" s="14">
        <v>4.1701388888888885E-2</v>
      </c>
      <c r="H43" s="146">
        <v>11.45</v>
      </c>
      <c r="I43" s="147">
        <f>G43/H43</f>
        <v>3.6420426977195534E-3</v>
      </c>
      <c r="J43" s="148">
        <v>146</v>
      </c>
      <c r="K43" s="18">
        <v>72</v>
      </c>
      <c r="L43" s="19">
        <v>230</v>
      </c>
      <c r="M43" s="149"/>
      <c r="N43" s="144">
        <f t="shared" si="0"/>
        <v>1.0643334189571023</v>
      </c>
      <c r="O43" s="22" t="s">
        <v>46</v>
      </c>
      <c r="P43" s="23"/>
      <c r="Q43" s="24"/>
      <c r="R43" s="24"/>
      <c r="S43" s="25">
        <f t="shared" si="1"/>
        <v>1.5753424657534247</v>
      </c>
      <c r="T43" s="26">
        <f t="shared" si="2"/>
        <v>50.648912511964831</v>
      </c>
      <c r="U43" s="27">
        <f t="shared" si="3"/>
        <v>26.589600865837244</v>
      </c>
      <c r="V43" s="28">
        <f t="shared" si="4"/>
        <v>-21.608367775377726</v>
      </c>
      <c r="W43" s="29">
        <f t="shared" si="5"/>
        <v>1.9048391424724012</v>
      </c>
      <c r="X43" s="30"/>
      <c r="Y43" s="31"/>
      <c r="Z43" s="27"/>
      <c r="AA43" s="32"/>
      <c r="AB43" s="25"/>
    </row>
    <row r="44" spans="1:30" x14ac:dyDescent="0.2">
      <c r="B44" s="35" t="s">
        <v>9</v>
      </c>
      <c r="C44" s="34">
        <v>43132</v>
      </c>
      <c r="D44" s="27"/>
      <c r="E44" s="2245"/>
      <c r="F44" s="173"/>
      <c r="G44" s="14"/>
      <c r="H44" s="174"/>
      <c r="I44" s="175"/>
      <c r="J44" s="176"/>
      <c r="K44" s="18"/>
      <c r="L44" s="19"/>
      <c r="M44" s="149"/>
      <c r="N44" s="144" t="str">
        <f t="shared" si="0"/>
        <v/>
      </c>
      <c r="O44" s="22"/>
      <c r="P44" s="23"/>
      <c r="Q44" s="24"/>
      <c r="R44" s="24"/>
      <c r="S44" s="25" t="str">
        <f t="shared" si="1"/>
        <v/>
      </c>
      <c r="T44" s="26">
        <f t="shared" si="2"/>
        <v>43.413353581684142</v>
      </c>
      <c r="U44" s="27">
        <f t="shared" si="3"/>
        <v>25.956515130936356</v>
      </c>
      <c r="V44" s="28">
        <f t="shared" si="4"/>
        <v>-24.059311646127586</v>
      </c>
      <c r="W44" s="29">
        <f t="shared" si="5"/>
        <v>1.672541686073328</v>
      </c>
      <c r="X44" s="30"/>
      <c r="Y44" s="31"/>
      <c r="Z44" s="27"/>
      <c r="AA44" s="32"/>
      <c r="AB44" s="25"/>
    </row>
    <row r="45" spans="1:30" ht="16" thickBot="1" x14ac:dyDescent="0.25">
      <c r="B45" s="36">
        <f>SUM(K41:K47)</f>
        <v>398</v>
      </c>
      <c r="C45" s="34">
        <v>43133</v>
      </c>
      <c r="D45" s="27" t="s">
        <v>52</v>
      </c>
      <c r="E45" s="2245"/>
      <c r="F45" s="173" t="s">
        <v>25</v>
      </c>
      <c r="G45" s="14">
        <v>4.5335648148148146E-2</v>
      </c>
      <c r="H45" s="174">
        <v>13.3</v>
      </c>
      <c r="I45" s="175">
        <f>G45/H45</f>
        <v>3.4086953494848228E-3</v>
      </c>
      <c r="J45" s="176">
        <v>148</v>
      </c>
      <c r="K45" s="18">
        <v>83</v>
      </c>
      <c r="L45" s="19">
        <v>236</v>
      </c>
      <c r="M45" s="149"/>
      <c r="N45" s="144">
        <f t="shared" si="0"/>
        <v>1.0221273772666961</v>
      </c>
      <c r="O45" s="22" t="s">
        <v>46</v>
      </c>
      <c r="P45" s="23"/>
      <c r="Q45" s="24"/>
      <c r="R45" s="24"/>
      <c r="S45" s="25">
        <f t="shared" si="1"/>
        <v>1.5945945945945945</v>
      </c>
      <c r="T45" s="26">
        <f t="shared" si="2"/>
        <v>49.068588784300694</v>
      </c>
      <c r="U45" s="27">
        <f t="shared" si="3"/>
        <v>27.31469334210454</v>
      </c>
      <c r="V45" s="28">
        <f t="shared" si="4"/>
        <v>-17.456838450747785</v>
      </c>
      <c r="W45" s="29">
        <f t="shared" si="5"/>
        <v>1.7964173410163593</v>
      </c>
      <c r="X45" s="30"/>
      <c r="Y45" s="31"/>
      <c r="Z45" s="27"/>
      <c r="AA45" s="32"/>
      <c r="AB45" s="25"/>
    </row>
    <row r="46" spans="1:30" x14ac:dyDescent="0.2">
      <c r="B46" s="37" t="s">
        <v>27</v>
      </c>
      <c r="C46" s="34">
        <v>43134</v>
      </c>
      <c r="D46" s="27" t="s">
        <v>53</v>
      </c>
      <c r="E46" s="2245"/>
      <c r="F46" s="173" t="s">
        <v>29</v>
      </c>
      <c r="G46" s="14">
        <v>8.8993055555555547E-2</v>
      </c>
      <c r="H46" s="174">
        <v>22.07</v>
      </c>
      <c r="I46" s="175">
        <f>G46/H46</f>
        <v>4.0323088153853895E-3</v>
      </c>
      <c r="J46" s="176">
        <v>130</v>
      </c>
      <c r="K46" s="18">
        <v>123</v>
      </c>
      <c r="L46" s="19">
        <v>202</v>
      </c>
      <c r="M46" s="177"/>
      <c r="N46" s="144">
        <f t="shared" si="0"/>
        <v>1.03492763666409</v>
      </c>
      <c r="O46" s="22" t="s">
        <v>33</v>
      </c>
      <c r="P46" s="23"/>
      <c r="Q46" s="24"/>
      <c r="R46" s="24"/>
      <c r="S46" s="25">
        <f t="shared" si="1"/>
        <v>1.5538461538461539</v>
      </c>
      <c r="T46" s="26">
        <f t="shared" si="2"/>
        <v>59.630218957972026</v>
      </c>
      <c r="U46" s="27">
        <f t="shared" si="3"/>
        <v>29.592914929197288</v>
      </c>
      <c r="V46" s="28">
        <f t="shared" si="4"/>
        <v>-21.753895442196153</v>
      </c>
      <c r="W46" s="29">
        <f t="shared" si="5"/>
        <v>2.0150167396703123</v>
      </c>
      <c r="X46" s="30"/>
      <c r="Y46" s="31"/>
      <c r="Z46" s="27"/>
      <c r="AA46" s="32"/>
      <c r="AB46" s="25"/>
    </row>
    <row r="47" spans="1:30" ht="16" thickBot="1" x14ac:dyDescent="0.25">
      <c r="B47" s="38">
        <f>AVERAGE(W41:W47)</f>
        <v>1.8291924806230557</v>
      </c>
      <c r="C47" s="39">
        <v>43135</v>
      </c>
      <c r="D47" s="40" t="s">
        <v>54</v>
      </c>
      <c r="E47" s="2246"/>
      <c r="F47" s="178" t="s">
        <v>29</v>
      </c>
      <c r="G47" s="42">
        <v>4.2951388888888886E-2</v>
      </c>
      <c r="H47" s="179">
        <v>8.01</v>
      </c>
      <c r="I47" s="180">
        <f>G47/H47</f>
        <v>5.3622208350672766E-3</v>
      </c>
      <c r="J47" s="181">
        <v>108</v>
      </c>
      <c r="K47" s="46">
        <v>33</v>
      </c>
      <c r="L47" s="47">
        <v>153</v>
      </c>
      <c r="M47" s="182"/>
      <c r="N47" s="49">
        <f t="shared" si="0"/>
        <v>1.0424157303370787</v>
      </c>
      <c r="O47" s="50" t="s">
        <v>33</v>
      </c>
      <c r="P47" s="51"/>
      <c r="Q47" s="52"/>
      <c r="R47" s="52"/>
      <c r="S47" s="53">
        <f t="shared" si="1"/>
        <v>1.4166666666666667</v>
      </c>
      <c r="T47" s="54">
        <f t="shared" si="2"/>
        <v>55.825901963976023</v>
      </c>
      <c r="U47" s="55">
        <f t="shared" si="3"/>
        <v>29.674036002311638</v>
      </c>
      <c r="V47" s="56">
        <f t="shared" si="4"/>
        <v>-30.037304028774738</v>
      </c>
      <c r="W47" s="57">
        <f t="shared" si="5"/>
        <v>1.8813046516364382</v>
      </c>
      <c r="X47" s="30"/>
      <c r="Y47" s="31"/>
      <c r="Z47" s="27"/>
      <c r="AA47" s="32"/>
      <c r="AB47" s="25"/>
    </row>
    <row r="48" spans="1:30" ht="16" thickBot="1" x14ac:dyDescent="0.25">
      <c r="B48" s="183">
        <f>B41+1</f>
        <v>6</v>
      </c>
      <c r="C48" s="59">
        <v>43136</v>
      </c>
      <c r="D48" s="60" t="s">
        <v>55</v>
      </c>
      <c r="E48" s="2247"/>
      <c r="F48" s="132" t="s">
        <v>56</v>
      </c>
      <c r="G48" s="62">
        <v>3.4768518518518525E-2</v>
      </c>
      <c r="H48" s="133">
        <v>9.1999999999999993</v>
      </c>
      <c r="I48" s="134">
        <f>G48/H48</f>
        <v>3.7791867954911442E-3</v>
      </c>
      <c r="J48" s="135">
        <v>139</v>
      </c>
      <c r="K48" s="66">
        <v>61</v>
      </c>
      <c r="L48" s="67">
        <v>206</v>
      </c>
      <c r="M48" s="184"/>
      <c r="N48" s="69">
        <f t="shared" si="0"/>
        <v>0.98916879795396451</v>
      </c>
      <c r="O48" s="70" t="s">
        <v>30</v>
      </c>
      <c r="P48" s="71"/>
      <c r="Q48" s="72"/>
      <c r="R48" s="72"/>
      <c r="S48" s="185">
        <f t="shared" si="1"/>
        <v>1.4820143884892085</v>
      </c>
      <c r="T48" s="74">
        <f t="shared" si="2"/>
        <v>56.565058826265165</v>
      </c>
      <c r="U48" s="60">
        <f t="shared" si="3"/>
        <v>30.419892287970885</v>
      </c>
      <c r="V48" s="137">
        <f t="shared" si="4"/>
        <v>-26.151865961664384</v>
      </c>
      <c r="W48" s="76">
        <f t="shared" si="5"/>
        <v>1.8594759735106956</v>
      </c>
      <c r="X48" s="30"/>
      <c r="Y48" s="31"/>
      <c r="Z48" s="27"/>
      <c r="AA48" s="32"/>
      <c r="AB48" s="25"/>
    </row>
    <row r="49" spans="2:28" x14ac:dyDescent="0.2">
      <c r="B49" s="186" t="s">
        <v>26</v>
      </c>
      <c r="C49" s="34">
        <v>43137</v>
      </c>
      <c r="D49" s="27"/>
      <c r="E49" s="2245"/>
      <c r="F49" s="187"/>
      <c r="G49" s="14"/>
      <c r="H49" s="188"/>
      <c r="I49" s="189"/>
      <c r="J49" s="190"/>
      <c r="K49" s="18"/>
      <c r="L49" s="19"/>
      <c r="M49" s="191"/>
      <c r="N49" s="144" t="str">
        <f t="shared" si="0"/>
        <v/>
      </c>
      <c r="O49" s="22"/>
      <c r="P49" s="23"/>
      <c r="Q49" s="24"/>
      <c r="R49" s="24"/>
      <c r="S49" s="25" t="str">
        <f t="shared" si="1"/>
        <v/>
      </c>
      <c r="T49" s="26">
        <f t="shared" si="2"/>
        <v>48.484336136798717</v>
      </c>
      <c r="U49" s="27">
        <f t="shared" si="3"/>
        <v>29.695609138257293</v>
      </c>
      <c r="V49" s="28">
        <f t="shared" si="4"/>
        <v>-26.14516653829428</v>
      </c>
      <c r="W49" s="29">
        <f t="shared" si="5"/>
        <v>1.6327106108874403</v>
      </c>
      <c r="X49" s="30"/>
      <c r="Y49" s="31"/>
      <c r="Z49" s="27"/>
      <c r="AA49" s="32"/>
      <c r="AB49" s="25"/>
    </row>
    <row r="50" spans="2:28" ht="16" thickBot="1" x14ac:dyDescent="0.25">
      <c r="B50" s="33">
        <f>SUM(H48:H54)</f>
        <v>41.37</v>
      </c>
      <c r="C50" s="34">
        <v>43138</v>
      </c>
      <c r="D50" s="27" t="s">
        <v>57</v>
      </c>
      <c r="E50" s="2245"/>
      <c r="F50" s="187" t="s">
        <v>29</v>
      </c>
      <c r="G50" s="14">
        <v>3.8993055555555552E-2</v>
      </c>
      <c r="H50" s="188">
        <v>10.06</v>
      </c>
      <c r="I50" s="189">
        <f>G50/H50</f>
        <v>3.8760492599955814E-3</v>
      </c>
      <c r="J50" s="190">
        <v>135</v>
      </c>
      <c r="K50" s="18">
        <v>57</v>
      </c>
      <c r="L50" s="19">
        <v>211</v>
      </c>
      <c r="M50" s="191"/>
      <c r="N50" s="144">
        <f t="shared" si="0"/>
        <v>1.0391460063150506</v>
      </c>
      <c r="O50" s="22" t="s">
        <v>33</v>
      </c>
      <c r="P50" s="23"/>
      <c r="Q50" s="24"/>
      <c r="R50" s="24"/>
      <c r="S50" s="25">
        <f t="shared" si="1"/>
        <v>1.5629629629629629</v>
      </c>
      <c r="T50" s="26">
        <f t="shared" si="2"/>
        <v>49.70085954582747</v>
      </c>
      <c r="U50" s="27">
        <f t="shared" si="3"/>
        <v>30.345713682584499</v>
      </c>
      <c r="V50" s="28">
        <f t="shared" si="4"/>
        <v>-18.788726998541424</v>
      </c>
      <c r="W50" s="29">
        <f t="shared" si="5"/>
        <v>1.6378214091682723</v>
      </c>
      <c r="X50" s="30"/>
      <c r="Y50" s="31"/>
      <c r="Z50" s="27"/>
      <c r="AA50" s="32"/>
      <c r="AB50" s="25"/>
    </row>
    <row r="51" spans="2:28" x14ac:dyDescent="0.2">
      <c r="B51" s="35" t="s">
        <v>9</v>
      </c>
      <c r="C51" s="34">
        <v>43139</v>
      </c>
      <c r="D51" s="27" t="s">
        <v>58</v>
      </c>
      <c r="E51" s="2245"/>
      <c r="F51" s="192" t="s">
        <v>25</v>
      </c>
      <c r="G51" s="14">
        <v>4.6851851851851846E-2</v>
      </c>
      <c r="H51" s="193">
        <v>11.91</v>
      </c>
      <c r="I51" s="194">
        <f>G51/H51</f>
        <v>3.9338246726995669E-3</v>
      </c>
      <c r="J51" s="195">
        <v>135</v>
      </c>
      <c r="K51" s="18">
        <v>74</v>
      </c>
      <c r="L51" s="19">
        <v>212</v>
      </c>
      <c r="M51" s="191"/>
      <c r="N51" s="144">
        <f t="shared" si="0"/>
        <v>1.0596335259544623</v>
      </c>
      <c r="O51" s="22" t="s">
        <v>46</v>
      </c>
      <c r="P51" s="23"/>
      <c r="Q51" s="24"/>
      <c r="R51" s="24"/>
      <c r="S51" s="25">
        <f t="shared" si="1"/>
        <v>1.5703703703703704</v>
      </c>
      <c r="T51" s="26">
        <f t="shared" si="2"/>
        <v>53.172165324994971</v>
      </c>
      <c r="U51" s="27">
        <f t="shared" si="3"/>
        <v>31.385101452046772</v>
      </c>
      <c r="V51" s="28">
        <f t="shared" si="4"/>
        <v>-19.355145863242971</v>
      </c>
      <c r="W51" s="29">
        <f t="shared" si="5"/>
        <v>1.694184911469431</v>
      </c>
      <c r="X51" s="30"/>
      <c r="Y51" s="31"/>
      <c r="Z51" s="27"/>
      <c r="AA51" s="32"/>
      <c r="AB51" s="25"/>
    </row>
    <row r="52" spans="2:28" ht="16" thickBot="1" x14ac:dyDescent="0.25">
      <c r="B52" s="36">
        <f>SUM(K48:K54)</f>
        <v>260</v>
      </c>
      <c r="C52" s="34">
        <v>43140</v>
      </c>
      <c r="D52" s="27"/>
      <c r="E52" s="2245"/>
      <c r="F52" s="192"/>
      <c r="G52" s="14"/>
      <c r="H52" s="193"/>
      <c r="I52" s="194"/>
      <c r="J52" s="195"/>
      <c r="K52" s="18"/>
      <c r="L52" s="19"/>
      <c r="M52" s="191"/>
      <c r="N52" s="144" t="str">
        <f t="shared" si="0"/>
        <v/>
      </c>
      <c r="O52" s="22"/>
      <c r="P52" s="23"/>
      <c r="Q52" s="24"/>
      <c r="R52" s="24"/>
      <c r="S52" s="25" t="str">
        <f t="shared" si="1"/>
        <v/>
      </c>
      <c r="T52" s="26">
        <f t="shared" si="2"/>
        <v>45.576141707138547</v>
      </c>
      <c r="U52" s="27">
        <f t="shared" si="3"/>
        <v>30.637837131759944</v>
      </c>
      <c r="V52" s="28">
        <f t="shared" si="4"/>
        <v>-21.787063872948199</v>
      </c>
      <c r="W52" s="29">
        <f t="shared" si="5"/>
        <v>1.4875769954365736</v>
      </c>
      <c r="X52" s="30"/>
      <c r="Y52" s="31"/>
      <c r="Z52" s="27"/>
      <c r="AA52" s="32"/>
      <c r="AB52" s="25"/>
    </row>
    <row r="53" spans="2:28" x14ac:dyDescent="0.2">
      <c r="B53" s="37" t="s">
        <v>27</v>
      </c>
      <c r="C53" s="34">
        <v>43141</v>
      </c>
      <c r="D53" s="27" t="s">
        <v>59</v>
      </c>
      <c r="E53" s="2245"/>
      <c r="F53" s="192" t="s">
        <v>48</v>
      </c>
      <c r="G53" s="14">
        <v>3.0902777777777779E-2</v>
      </c>
      <c r="H53" s="193">
        <v>10.199999999999999</v>
      </c>
      <c r="I53" s="194">
        <f>G53/H53</f>
        <v>3.0296840958605668E-3</v>
      </c>
      <c r="J53" s="195">
        <v>159</v>
      </c>
      <c r="K53" s="18">
        <v>68</v>
      </c>
      <c r="L53" s="19">
        <v>259</v>
      </c>
      <c r="M53" s="196"/>
      <c r="N53" s="144">
        <f t="shared" si="0"/>
        <v>0.99701557093425597</v>
      </c>
      <c r="O53" s="22" t="s">
        <v>30</v>
      </c>
      <c r="P53" s="23"/>
      <c r="Q53" s="24"/>
      <c r="R53" s="24"/>
      <c r="S53" s="25">
        <f t="shared" si="1"/>
        <v>1.628930817610063</v>
      </c>
      <c r="T53" s="26">
        <f t="shared" si="2"/>
        <v>48.779550034690182</v>
      </c>
      <c r="U53" s="27">
        <f t="shared" si="3"/>
        <v>31.527412438146612</v>
      </c>
      <c r="V53" s="28">
        <f t="shared" si="4"/>
        <v>-14.938304575378602</v>
      </c>
      <c r="W53" s="29">
        <f t="shared" si="5"/>
        <v>1.5472107052994091</v>
      </c>
      <c r="X53" s="30"/>
      <c r="Y53" s="31"/>
      <c r="Z53" s="27"/>
      <c r="AA53" s="32"/>
      <c r="AB53" s="25"/>
    </row>
    <row r="54" spans="2:28" ht="16" thickBot="1" x14ac:dyDescent="0.25">
      <c r="B54" s="38">
        <f>AVERAGE(W48:W54)</f>
        <v>1.6025010112453779</v>
      </c>
      <c r="C54" s="150">
        <v>43142</v>
      </c>
      <c r="D54" s="79"/>
      <c r="E54" s="2248"/>
      <c r="F54" s="151"/>
      <c r="G54" s="81"/>
      <c r="H54" s="82"/>
      <c r="I54" s="83"/>
      <c r="J54" s="84"/>
      <c r="K54" s="85"/>
      <c r="L54" s="86"/>
      <c r="M54" s="152"/>
      <c r="N54" s="88" t="str">
        <f t="shared" si="0"/>
        <v/>
      </c>
      <c r="O54" s="89"/>
      <c r="P54" s="90"/>
      <c r="Q54" s="91"/>
      <c r="R54" s="91"/>
      <c r="S54" s="53" t="str">
        <f t="shared" si="1"/>
        <v/>
      </c>
      <c r="T54" s="92">
        <f t="shared" si="2"/>
        <v>41.811042886877296</v>
      </c>
      <c r="U54" s="79">
        <f t="shared" si="3"/>
        <v>30.776759761047884</v>
      </c>
      <c r="V54" s="93">
        <f t="shared" si="4"/>
        <v>-17.252137596543569</v>
      </c>
      <c r="W54" s="94">
        <f t="shared" si="5"/>
        <v>1.3585264729458224</v>
      </c>
      <c r="X54" s="30"/>
      <c r="Y54" s="31"/>
      <c r="Z54" s="6"/>
      <c r="AA54" s="9"/>
      <c r="AB54" s="10"/>
    </row>
    <row r="55" spans="2:28" ht="16" thickBot="1" x14ac:dyDescent="0.25">
      <c r="B55" s="197">
        <f>B48+1</f>
        <v>7</v>
      </c>
      <c r="C55" s="198">
        <v>43143</v>
      </c>
      <c r="D55" s="199" t="s">
        <v>60</v>
      </c>
      <c r="E55" s="2252"/>
      <c r="F55" s="200" t="s">
        <v>25</v>
      </c>
      <c r="G55" s="201">
        <v>5.8622685185185187E-2</v>
      </c>
      <c r="H55" s="202">
        <v>16.2</v>
      </c>
      <c r="I55" s="203">
        <f>G55/H55</f>
        <v>3.6186842706904436E-3</v>
      </c>
      <c r="J55" s="204">
        <v>142</v>
      </c>
      <c r="K55" s="205">
        <v>104</v>
      </c>
      <c r="L55" s="206">
        <v>232</v>
      </c>
      <c r="M55" s="207"/>
      <c r="N55" s="208">
        <f t="shared" si="0"/>
        <v>1.0667029774872914</v>
      </c>
      <c r="O55" s="209" t="s">
        <v>46</v>
      </c>
      <c r="P55" s="210"/>
      <c r="Q55" s="211"/>
      <c r="R55" s="211"/>
      <c r="S55" s="212">
        <f t="shared" si="1"/>
        <v>1.6338028169014085</v>
      </c>
      <c r="T55" s="213">
        <f t="shared" si="2"/>
        <v>50.695179617323397</v>
      </c>
      <c r="U55" s="214">
        <f t="shared" si="3"/>
        <v>32.520170242927698</v>
      </c>
      <c r="V55" s="215">
        <f t="shared" si="4"/>
        <v>-11.034283125829411</v>
      </c>
      <c r="W55" s="216">
        <f t="shared" si="5"/>
        <v>1.5588842013626389</v>
      </c>
      <c r="X55" s="30"/>
      <c r="Y55" s="31"/>
      <c r="Z55" s="6"/>
      <c r="AA55" s="9"/>
      <c r="AB55" s="10"/>
    </row>
    <row r="56" spans="2:28" x14ac:dyDescent="0.2">
      <c r="B56" s="217" t="s">
        <v>26</v>
      </c>
      <c r="C56" s="34">
        <v>43144</v>
      </c>
      <c r="D56" s="6"/>
      <c r="E56" s="2244"/>
      <c r="F56" s="192"/>
      <c r="G56" s="14"/>
      <c r="H56" s="193"/>
      <c r="I56" s="194"/>
      <c r="J56" s="195"/>
      <c r="K56" s="18"/>
      <c r="L56" s="19"/>
      <c r="M56" s="196"/>
      <c r="N56" s="144" t="str">
        <f t="shared" si="0"/>
        <v/>
      </c>
      <c r="O56" s="22"/>
      <c r="P56" s="23"/>
      <c r="Q56" s="24"/>
      <c r="R56" s="24"/>
      <c r="S56" s="25" t="str">
        <f t="shared" si="1"/>
        <v/>
      </c>
      <c r="T56" s="26">
        <f t="shared" si="2"/>
        <v>43.453011100562911</v>
      </c>
      <c r="U56" s="27">
        <f t="shared" si="3"/>
        <v>31.745880475238945</v>
      </c>
      <c r="V56" s="28">
        <f t="shared" si="4"/>
        <v>-18.1750093743957</v>
      </c>
      <c r="W56" s="29">
        <f t="shared" si="5"/>
        <v>1.3687763719281707</v>
      </c>
      <c r="X56" s="30"/>
      <c r="Y56" s="31"/>
      <c r="Z56" s="27"/>
      <c r="AA56" s="32"/>
      <c r="AB56" s="25"/>
    </row>
    <row r="57" spans="2:28" ht="16" thickBot="1" x14ac:dyDescent="0.25">
      <c r="B57" s="33">
        <f>SUM(H55:H61)</f>
        <v>76.11</v>
      </c>
      <c r="C57" s="34">
        <v>43145</v>
      </c>
      <c r="D57" s="27" t="s">
        <v>61</v>
      </c>
      <c r="E57" s="2245"/>
      <c r="F57" s="218" t="s">
        <v>37</v>
      </c>
      <c r="G57" s="14">
        <v>5.752314814814815E-2</v>
      </c>
      <c r="H57" s="193">
        <v>15.23</v>
      </c>
      <c r="I57" s="194">
        <f>G57/H57</f>
        <v>3.7769631088738114E-3</v>
      </c>
      <c r="J57" s="195">
        <v>143</v>
      </c>
      <c r="K57" s="18">
        <v>98</v>
      </c>
      <c r="L57" s="19">
        <v>206</v>
      </c>
      <c r="M57" s="196"/>
      <c r="N57" s="144">
        <f t="shared" si="0"/>
        <v>0.98858676760264197</v>
      </c>
      <c r="O57" s="22" t="s">
        <v>30</v>
      </c>
      <c r="P57" s="23"/>
      <c r="Q57" s="24"/>
      <c r="R57" s="24"/>
      <c r="S57" s="25">
        <f t="shared" si="1"/>
        <v>1.4405594405594406</v>
      </c>
      <c r="T57" s="26">
        <f t="shared" si="2"/>
        <v>51.245438086196778</v>
      </c>
      <c r="U57" s="27">
        <f t="shared" si="3"/>
        <v>33.323359511542776</v>
      </c>
      <c r="V57" s="28">
        <f t="shared" si="4"/>
        <v>-11.707130625323966</v>
      </c>
      <c r="W57" s="29">
        <f t="shared" si="5"/>
        <v>1.5378232818466586</v>
      </c>
      <c r="X57" s="30"/>
      <c r="Y57" s="31"/>
      <c r="Z57" s="27"/>
      <c r="AA57" s="32"/>
      <c r="AB57" s="25"/>
    </row>
    <row r="58" spans="2:28" x14ac:dyDescent="0.2">
      <c r="B58" s="35" t="s">
        <v>9</v>
      </c>
      <c r="C58" s="34">
        <v>43146</v>
      </c>
      <c r="D58" s="27" t="s">
        <v>62</v>
      </c>
      <c r="E58" s="2245"/>
      <c r="F58" s="218" t="s">
        <v>29</v>
      </c>
      <c r="G58" s="14">
        <v>4.2743055555555555E-2</v>
      </c>
      <c r="H58" s="219">
        <v>9.77</v>
      </c>
      <c r="I58" s="220">
        <f>G58/H58</f>
        <v>4.3749289207324011E-3</v>
      </c>
      <c r="J58" s="221">
        <v>125</v>
      </c>
      <c r="K58" s="18">
        <v>53</v>
      </c>
      <c r="L58" s="19">
        <v>192</v>
      </c>
      <c r="M58" s="196"/>
      <c r="N58" s="144">
        <f t="shared" si="0"/>
        <v>1.0672767776506715</v>
      </c>
      <c r="O58" s="22" t="s">
        <v>33</v>
      </c>
      <c r="P58" s="23"/>
      <c r="Q58" s="24"/>
      <c r="R58" s="24"/>
      <c r="S58" s="25">
        <f t="shared" si="1"/>
        <v>1.536</v>
      </c>
      <c r="T58" s="26">
        <f t="shared" si="2"/>
        <v>51.496089788168668</v>
      </c>
      <c r="U58" s="27">
        <f t="shared" si="3"/>
        <v>33.791850951744138</v>
      </c>
      <c r="V58" s="28">
        <f t="shared" si="4"/>
        <v>-17.922078574654002</v>
      </c>
      <c r="W58" s="29">
        <f t="shared" si="5"/>
        <v>1.5239203635724707</v>
      </c>
      <c r="X58" s="30"/>
      <c r="Y58" s="31"/>
      <c r="Z58" s="27"/>
      <c r="AA58" s="32"/>
      <c r="AB58" s="25"/>
    </row>
    <row r="59" spans="2:28" ht="16" thickBot="1" x14ac:dyDescent="0.25">
      <c r="B59" s="36">
        <f>SUM(K55:K61)</f>
        <v>464</v>
      </c>
      <c r="C59" s="34">
        <v>43147</v>
      </c>
      <c r="D59" s="27"/>
      <c r="E59" s="2245"/>
      <c r="F59" s="218"/>
      <c r="G59" s="14"/>
      <c r="H59" s="219"/>
      <c r="I59" s="220"/>
      <c r="J59" s="221"/>
      <c r="K59" s="18"/>
      <c r="L59" s="19"/>
      <c r="M59" s="196"/>
      <c r="N59" s="144" t="str">
        <f t="shared" si="0"/>
        <v/>
      </c>
      <c r="O59" s="22"/>
      <c r="P59" s="23"/>
      <c r="Q59" s="24"/>
      <c r="R59" s="24"/>
      <c r="S59" s="25" t="str">
        <f t="shared" si="1"/>
        <v/>
      </c>
      <c r="T59" s="26">
        <f t="shared" si="2"/>
        <v>44.139505532716001</v>
      </c>
      <c r="U59" s="27">
        <f t="shared" si="3"/>
        <v>32.987283071940709</v>
      </c>
      <c r="V59" s="28">
        <f t="shared" si="4"/>
        <v>-17.70423883642453</v>
      </c>
      <c r="W59" s="29">
        <f t="shared" si="5"/>
        <v>1.3380764167953401</v>
      </c>
      <c r="X59" s="30"/>
      <c r="Y59" s="31"/>
      <c r="Z59" s="27"/>
      <c r="AA59" s="32"/>
      <c r="AB59" s="25"/>
    </row>
    <row r="60" spans="2:28" x14ac:dyDescent="0.2">
      <c r="B60" s="37" t="s">
        <v>27</v>
      </c>
      <c r="C60" s="34">
        <v>43148</v>
      </c>
      <c r="D60" s="27" t="s">
        <v>63</v>
      </c>
      <c r="E60" s="2245"/>
      <c r="F60" s="218" t="s">
        <v>25</v>
      </c>
      <c r="G60" s="14">
        <v>4.4780092592592587E-2</v>
      </c>
      <c r="H60" s="219">
        <v>12.1</v>
      </c>
      <c r="I60" s="220">
        <f>G60/H60</f>
        <v>3.7008340985613709E-3</v>
      </c>
      <c r="J60" s="221">
        <v>138</v>
      </c>
      <c r="K60" s="18">
        <v>75</v>
      </c>
      <c r="L60" s="19">
        <v>225</v>
      </c>
      <c r="M60" s="222"/>
      <c r="N60" s="144">
        <f t="shared" si="0"/>
        <v>1.0580031599416626</v>
      </c>
      <c r="O60" s="22" t="s">
        <v>46</v>
      </c>
      <c r="P60" s="23"/>
      <c r="Q60" s="24"/>
      <c r="R60" s="24"/>
      <c r="S60" s="25">
        <f t="shared" si="1"/>
        <v>1.6304347826086956</v>
      </c>
      <c r="T60" s="26">
        <f t="shared" si="2"/>
        <v>48.548147599470859</v>
      </c>
      <c r="U60" s="27">
        <f t="shared" si="3"/>
        <v>33.987585855942122</v>
      </c>
      <c r="V60" s="28">
        <f t="shared" si="4"/>
        <v>-11.152222460775292</v>
      </c>
      <c r="W60" s="29">
        <f t="shared" si="5"/>
        <v>1.4284082372088538</v>
      </c>
      <c r="X60" s="30"/>
      <c r="Y60" s="31"/>
      <c r="Z60" s="27"/>
      <c r="AA60" s="32"/>
      <c r="AB60" s="25"/>
    </row>
    <row r="61" spans="2:28" ht="16" thickBot="1" x14ac:dyDescent="0.25">
      <c r="B61" s="38">
        <f>AVERAGE(W55:W61)</f>
        <v>1.4894896953879411</v>
      </c>
      <c r="C61" s="39">
        <v>43149</v>
      </c>
      <c r="D61" s="40" t="s">
        <v>64</v>
      </c>
      <c r="E61" s="2246"/>
      <c r="F61" s="178" t="s">
        <v>29</v>
      </c>
      <c r="G61" s="42">
        <v>8.9872685185185194E-2</v>
      </c>
      <c r="H61" s="179">
        <v>22.81</v>
      </c>
      <c r="I61" s="180">
        <f>G61/H61</f>
        <v>3.9400563430594124E-3</v>
      </c>
      <c r="J61" s="181">
        <v>134</v>
      </c>
      <c r="K61" s="46">
        <v>134</v>
      </c>
      <c r="L61" s="47">
        <v>209</v>
      </c>
      <c r="M61" s="48"/>
      <c r="N61" s="49">
        <f t="shared" si="0"/>
        <v>1.046293550300436</v>
      </c>
      <c r="O61" s="50" t="s">
        <v>33</v>
      </c>
      <c r="P61" s="51"/>
      <c r="Q61" s="52"/>
      <c r="R61" s="52"/>
      <c r="S61" s="53">
        <f t="shared" si="1"/>
        <v>1.5597014925373134</v>
      </c>
      <c r="T61" s="54">
        <f t="shared" si="2"/>
        <v>60.755555085260738</v>
      </c>
      <c r="U61" s="55">
        <f t="shared" si="3"/>
        <v>36.368833811753021</v>
      </c>
      <c r="V61" s="56">
        <f t="shared" si="4"/>
        <v>-14.560561743528737</v>
      </c>
      <c r="W61" s="57">
        <f t="shared" si="5"/>
        <v>1.6705389950014526</v>
      </c>
      <c r="X61" s="30"/>
      <c r="Y61" s="31"/>
      <c r="Z61" s="27"/>
      <c r="AA61" s="32"/>
      <c r="AB61" s="25"/>
    </row>
    <row r="62" spans="2:28" ht="16" thickBot="1" x14ac:dyDescent="0.25">
      <c r="B62" s="223">
        <f>B55+1</f>
        <v>8</v>
      </c>
      <c r="C62" s="59">
        <v>43150</v>
      </c>
      <c r="D62" s="60" t="s">
        <v>65</v>
      </c>
      <c r="E62" s="2247"/>
      <c r="F62" s="132" t="s">
        <v>29</v>
      </c>
      <c r="G62" s="62">
        <v>3.9918981481481479E-2</v>
      </c>
      <c r="H62" s="133">
        <v>9.92</v>
      </c>
      <c r="I62" s="134">
        <f>G62/H62</f>
        <v>4.0240908751493429E-3</v>
      </c>
      <c r="J62" s="135">
        <v>128</v>
      </c>
      <c r="K62" s="66">
        <v>57</v>
      </c>
      <c r="L62" s="67">
        <v>208</v>
      </c>
      <c r="M62" s="184"/>
      <c r="N62" s="69">
        <f t="shared" si="0"/>
        <v>1.0634962049335861</v>
      </c>
      <c r="O62" s="70" t="s">
        <v>33</v>
      </c>
      <c r="P62" s="71"/>
      <c r="Q62" s="72"/>
      <c r="R62" s="72"/>
      <c r="S62" s="224">
        <f t="shared" si="1"/>
        <v>1.625</v>
      </c>
      <c r="T62" s="74">
        <f t="shared" si="2"/>
        <v>60.219047215937778</v>
      </c>
      <c r="U62" s="60">
        <f t="shared" si="3"/>
        <v>36.860052054330332</v>
      </c>
      <c r="V62" s="75">
        <f t="shared" si="4"/>
        <v>-24.386721273507717</v>
      </c>
      <c r="W62" s="76">
        <f t="shared" si="5"/>
        <v>1.6337211658620874</v>
      </c>
      <c r="X62" s="30"/>
      <c r="Y62" s="31"/>
      <c r="Z62" s="27"/>
      <c r="AA62" s="32"/>
      <c r="AB62" s="25"/>
    </row>
    <row r="63" spans="2:28" x14ac:dyDescent="0.2">
      <c r="B63" s="225" t="s">
        <v>26</v>
      </c>
      <c r="C63" s="34">
        <v>43151</v>
      </c>
      <c r="D63" s="27"/>
      <c r="E63" s="2245"/>
      <c r="F63" s="218"/>
      <c r="G63" s="14"/>
      <c r="H63" s="219"/>
      <c r="I63" s="220"/>
      <c r="J63" s="221"/>
      <c r="K63" s="18"/>
      <c r="L63" s="19"/>
      <c r="M63" s="222"/>
      <c r="N63" s="144" t="str">
        <f t="shared" si="0"/>
        <v/>
      </c>
      <c r="O63" s="22"/>
      <c r="P63" s="23"/>
      <c r="Q63" s="24"/>
      <c r="R63" s="24"/>
      <c r="S63" s="25" t="str">
        <f t="shared" si="1"/>
        <v/>
      </c>
      <c r="T63" s="26">
        <f t="shared" si="2"/>
        <v>51.61632618508952</v>
      </c>
      <c r="U63" s="27">
        <f t="shared" si="3"/>
        <v>35.982431767322467</v>
      </c>
      <c r="V63" s="28">
        <f t="shared" si="4"/>
        <v>-23.358995161607446</v>
      </c>
      <c r="W63" s="29">
        <f t="shared" si="5"/>
        <v>1.4344868773423205</v>
      </c>
      <c r="X63" s="30"/>
      <c r="Y63" s="31"/>
      <c r="Z63" s="27"/>
      <c r="AA63" s="32"/>
      <c r="AB63" s="25"/>
    </row>
    <row r="64" spans="2:28" ht="16" thickBot="1" x14ac:dyDescent="0.25">
      <c r="B64" s="33">
        <f>SUM(H62:H68)</f>
        <v>43.96</v>
      </c>
      <c r="C64" s="34">
        <v>43152</v>
      </c>
      <c r="D64" s="27"/>
      <c r="E64" s="2245"/>
      <c r="F64" s="226"/>
      <c r="G64" s="14"/>
      <c r="H64" s="219"/>
      <c r="I64" s="220"/>
      <c r="J64" s="221"/>
      <c r="K64" s="18"/>
      <c r="L64" s="19"/>
      <c r="M64" s="222"/>
      <c r="N64" s="144" t="str">
        <f t="shared" si="0"/>
        <v/>
      </c>
      <c r="O64" s="22"/>
      <c r="P64" s="23"/>
      <c r="Q64" s="24"/>
      <c r="R64" s="24"/>
      <c r="S64" s="25" t="str">
        <f t="shared" si="1"/>
        <v/>
      </c>
      <c r="T64" s="26">
        <f t="shared" si="2"/>
        <v>44.242565301505302</v>
      </c>
      <c r="U64" s="27">
        <f t="shared" si="3"/>
        <v>35.125707201433833</v>
      </c>
      <c r="V64" s="28">
        <f t="shared" si="4"/>
        <v>-15.633894417767053</v>
      </c>
      <c r="W64" s="29">
        <f t="shared" si="5"/>
        <v>1.259549453276184</v>
      </c>
      <c r="X64" s="30"/>
      <c r="Y64" s="31"/>
      <c r="Z64" s="27"/>
      <c r="AA64" s="32"/>
      <c r="AB64" s="25"/>
    </row>
    <row r="65" spans="1:30" x14ac:dyDescent="0.2">
      <c r="B65" s="35" t="s">
        <v>9</v>
      </c>
      <c r="C65" s="34">
        <v>43153</v>
      </c>
      <c r="D65" s="27" t="s">
        <v>66</v>
      </c>
      <c r="E65" s="2245"/>
      <c r="F65" s="226" t="s">
        <v>44</v>
      </c>
      <c r="G65" s="14">
        <v>4.0787037037037038E-2</v>
      </c>
      <c r="H65" s="227">
        <v>11.3</v>
      </c>
      <c r="I65" s="228">
        <f>G65/H65</f>
        <v>3.6094723041625696E-3</v>
      </c>
      <c r="J65" s="229">
        <v>146</v>
      </c>
      <c r="K65" s="18">
        <v>75</v>
      </c>
      <c r="L65" s="19">
        <v>231</v>
      </c>
      <c r="M65" s="222"/>
      <c r="N65" s="144">
        <f t="shared" si="0"/>
        <v>1.0594013534617386</v>
      </c>
      <c r="O65" s="22" t="s">
        <v>46</v>
      </c>
      <c r="P65" s="23"/>
      <c r="Q65" s="24"/>
      <c r="R65" s="24"/>
      <c r="S65" s="25">
        <f t="shared" si="1"/>
        <v>1.5821917808219179</v>
      </c>
      <c r="T65" s="26">
        <f t="shared" si="2"/>
        <v>48.6364845441474</v>
      </c>
      <c r="U65" s="27">
        <f t="shared" si="3"/>
        <v>36.075095125209216</v>
      </c>
      <c r="V65" s="28">
        <f t="shared" si="4"/>
        <v>-9.1168581000714681</v>
      </c>
      <c r="W65" s="29">
        <f t="shared" si="5"/>
        <v>1.3482011447326803</v>
      </c>
      <c r="X65" s="30"/>
      <c r="Y65" s="31"/>
      <c r="Z65" s="27"/>
      <c r="AA65" s="32"/>
      <c r="AB65" s="25"/>
    </row>
    <row r="66" spans="1:30" ht="16" thickBot="1" x14ac:dyDescent="0.25">
      <c r="B66" s="36">
        <f>SUM(K62:K68)</f>
        <v>284</v>
      </c>
      <c r="C66" s="34">
        <v>43154</v>
      </c>
      <c r="D66" s="27" t="s">
        <v>67</v>
      </c>
      <c r="E66" s="2245"/>
      <c r="F66" s="226" t="s">
        <v>29</v>
      </c>
      <c r="G66" s="14">
        <v>3.712962962962963E-2</v>
      </c>
      <c r="H66" s="227">
        <v>9.1300000000000008</v>
      </c>
      <c r="I66" s="228">
        <f>G66/H66</f>
        <v>4.0667721390612952E-3</v>
      </c>
      <c r="J66" s="229">
        <v>127</v>
      </c>
      <c r="K66" s="18">
        <v>54</v>
      </c>
      <c r="L66" s="19">
        <v>206</v>
      </c>
      <c r="M66" s="222"/>
      <c r="N66" s="144">
        <f t="shared" si="0"/>
        <v>1.064441724115714</v>
      </c>
      <c r="O66" s="22" t="s">
        <v>33</v>
      </c>
      <c r="P66" s="23"/>
      <c r="Q66" s="24"/>
      <c r="R66" s="24"/>
      <c r="S66" s="25">
        <f t="shared" si="1"/>
        <v>1.6220472440944882</v>
      </c>
      <c r="T66" s="26">
        <f t="shared" si="2"/>
        <v>49.402701037840629</v>
      </c>
      <c r="U66" s="27">
        <f t="shared" si="3"/>
        <v>36.501878574608995</v>
      </c>
      <c r="V66" s="28">
        <f t="shared" si="4"/>
        <v>-12.561389418938184</v>
      </c>
      <c r="W66" s="29">
        <f t="shared" si="5"/>
        <v>1.3534290005612355</v>
      </c>
      <c r="X66" s="30"/>
      <c r="Y66" s="31"/>
      <c r="Z66" s="27"/>
      <c r="AA66" s="32"/>
      <c r="AB66" s="25"/>
    </row>
    <row r="67" spans="1:30" x14ac:dyDescent="0.2">
      <c r="B67" s="37" t="s">
        <v>27</v>
      </c>
      <c r="C67" s="34">
        <v>43155</v>
      </c>
      <c r="D67" s="27"/>
      <c r="E67" s="2245"/>
      <c r="F67" s="226"/>
      <c r="G67" s="14"/>
      <c r="H67" s="227"/>
      <c r="I67" s="228"/>
      <c r="J67" s="229"/>
      <c r="K67" s="18"/>
      <c r="L67" s="19"/>
      <c r="M67" s="230"/>
      <c r="N67" s="144" t="str">
        <f t="shared" si="0"/>
        <v/>
      </c>
      <c r="O67" s="22"/>
      <c r="P67" s="23"/>
      <c r="Q67" s="24"/>
      <c r="R67" s="24"/>
      <c r="S67" s="25" t="str">
        <f t="shared" si="1"/>
        <v/>
      </c>
      <c r="T67" s="26">
        <f t="shared" si="2"/>
        <v>42.34517231814911</v>
      </c>
      <c r="U67" s="27">
        <f t="shared" si="3"/>
        <v>35.632786227594494</v>
      </c>
      <c r="V67" s="28">
        <f t="shared" si="4"/>
        <v>-12.900822463231634</v>
      </c>
      <c r="W67" s="29">
        <f t="shared" si="5"/>
        <v>1.1883766834196214</v>
      </c>
      <c r="X67" s="30"/>
      <c r="Y67" s="31"/>
      <c r="Z67" s="27"/>
      <c r="AA67" s="32"/>
      <c r="AB67" s="25"/>
    </row>
    <row r="68" spans="1:30" customFormat="1" ht="16" thickBot="1" x14ac:dyDescent="0.25">
      <c r="A68" s="1"/>
      <c r="B68" s="38">
        <f>AVERAGE(W62:W68)</f>
        <v>1.3675429624839659</v>
      </c>
      <c r="C68" s="231">
        <v>43156</v>
      </c>
      <c r="D68" s="232" t="s">
        <v>68</v>
      </c>
      <c r="E68" s="2253" t="s">
        <v>40</v>
      </c>
      <c r="F68" s="233" t="s">
        <v>41</v>
      </c>
      <c r="G68" s="234">
        <v>4.0949074074074075E-2</v>
      </c>
      <c r="H68" s="235">
        <v>13.61</v>
      </c>
      <c r="I68" s="236">
        <f>G68/H68</f>
        <v>3.0087490135249136E-3</v>
      </c>
      <c r="J68" s="237">
        <v>164</v>
      </c>
      <c r="K68" s="238">
        <v>98</v>
      </c>
      <c r="L68" s="239">
        <v>266</v>
      </c>
      <c r="M68" s="240"/>
      <c r="N68" s="241">
        <f t="shared" si="0"/>
        <v>1.0168863724769848</v>
      </c>
      <c r="O68" s="242" t="s">
        <v>30</v>
      </c>
      <c r="P68" s="90"/>
      <c r="Q68" s="91"/>
      <c r="R68" s="91"/>
      <c r="S68" s="53">
        <f t="shared" si="1"/>
        <v>1.6219512195121952</v>
      </c>
      <c r="T68" s="92">
        <f t="shared" si="2"/>
        <v>50.295861986984953</v>
      </c>
      <c r="U68" s="79">
        <f t="shared" si="3"/>
        <v>37.117719888842245</v>
      </c>
      <c r="V68" s="93">
        <f t="shared" si="4"/>
        <v>-6.7123860905546167</v>
      </c>
      <c r="W68" s="94">
        <f t="shared" si="5"/>
        <v>1.3550364121936305</v>
      </c>
      <c r="X68" s="128"/>
      <c r="Y68" s="129"/>
      <c r="Z68" s="6"/>
      <c r="AA68" s="243"/>
      <c r="AB68" s="10"/>
      <c r="AC68" s="3"/>
      <c r="AD68" s="3"/>
    </row>
    <row r="69" spans="1:30" ht="16" thickBot="1" x14ac:dyDescent="0.25">
      <c r="B69" s="244">
        <f>B62+1</f>
        <v>9</v>
      </c>
      <c r="C69" s="245">
        <v>43157</v>
      </c>
      <c r="D69" s="246"/>
      <c r="E69" s="2254"/>
      <c r="F69" s="247"/>
      <c r="G69" s="248"/>
      <c r="H69" s="249"/>
      <c r="I69" s="250"/>
      <c r="J69" s="251"/>
      <c r="K69" s="252"/>
      <c r="L69" s="253"/>
      <c r="M69" s="254"/>
      <c r="N69" s="255" t="str">
        <f t="shared" si="0"/>
        <v/>
      </c>
      <c r="O69" s="256"/>
      <c r="P69" s="257"/>
      <c r="Q69" s="258"/>
      <c r="R69" s="258"/>
      <c r="S69" s="259" t="str">
        <f t="shared" si="1"/>
        <v/>
      </c>
      <c r="T69" s="260">
        <f t="shared" si="2"/>
        <v>43.1107388459871</v>
      </c>
      <c r="U69" s="246">
        <f t="shared" si="3"/>
        <v>36.23396465339362</v>
      </c>
      <c r="V69" s="261">
        <f t="shared" si="4"/>
        <v>-13.178142098142708</v>
      </c>
      <c r="W69" s="262">
        <f t="shared" si="5"/>
        <v>1.1897880692431877</v>
      </c>
      <c r="X69" s="30"/>
      <c r="Y69" s="31"/>
      <c r="Z69" s="6"/>
      <c r="AA69" s="9"/>
      <c r="AB69" s="10"/>
    </row>
    <row r="70" spans="1:30" x14ac:dyDescent="0.2">
      <c r="B70" s="263" t="s">
        <v>26</v>
      </c>
      <c r="C70" s="34">
        <v>43158</v>
      </c>
      <c r="D70" s="6" t="s">
        <v>69</v>
      </c>
      <c r="E70" s="2244"/>
      <c r="F70" s="226" t="s">
        <v>29</v>
      </c>
      <c r="G70" s="14">
        <v>3.8414351851851852E-2</v>
      </c>
      <c r="H70" s="227">
        <v>9.6199999999999992</v>
      </c>
      <c r="I70" s="228">
        <f t="shared" ref="I70:I81" si="6">G70/H70</f>
        <v>3.9931758681758687E-3</v>
      </c>
      <c r="J70" s="229">
        <v>129</v>
      </c>
      <c r="K70" s="18">
        <v>55</v>
      </c>
      <c r="L70" s="19">
        <v>210</v>
      </c>
      <c r="M70" s="230"/>
      <c r="N70" s="144">
        <f t="shared" si="0"/>
        <v>1.065473278708573</v>
      </c>
      <c r="O70" s="22" t="s">
        <v>33</v>
      </c>
      <c r="P70" s="23"/>
      <c r="Q70" s="24"/>
      <c r="R70" s="24"/>
      <c r="S70" s="25">
        <f t="shared" si="1"/>
        <v>1.6279069767441861</v>
      </c>
      <c r="T70" s="26">
        <f t="shared" si="2"/>
        <v>44.809204725131799</v>
      </c>
      <c r="U70" s="27">
        <f t="shared" si="3"/>
        <v>36.680775018789014</v>
      </c>
      <c r="V70" s="28">
        <f t="shared" si="4"/>
        <v>-6.87677419259348</v>
      </c>
      <c r="W70" s="29">
        <f t="shared" si="5"/>
        <v>1.2215991811017939</v>
      </c>
      <c r="X70" s="30"/>
      <c r="Y70" s="31"/>
      <c r="Z70" s="27"/>
      <c r="AA70" s="32"/>
      <c r="AB70" s="25"/>
    </row>
    <row r="71" spans="1:30" ht="16" thickBot="1" x14ac:dyDescent="0.25">
      <c r="B71" s="33">
        <f>SUM(H69:H75)</f>
        <v>75.150000000000006</v>
      </c>
      <c r="C71" s="34">
        <v>43159</v>
      </c>
      <c r="D71" s="27" t="s">
        <v>70</v>
      </c>
      <c r="E71" s="2245"/>
      <c r="F71" s="264" t="s">
        <v>71</v>
      </c>
      <c r="G71" s="14">
        <v>2.7534722222222221E-2</v>
      </c>
      <c r="H71" s="227">
        <v>8.14</v>
      </c>
      <c r="I71" s="228">
        <f t="shared" si="6"/>
        <v>3.3826440076440071E-3</v>
      </c>
      <c r="J71" s="229">
        <v>145</v>
      </c>
      <c r="K71" s="18">
        <v>56</v>
      </c>
      <c r="L71" s="19">
        <v>231</v>
      </c>
      <c r="M71" s="230"/>
      <c r="N71" s="144">
        <f t="shared" si="0"/>
        <v>0.99282591414944332</v>
      </c>
      <c r="O71" s="22" t="s">
        <v>30</v>
      </c>
      <c r="P71" s="23"/>
      <c r="Q71" s="24"/>
      <c r="R71" s="24"/>
      <c r="S71" s="25">
        <f t="shared" si="1"/>
        <v>1.5931034482758621</v>
      </c>
      <c r="T71" s="26">
        <f t="shared" si="2"/>
        <v>46.407889764398682</v>
      </c>
      <c r="U71" s="27">
        <f t="shared" si="3"/>
        <v>37.1407565659607</v>
      </c>
      <c r="V71" s="28">
        <f t="shared" si="4"/>
        <v>-8.1284297063427857</v>
      </c>
      <c r="W71" s="29">
        <f t="shared" si="5"/>
        <v>1.2495138509626176</v>
      </c>
      <c r="X71" s="30"/>
      <c r="Y71" s="31"/>
      <c r="Z71" s="27"/>
      <c r="AA71" s="32"/>
      <c r="AB71" s="25"/>
    </row>
    <row r="72" spans="1:30" x14ac:dyDescent="0.2">
      <c r="B72" s="35" t="s">
        <v>9</v>
      </c>
      <c r="C72" s="34">
        <v>43160</v>
      </c>
      <c r="D72" s="27" t="s">
        <v>72</v>
      </c>
      <c r="E72" s="2245"/>
      <c r="F72" s="264" t="s">
        <v>29</v>
      </c>
      <c r="G72" s="14">
        <v>4.6851851851851846E-2</v>
      </c>
      <c r="H72" s="265">
        <v>11.6</v>
      </c>
      <c r="I72" s="266">
        <f t="shared" si="6"/>
        <v>4.0389527458492974E-3</v>
      </c>
      <c r="J72" s="267">
        <v>128</v>
      </c>
      <c r="K72" s="18">
        <v>70</v>
      </c>
      <c r="L72" s="19">
        <v>213</v>
      </c>
      <c r="M72" s="230"/>
      <c r="N72" s="144">
        <f t="shared" si="0"/>
        <v>1.0930831643002028</v>
      </c>
      <c r="O72" s="22" t="s">
        <v>46</v>
      </c>
      <c r="P72" s="23"/>
      <c r="Q72" s="24"/>
      <c r="R72" s="24"/>
      <c r="S72" s="25">
        <f t="shared" si="1"/>
        <v>1.6640625</v>
      </c>
      <c r="T72" s="26">
        <f t="shared" si="2"/>
        <v>49.778191226627442</v>
      </c>
      <c r="U72" s="27">
        <f t="shared" si="3"/>
        <v>37.923119504866399</v>
      </c>
      <c r="V72" s="28">
        <f t="shared" si="4"/>
        <v>-9.2671331984379819</v>
      </c>
      <c r="W72" s="29">
        <f t="shared" si="5"/>
        <v>1.312608031104608</v>
      </c>
      <c r="X72" s="30"/>
      <c r="Y72" s="31"/>
      <c r="Z72" s="27"/>
      <c r="AA72" s="32"/>
      <c r="AB72" s="25"/>
    </row>
    <row r="73" spans="1:30" ht="16" thickBot="1" x14ac:dyDescent="0.25">
      <c r="B73" s="36">
        <f>SUM(K69:K75)</f>
        <v>453</v>
      </c>
      <c r="C73" s="34">
        <v>43161</v>
      </c>
      <c r="D73" s="27" t="s">
        <v>73</v>
      </c>
      <c r="E73" s="2245"/>
      <c r="F73" s="264" t="s">
        <v>44</v>
      </c>
      <c r="G73" s="14">
        <v>4.4016203703703703E-2</v>
      </c>
      <c r="H73" s="265">
        <v>13.8</v>
      </c>
      <c r="I73" s="266">
        <f t="shared" si="6"/>
        <v>3.1895799785292538E-3</v>
      </c>
      <c r="J73" s="267">
        <v>152</v>
      </c>
      <c r="K73" s="18">
        <v>92</v>
      </c>
      <c r="L73" s="19">
        <v>245</v>
      </c>
      <c r="M73" s="230"/>
      <c r="N73" s="144">
        <f t="shared" si="0"/>
        <v>0.99289748508098896</v>
      </c>
      <c r="O73" s="22" t="s">
        <v>30</v>
      </c>
      <c r="P73" s="23"/>
      <c r="Q73" s="24"/>
      <c r="R73" s="24"/>
      <c r="S73" s="25">
        <f t="shared" si="1"/>
        <v>1.611842105263158</v>
      </c>
      <c r="T73" s="26">
        <f t="shared" si="2"/>
        <v>55.809878194252093</v>
      </c>
      <c r="U73" s="27">
        <f t="shared" si="3"/>
        <v>39.21066427856006</v>
      </c>
      <c r="V73" s="28">
        <f t="shared" si="4"/>
        <v>-11.855071721761043</v>
      </c>
      <c r="W73" s="29">
        <f t="shared" si="5"/>
        <v>1.423334167403236</v>
      </c>
      <c r="X73" s="30"/>
      <c r="Y73" s="31"/>
      <c r="Z73" s="27"/>
      <c r="AA73" s="32"/>
      <c r="AB73" s="25"/>
    </row>
    <row r="74" spans="1:30" x14ac:dyDescent="0.2">
      <c r="B74" s="37" t="s">
        <v>27</v>
      </c>
      <c r="C74" s="34">
        <v>43162</v>
      </c>
      <c r="D74" s="27" t="s">
        <v>74</v>
      </c>
      <c r="E74" s="2245"/>
      <c r="F74" s="264" t="s">
        <v>29</v>
      </c>
      <c r="G74" s="14">
        <v>3.24537037037037E-2</v>
      </c>
      <c r="H74" s="265">
        <v>8.32</v>
      </c>
      <c r="I74" s="266">
        <f t="shared" si="6"/>
        <v>3.9006855413105408E-3</v>
      </c>
      <c r="J74" s="267">
        <v>131</v>
      </c>
      <c r="K74" s="18">
        <v>48</v>
      </c>
      <c r="L74" s="19">
        <v>214</v>
      </c>
      <c r="M74" s="268"/>
      <c r="N74" s="144">
        <f t="shared" si="0"/>
        <v>1.0606193438914024</v>
      </c>
      <c r="O74" s="22" t="s">
        <v>46</v>
      </c>
      <c r="P74" s="23"/>
      <c r="Q74" s="24"/>
      <c r="R74" s="24"/>
      <c r="S74" s="25">
        <f t="shared" si="1"/>
        <v>1.633587786259542</v>
      </c>
      <c r="T74" s="26">
        <f t="shared" si="2"/>
        <v>54.694181309358939</v>
      </c>
      <c r="U74" s="27">
        <f t="shared" si="3"/>
        <v>39.41993417668958</v>
      </c>
      <c r="V74" s="28">
        <f t="shared" si="4"/>
        <v>-16.599213915692033</v>
      </c>
      <c r="W74" s="29">
        <f t="shared" si="5"/>
        <v>1.3874752064325253</v>
      </c>
      <c r="X74" s="30"/>
      <c r="Y74" s="31"/>
      <c r="Z74" s="27"/>
      <c r="AA74" s="32"/>
      <c r="AB74" s="25"/>
    </row>
    <row r="75" spans="1:30" ht="16" thickBot="1" x14ac:dyDescent="0.25">
      <c r="B75" s="38">
        <f>AVERAGE(W69:W75)</f>
        <v>1.3376623151648481</v>
      </c>
      <c r="C75" s="269">
        <v>43163</v>
      </c>
      <c r="D75" s="55" t="s">
        <v>75</v>
      </c>
      <c r="E75" s="2255"/>
      <c r="F75" s="178" t="s">
        <v>29</v>
      </c>
      <c r="G75" s="42">
        <v>9.8425925925925917E-2</v>
      </c>
      <c r="H75" s="179">
        <v>23.67</v>
      </c>
      <c r="I75" s="180">
        <f t="shared" si="6"/>
        <v>4.1582562706348079E-3</v>
      </c>
      <c r="J75" s="181">
        <v>136</v>
      </c>
      <c r="K75" s="46">
        <v>132</v>
      </c>
      <c r="L75" s="47">
        <v>200</v>
      </c>
      <c r="M75" s="182"/>
      <c r="N75" s="49">
        <f t="shared" si="0"/>
        <v>1.056686299361316</v>
      </c>
      <c r="O75" s="50" t="s">
        <v>33</v>
      </c>
      <c r="P75" s="51"/>
      <c r="Q75" s="52"/>
      <c r="R75" s="52"/>
      <c r="S75" s="53">
        <f t="shared" si="1"/>
        <v>1.4705882352941178</v>
      </c>
      <c r="T75" s="54">
        <f t="shared" si="2"/>
        <v>65.737869693736229</v>
      </c>
      <c r="U75" s="55">
        <f t="shared" si="3"/>
        <v>41.624221458196971</v>
      </c>
      <c r="V75" s="56">
        <f t="shared" si="4"/>
        <v>-15.274247132669359</v>
      </c>
      <c r="W75" s="57">
        <f t="shared" si="5"/>
        <v>1.5793176999059668</v>
      </c>
      <c r="X75" s="30"/>
      <c r="Y75" s="31"/>
      <c r="Z75" s="27"/>
      <c r="AA75" s="32"/>
      <c r="AB75" s="25"/>
    </row>
    <row r="76" spans="1:30" ht="16" thickBot="1" x14ac:dyDescent="0.25">
      <c r="B76" s="270">
        <f>B69+1</f>
        <v>10</v>
      </c>
      <c r="C76" s="59">
        <v>43164</v>
      </c>
      <c r="D76" s="60"/>
      <c r="E76" s="2247"/>
      <c r="F76" s="271"/>
      <c r="G76" s="62"/>
      <c r="H76" s="133"/>
      <c r="I76" s="134"/>
      <c r="J76" s="135"/>
      <c r="K76" s="66"/>
      <c r="L76" s="67"/>
      <c r="M76" s="184"/>
      <c r="N76" s="69" t="str">
        <f t="shared" ref="N76:N109" si="7">IFERROR((L76/68)/(1/(I76*24)/3.6),"")</f>
        <v/>
      </c>
      <c r="O76" s="70"/>
      <c r="P76" s="71"/>
      <c r="Q76" s="72"/>
      <c r="R76" s="72"/>
      <c r="S76" s="272" t="str">
        <f t="shared" ref="S76:S109" si="8">IFERROR(L76/J76,"")</f>
        <v/>
      </c>
      <c r="T76" s="74">
        <f t="shared" si="2"/>
        <v>56.346745451773913</v>
      </c>
      <c r="U76" s="60">
        <f t="shared" si="3"/>
        <v>40.633168566335137</v>
      </c>
      <c r="V76" s="137">
        <f t="shared" si="4"/>
        <v>-24.113648235539259</v>
      </c>
      <c r="W76" s="76">
        <f t="shared" si="5"/>
        <v>1.3867179804052392</v>
      </c>
      <c r="X76" s="30"/>
      <c r="Y76" s="31"/>
      <c r="Z76" s="27"/>
      <c r="AA76" s="32"/>
      <c r="AB76" s="25"/>
    </row>
    <row r="77" spans="1:30" x14ac:dyDescent="0.2">
      <c r="B77" s="273" t="s">
        <v>26</v>
      </c>
      <c r="C77" s="34">
        <v>43165</v>
      </c>
      <c r="D77" s="27" t="s">
        <v>76</v>
      </c>
      <c r="E77" s="2245"/>
      <c r="F77" s="274" t="s">
        <v>77</v>
      </c>
      <c r="G77" s="14">
        <v>3.923611111111111E-2</v>
      </c>
      <c r="H77" s="275">
        <v>12.6</v>
      </c>
      <c r="I77" s="276">
        <f t="shared" si="6"/>
        <v>3.1139770723104055E-3</v>
      </c>
      <c r="J77" s="277">
        <v>155</v>
      </c>
      <c r="K77" s="18">
        <v>87</v>
      </c>
      <c r="L77" s="19">
        <v>252</v>
      </c>
      <c r="M77" s="278"/>
      <c r="N77" s="144">
        <f t="shared" si="7"/>
        <v>0.99705882352941189</v>
      </c>
      <c r="O77" s="22" t="s">
        <v>30</v>
      </c>
      <c r="P77" s="23"/>
      <c r="Q77" s="24"/>
      <c r="R77" s="24"/>
      <c r="S77" s="25">
        <f t="shared" si="8"/>
        <v>1.6258064516129032</v>
      </c>
      <c r="T77" s="26">
        <f t="shared" si="2"/>
        <v>60.725781815806208</v>
      </c>
      <c r="U77" s="27">
        <f t="shared" ref="U77:U140" si="9">U76+(K77-U76)/42</f>
        <v>41.73714074332716</v>
      </c>
      <c r="V77" s="28">
        <f t="shared" si="4"/>
        <v>-15.713576885438776</v>
      </c>
      <c r="W77" s="29">
        <f t="shared" si="5"/>
        <v>1.4549578800630925</v>
      </c>
      <c r="X77" s="30"/>
      <c r="Y77" s="31"/>
      <c r="Z77" s="27"/>
      <c r="AA77" s="32"/>
      <c r="AB77" s="25"/>
    </row>
    <row r="78" spans="1:30" ht="16" thickBot="1" x14ac:dyDescent="0.25">
      <c r="B78" s="33">
        <f>SUM(H76:H82)</f>
        <v>50.510000000000005</v>
      </c>
      <c r="C78" s="34">
        <v>43166</v>
      </c>
      <c r="D78" s="27" t="s">
        <v>78</v>
      </c>
      <c r="E78" s="2245"/>
      <c r="F78" s="274" t="s">
        <v>29</v>
      </c>
      <c r="G78" s="14">
        <v>4.494212962962963E-2</v>
      </c>
      <c r="H78" s="275">
        <v>11.42</v>
      </c>
      <c r="I78" s="276">
        <f t="shared" si="6"/>
        <v>3.9353878835052215E-3</v>
      </c>
      <c r="J78" s="277">
        <v>134</v>
      </c>
      <c r="K78" s="18">
        <v>67</v>
      </c>
      <c r="L78" s="19">
        <v>216</v>
      </c>
      <c r="M78" s="278"/>
      <c r="N78" s="144">
        <f t="shared" si="7"/>
        <v>1.0800556299577622</v>
      </c>
      <c r="O78" s="22" t="s">
        <v>33</v>
      </c>
      <c r="P78" s="23"/>
      <c r="Q78" s="24"/>
      <c r="R78" s="24"/>
      <c r="S78" s="25">
        <f t="shared" si="8"/>
        <v>1.6119402985074627</v>
      </c>
      <c r="T78" s="26">
        <f t="shared" ref="T78:T141" si="10">T77+(K78-T77)/7</f>
        <v>61.622098699262466</v>
      </c>
      <c r="U78" s="27">
        <f t="shared" si="9"/>
        <v>42.33863739229556</v>
      </c>
      <c r="V78" s="28">
        <f t="shared" ref="V78:V141" si="11">U77-T77</f>
        <v>-18.988641072479048</v>
      </c>
      <c r="W78" s="29">
        <f t="shared" si="5"/>
        <v>1.4554577684749948</v>
      </c>
      <c r="X78" s="30"/>
      <c r="Y78" s="31"/>
      <c r="Z78" s="27"/>
      <c r="AA78" s="32"/>
      <c r="AB78" s="25"/>
    </row>
    <row r="79" spans="1:30" x14ac:dyDescent="0.2">
      <c r="B79" s="35" t="s">
        <v>9</v>
      </c>
      <c r="C79" s="34">
        <v>43167</v>
      </c>
      <c r="D79" s="27" t="s">
        <v>79</v>
      </c>
      <c r="E79" s="2245"/>
      <c r="F79" s="279" t="s">
        <v>25</v>
      </c>
      <c r="G79" s="14">
        <v>4.5810185185185183E-2</v>
      </c>
      <c r="H79" s="280">
        <v>12.46</v>
      </c>
      <c r="I79" s="281">
        <f t="shared" si="6"/>
        <v>3.6765798704000946E-3</v>
      </c>
      <c r="J79" s="282">
        <v>135</v>
      </c>
      <c r="K79" s="18">
        <v>80</v>
      </c>
      <c r="L79" s="19">
        <v>232</v>
      </c>
      <c r="M79" s="278"/>
      <c r="N79" s="144">
        <f t="shared" si="7"/>
        <v>1.0837692380322914</v>
      </c>
      <c r="O79" s="22" t="s">
        <v>46</v>
      </c>
      <c r="P79" s="23"/>
      <c r="Q79" s="24"/>
      <c r="R79" s="24"/>
      <c r="S79" s="25">
        <f t="shared" si="8"/>
        <v>1.7185185185185186</v>
      </c>
      <c r="T79" s="26">
        <f t="shared" si="10"/>
        <v>64.247513170796395</v>
      </c>
      <c r="U79" s="27">
        <f t="shared" si="9"/>
        <v>43.235336502002809</v>
      </c>
      <c r="V79" s="28">
        <f t="shared" si="11"/>
        <v>-19.283461306966906</v>
      </c>
      <c r="W79" s="29">
        <f t="shared" si="5"/>
        <v>1.485995446521394</v>
      </c>
      <c r="X79" s="30"/>
      <c r="Y79" s="31"/>
      <c r="Z79" s="27"/>
      <c r="AA79" s="32"/>
      <c r="AB79" s="25"/>
    </row>
    <row r="80" spans="1:30" ht="16" thickBot="1" x14ac:dyDescent="0.25">
      <c r="B80" s="36">
        <f>SUM(K76:K82)</f>
        <v>330</v>
      </c>
      <c r="C80" s="34">
        <v>43168</v>
      </c>
      <c r="D80" s="27"/>
      <c r="E80" s="2245"/>
      <c r="F80" s="279"/>
      <c r="G80" s="14"/>
      <c r="H80" s="280"/>
      <c r="I80" s="281"/>
      <c r="J80" s="282"/>
      <c r="K80" s="18"/>
      <c r="L80" s="19"/>
      <c r="M80" s="278"/>
      <c r="N80" s="144" t="str">
        <f t="shared" si="7"/>
        <v/>
      </c>
      <c r="O80" s="22"/>
      <c r="P80" s="23"/>
      <c r="Q80" s="24"/>
      <c r="R80" s="24"/>
      <c r="S80" s="25" t="str">
        <f t="shared" si="8"/>
        <v/>
      </c>
      <c r="T80" s="26">
        <f t="shared" si="10"/>
        <v>55.069297003539766</v>
      </c>
      <c r="U80" s="27">
        <f t="shared" si="9"/>
        <v>42.205923728145599</v>
      </c>
      <c r="V80" s="28">
        <f t="shared" si="11"/>
        <v>-21.012176668793586</v>
      </c>
      <c r="W80" s="29">
        <f t="shared" si="5"/>
        <v>1.3047764896285412</v>
      </c>
      <c r="X80" s="30"/>
      <c r="Y80" s="31"/>
      <c r="Z80" s="27"/>
      <c r="AA80" s="32"/>
      <c r="AB80" s="25"/>
    </row>
    <row r="81" spans="1:30" x14ac:dyDescent="0.2">
      <c r="B81" s="37" t="s">
        <v>27</v>
      </c>
      <c r="C81" s="34">
        <v>43169</v>
      </c>
      <c r="D81" s="27" t="s">
        <v>80</v>
      </c>
      <c r="E81" s="2245"/>
      <c r="F81" s="279" t="s">
        <v>48</v>
      </c>
      <c r="G81" s="14">
        <v>4.2002314814814812E-2</v>
      </c>
      <c r="H81" s="280">
        <v>14.03</v>
      </c>
      <c r="I81" s="281">
        <f t="shared" si="6"/>
        <v>2.9937501649903646E-3</v>
      </c>
      <c r="J81" s="282">
        <v>159</v>
      </c>
      <c r="K81" s="18">
        <v>96</v>
      </c>
      <c r="L81" s="19">
        <v>267</v>
      </c>
      <c r="M81" s="283"/>
      <c r="N81" s="144">
        <f t="shared" si="7"/>
        <v>1.0156209383254369</v>
      </c>
      <c r="O81" s="22" t="s">
        <v>30</v>
      </c>
      <c r="P81" s="23"/>
      <c r="Q81" s="24"/>
      <c r="R81" s="24"/>
      <c r="S81" s="25">
        <f t="shared" si="8"/>
        <v>1.679245283018868</v>
      </c>
      <c r="T81" s="26">
        <f t="shared" si="10"/>
        <v>60.916540288748372</v>
      </c>
      <c r="U81" s="27">
        <f t="shared" si="9"/>
        <v>43.486735067951656</v>
      </c>
      <c r="V81" s="28">
        <f t="shared" si="11"/>
        <v>-12.863373275394167</v>
      </c>
      <c r="W81" s="29">
        <f t="shared" si="5"/>
        <v>1.4008074000855937</v>
      </c>
      <c r="X81" s="30"/>
      <c r="Y81" s="31"/>
      <c r="Z81" s="27"/>
      <c r="AA81" s="32"/>
      <c r="AB81" s="25"/>
    </row>
    <row r="82" spans="1:30" ht="16" thickBot="1" x14ac:dyDescent="0.25">
      <c r="B82" s="38">
        <f>AVERAGE(W76:W82)</f>
        <v>1.3883843135031861</v>
      </c>
      <c r="C82" s="150">
        <v>43170</v>
      </c>
      <c r="D82" s="79"/>
      <c r="E82" s="2248"/>
      <c r="F82" s="284"/>
      <c r="G82" s="81"/>
      <c r="H82" s="285"/>
      <c r="I82" s="286"/>
      <c r="J82" s="287"/>
      <c r="K82" s="85"/>
      <c r="L82" s="86"/>
      <c r="M82" s="87"/>
      <c r="N82" s="88" t="str">
        <f t="shared" si="7"/>
        <v/>
      </c>
      <c r="O82" s="89"/>
      <c r="P82" s="90"/>
      <c r="Q82" s="91"/>
      <c r="R82" s="91"/>
      <c r="S82" s="53" t="str">
        <f t="shared" si="8"/>
        <v/>
      </c>
      <c r="T82" s="92">
        <f t="shared" si="10"/>
        <v>52.214177390355744</v>
      </c>
      <c r="U82" s="79">
        <f t="shared" si="9"/>
        <v>42.451336613952805</v>
      </c>
      <c r="V82" s="93">
        <f t="shared" si="11"/>
        <v>-17.429805220796716</v>
      </c>
      <c r="W82" s="94">
        <f t="shared" si="5"/>
        <v>1.2299772293434481</v>
      </c>
      <c r="X82" s="7"/>
      <c r="Y82" s="8"/>
      <c r="Z82" s="6"/>
      <c r="AA82" s="9"/>
      <c r="AB82" s="10"/>
    </row>
    <row r="83" spans="1:30" ht="16" thickBot="1" x14ac:dyDescent="0.25">
      <c r="B83" s="288">
        <f>B76+1</f>
        <v>11</v>
      </c>
      <c r="C83" s="289">
        <v>43171</v>
      </c>
      <c r="D83" s="290" t="s">
        <v>81</v>
      </c>
      <c r="E83" s="2256"/>
      <c r="F83" s="291" t="s">
        <v>82</v>
      </c>
      <c r="G83" s="292">
        <v>8.2071759259259261E-2</v>
      </c>
      <c r="H83" s="293">
        <v>20.91</v>
      </c>
      <c r="I83" s="294">
        <f>G83/H83</f>
        <v>3.925000442814886E-3</v>
      </c>
      <c r="J83" s="295">
        <v>137</v>
      </c>
      <c r="K83" s="296">
        <v>120</v>
      </c>
      <c r="L83" s="297">
        <v>213</v>
      </c>
      <c r="M83" s="295"/>
      <c r="N83" s="298">
        <f t="shared" si="7"/>
        <v>1.0622436492531016</v>
      </c>
      <c r="O83" s="299" t="s">
        <v>33</v>
      </c>
      <c r="P83" s="300" t="str">
        <f>IFERROR(VLOOKUP(F83,[1]Trainingsarten!$A$9:$N$84,12,FALSE),"")</f>
        <v/>
      </c>
      <c r="Q83" s="301" t="s">
        <v>14</v>
      </c>
      <c r="R83" s="301" t="str">
        <f>IFERROR(VLOOKUP(F83,[1]Trainingsarten!$A$9:$N$84,14,FALSE),"")</f>
        <v/>
      </c>
      <c r="S83" s="302">
        <f t="shared" si="8"/>
        <v>1.5547445255474452</v>
      </c>
      <c r="T83" s="303">
        <f>T82+(K83-T82)/7</f>
        <v>61.897866334590638</v>
      </c>
      <c r="U83" s="290">
        <f t="shared" si="9"/>
        <v>44.297733361239644</v>
      </c>
      <c r="V83" s="304">
        <f t="shared" si="11"/>
        <v>-9.762840776402939</v>
      </c>
      <c r="W83" s="305">
        <f t="shared" si="5"/>
        <v>1.3973145269042377</v>
      </c>
      <c r="X83" s="7"/>
      <c r="Y83" s="8"/>
      <c r="Z83" s="6"/>
      <c r="AA83" s="9"/>
      <c r="AB83" s="10"/>
    </row>
    <row r="84" spans="1:30" x14ac:dyDescent="0.2">
      <c r="B84" s="306" t="s">
        <v>26</v>
      </c>
      <c r="C84" s="12">
        <v>43172</v>
      </c>
      <c r="D84" s="6"/>
      <c r="E84" s="2244"/>
      <c r="F84" s="307"/>
      <c r="G84" s="308"/>
      <c r="H84" s="309" t="str">
        <f>IFERROR(VLOOKUP(F84,[1]Trainingsarten!$A$9:$K$72,10,FALSE),"")</f>
        <v/>
      </c>
      <c r="I84" s="310"/>
      <c r="J84" s="311"/>
      <c r="K84" s="312"/>
      <c r="L84" s="313"/>
      <c r="M84" s="311"/>
      <c r="N84" s="144" t="str">
        <f t="shared" si="7"/>
        <v/>
      </c>
      <c r="O84" s="314"/>
      <c r="P84" s="315" t="str">
        <f>IFERROR(VLOOKUP(F84,[1]Trainingsarten!$A$9:$N$84,12,FALSE),"")</f>
        <v/>
      </c>
      <c r="Q84" s="316" t="s">
        <v>14</v>
      </c>
      <c r="R84" s="316" t="str">
        <f>IFERROR(VLOOKUP(F84,[1]Trainingsarten!$A$9:$N$84,14,FALSE),"")</f>
        <v/>
      </c>
      <c r="S84" s="317" t="str">
        <f t="shared" si="8"/>
        <v/>
      </c>
      <c r="T84" s="318">
        <f t="shared" si="10"/>
        <v>53.05531400107769</v>
      </c>
      <c r="U84" s="319">
        <f t="shared" si="9"/>
        <v>43.24302542406727</v>
      </c>
      <c r="V84" s="320">
        <f t="shared" si="11"/>
        <v>-17.600132973350995</v>
      </c>
      <c r="W84" s="321">
        <f t="shared" si="5"/>
        <v>1.2269103163061599</v>
      </c>
      <c r="X84" s="322"/>
      <c r="Y84" s="323"/>
      <c r="Z84" s="319"/>
      <c r="AA84" s="324"/>
      <c r="AB84" s="317"/>
    </row>
    <row r="85" spans="1:30" ht="16" thickBot="1" x14ac:dyDescent="0.25">
      <c r="B85" s="33">
        <f>SUM(H83:H89)</f>
        <v>43.800000000000004</v>
      </c>
      <c r="C85" s="325">
        <v>43173</v>
      </c>
      <c r="D85" s="319" t="s">
        <v>83</v>
      </c>
      <c r="E85" s="2257"/>
      <c r="F85" s="307" t="s">
        <v>84</v>
      </c>
      <c r="G85" s="308">
        <v>2.9374999999999998E-2</v>
      </c>
      <c r="H85" s="309">
        <v>7.46</v>
      </c>
      <c r="I85" s="310">
        <f t="shared" ref="I85:I87" si="12">G85/H85</f>
        <v>3.9376675603217158E-3</v>
      </c>
      <c r="J85" s="311">
        <v>128</v>
      </c>
      <c r="K85" s="312">
        <v>42</v>
      </c>
      <c r="L85" s="313">
        <v>210</v>
      </c>
      <c r="M85" s="311"/>
      <c r="N85" s="144">
        <f t="shared" si="7"/>
        <v>1.0506623560952533</v>
      </c>
      <c r="O85" s="314" t="s">
        <v>46</v>
      </c>
      <c r="P85" s="315" t="str">
        <f>IFERROR(VLOOKUP(F85,[1]Trainingsarten!$A$9:$N$84,12,FALSE),"")</f>
        <v/>
      </c>
      <c r="Q85" s="316" t="s">
        <v>14</v>
      </c>
      <c r="R85" s="316" t="str">
        <f>IFERROR(VLOOKUP(F85,[1]Trainingsarten!$A$9:$N$84,14,FALSE),"")</f>
        <v/>
      </c>
      <c r="S85" s="317">
        <f t="shared" si="8"/>
        <v>1.640625</v>
      </c>
      <c r="T85" s="318">
        <f t="shared" si="10"/>
        <v>51.475983429495166</v>
      </c>
      <c r="U85" s="319">
        <f t="shared" si="9"/>
        <v>43.213429580637097</v>
      </c>
      <c r="V85" s="320">
        <f t="shared" si="11"/>
        <v>-9.8122885770104205</v>
      </c>
      <c r="W85" s="321">
        <f t="shared" si="5"/>
        <v>1.1912033811951903</v>
      </c>
      <c r="X85" s="322"/>
      <c r="Y85" s="323"/>
      <c r="Z85" s="319"/>
      <c r="AA85" s="324"/>
      <c r="AB85" s="317"/>
    </row>
    <row r="86" spans="1:30" x14ac:dyDescent="0.2">
      <c r="B86" s="35" t="s">
        <v>9</v>
      </c>
      <c r="C86" s="325">
        <v>43174</v>
      </c>
      <c r="D86" s="319"/>
      <c r="E86" s="2257"/>
      <c r="F86" s="307"/>
      <c r="G86" s="308"/>
      <c r="H86" s="309" t="str">
        <f>IFERROR(VLOOKUP(F86,[1]Trainingsarten!$A$9:$K$72,10,FALSE),"")</f>
        <v/>
      </c>
      <c r="I86" s="310"/>
      <c r="J86" s="311"/>
      <c r="K86" s="312"/>
      <c r="L86" s="313"/>
      <c r="M86" s="311"/>
      <c r="N86" s="144" t="str">
        <f t="shared" si="7"/>
        <v/>
      </c>
      <c r="O86" s="314"/>
      <c r="P86" s="315" t="str">
        <f>IFERROR(VLOOKUP(F86,[1]Trainingsarten!$A$9:$N$84,12,FALSE),"")</f>
        <v/>
      </c>
      <c r="Q86" s="316" t="s">
        <v>14</v>
      </c>
      <c r="R86" s="316" t="str">
        <f>IFERROR(VLOOKUP(F86,[1]Trainingsarten!$A$9:$N$84,14,FALSE),"")</f>
        <v/>
      </c>
      <c r="S86" s="317" t="str">
        <f t="shared" si="8"/>
        <v/>
      </c>
      <c r="T86" s="318">
        <f t="shared" si="10"/>
        <v>44.122271510995859</v>
      </c>
      <c r="U86" s="319">
        <f t="shared" si="9"/>
        <v>42.18453840014574</v>
      </c>
      <c r="V86" s="320">
        <f t="shared" si="11"/>
        <v>-8.2625538488580688</v>
      </c>
      <c r="W86" s="321">
        <f t="shared" si="5"/>
        <v>1.0459346761713866</v>
      </c>
      <c r="X86" s="322"/>
      <c r="Y86" s="323"/>
      <c r="Z86" s="319"/>
      <c r="AA86" s="324"/>
      <c r="AB86" s="317"/>
    </row>
    <row r="87" spans="1:30" ht="16" thickBot="1" x14ac:dyDescent="0.25">
      <c r="B87" s="36">
        <f>SUM(K83:K89)</f>
        <v>264</v>
      </c>
      <c r="C87" s="325">
        <v>43175</v>
      </c>
      <c r="D87" s="319" t="s">
        <v>85</v>
      </c>
      <c r="E87" s="2257"/>
      <c r="F87" s="307" t="s">
        <v>86</v>
      </c>
      <c r="G87" s="308">
        <v>2.9560185185185189E-2</v>
      </c>
      <c r="H87" s="326">
        <v>8.15</v>
      </c>
      <c r="I87" s="327">
        <f t="shared" si="12"/>
        <v>3.6270165871392867E-3</v>
      </c>
      <c r="J87" s="328">
        <v>140</v>
      </c>
      <c r="K87" s="312">
        <v>56</v>
      </c>
      <c r="L87" s="313">
        <v>223</v>
      </c>
      <c r="M87" s="328"/>
      <c r="N87" s="144">
        <f t="shared" si="7"/>
        <v>1.0276831468783831</v>
      </c>
      <c r="O87" s="314" t="s">
        <v>30</v>
      </c>
      <c r="P87" s="315">
        <f>IFERROR(VLOOKUP(F87,[1]Trainingsarten!$A$9:$N$84,12,FALSE),"")</f>
        <v>243.25</v>
      </c>
      <c r="Q87" s="316" t="s">
        <v>14</v>
      </c>
      <c r="R87" s="316">
        <f>IFERROR(VLOOKUP(F87,[1]Trainingsarten!$A$9:$N$84,14,FALSE),"")</f>
        <v>267.75</v>
      </c>
      <c r="S87" s="317">
        <f t="shared" si="8"/>
        <v>1.5928571428571427</v>
      </c>
      <c r="T87" s="318">
        <f t="shared" si="10"/>
        <v>45.819089866567879</v>
      </c>
      <c r="U87" s="319">
        <f t="shared" si="9"/>
        <v>42.513477962047034</v>
      </c>
      <c r="V87" s="320">
        <f t="shared" si="11"/>
        <v>-1.9377331108501181</v>
      </c>
      <c r="W87" s="321">
        <f t="shared" si="5"/>
        <v>1.0777544454836618</v>
      </c>
      <c r="X87" s="322"/>
      <c r="Y87" s="323"/>
      <c r="Z87" s="319"/>
      <c r="AA87" s="324"/>
      <c r="AB87" s="317"/>
    </row>
    <row r="88" spans="1:30" x14ac:dyDescent="0.2">
      <c r="B88" s="37" t="s">
        <v>27</v>
      </c>
      <c r="C88" s="325">
        <v>43176</v>
      </c>
      <c r="D88" s="319"/>
      <c r="E88" s="2257"/>
      <c r="F88" s="329"/>
      <c r="G88" s="308"/>
      <c r="H88" s="330" t="str">
        <f>IFERROR(VLOOKUP(F88,[1]Trainingsarten!$A$9:$K$78,10,FALSE),"")</f>
        <v/>
      </c>
      <c r="I88" s="331"/>
      <c r="J88" s="332"/>
      <c r="K88" s="312"/>
      <c r="L88" s="313"/>
      <c r="M88" s="332"/>
      <c r="N88" s="144" t="str">
        <f t="shared" si="7"/>
        <v/>
      </c>
      <c r="O88" s="314"/>
      <c r="P88" s="315" t="str">
        <f>IFERROR(VLOOKUP(F88,[1]Trainingsarten!$A$9:$N$84,12,FALSE),"")</f>
        <v/>
      </c>
      <c r="Q88" s="316" t="s">
        <v>14</v>
      </c>
      <c r="R88" s="316" t="str">
        <f>IFERROR(VLOOKUP(F88,[1]Trainingsarten!$A$9:$N$84,14,FALSE),"")</f>
        <v/>
      </c>
      <c r="S88" s="317" t="str">
        <f t="shared" si="8"/>
        <v/>
      </c>
      <c r="T88" s="318">
        <f t="shared" si="10"/>
        <v>39.273505599915325</v>
      </c>
      <c r="U88" s="319">
        <f t="shared" si="9"/>
        <v>41.501252296284008</v>
      </c>
      <c r="V88" s="320">
        <f t="shared" si="11"/>
        <v>-3.3056119045208447</v>
      </c>
      <c r="W88" s="321">
        <f t="shared" si="5"/>
        <v>0.94632097652223968</v>
      </c>
      <c r="X88" s="322"/>
      <c r="Y88" s="323"/>
      <c r="Z88" s="319"/>
      <c r="AA88" s="324"/>
      <c r="AB88" s="317"/>
    </row>
    <row r="89" spans="1:30" ht="16" thickBot="1" x14ac:dyDescent="0.25">
      <c r="B89" s="38">
        <f>AVERAGE(W83:W89)</f>
        <v>1.1217739645678264</v>
      </c>
      <c r="C89" s="269">
        <v>43177</v>
      </c>
      <c r="D89" s="55" t="s">
        <v>87</v>
      </c>
      <c r="E89" s="2255"/>
      <c r="F89" s="333" t="s">
        <v>88</v>
      </c>
      <c r="G89" s="334">
        <v>2.7627314814814813E-2</v>
      </c>
      <c r="H89" s="335">
        <v>7.28</v>
      </c>
      <c r="I89" s="336">
        <f t="shared" ref="I89" si="13">G89/H89</f>
        <v>3.7949608262108259E-3</v>
      </c>
      <c r="J89" s="337">
        <v>135</v>
      </c>
      <c r="K89" s="338">
        <v>46</v>
      </c>
      <c r="L89" s="339">
        <v>219</v>
      </c>
      <c r="M89" s="337"/>
      <c r="N89" s="49">
        <f t="shared" si="7"/>
        <v>1.0559813348416289</v>
      </c>
      <c r="O89" s="340" t="s">
        <v>46</v>
      </c>
      <c r="P89" s="341" t="str">
        <f>IFERROR(VLOOKUP(F89,[1]Trainingsarten!$A$9:$N$84,12,FALSE),"")</f>
        <v/>
      </c>
      <c r="Q89" s="342" t="s">
        <v>14</v>
      </c>
      <c r="R89" s="342" t="str">
        <f>IFERROR(VLOOKUP(F89,[1]Trainingsarten!$A$9:$N$84,14,FALSE),"")</f>
        <v/>
      </c>
      <c r="S89" s="53">
        <f t="shared" si="8"/>
        <v>1.6222222222222222</v>
      </c>
      <c r="T89" s="343">
        <f>T88+(K89-T88)/7</f>
        <v>40.234433371355991</v>
      </c>
      <c r="U89" s="55">
        <f t="shared" si="9"/>
        <v>41.608365336848678</v>
      </c>
      <c r="V89" s="344">
        <f t="shared" si="11"/>
        <v>2.2277466963686834</v>
      </c>
      <c r="W89" s="345">
        <f t="shared" si="5"/>
        <v>0.96697942939190829</v>
      </c>
      <c r="X89" s="322"/>
      <c r="Y89" s="323"/>
      <c r="Z89" s="319"/>
      <c r="AA89" s="324"/>
      <c r="AB89" s="317"/>
    </row>
    <row r="90" spans="1:30" ht="16" thickBot="1" x14ac:dyDescent="0.25">
      <c r="B90" s="346">
        <f>B83+1</f>
        <v>12</v>
      </c>
      <c r="C90" s="59">
        <v>43178</v>
      </c>
      <c r="D90" s="60"/>
      <c r="E90" s="2247"/>
      <c r="F90" s="61"/>
      <c r="G90" s="62"/>
      <c r="H90" s="133" t="str">
        <f>IFERROR(VLOOKUP(F90,[1]Trainingsarten!$A$9:$K$78,10,FALSE),"")</f>
        <v/>
      </c>
      <c r="I90" s="134"/>
      <c r="J90" s="135"/>
      <c r="K90" s="66"/>
      <c r="L90" s="67"/>
      <c r="M90" s="184"/>
      <c r="N90" s="69" t="str">
        <f t="shared" si="7"/>
        <v/>
      </c>
      <c r="O90" s="70"/>
      <c r="P90" s="347" t="str">
        <f>IFERROR(VLOOKUP(F90,[1]Trainingsarten!$A$9:$N$84,12,FALSE),"")</f>
        <v/>
      </c>
      <c r="Q90" s="72" t="s">
        <v>14</v>
      </c>
      <c r="R90" s="72" t="str">
        <f>IFERROR(VLOOKUP(F90,[1]Trainingsarten!$A$9:$N$84,14,FALSE),"")</f>
        <v/>
      </c>
      <c r="S90" s="348" t="str">
        <f t="shared" si="8"/>
        <v/>
      </c>
      <c r="T90" s="349">
        <f t="shared" si="10"/>
        <v>34.486657175447995</v>
      </c>
      <c r="U90" s="60">
        <f t="shared" si="9"/>
        <v>40.617689971685614</v>
      </c>
      <c r="V90" s="137">
        <f t="shared" si="11"/>
        <v>1.3739319654926874</v>
      </c>
      <c r="W90" s="350">
        <f t="shared" si="5"/>
        <v>0.84905510873435852</v>
      </c>
      <c r="X90" s="322"/>
      <c r="Y90" s="323"/>
      <c r="Z90" s="319"/>
      <c r="AA90" s="324"/>
      <c r="AB90" s="317"/>
    </row>
    <row r="91" spans="1:30" x14ac:dyDescent="0.2">
      <c r="B91" s="351" t="s">
        <v>26</v>
      </c>
      <c r="C91" s="325">
        <v>43179</v>
      </c>
      <c r="D91" s="319" t="s">
        <v>89</v>
      </c>
      <c r="E91" s="2257"/>
      <c r="F91" s="352" t="s">
        <v>86</v>
      </c>
      <c r="G91" s="353">
        <v>2.8784722222222225E-2</v>
      </c>
      <c r="H91" s="354">
        <v>8.1300000000000008</v>
      </c>
      <c r="I91" s="310">
        <f t="shared" ref="I91:I98" si="14">G91/H91</f>
        <v>3.5405562388957225E-3</v>
      </c>
      <c r="J91" s="355">
        <v>143</v>
      </c>
      <c r="K91" s="312">
        <v>52</v>
      </c>
      <c r="L91" s="313">
        <v>232</v>
      </c>
      <c r="M91" s="311"/>
      <c r="N91" s="144">
        <f t="shared" si="7"/>
        <v>1.0436726720208378</v>
      </c>
      <c r="O91" s="314" t="s">
        <v>46</v>
      </c>
      <c r="P91" s="315">
        <f>IFERROR(VLOOKUP(F91,[1]Trainingsarten!$A$9:$N$84,12,FALSE),"")</f>
        <v>243.25</v>
      </c>
      <c r="Q91" s="316" t="s">
        <v>14</v>
      </c>
      <c r="R91" s="316">
        <f>IFERROR(VLOOKUP(F91,[1]Trainingsarten!$A$9:$N$84,14,FALSE),"")</f>
        <v>267.75</v>
      </c>
      <c r="S91" s="317">
        <f t="shared" si="8"/>
        <v>1.6223776223776223</v>
      </c>
      <c r="T91" s="318">
        <f t="shared" si="10"/>
        <v>36.988563293241135</v>
      </c>
      <c r="U91" s="319">
        <f t="shared" si="9"/>
        <v>40.888697353312146</v>
      </c>
      <c r="V91" s="320">
        <f t="shared" si="11"/>
        <v>6.1310327962376192</v>
      </c>
      <c r="W91" s="321">
        <f t="shared" si="5"/>
        <v>0.90461583976690119</v>
      </c>
      <c r="X91" s="322"/>
      <c r="Y91" s="323"/>
      <c r="Z91" s="319"/>
      <c r="AA91" s="324"/>
      <c r="AB91" s="317"/>
    </row>
    <row r="92" spans="1:30" ht="16" thickBot="1" x14ac:dyDescent="0.25">
      <c r="B92" s="33">
        <f>SUM(H90:H96)</f>
        <v>40.394999999999996</v>
      </c>
      <c r="C92" s="325">
        <v>43180</v>
      </c>
      <c r="D92" s="319"/>
      <c r="E92" s="2257"/>
      <c r="F92" s="352"/>
      <c r="G92" s="353"/>
      <c r="H92" s="354" t="str">
        <f>IFERROR(VLOOKUP(F92,[1]Trainingsarten!$A$9:$K$78,10,FALSE),"")</f>
        <v/>
      </c>
      <c r="I92" s="356"/>
      <c r="J92" s="355"/>
      <c r="K92" s="312"/>
      <c r="L92" s="313"/>
      <c r="M92" s="311"/>
      <c r="N92" s="144" t="str">
        <f t="shared" si="7"/>
        <v/>
      </c>
      <c r="O92" s="314"/>
      <c r="P92" s="315" t="str">
        <f>IFERROR(VLOOKUP(F92,[1]Trainingsarten!$A$9:$N$84,12,FALSE),"")</f>
        <v/>
      </c>
      <c r="Q92" s="316" t="s">
        <v>14</v>
      </c>
      <c r="R92" s="316" t="str">
        <f>IFERROR(VLOOKUP(F92,[1]Trainingsarten!$A$9:$N$84,14,FALSE),"")</f>
        <v/>
      </c>
      <c r="S92" s="317" t="str">
        <f t="shared" si="8"/>
        <v/>
      </c>
      <c r="T92" s="318">
        <f t="shared" si="10"/>
        <v>31.704482822778118</v>
      </c>
      <c r="U92" s="319">
        <f t="shared" si="9"/>
        <v>39.915156940138047</v>
      </c>
      <c r="V92" s="320">
        <f t="shared" si="11"/>
        <v>3.9001340600710108</v>
      </c>
      <c r="W92" s="321">
        <f t="shared" si="5"/>
        <v>0.79429683491727909</v>
      </c>
      <c r="X92" s="322"/>
      <c r="Y92" s="323"/>
      <c r="Z92" s="319"/>
      <c r="AA92" s="324"/>
      <c r="AB92" s="317"/>
    </row>
    <row r="93" spans="1:30" x14ac:dyDescent="0.2">
      <c r="B93" s="35" t="s">
        <v>9</v>
      </c>
      <c r="C93" s="325">
        <v>43181</v>
      </c>
      <c r="D93" s="319" t="s">
        <v>90</v>
      </c>
      <c r="E93" s="2257"/>
      <c r="F93" s="352" t="s">
        <v>91</v>
      </c>
      <c r="G93" s="353">
        <v>2.6875E-2</v>
      </c>
      <c r="H93" s="354">
        <v>6.66</v>
      </c>
      <c r="I93" s="310">
        <f t="shared" si="14"/>
        <v>4.0352852852852854E-3</v>
      </c>
      <c r="J93" s="355">
        <v>124</v>
      </c>
      <c r="K93" s="312">
        <v>38</v>
      </c>
      <c r="L93" s="313">
        <v>209</v>
      </c>
      <c r="M93" s="311"/>
      <c r="N93" s="144">
        <f t="shared" si="7"/>
        <v>1.0715818759936409</v>
      </c>
      <c r="O93" s="314" t="s">
        <v>46</v>
      </c>
      <c r="P93" s="315" t="str">
        <f>IFERROR(VLOOKUP(F93,[1]Trainingsarten!$A$9:$N$84,12,FALSE),"")</f>
        <v/>
      </c>
      <c r="Q93" s="316" t="s">
        <v>14</v>
      </c>
      <c r="R93" s="316" t="str">
        <f>IFERROR(VLOOKUP(F93,[1]Trainingsarten!$A$9:$N$84,14,FALSE),"")</f>
        <v/>
      </c>
      <c r="S93" s="317">
        <f t="shared" si="8"/>
        <v>1.685483870967742</v>
      </c>
      <c r="T93" s="318">
        <f t="shared" si="10"/>
        <v>32.603842419524099</v>
      </c>
      <c r="U93" s="319">
        <f t="shared" si="9"/>
        <v>39.869557965372856</v>
      </c>
      <c r="V93" s="320">
        <f t="shared" si="11"/>
        <v>8.2106741173599289</v>
      </c>
      <c r="W93" s="321">
        <f t="shared" si="5"/>
        <v>0.81776282666190803</v>
      </c>
      <c r="X93" s="322"/>
      <c r="Y93" s="323"/>
      <c r="Z93" s="319"/>
      <c r="AA93" s="324"/>
      <c r="AB93" s="317"/>
    </row>
    <row r="94" spans="1:30" ht="16" thickBot="1" x14ac:dyDescent="0.25">
      <c r="B94" s="36">
        <f>SUM(K90:K96)</f>
        <v>259</v>
      </c>
      <c r="C94" s="325">
        <v>43182</v>
      </c>
      <c r="D94" s="319"/>
      <c r="E94" s="2257"/>
      <c r="F94" s="352"/>
      <c r="G94" s="353"/>
      <c r="H94" s="354" t="str">
        <f>IFERROR(VLOOKUP(F94,[1]Trainingsarten!$A$9:$K$78,10,FALSE),"")</f>
        <v/>
      </c>
      <c r="I94" s="356"/>
      <c r="J94" s="355"/>
      <c r="K94" s="312"/>
      <c r="L94" s="313"/>
      <c r="M94" s="311"/>
      <c r="N94" s="144" t="str">
        <f t="shared" si="7"/>
        <v/>
      </c>
      <c r="O94" s="314"/>
      <c r="P94" s="315" t="str">
        <f>IFERROR(VLOOKUP(F94,[1]Trainingsarten!$A$9:$N$84,12,FALSE),"")</f>
        <v/>
      </c>
      <c r="Q94" s="316" t="s">
        <v>14</v>
      </c>
      <c r="R94" s="316" t="str">
        <f>IFERROR(VLOOKUP(F94,[1]Trainingsarten!$A$9:$N$84,14,FALSE),"")</f>
        <v/>
      </c>
      <c r="S94" s="317" t="str">
        <f t="shared" si="8"/>
        <v/>
      </c>
      <c r="T94" s="318">
        <f t="shared" si="10"/>
        <v>27.946150645306371</v>
      </c>
      <c r="U94" s="319">
        <f t="shared" si="9"/>
        <v>38.92028277572112</v>
      </c>
      <c r="V94" s="320">
        <f t="shared" si="11"/>
        <v>7.2657155458487566</v>
      </c>
      <c r="W94" s="321">
        <f t="shared" si="5"/>
        <v>0.71803565267874858</v>
      </c>
      <c r="X94" s="322"/>
      <c r="Y94" s="323"/>
      <c r="Z94" s="319"/>
      <c r="AA94" s="324"/>
      <c r="AB94" s="317"/>
    </row>
    <row r="95" spans="1:30" x14ac:dyDescent="0.2">
      <c r="B95" s="37" t="s">
        <v>27</v>
      </c>
      <c r="C95" s="325">
        <v>43183</v>
      </c>
      <c r="D95" s="319" t="s">
        <v>92</v>
      </c>
      <c r="E95" s="2257"/>
      <c r="F95" s="352" t="s">
        <v>93</v>
      </c>
      <c r="G95" s="353">
        <v>2.3101851851851849E-2</v>
      </c>
      <c r="H95" s="354">
        <v>4.51</v>
      </c>
      <c r="I95" s="310">
        <f t="shared" si="14"/>
        <v>5.1223618296789026E-3</v>
      </c>
      <c r="J95" s="355">
        <v>113</v>
      </c>
      <c r="K95" s="312">
        <v>20</v>
      </c>
      <c r="L95" s="313">
        <v>161</v>
      </c>
      <c r="M95" s="311"/>
      <c r="N95" s="144">
        <f t="shared" si="7"/>
        <v>1.047854441111256</v>
      </c>
      <c r="O95" s="314" t="s">
        <v>46</v>
      </c>
      <c r="P95" s="315" t="str">
        <f>IFERROR(VLOOKUP(F95,[1]Trainingsarten!$A$9:$N$84,12,FALSE),"")</f>
        <v/>
      </c>
      <c r="Q95" s="316" t="s">
        <v>14</v>
      </c>
      <c r="R95" s="316" t="str">
        <f>IFERROR(VLOOKUP(F95,[1]Trainingsarten!$A$9:$N$84,14,FALSE),"")</f>
        <v/>
      </c>
      <c r="S95" s="317">
        <f t="shared" si="8"/>
        <v>1.4247787610619469</v>
      </c>
      <c r="T95" s="318">
        <f t="shared" si="10"/>
        <v>26.810986267405461</v>
      </c>
      <c r="U95" s="319">
        <f t="shared" si="9"/>
        <v>38.469799852489665</v>
      </c>
      <c r="V95" s="320">
        <f t="shared" si="11"/>
        <v>10.974132130414748</v>
      </c>
      <c r="W95" s="321">
        <f t="shared" si="5"/>
        <v>0.69693594378475365</v>
      </c>
      <c r="X95" s="322"/>
      <c r="Y95" s="323"/>
      <c r="Z95" s="319"/>
      <c r="AA95" s="324"/>
      <c r="AB95" s="317"/>
    </row>
    <row r="96" spans="1:30" customFormat="1" ht="16" thickBot="1" x14ac:dyDescent="0.25">
      <c r="A96" s="1"/>
      <c r="B96" s="38">
        <f>AVERAGE(W90:W96)</f>
        <v>0.83681555705039978</v>
      </c>
      <c r="C96" s="231">
        <v>43184</v>
      </c>
      <c r="D96" s="357" t="s">
        <v>94</v>
      </c>
      <c r="E96" s="2258" t="s">
        <v>40</v>
      </c>
      <c r="F96" s="358" t="s">
        <v>41</v>
      </c>
      <c r="G96" s="234">
        <v>6.4328703703703707E-2</v>
      </c>
      <c r="H96" s="235">
        <v>21.094999999999999</v>
      </c>
      <c r="I96" s="236">
        <f t="shared" si="14"/>
        <v>3.0494763547619678E-3</v>
      </c>
      <c r="J96" s="237">
        <v>157</v>
      </c>
      <c r="K96" s="238">
        <v>149</v>
      </c>
      <c r="L96" s="239">
        <v>267</v>
      </c>
      <c r="M96" s="240"/>
      <c r="N96" s="241">
        <f t="shared" si="7"/>
        <v>1.0345258843048952</v>
      </c>
      <c r="O96" s="242" t="s">
        <v>30</v>
      </c>
      <c r="P96" s="359" t="str">
        <f>IFERROR(VLOOKUP(F96,[1]Trainingsarten!$A$9:$N$84,12,FALSE),"")</f>
        <v/>
      </c>
      <c r="Q96" s="360" t="s">
        <v>14</v>
      </c>
      <c r="R96" s="360" t="str">
        <f>IFERROR(VLOOKUP(F96,[1]Trainingsarten!$A$9:$N$84,14,FALSE),"")</f>
        <v/>
      </c>
      <c r="S96" s="53">
        <f t="shared" si="8"/>
        <v>1.7006369426751593</v>
      </c>
      <c r="T96" s="92">
        <f t="shared" si="10"/>
        <v>44.266559657776114</v>
      </c>
      <c r="U96" s="79">
        <f t="shared" si="9"/>
        <v>41.101471284573243</v>
      </c>
      <c r="V96" s="93">
        <f t="shared" si="11"/>
        <v>11.658813585084204</v>
      </c>
      <c r="W96" s="94">
        <f t="shared" si="5"/>
        <v>1.0770066928088493</v>
      </c>
      <c r="X96" s="361"/>
      <c r="Y96" s="362"/>
      <c r="Z96" s="6"/>
      <c r="AA96" s="243"/>
      <c r="AB96" s="10"/>
      <c r="AC96" s="3"/>
      <c r="AD96" s="3"/>
    </row>
    <row r="97" spans="1:30" ht="16" thickBot="1" x14ac:dyDescent="0.25">
      <c r="B97" s="363">
        <f>B90+1</f>
        <v>13</v>
      </c>
      <c r="C97" s="364">
        <v>43185</v>
      </c>
      <c r="D97" s="365"/>
      <c r="E97" s="2259"/>
      <c r="F97" s="366"/>
      <c r="G97" s="367"/>
      <c r="H97" s="368" t="str">
        <f>IFERROR(VLOOKUP(F97,[1]Trainingsarten!$A$9:$K$78,10,FALSE),"")</f>
        <v/>
      </c>
      <c r="I97" s="369"/>
      <c r="J97" s="370"/>
      <c r="K97" s="371"/>
      <c r="L97" s="372"/>
      <c r="M97" s="373"/>
      <c r="N97" s="374" t="str">
        <f t="shared" si="7"/>
        <v/>
      </c>
      <c r="O97" s="375"/>
      <c r="P97" s="376" t="str">
        <f>IFERROR(VLOOKUP(F97,[1]Trainingsarten!$A$9:$N$84,12,FALSE),"")</f>
        <v/>
      </c>
      <c r="Q97" s="377" t="s">
        <v>14</v>
      </c>
      <c r="R97" s="377" t="str">
        <f>IFERROR(VLOOKUP(F97,[1]Trainingsarten!$A$9:$N$84,14,FALSE),"")</f>
        <v/>
      </c>
      <c r="S97" s="378" t="str">
        <f t="shared" si="8"/>
        <v/>
      </c>
      <c r="T97" s="379">
        <f>T96+(K97-T96)/7</f>
        <v>37.942765420950956</v>
      </c>
      <c r="U97" s="365">
        <f t="shared" si="9"/>
        <v>40.122864825416741</v>
      </c>
      <c r="V97" s="380">
        <f t="shared" si="11"/>
        <v>-3.1650883732028703</v>
      </c>
      <c r="W97" s="381">
        <f t="shared" si="5"/>
        <v>0.94566441319801386</v>
      </c>
      <c r="X97" s="7"/>
      <c r="Y97" s="8"/>
      <c r="Z97" s="6"/>
      <c r="AA97" s="9"/>
      <c r="AB97" s="10"/>
    </row>
    <row r="98" spans="1:30" x14ac:dyDescent="0.2">
      <c r="B98" s="382" t="s">
        <v>26</v>
      </c>
      <c r="C98" s="12">
        <v>43186</v>
      </c>
      <c r="D98" s="6" t="s">
        <v>95</v>
      </c>
      <c r="E98" s="2244"/>
      <c r="F98" s="352" t="s">
        <v>93</v>
      </c>
      <c r="G98" s="308">
        <v>2.0474537037037038E-2</v>
      </c>
      <c r="H98" s="354">
        <v>4.7</v>
      </c>
      <c r="I98" s="310">
        <f t="shared" si="14"/>
        <v>4.3562844759653272E-3</v>
      </c>
      <c r="J98" s="355"/>
      <c r="K98" s="312">
        <v>17</v>
      </c>
      <c r="L98" s="313">
        <v>192</v>
      </c>
      <c r="M98" s="311"/>
      <c r="N98" s="383">
        <f t="shared" si="7"/>
        <v>1.0627284105131416</v>
      </c>
      <c r="O98" s="314" t="s">
        <v>46</v>
      </c>
      <c r="P98" s="315" t="str">
        <f>IFERROR(VLOOKUP(F98,[1]Trainingsarten!$A$9:$N$84,12,FALSE),"")</f>
        <v/>
      </c>
      <c r="Q98" s="316" t="s">
        <v>14</v>
      </c>
      <c r="R98" s="316" t="str">
        <f>IFERROR(VLOOKUP(F98,[1]Trainingsarten!$A$9:$N$84,14,FALSE),"")</f>
        <v/>
      </c>
      <c r="S98" s="317" t="str">
        <f t="shared" si="8"/>
        <v/>
      </c>
      <c r="T98" s="318">
        <f t="shared" si="10"/>
        <v>34.950941789386533</v>
      </c>
      <c r="U98" s="319">
        <f t="shared" si="9"/>
        <v>39.572320424811579</v>
      </c>
      <c r="V98" s="320">
        <f t="shared" si="11"/>
        <v>2.1800994044657855</v>
      </c>
      <c r="W98" s="321">
        <f t="shared" si="5"/>
        <v>0.88321689034622608</v>
      </c>
      <c r="X98" s="322"/>
      <c r="Y98" s="323"/>
      <c r="Z98" s="319"/>
      <c r="AA98" s="324"/>
      <c r="AB98" s="317"/>
    </row>
    <row r="99" spans="1:30" ht="16" thickBot="1" x14ac:dyDescent="0.25">
      <c r="B99" s="33">
        <f>SUM(H97:H103)</f>
        <v>26.77</v>
      </c>
      <c r="C99" s="325">
        <v>43187</v>
      </c>
      <c r="D99" s="319"/>
      <c r="E99" s="2257"/>
      <c r="F99" s="352"/>
      <c r="G99" s="308"/>
      <c r="H99" s="354"/>
      <c r="I99" s="356"/>
      <c r="J99" s="355"/>
      <c r="K99" s="312"/>
      <c r="L99" s="313"/>
      <c r="M99" s="311"/>
      <c r="N99" s="383" t="str">
        <f t="shared" si="7"/>
        <v/>
      </c>
      <c r="O99" s="314"/>
      <c r="P99" s="315" t="str">
        <f>IFERROR(VLOOKUP(F99,[1]Trainingsarten!$A$9:$N$84,12,FALSE),"")</f>
        <v/>
      </c>
      <c r="Q99" s="316" t="s">
        <v>14</v>
      </c>
      <c r="R99" s="316" t="str">
        <f>IFERROR(VLOOKUP(F99,[1]Trainingsarten!$A$9:$N$84,14,FALSE),"")</f>
        <v/>
      </c>
      <c r="S99" s="317" t="str">
        <f t="shared" si="8"/>
        <v/>
      </c>
      <c r="T99" s="318">
        <f t="shared" si="10"/>
        <v>29.957950105188459</v>
      </c>
      <c r="U99" s="319">
        <f t="shared" si="9"/>
        <v>38.63012231945892</v>
      </c>
      <c r="V99" s="320">
        <f t="shared" si="11"/>
        <v>4.6213786354250459</v>
      </c>
      <c r="W99" s="321">
        <f t="shared" si="5"/>
        <v>0.77550751347473523</v>
      </c>
      <c r="X99" s="322"/>
      <c r="Y99" s="323"/>
      <c r="Z99" s="319"/>
      <c r="AA99" s="324"/>
      <c r="AB99" s="317"/>
    </row>
    <row r="100" spans="1:30" x14ac:dyDescent="0.2">
      <c r="B100" s="35" t="s">
        <v>9</v>
      </c>
      <c r="C100" s="325">
        <v>43188</v>
      </c>
      <c r="D100" s="319"/>
      <c r="E100" s="2257"/>
      <c r="F100" s="352"/>
      <c r="G100" s="308"/>
      <c r="H100" s="354" t="str">
        <f>IFERROR(VLOOKUP(F100,[1]Trainingsarten!$A$9:$K$78,10,FALSE),"")</f>
        <v/>
      </c>
      <c r="I100" s="356"/>
      <c r="J100" s="355"/>
      <c r="K100" s="312"/>
      <c r="L100" s="313"/>
      <c r="M100" s="311"/>
      <c r="N100" s="383" t="str">
        <f t="shared" si="7"/>
        <v/>
      </c>
      <c r="O100" s="314"/>
      <c r="P100" s="315" t="str">
        <f>IFERROR(VLOOKUP(F100,[1]Trainingsarten!$A$9:$N$84,12,FALSE),"")</f>
        <v/>
      </c>
      <c r="Q100" s="316" t="s">
        <v>14</v>
      </c>
      <c r="R100" s="316" t="str">
        <f>IFERROR(VLOOKUP(F100,[1]Trainingsarten!$A$9:$N$84,14,FALSE),"")</f>
        <v/>
      </c>
      <c r="S100" s="317" t="str">
        <f t="shared" si="8"/>
        <v/>
      </c>
      <c r="T100" s="318">
        <f t="shared" si="10"/>
        <v>25.678242947304394</v>
      </c>
      <c r="U100" s="319">
        <f t="shared" si="9"/>
        <v>37.710357502328947</v>
      </c>
      <c r="V100" s="320">
        <f t="shared" si="11"/>
        <v>8.6721722142704607</v>
      </c>
      <c r="W100" s="321">
        <f t="shared" si="5"/>
        <v>0.68093342646562116</v>
      </c>
      <c r="X100" s="322"/>
      <c r="Y100" s="323"/>
      <c r="Z100" s="319"/>
      <c r="AA100" s="324"/>
      <c r="AB100" s="317"/>
    </row>
    <row r="101" spans="1:30" ht="16" thickBot="1" x14ac:dyDescent="0.25">
      <c r="B101" s="36">
        <f>SUM(K97:K103)</f>
        <v>147</v>
      </c>
      <c r="C101" s="325">
        <v>43189</v>
      </c>
      <c r="D101" s="319" t="s">
        <v>96</v>
      </c>
      <c r="E101" s="2257"/>
      <c r="F101" s="352" t="s">
        <v>25</v>
      </c>
      <c r="G101" s="308">
        <v>4.6458333333333331E-2</v>
      </c>
      <c r="H101" s="354">
        <v>12.3</v>
      </c>
      <c r="I101" s="310">
        <f t="shared" ref="I101:I102" si="15">G101/H101</f>
        <v>3.7771002710027097E-3</v>
      </c>
      <c r="J101" s="355"/>
      <c r="K101" s="312">
        <v>74</v>
      </c>
      <c r="L101" s="313">
        <v>222</v>
      </c>
      <c r="M101" s="311"/>
      <c r="N101" s="383">
        <f t="shared" si="7"/>
        <v>1.065408895265423</v>
      </c>
      <c r="O101" s="314" t="s">
        <v>46</v>
      </c>
      <c r="P101" s="315"/>
      <c r="Q101" s="316" t="s">
        <v>14</v>
      </c>
      <c r="R101" s="316"/>
      <c r="S101" s="317" t="str">
        <f t="shared" si="8"/>
        <v/>
      </c>
      <c r="T101" s="318">
        <f t="shared" si="10"/>
        <v>32.581351097689478</v>
      </c>
      <c r="U101" s="319">
        <f t="shared" si="9"/>
        <v>38.574396609416354</v>
      </c>
      <c r="V101" s="320">
        <f t="shared" si="11"/>
        <v>12.032114555024553</v>
      </c>
      <c r="W101" s="321">
        <f t="shared" si="5"/>
        <v>0.84463670106342192</v>
      </c>
      <c r="X101" s="322"/>
      <c r="Y101" s="323"/>
      <c r="Z101" s="319"/>
      <c r="AA101" s="324"/>
      <c r="AB101" s="317"/>
    </row>
    <row r="102" spans="1:30" x14ac:dyDescent="0.2">
      <c r="B102" s="37" t="s">
        <v>27</v>
      </c>
      <c r="C102" s="325">
        <v>43190</v>
      </c>
      <c r="D102" s="319" t="s">
        <v>97</v>
      </c>
      <c r="E102" s="2257"/>
      <c r="F102" s="352" t="s">
        <v>98</v>
      </c>
      <c r="G102" s="308">
        <v>3.5949074074074071E-2</v>
      </c>
      <c r="H102" s="354">
        <v>9.77</v>
      </c>
      <c r="I102" s="310">
        <f t="shared" si="15"/>
        <v>3.6795367527199664E-3</v>
      </c>
      <c r="J102" s="355"/>
      <c r="K102" s="312">
        <v>56</v>
      </c>
      <c r="L102" s="313">
        <v>221</v>
      </c>
      <c r="M102" s="311"/>
      <c r="N102" s="383">
        <f t="shared" si="7"/>
        <v>1.0332139201637665</v>
      </c>
      <c r="O102" s="314" t="s">
        <v>46</v>
      </c>
      <c r="P102" s="315" t="str">
        <f>IFERROR(VLOOKUP(F102,[1]Trainingsarten!$A$9:$N$84,12,FALSE),"")</f>
        <v/>
      </c>
      <c r="Q102" s="316" t="s">
        <v>14</v>
      </c>
      <c r="R102" s="316" t="str">
        <f>IFERROR(VLOOKUP(F102,[1]Trainingsarten!$A$9:$N$84,14,FALSE),"")</f>
        <v/>
      </c>
      <c r="S102" s="317" t="str">
        <f t="shared" si="8"/>
        <v/>
      </c>
      <c r="T102" s="318">
        <f t="shared" si="10"/>
        <v>35.926872369448127</v>
      </c>
      <c r="U102" s="319">
        <f t="shared" si="9"/>
        <v>38.989291928239773</v>
      </c>
      <c r="V102" s="320">
        <f t="shared" si="11"/>
        <v>5.9930455117268764</v>
      </c>
      <c r="W102" s="321">
        <f t="shared" si="5"/>
        <v>0.92145485574787911</v>
      </c>
      <c r="X102" s="322"/>
      <c r="Y102" s="323"/>
      <c r="Z102" s="319"/>
      <c r="AA102" s="324"/>
      <c r="AB102" s="317"/>
    </row>
    <row r="103" spans="1:30" ht="16" thickBot="1" x14ac:dyDescent="0.25">
      <c r="B103" s="38">
        <f>AVERAGE(W97:W103)</f>
        <v>0.83721373037998426</v>
      </c>
      <c r="C103" s="384">
        <v>43191</v>
      </c>
      <c r="D103" s="385"/>
      <c r="E103" s="2260"/>
      <c r="F103" s="386"/>
      <c r="G103" s="334"/>
      <c r="H103" s="335"/>
      <c r="I103" s="336"/>
      <c r="J103" s="387"/>
      <c r="K103" s="338"/>
      <c r="L103" s="339"/>
      <c r="M103" s="337"/>
      <c r="N103" s="49" t="str">
        <f t="shared" si="7"/>
        <v/>
      </c>
      <c r="O103" s="340"/>
      <c r="P103" s="341" t="str">
        <f>IFERROR(VLOOKUP(F103,[1]Trainingsarten!$A$9:$N$84,12,FALSE),"")</f>
        <v/>
      </c>
      <c r="Q103" s="342" t="s">
        <v>14</v>
      </c>
      <c r="R103" s="342" t="str">
        <f>IFERROR(VLOOKUP(F103,[1]Trainingsarten!$A$9:$N$84,14,FALSE),"")</f>
        <v/>
      </c>
      <c r="S103" s="53" t="str">
        <f t="shared" si="8"/>
        <v/>
      </c>
      <c r="T103" s="343">
        <f t="shared" si="10"/>
        <v>30.794462030955536</v>
      </c>
      <c r="U103" s="55">
        <f t="shared" si="9"/>
        <v>38.060975453757877</v>
      </c>
      <c r="V103" s="344">
        <f t="shared" si="11"/>
        <v>3.0624195587916461</v>
      </c>
      <c r="W103" s="345">
        <f t="shared" si="5"/>
        <v>0.80908231236399131</v>
      </c>
      <c r="X103" s="322"/>
      <c r="Y103" s="323"/>
      <c r="Z103" s="319"/>
      <c r="AA103" s="324"/>
      <c r="AB103" s="317"/>
    </row>
    <row r="104" spans="1:30" ht="16" thickBot="1" x14ac:dyDescent="0.25">
      <c r="B104" s="388">
        <f>B97+1</f>
        <v>14</v>
      </c>
      <c r="C104" s="389">
        <v>43192</v>
      </c>
      <c r="D104" s="60" t="s">
        <v>99</v>
      </c>
      <c r="E104" s="2247"/>
      <c r="F104" s="61" t="s">
        <v>25</v>
      </c>
      <c r="G104" s="62">
        <v>3.7592592592592594E-2</v>
      </c>
      <c r="H104" s="133">
        <v>10.4</v>
      </c>
      <c r="I104" s="390">
        <f>G104/H104</f>
        <v>3.6146723646723646E-3</v>
      </c>
      <c r="J104" s="135"/>
      <c r="K104" s="66">
        <v>63</v>
      </c>
      <c r="L104" s="67">
        <v>230</v>
      </c>
      <c r="M104" s="184"/>
      <c r="N104" s="69">
        <f t="shared" si="7"/>
        <v>1.0563348416289593</v>
      </c>
      <c r="O104" s="70" t="s">
        <v>46</v>
      </c>
      <c r="P104" s="347"/>
      <c r="Q104" s="72" t="s">
        <v>14</v>
      </c>
      <c r="R104" s="72"/>
      <c r="S104" s="391" t="str">
        <f t="shared" si="8"/>
        <v/>
      </c>
      <c r="T104" s="349">
        <f t="shared" si="10"/>
        <v>35.395253169390458</v>
      </c>
      <c r="U104" s="60">
        <f t="shared" si="9"/>
        <v>38.654761752477924</v>
      </c>
      <c r="V104" s="137">
        <f t="shared" si="11"/>
        <v>7.2665134228023405</v>
      </c>
      <c r="W104" s="350">
        <f t="shared" si="5"/>
        <v>0.91567640219956814</v>
      </c>
      <c r="X104" s="322"/>
      <c r="Y104" s="323"/>
      <c r="Z104" s="319"/>
      <c r="AA104" s="324"/>
      <c r="AB104" s="317"/>
    </row>
    <row r="105" spans="1:30" x14ac:dyDescent="0.2">
      <c r="B105" s="392" t="s">
        <v>26</v>
      </c>
      <c r="C105" s="325">
        <v>43193</v>
      </c>
      <c r="D105" s="319" t="s">
        <v>100</v>
      </c>
      <c r="E105" s="2257"/>
      <c r="F105" s="352" t="s">
        <v>93</v>
      </c>
      <c r="G105" s="353">
        <v>2.0486111111111111E-2</v>
      </c>
      <c r="H105" s="354">
        <v>3.97</v>
      </c>
      <c r="I105" s="310">
        <f t="shared" ref="I105:I106" si="16">G105/H105</f>
        <v>5.1602294990204306E-3</v>
      </c>
      <c r="J105" s="355">
        <v>113</v>
      </c>
      <c r="K105" s="312">
        <v>17</v>
      </c>
      <c r="L105" s="313">
        <v>161</v>
      </c>
      <c r="M105" s="311"/>
      <c r="N105" s="144">
        <f t="shared" si="7"/>
        <v>1.0556008297525556</v>
      </c>
      <c r="O105" s="314" t="s">
        <v>46</v>
      </c>
      <c r="P105" s="315" t="str">
        <f>IFERROR(VLOOKUP(F105,[1]Trainingsarten!$A$9:$N$84,12,FALSE),"")</f>
        <v/>
      </c>
      <c r="Q105" s="316" t="s">
        <v>14</v>
      </c>
      <c r="R105" s="316" t="str">
        <f>IFERROR(VLOOKUP(F105,[1]Trainingsarten!$A$9:$N$84,14,FALSE),"")</f>
        <v/>
      </c>
      <c r="S105" s="317">
        <f t="shared" si="8"/>
        <v>1.4247787610619469</v>
      </c>
      <c r="T105" s="318">
        <f t="shared" si="10"/>
        <v>32.767359859477537</v>
      </c>
      <c r="U105" s="319">
        <f t="shared" si="9"/>
        <v>38.139172186942737</v>
      </c>
      <c r="V105" s="320">
        <f t="shared" si="11"/>
        <v>3.2595085830874666</v>
      </c>
      <c r="W105" s="321">
        <f t="shared" ref="W105:W168" si="17">T105/U105</f>
        <v>0.85915236174674281</v>
      </c>
      <c r="X105" s="322"/>
      <c r="Y105" s="323"/>
      <c r="Z105" s="319"/>
      <c r="AA105" s="324"/>
      <c r="AB105" s="317"/>
    </row>
    <row r="106" spans="1:30" ht="16" thickBot="1" x14ac:dyDescent="0.25">
      <c r="B106" s="33">
        <f>SUM(H104:H110)</f>
        <v>44.34</v>
      </c>
      <c r="C106" s="325">
        <v>43194</v>
      </c>
      <c r="D106" s="319" t="s">
        <v>101</v>
      </c>
      <c r="E106" s="2257"/>
      <c r="F106" s="352" t="s">
        <v>98</v>
      </c>
      <c r="G106" s="353">
        <v>3.1296296296296301E-2</v>
      </c>
      <c r="H106" s="354">
        <v>8.27</v>
      </c>
      <c r="I106" s="310">
        <f t="shared" si="16"/>
        <v>3.784316359890726E-3</v>
      </c>
      <c r="J106" s="355">
        <v>136</v>
      </c>
      <c r="K106" s="312">
        <v>48</v>
      </c>
      <c r="L106" s="313">
        <v>219</v>
      </c>
      <c r="M106" s="311"/>
      <c r="N106" s="144">
        <f t="shared" si="7"/>
        <v>1.0530194181662995</v>
      </c>
      <c r="O106" s="314" t="s">
        <v>46</v>
      </c>
      <c r="P106" s="315" t="str">
        <f>IFERROR(VLOOKUP(F106,[1]Trainingsarten!$A$9:$N$84,12,FALSE),"")</f>
        <v/>
      </c>
      <c r="Q106" s="316" t="s">
        <v>14</v>
      </c>
      <c r="R106" s="316" t="str">
        <f>IFERROR(VLOOKUP(F106,[1]Trainingsarten!$A$9:$N$84,14,FALSE),"")</f>
        <v/>
      </c>
      <c r="S106" s="317">
        <f t="shared" si="8"/>
        <v>1.6102941176470589</v>
      </c>
      <c r="T106" s="318">
        <f t="shared" si="10"/>
        <v>34.943451308123606</v>
      </c>
      <c r="U106" s="319">
        <f t="shared" si="9"/>
        <v>38.373953801539336</v>
      </c>
      <c r="V106" s="320">
        <f t="shared" si="11"/>
        <v>5.3718123274652001</v>
      </c>
      <c r="W106" s="321">
        <f t="shared" si="17"/>
        <v>0.91060336104125605</v>
      </c>
      <c r="X106" s="322"/>
      <c r="Y106" s="323"/>
      <c r="Z106" s="319"/>
      <c r="AA106" s="324"/>
      <c r="AB106" s="317"/>
    </row>
    <row r="107" spans="1:30" x14ac:dyDescent="0.2">
      <c r="B107" s="35" t="s">
        <v>9</v>
      </c>
      <c r="C107" s="325">
        <v>43195</v>
      </c>
      <c r="D107" s="319"/>
      <c r="E107" s="2257"/>
      <c r="F107" s="352"/>
      <c r="G107" s="353"/>
      <c r="H107" s="354" t="str">
        <f>IFERROR(VLOOKUP(F107,[1]Trainingsarten!$A$9:$K$78,10,FALSE),"")</f>
        <v/>
      </c>
      <c r="I107" s="356"/>
      <c r="J107" s="355"/>
      <c r="K107" s="312"/>
      <c r="L107" s="313"/>
      <c r="M107" s="311"/>
      <c r="N107" s="144" t="str">
        <f t="shared" si="7"/>
        <v/>
      </c>
      <c r="O107" s="314"/>
      <c r="P107" s="315" t="str">
        <f>IFERROR(VLOOKUP(F107,[1]Trainingsarten!$A$9:$N$84,12,FALSE),"")</f>
        <v/>
      </c>
      <c r="Q107" s="316" t="s">
        <v>14</v>
      </c>
      <c r="R107" s="316" t="str">
        <f>IFERROR(VLOOKUP(F107,[1]Trainingsarten!$A$9:$N$84,14,FALSE),"")</f>
        <v/>
      </c>
      <c r="S107" s="317" t="str">
        <f t="shared" si="8"/>
        <v/>
      </c>
      <c r="T107" s="318">
        <f t="shared" si="10"/>
        <v>29.951529692677376</v>
      </c>
      <c r="U107" s="319">
        <f t="shared" si="9"/>
        <v>37.460288234836021</v>
      </c>
      <c r="V107" s="320">
        <f t="shared" si="11"/>
        <v>3.4305024934157302</v>
      </c>
      <c r="W107" s="321">
        <f t="shared" si="17"/>
        <v>0.79955417067037116</v>
      </c>
      <c r="X107" s="322"/>
      <c r="Y107" s="323"/>
      <c r="Z107" s="319"/>
      <c r="AA107" s="324"/>
      <c r="AB107" s="317"/>
    </row>
    <row r="108" spans="1:30" ht="16" thickBot="1" x14ac:dyDescent="0.25">
      <c r="B108" s="36">
        <f>SUM(K104:K110)</f>
        <v>256</v>
      </c>
      <c r="C108" s="325">
        <v>43196</v>
      </c>
      <c r="D108" s="319"/>
      <c r="E108" s="2257"/>
      <c r="F108" s="352"/>
      <c r="G108" s="353"/>
      <c r="H108" s="354" t="str">
        <f>IFERROR(VLOOKUP(F108,[1]Trainingsarten!$A$9:$K$78,10,FALSE),"")</f>
        <v/>
      </c>
      <c r="I108" s="356"/>
      <c r="J108" s="355"/>
      <c r="K108" s="312"/>
      <c r="L108" s="313"/>
      <c r="M108" s="311"/>
      <c r="N108" s="144" t="str">
        <f t="shared" si="7"/>
        <v/>
      </c>
      <c r="O108" s="314"/>
      <c r="P108" s="315" t="str">
        <f>IFERROR(VLOOKUP(F108,[1]Trainingsarten!$A$9:$N$84,12,FALSE),"")</f>
        <v/>
      </c>
      <c r="Q108" s="316" t="s">
        <v>14</v>
      </c>
      <c r="R108" s="316" t="str">
        <f>IFERROR(VLOOKUP(F108,[1]Trainingsarten!$A$9:$N$84,14,FALSE),"")</f>
        <v/>
      </c>
      <c r="S108" s="317" t="str">
        <f t="shared" si="8"/>
        <v/>
      </c>
      <c r="T108" s="318">
        <f t="shared" si="10"/>
        <v>25.67273973658061</v>
      </c>
      <c r="U108" s="319">
        <f t="shared" si="9"/>
        <v>36.56837661019707</v>
      </c>
      <c r="V108" s="320">
        <f t="shared" si="11"/>
        <v>7.5087585421586454</v>
      </c>
      <c r="W108" s="321">
        <f t="shared" si="17"/>
        <v>0.70204756449105754</v>
      </c>
      <c r="X108" s="322"/>
      <c r="Y108" s="323"/>
      <c r="Z108" s="319"/>
      <c r="AA108" s="324"/>
      <c r="AB108" s="317"/>
    </row>
    <row r="109" spans="1:30" x14ac:dyDescent="0.2">
      <c r="B109" s="37" t="s">
        <v>27</v>
      </c>
      <c r="C109" s="325">
        <v>43197</v>
      </c>
      <c r="D109" s="319" t="s">
        <v>102</v>
      </c>
      <c r="E109" s="2257"/>
      <c r="F109" s="352" t="s">
        <v>25</v>
      </c>
      <c r="G109" s="353">
        <v>4.1921296296296297E-2</v>
      </c>
      <c r="H109" s="354">
        <v>11.4</v>
      </c>
      <c r="I109" s="310">
        <f t="shared" ref="I109:I117" si="18">G109/H109</f>
        <v>3.6773066926575697E-3</v>
      </c>
      <c r="J109" s="355">
        <v>141</v>
      </c>
      <c r="K109" s="312">
        <v>72</v>
      </c>
      <c r="L109" s="313">
        <v>229</v>
      </c>
      <c r="M109" s="311"/>
      <c r="N109" s="144">
        <f t="shared" si="7"/>
        <v>1.0699664602683179</v>
      </c>
      <c r="O109" s="314" t="s">
        <v>46</v>
      </c>
      <c r="P109" s="315"/>
      <c r="Q109" s="316" t="s">
        <v>14</v>
      </c>
      <c r="R109" s="316"/>
      <c r="S109" s="317">
        <f t="shared" si="8"/>
        <v>1.624113475177305</v>
      </c>
      <c r="T109" s="318">
        <f t="shared" si="10"/>
        <v>32.29091977421195</v>
      </c>
      <c r="U109" s="319">
        <f t="shared" si="9"/>
        <v>37.411986690906666</v>
      </c>
      <c r="V109" s="320">
        <f t="shared" si="11"/>
        <v>10.895636873616461</v>
      </c>
      <c r="W109" s="321">
        <f t="shared" si="17"/>
        <v>0.86311694807858363</v>
      </c>
      <c r="X109" s="322"/>
      <c r="Y109" s="323"/>
      <c r="Z109" s="319"/>
      <c r="AA109" s="324"/>
      <c r="AB109" s="317"/>
    </row>
    <row r="110" spans="1:30" customFormat="1" ht="16" thickBot="1" x14ac:dyDescent="0.25">
      <c r="A110" s="1"/>
      <c r="B110" s="38">
        <f>AVERAGE(W104:W110)</f>
        <v>0.85609300999807125</v>
      </c>
      <c r="C110" s="150">
        <v>43198</v>
      </c>
      <c r="D110" s="393" t="s">
        <v>103</v>
      </c>
      <c r="E110" s="2261"/>
      <c r="F110" s="80" t="s">
        <v>98</v>
      </c>
      <c r="G110" s="81">
        <v>4.3923611111111115E-2</v>
      </c>
      <c r="H110" s="82">
        <v>10.3</v>
      </c>
      <c r="I110" s="83">
        <f t="shared" si="18"/>
        <v>4.2644282632146712E-3</v>
      </c>
      <c r="J110" s="84">
        <v>127</v>
      </c>
      <c r="K110" s="85">
        <v>56</v>
      </c>
      <c r="L110" s="86"/>
      <c r="M110" s="87"/>
      <c r="N110" s="88"/>
      <c r="O110" s="89" t="s">
        <v>46</v>
      </c>
      <c r="P110" s="90" t="str">
        <f>IFERROR(VLOOKUP(F110,[1]Trainingsarten!$A$9:$N$84,12,FALSE),"")</f>
        <v/>
      </c>
      <c r="Q110" s="91" t="s">
        <v>14</v>
      </c>
      <c r="R110" s="91" t="str">
        <f>IFERROR(VLOOKUP(F110,[1]Trainingsarten!$A$9:$N$84,14,FALSE),"")</f>
        <v/>
      </c>
      <c r="S110" s="53"/>
      <c r="T110" s="92">
        <f t="shared" si="10"/>
        <v>35.677931235038812</v>
      </c>
      <c r="U110" s="79">
        <f t="shared" si="9"/>
        <v>37.854558436361266</v>
      </c>
      <c r="V110" s="93">
        <f t="shared" si="11"/>
        <v>5.1210669166947156</v>
      </c>
      <c r="W110" s="94">
        <f t="shared" si="17"/>
        <v>0.94250026175891966</v>
      </c>
      <c r="X110" s="361"/>
      <c r="Y110" s="362"/>
      <c r="Z110" s="6"/>
      <c r="AA110" s="243"/>
      <c r="AB110" s="10"/>
      <c r="AC110" s="3"/>
      <c r="AD110" s="3"/>
    </row>
    <row r="111" spans="1:30" ht="16" thickBot="1" x14ac:dyDescent="0.25">
      <c r="B111" s="394">
        <f>B104+1</f>
        <v>15</v>
      </c>
      <c r="C111" s="395">
        <v>43199</v>
      </c>
      <c r="D111" s="396"/>
      <c r="E111" s="2262"/>
      <c r="F111" s="397"/>
      <c r="G111" s="398"/>
      <c r="H111" s="399" t="str">
        <f>IFERROR(VLOOKUP(F111,[1]Trainingsarten!$A$9:$K$78,10,FALSE),"")</f>
        <v/>
      </c>
      <c r="I111" s="400"/>
      <c r="J111" s="401"/>
      <c r="K111" s="402"/>
      <c r="L111" s="403"/>
      <c r="M111" s="404"/>
      <c r="N111" s="405" t="str">
        <f t="shared" ref="N111:N120" si="19">IFERROR((L111/68)/(1/(I111*24)/3.6),"")</f>
        <v/>
      </c>
      <c r="O111" s="406"/>
      <c r="P111" s="407" t="str">
        <f>IFERROR(VLOOKUP(F111,[1]Trainingsarten!$A$9:$N$84,12,FALSE),"")</f>
        <v/>
      </c>
      <c r="Q111" s="408" t="s">
        <v>14</v>
      </c>
      <c r="R111" s="408" t="str">
        <f>IFERROR(VLOOKUP(F111,[1]Trainingsarten!$A$9:$N$84,14,FALSE),"")</f>
        <v/>
      </c>
      <c r="S111" s="409" t="str">
        <f t="shared" ref="S111:S120" si="20">IFERROR(L111/J111,"")</f>
        <v/>
      </c>
      <c r="T111" s="410">
        <f t="shared" si="10"/>
        <v>30.581083915747556</v>
      </c>
      <c r="U111" s="396">
        <f t="shared" si="9"/>
        <v>36.953259425971709</v>
      </c>
      <c r="V111" s="411">
        <f t="shared" si="11"/>
        <v>2.1766272013224537</v>
      </c>
      <c r="W111" s="412">
        <f t="shared" si="17"/>
        <v>0.82756120544685641</v>
      </c>
      <c r="X111" s="7"/>
      <c r="Y111" s="8"/>
      <c r="Z111" s="6"/>
      <c r="AA111" s="9"/>
      <c r="AB111" s="10"/>
    </row>
    <row r="112" spans="1:30" x14ac:dyDescent="0.2">
      <c r="B112" s="413" t="s">
        <v>26</v>
      </c>
      <c r="C112" s="12">
        <v>43200</v>
      </c>
      <c r="D112" s="6" t="s">
        <v>104</v>
      </c>
      <c r="E112" s="2244"/>
      <c r="F112" s="329" t="s">
        <v>98</v>
      </c>
      <c r="G112" s="353">
        <v>4.3449074074074077E-2</v>
      </c>
      <c r="H112" s="330">
        <v>10.199999999999999</v>
      </c>
      <c r="I112" s="331">
        <f t="shared" si="18"/>
        <v>4.2597131445170668E-3</v>
      </c>
      <c r="J112" s="414">
        <v>124</v>
      </c>
      <c r="K112" s="312">
        <v>56</v>
      </c>
      <c r="L112" s="313">
        <v>194</v>
      </c>
      <c r="M112" s="332"/>
      <c r="N112" s="144">
        <f t="shared" si="19"/>
        <v>1.0499942329873129</v>
      </c>
      <c r="O112" s="314" t="s">
        <v>46</v>
      </c>
      <c r="P112" s="315" t="str">
        <f>IFERROR(VLOOKUP(F112,[1]Trainingsarten!$A$9:$N$84,12,FALSE),"")</f>
        <v/>
      </c>
      <c r="Q112" s="316" t="s">
        <v>14</v>
      </c>
      <c r="R112" s="316" t="str">
        <f>IFERROR(VLOOKUP(F112,[1]Trainingsarten!$A$9:$N$84,14,FALSE),"")</f>
        <v/>
      </c>
      <c r="S112" s="317">
        <f t="shared" si="20"/>
        <v>1.564516129032258</v>
      </c>
      <c r="T112" s="318">
        <f t="shared" si="10"/>
        <v>34.212357642069335</v>
      </c>
      <c r="U112" s="319">
        <f t="shared" si="9"/>
        <v>37.406753249162861</v>
      </c>
      <c r="V112" s="320">
        <f t="shared" si="11"/>
        <v>6.3721755102241531</v>
      </c>
      <c r="W112" s="321">
        <f t="shared" si="17"/>
        <v>0.91460377259111592</v>
      </c>
      <c r="X112" s="322"/>
      <c r="Y112" s="323"/>
      <c r="Z112" s="319"/>
      <c r="AA112" s="324"/>
      <c r="AB112" s="317"/>
    </row>
    <row r="113" spans="2:28" ht="16" thickBot="1" x14ac:dyDescent="0.25">
      <c r="B113" s="33">
        <f>SUM(H111:H117)</f>
        <v>38.200000000000003</v>
      </c>
      <c r="C113" s="325">
        <v>43201</v>
      </c>
      <c r="D113" s="319" t="s">
        <v>105</v>
      </c>
      <c r="E113" s="2257"/>
      <c r="F113" s="415" t="s">
        <v>25</v>
      </c>
      <c r="G113" s="353">
        <v>2.6493055555555558E-2</v>
      </c>
      <c r="H113" s="416">
        <v>7.22</v>
      </c>
      <c r="I113" s="417">
        <f t="shared" si="18"/>
        <v>3.6693982763927368E-3</v>
      </c>
      <c r="J113" s="418">
        <v>139</v>
      </c>
      <c r="K113" s="312">
        <v>45</v>
      </c>
      <c r="L113" s="313">
        <v>225</v>
      </c>
      <c r="M113" s="419"/>
      <c r="N113" s="144">
        <f t="shared" si="19"/>
        <v>1.0490162131334531</v>
      </c>
      <c r="O113" s="314" t="s">
        <v>46</v>
      </c>
      <c r="P113" s="315"/>
      <c r="Q113" s="316" t="s">
        <v>14</v>
      </c>
      <c r="R113" s="316"/>
      <c r="S113" s="317">
        <f t="shared" si="20"/>
        <v>1.6187050359712229</v>
      </c>
      <c r="T113" s="318">
        <f t="shared" si="10"/>
        <v>35.753449407487999</v>
      </c>
      <c r="U113" s="319">
        <f t="shared" si="9"/>
        <v>37.58754483846851</v>
      </c>
      <c r="V113" s="320">
        <f t="shared" si="11"/>
        <v>3.1943956070935258</v>
      </c>
      <c r="W113" s="321">
        <f t="shared" si="17"/>
        <v>0.95120470254541789</v>
      </c>
      <c r="X113" s="322"/>
      <c r="Y113" s="323"/>
      <c r="Z113" s="319"/>
      <c r="AA113" s="324"/>
      <c r="AB113" s="317"/>
    </row>
    <row r="114" spans="2:28" x14ac:dyDescent="0.2">
      <c r="B114" s="35" t="s">
        <v>9</v>
      </c>
      <c r="C114" s="325">
        <v>43202</v>
      </c>
      <c r="D114" s="319"/>
      <c r="E114" s="2257"/>
      <c r="F114" s="420"/>
      <c r="G114" s="353"/>
      <c r="H114" s="421" t="str">
        <f>IFERROR(VLOOKUP(F114,[1]Trainingsarten!$A$9:$K$78,10,FALSE),"")</f>
        <v/>
      </c>
      <c r="I114" s="422"/>
      <c r="J114" s="423"/>
      <c r="K114" s="312"/>
      <c r="L114" s="313"/>
      <c r="M114" s="419"/>
      <c r="N114" s="144" t="str">
        <f t="shared" si="19"/>
        <v/>
      </c>
      <c r="O114" s="314"/>
      <c r="P114" s="315" t="str">
        <f>IFERROR(VLOOKUP(F114,[1]Trainingsarten!$A$9:$N$84,12,FALSE),"")</f>
        <v/>
      </c>
      <c r="Q114" s="316" t="s">
        <v>14</v>
      </c>
      <c r="R114" s="316" t="str">
        <f>IFERROR(VLOOKUP(F114,[1]Trainingsarten!$A$9:$N$84,14,FALSE),"")</f>
        <v/>
      </c>
      <c r="S114" s="317" t="str">
        <f t="shared" si="20"/>
        <v/>
      </c>
      <c r="T114" s="318">
        <f t="shared" si="10"/>
        <v>30.645813777846854</v>
      </c>
      <c r="U114" s="319">
        <f t="shared" si="9"/>
        <v>36.692603294695452</v>
      </c>
      <c r="V114" s="320">
        <f t="shared" si="11"/>
        <v>1.8340954309805113</v>
      </c>
      <c r="W114" s="321">
        <f t="shared" si="17"/>
        <v>0.83520412906426933</v>
      </c>
      <c r="X114" s="322"/>
      <c r="Y114" s="323"/>
      <c r="Z114" s="319"/>
      <c r="AA114" s="324"/>
      <c r="AB114" s="317"/>
    </row>
    <row r="115" spans="2:28" ht="16" thickBot="1" x14ac:dyDescent="0.25">
      <c r="B115" s="36">
        <f>SUM(K111:K117)</f>
        <v>215</v>
      </c>
      <c r="C115" s="325">
        <v>43203</v>
      </c>
      <c r="D115" s="319" t="s">
        <v>106</v>
      </c>
      <c r="E115" s="2257"/>
      <c r="F115" s="420" t="s">
        <v>98</v>
      </c>
      <c r="G115" s="353">
        <v>4.4722222222222219E-2</v>
      </c>
      <c r="H115" s="421">
        <v>11.39</v>
      </c>
      <c r="I115" s="424">
        <f t="shared" si="18"/>
        <v>3.926446200370695E-3</v>
      </c>
      <c r="J115" s="423">
        <v>129</v>
      </c>
      <c r="K115" s="312">
        <v>65</v>
      </c>
      <c r="L115" s="313">
        <v>213</v>
      </c>
      <c r="M115" s="425"/>
      <c r="N115" s="144">
        <f t="shared" si="19"/>
        <v>1.0626349222744409</v>
      </c>
      <c r="O115" s="314" t="s">
        <v>46</v>
      </c>
      <c r="P115" s="315" t="str">
        <f>IFERROR(VLOOKUP(F115,[1]Trainingsarten!$A$9:$N$84,12,FALSE),"")</f>
        <v/>
      </c>
      <c r="Q115" s="316" t="s">
        <v>14</v>
      </c>
      <c r="R115" s="316" t="str">
        <f>IFERROR(VLOOKUP(F115,[1]Trainingsarten!$A$9:$N$84,14,FALSE),"")</f>
        <v/>
      </c>
      <c r="S115" s="317">
        <f t="shared" si="20"/>
        <v>1.6511627906976745</v>
      </c>
      <c r="T115" s="318">
        <f t="shared" si="10"/>
        <v>35.553554666725873</v>
      </c>
      <c r="U115" s="319">
        <f t="shared" si="9"/>
        <v>37.366588930536039</v>
      </c>
      <c r="V115" s="320">
        <f t="shared" si="11"/>
        <v>6.0467895168485981</v>
      </c>
      <c r="W115" s="321">
        <f t="shared" si="17"/>
        <v>0.95147980279440081</v>
      </c>
      <c r="X115" s="322"/>
      <c r="Y115" s="323"/>
      <c r="Z115" s="319"/>
      <c r="AA115" s="324"/>
      <c r="AB115" s="317"/>
    </row>
    <row r="116" spans="2:28" x14ac:dyDescent="0.2">
      <c r="B116" s="37" t="s">
        <v>27</v>
      </c>
      <c r="C116" s="325">
        <v>43204</v>
      </c>
      <c r="D116" s="319"/>
      <c r="E116" s="2257"/>
      <c r="F116" s="426"/>
      <c r="G116" s="353"/>
      <c r="H116" s="427" t="str">
        <f>IFERROR(VLOOKUP(F116,[1]Trainingsarten!$A$9:$K$78,10,FALSE),"")</f>
        <v/>
      </c>
      <c r="I116" s="428"/>
      <c r="J116" s="429"/>
      <c r="K116" s="312"/>
      <c r="L116" s="313"/>
      <c r="M116" s="425"/>
      <c r="N116" s="144" t="str">
        <f t="shared" si="19"/>
        <v/>
      </c>
      <c r="O116" s="314"/>
      <c r="P116" s="315" t="str">
        <f>IFERROR(VLOOKUP(F116,[1]Trainingsarten!$A$9:$N$84,12,FALSE),"")</f>
        <v/>
      </c>
      <c r="Q116" s="316" t="s">
        <v>14</v>
      </c>
      <c r="R116" s="316" t="str">
        <f>IFERROR(VLOOKUP(F116,[1]Trainingsarten!$A$9:$N$84,14,FALSE),"")</f>
        <v/>
      </c>
      <c r="S116" s="317" t="str">
        <f t="shared" si="20"/>
        <v/>
      </c>
      <c r="T116" s="318">
        <f t="shared" si="10"/>
        <v>30.474475428622178</v>
      </c>
      <c r="U116" s="319">
        <f t="shared" si="9"/>
        <v>36.476908241713751</v>
      </c>
      <c r="V116" s="320">
        <f t="shared" si="11"/>
        <v>1.8130342638101666</v>
      </c>
      <c r="W116" s="321">
        <f t="shared" si="17"/>
        <v>0.83544568050240087</v>
      </c>
      <c r="X116" s="322"/>
      <c r="Y116" s="323"/>
      <c r="Z116" s="319"/>
      <c r="AA116" s="324"/>
      <c r="AB116" s="317"/>
    </row>
    <row r="117" spans="2:28" ht="16" thickBot="1" x14ac:dyDescent="0.25">
      <c r="B117" s="38">
        <f>AVERAGE(W111:W117)</f>
        <v>0.88801940760992826</v>
      </c>
      <c r="C117" s="269">
        <v>43205</v>
      </c>
      <c r="D117" s="55" t="s">
        <v>107</v>
      </c>
      <c r="E117" s="2255"/>
      <c r="F117" s="430" t="s">
        <v>108</v>
      </c>
      <c r="G117" s="431">
        <v>4.1643518518518517E-2</v>
      </c>
      <c r="H117" s="432">
        <v>9.39</v>
      </c>
      <c r="I117" s="433">
        <f t="shared" si="18"/>
        <v>4.4348795014396711E-3</v>
      </c>
      <c r="J117" s="434">
        <v>135</v>
      </c>
      <c r="K117" s="338">
        <v>49</v>
      </c>
      <c r="L117" s="339">
        <v>189</v>
      </c>
      <c r="M117" s="337"/>
      <c r="N117" s="49">
        <f t="shared" si="19"/>
        <v>1.0649971809810186</v>
      </c>
      <c r="O117" s="340" t="s">
        <v>46</v>
      </c>
      <c r="P117" s="341" t="str">
        <f>IFERROR(VLOOKUP(F117,[1]Trainingsarten!$A$9:$N$84,12,FALSE),"")</f>
        <v/>
      </c>
      <c r="Q117" s="342" t="s">
        <v>14</v>
      </c>
      <c r="R117" s="342" t="str">
        <f>IFERROR(VLOOKUP(F117,[1]Trainingsarten!$A$9:$N$84,14,FALSE),"")</f>
        <v/>
      </c>
      <c r="S117" s="53">
        <f t="shared" si="20"/>
        <v>1.4</v>
      </c>
      <c r="T117" s="343">
        <f t="shared" si="10"/>
        <v>33.120978938819007</v>
      </c>
      <c r="U117" s="55">
        <f t="shared" si="9"/>
        <v>36.775077093101515</v>
      </c>
      <c r="V117" s="344">
        <f t="shared" si="11"/>
        <v>6.0024328130915734</v>
      </c>
      <c r="W117" s="345">
        <f t="shared" si="17"/>
        <v>0.90063656032503692</v>
      </c>
      <c r="X117" s="322"/>
      <c r="Y117" s="323"/>
      <c r="Z117" s="319"/>
      <c r="AA117" s="324"/>
      <c r="AB117" s="317"/>
    </row>
    <row r="118" spans="2:28" ht="16" thickBot="1" x14ac:dyDescent="0.25">
      <c r="B118" s="435">
        <f>B111+1</f>
        <v>16</v>
      </c>
      <c r="C118" s="389">
        <v>43206</v>
      </c>
      <c r="D118" s="60"/>
      <c r="E118" s="2247"/>
      <c r="F118" s="271"/>
      <c r="G118" s="62"/>
      <c r="H118" s="133" t="str">
        <f>IFERROR(VLOOKUP(F118,[1]Trainingsarten!$A$9:$K$78,10,FALSE),"")</f>
        <v/>
      </c>
      <c r="I118" s="134"/>
      <c r="J118" s="135"/>
      <c r="K118" s="66"/>
      <c r="L118" s="67"/>
      <c r="M118" s="184"/>
      <c r="N118" s="69" t="str">
        <f t="shared" si="19"/>
        <v/>
      </c>
      <c r="O118" s="70"/>
      <c r="P118" s="347" t="str">
        <f>IFERROR(VLOOKUP(F118,[1]Trainingsarten!$A$9:$N$84,12,FALSE),"")</f>
        <v/>
      </c>
      <c r="Q118" s="72" t="s">
        <v>14</v>
      </c>
      <c r="R118" s="72" t="str">
        <f>IFERROR(VLOOKUP(F118,[1]Trainingsarten!$A$9:$N$84,14,FALSE),"")</f>
        <v/>
      </c>
      <c r="S118" s="436" t="str">
        <f t="shared" si="20"/>
        <v/>
      </c>
      <c r="T118" s="349">
        <f t="shared" si="10"/>
        <v>28.38941051898772</v>
      </c>
      <c r="U118" s="60">
        <f t="shared" si="9"/>
        <v>35.899480019456242</v>
      </c>
      <c r="V118" s="137">
        <f t="shared" si="11"/>
        <v>3.6540981542825079</v>
      </c>
      <c r="W118" s="350">
        <f t="shared" si="17"/>
        <v>0.79080283345613001</v>
      </c>
      <c r="X118" s="322"/>
      <c r="Y118" s="323"/>
      <c r="Z118" s="319"/>
      <c r="AA118" s="324"/>
      <c r="AB118" s="317"/>
    </row>
    <row r="119" spans="2:28" x14ac:dyDescent="0.2">
      <c r="B119" s="437" t="s">
        <v>26</v>
      </c>
      <c r="C119" s="325">
        <v>43207</v>
      </c>
      <c r="D119" s="319"/>
      <c r="E119" s="2257"/>
      <c r="F119" s="426"/>
      <c r="G119" s="353"/>
      <c r="H119" s="427" t="str">
        <f>IFERROR(VLOOKUP(F119,[1]Trainingsarten!$A$9:$K$78,10,FALSE),"")</f>
        <v/>
      </c>
      <c r="I119" s="428"/>
      <c r="J119" s="429"/>
      <c r="K119" s="312"/>
      <c r="L119" s="313"/>
      <c r="M119" s="438"/>
      <c r="N119" s="144" t="str">
        <f t="shared" si="19"/>
        <v/>
      </c>
      <c r="O119" s="314"/>
      <c r="P119" s="315" t="str">
        <f>IFERROR(VLOOKUP(F119,[1]Trainingsarten!$A$9:$N$84,12,FALSE),"")</f>
        <v/>
      </c>
      <c r="Q119" s="316" t="s">
        <v>14</v>
      </c>
      <c r="R119" s="316" t="str">
        <f>IFERROR(VLOOKUP(F119,[1]Trainingsarten!$A$9:$N$84,14,FALSE),"")</f>
        <v/>
      </c>
      <c r="S119" s="317" t="str">
        <f t="shared" si="20"/>
        <v/>
      </c>
      <c r="T119" s="318">
        <f t="shared" si="10"/>
        <v>24.333780444846617</v>
      </c>
      <c r="U119" s="319">
        <f t="shared" si="9"/>
        <v>35.044730495183472</v>
      </c>
      <c r="V119" s="320">
        <f t="shared" si="11"/>
        <v>7.5100695004685214</v>
      </c>
      <c r="W119" s="321">
        <f t="shared" si="17"/>
        <v>0.69436346352245559</v>
      </c>
      <c r="X119" s="322"/>
      <c r="Y119" s="323"/>
      <c r="Z119" s="319"/>
      <c r="AA119" s="324"/>
      <c r="AB119" s="317"/>
    </row>
    <row r="120" spans="2:28" ht="16" thickBot="1" x14ac:dyDescent="0.25">
      <c r="B120" s="33">
        <f>SUM(H118:H124)</f>
        <v>28.369999999999997</v>
      </c>
      <c r="C120" s="325">
        <v>43208</v>
      </c>
      <c r="D120" s="319" t="s">
        <v>109</v>
      </c>
      <c r="E120" s="2257"/>
      <c r="F120" s="426" t="s">
        <v>108</v>
      </c>
      <c r="G120" s="353">
        <v>4.6412037037037036E-2</v>
      </c>
      <c r="H120" s="427">
        <v>11.92</v>
      </c>
      <c r="I120" s="439">
        <f t="shared" ref="I120:I121" si="21">G120/H120</f>
        <v>3.8936272682078051E-3</v>
      </c>
      <c r="J120" s="429">
        <v>133</v>
      </c>
      <c r="K120" s="312">
        <v>67</v>
      </c>
      <c r="L120" s="313">
        <v>213</v>
      </c>
      <c r="M120" s="438"/>
      <c r="N120" s="144">
        <f t="shared" si="19"/>
        <v>1.0537529609159102</v>
      </c>
      <c r="O120" s="314" t="s">
        <v>110</v>
      </c>
      <c r="P120" s="315" t="str">
        <f>IFERROR(VLOOKUP(F120,[1]Trainingsarten!$A$9:$N$84,12,FALSE),"")</f>
        <v/>
      </c>
      <c r="Q120" s="316" t="s">
        <v>14</v>
      </c>
      <c r="R120" s="316" t="str">
        <f>IFERROR(VLOOKUP(F120,[1]Trainingsarten!$A$9:$N$84,14,FALSE),"")</f>
        <v/>
      </c>
      <c r="S120" s="317">
        <f t="shared" si="20"/>
        <v>1.6015037593984962</v>
      </c>
      <c r="T120" s="318">
        <f t="shared" si="10"/>
        <v>30.428954667011386</v>
      </c>
      <c r="U120" s="319">
        <f t="shared" si="9"/>
        <v>35.805570245298149</v>
      </c>
      <c r="V120" s="320">
        <f t="shared" si="11"/>
        <v>10.710950050336855</v>
      </c>
      <c r="W120" s="321">
        <f t="shared" si="17"/>
        <v>0.84983857144426289</v>
      </c>
      <c r="X120" s="322"/>
      <c r="Y120" s="323"/>
      <c r="Z120" s="319"/>
      <c r="AA120" s="324"/>
      <c r="AB120" s="317"/>
    </row>
    <row r="121" spans="2:28" x14ac:dyDescent="0.2">
      <c r="B121" s="35" t="s">
        <v>9</v>
      </c>
      <c r="C121" s="325">
        <v>43209</v>
      </c>
      <c r="D121" s="319" t="s">
        <v>111</v>
      </c>
      <c r="E121" s="2257"/>
      <c r="F121" s="440" t="s">
        <v>91</v>
      </c>
      <c r="G121" s="353">
        <v>2.6377314814814815E-2</v>
      </c>
      <c r="H121" s="441">
        <v>6.01</v>
      </c>
      <c r="I121" s="439">
        <f t="shared" si="21"/>
        <v>4.3889042953102857E-3</v>
      </c>
      <c r="J121" s="442">
        <v>122</v>
      </c>
      <c r="K121" s="312">
        <v>30</v>
      </c>
      <c r="L121" s="313"/>
      <c r="M121" s="438"/>
      <c r="N121" s="144"/>
      <c r="O121" s="314" t="s">
        <v>110</v>
      </c>
      <c r="P121" s="315" t="str">
        <f>IFERROR(VLOOKUP(F121,[1]Trainingsarten!$A$9:$N$84,12,FALSE),"")</f>
        <v/>
      </c>
      <c r="Q121" s="316" t="s">
        <v>14</v>
      </c>
      <c r="R121" s="316" t="str">
        <f>IFERROR(VLOOKUP(F121,[1]Trainingsarten!$A$9:$N$84,14,FALSE),"")</f>
        <v/>
      </c>
      <c r="S121" s="317"/>
      <c r="T121" s="318">
        <f t="shared" si="10"/>
        <v>30.367675428866903</v>
      </c>
      <c r="U121" s="319">
        <f t="shared" si="9"/>
        <v>35.667342382314857</v>
      </c>
      <c r="V121" s="320">
        <f t="shared" si="11"/>
        <v>5.3766155782867635</v>
      </c>
      <c r="W121" s="321">
        <f t="shared" si="17"/>
        <v>0.85141402191838889</v>
      </c>
      <c r="X121" s="322"/>
      <c r="Y121" s="323"/>
      <c r="Z121" s="319"/>
      <c r="AA121" s="324"/>
      <c r="AB121" s="317"/>
    </row>
    <row r="122" spans="2:28" ht="16" thickBot="1" x14ac:dyDescent="0.25">
      <c r="B122" s="36">
        <f>SUM(K118:K124)</f>
        <v>159</v>
      </c>
      <c r="C122" s="325">
        <v>43210</v>
      </c>
      <c r="D122" s="319"/>
      <c r="E122" s="2257"/>
      <c r="F122" s="440"/>
      <c r="G122" s="353"/>
      <c r="H122" s="441" t="str">
        <f>IFERROR(VLOOKUP(F122,[1]Trainingsarten!$A$9:$K$78,10,FALSE),"")</f>
        <v/>
      </c>
      <c r="I122" s="443"/>
      <c r="J122" s="442"/>
      <c r="K122" s="312"/>
      <c r="L122" s="313"/>
      <c r="M122" s="444"/>
      <c r="N122" s="144" t="str">
        <f>IFERROR((L122/68)/(1/(I122*24)/3.6),"")</f>
        <v/>
      </c>
      <c r="O122" s="314"/>
      <c r="P122" s="315" t="str">
        <f>IFERROR(VLOOKUP(F122,[1]Trainingsarten!$A$9:$N$84,12,FALSE),"")</f>
        <v/>
      </c>
      <c r="Q122" s="316" t="s">
        <v>14</v>
      </c>
      <c r="R122" s="316" t="str">
        <f>IFERROR(VLOOKUP(F122,[1]Trainingsarten!$A$9:$N$84,14,FALSE),"")</f>
        <v/>
      </c>
      <c r="S122" s="317" t="str">
        <f>IFERROR(L122/J122,"")</f>
        <v/>
      </c>
      <c r="T122" s="318">
        <f t="shared" si="10"/>
        <v>26.029436081885919</v>
      </c>
      <c r="U122" s="319">
        <f t="shared" si="9"/>
        <v>34.818119944640692</v>
      </c>
      <c r="V122" s="320">
        <f t="shared" si="11"/>
        <v>5.2996669534479537</v>
      </c>
      <c r="W122" s="321">
        <f t="shared" si="17"/>
        <v>0.74758304363565864</v>
      </c>
      <c r="X122" s="322"/>
      <c r="Y122" s="323"/>
      <c r="Z122" s="319"/>
      <c r="AA122" s="324"/>
      <c r="AB122" s="317"/>
    </row>
    <row r="123" spans="2:28" x14ac:dyDescent="0.2">
      <c r="B123" s="37" t="s">
        <v>27</v>
      </c>
      <c r="C123" s="325">
        <v>43211</v>
      </c>
      <c r="D123" s="319"/>
      <c r="E123" s="2257"/>
      <c r="F123" s="440"/>
      <c r="G123" s="353"/>
      <c r="H123" s="441" t="str">
        <f>IFERROR(VLOOKUP(F123,[1]Trainingsarten!$A$9:$K$78,10,FALSE),"")</f>
        <v/>
      </c>
      <c r="I123" s="443"/>
      <c r="J123" s="442"/>
      <c r="K123" s="312"/>
      <c r="L123" s="313"/>
      <c r="M123" s="444"/>
      <c r="N123" s="144" t="str">
        <f>IFERROR((L123/68)/(1/(I123*24)/3.6),"")</f>
        <v/>
      </c>
      <c r="O123" s="314"/>
      <c r="P123" s="315" t="str">
        <f>IFERROR(VLOOKUP(F123,[1]Trainingsarten!$A$9:$N$84,12,FALSE),"")</f>
        <v/>
      </c>
      <c r="Q123" s="316" t="s">
        <v>14</v>
      </c>
      <c r="R123" s="316" t="str">
        <f>IFERROR(VLOOKUP(F123,[1]Trainingsarten!$A$9:$N$84,14,FALSE),"")</f>
        <v/>
      </c>
      <c r="S123" s="317" t="str">
        <f>IFERROR(L123/J123,"")</f>
        <v/>
      </c>
      <c r="T123" s="318">
        <f t="shared" si="10"/>
        <v>22.310945213045073</v>
      </c>
      <c r="U123" s="319">
        <f t="shared" si="9"/>
        <v>33.989117088815917</v>
      </c>
      <c r="V123" s="320">
        <f t="shared" si="11"/>
        <v>8.7886838627547732</v>
      </c>
      <c r="W123" s="321">
        <f t="shared" si="17"/>
        <v>0.65641437977765138</v>
      </c>
      <c r="X123" s="322"/>
      <c r="Y123" s="323"/>
      <c r="Z123" s="319"/>
      <c r="AA123" s="324"/>
      <c r="AB123" s="317"/>
    </row>
    <row r="124" spans="2:28" ht="16" thickBot="1" x14ac:dyDescent="0.25">
      <c r="B124" s="38">
        <f>AVERAGE(W118:W124)</f>
        <v>0.77111464243458872</v>
      </c>
      <c r="C124" s="150">
        <v>43212</v>
      </c>
      <c r="D124" s="393" t="s">
        <v>112</v>
      </c>
      <c r="E124" s="2261"/>
      <c r="F124" s="284" t="s">
        <v>98</v>
      </c>
      <c r="G124" s="81">
        <v>3.8807870370370375E-2</v>
      </c>
      <c r="H124" s="285">
        <v>10.44</v>
      </c>
      <c r="I124" s="286">
        <f t="shared" ref="I124" si="22">G124/H124</f>
        <v>3.7172289626791546E-3</v>
      </c>
      <c r="J124" s="287">
        <v>146</v>
      </c>
      <c r="K124" s="85">
        <v>62</v>
      </c>
      <c r="L124" s="86"/>
      <c r="M124" s="87"/>
      <c r="N124" s="88"/>
      <c r="O124" s="89" t="s">
        <v>46</v>
      </c>
      <c r="P124" s="90" t="str">
        <f>IFERROR(VLOOKUP(F124,[1]Trainingsarten!$A$9:$N$84,12,FALSE),"")</f>
        <v/>
      </c>
      <c r="Q124" s="91" t="s">
        <v>14</v>
      </c>
      <c r="R124" s="91" t="str">
        <f>IFERROR(VLOOKUP(F124,[1]Trainingsarten!$A$9:$N$84,14,FALSE),"")</f>
        <v/>
      </c>
      <c r="S124" s="53"/>
      <c r="T124" s="92">
        <f t="shared" si="10"/>
        <v>27.980810182610064</v>
      </c>
      <c r="U124" s="79">
        <f t="shared" si="9"/>
        <v>34.65604287241554</v>
      </c>
      <c r="V124" s="93">
        <f t="shared" si="11"/>
        <v>11.678171875770843</v>
      </c>
      <c r="W124" s="94">
        <f t="shared" si="17"/>
        <v>0.8073861832875725</v>
      </c>
      <c r="X124" s="7"/>
      <c r="Y124" s="8"/>
      <c r="Z124" s="6"/>
      <c r="AA124" s="9"/>
      <c r="AB124" s="10"/>
    </row>
    <row r="125" spans="2:28" ht="16" thickBot="1" x14ac:dyDescent="0.25">
      <c r="B125" s="445">
        <f>B118+1</f>
        <v>17</v>
      </c>
      <c r="C125" s="446">
        <v>43213</v>
      </c>
      <c r="D125" s="447"/>
      <c r="E125" s="2263"/>
      <c r="F125" s="448"/>
      <c r="G125" s="449"/>
      <c r="H125" s="450" t="str">
        <f>IFERROR(VLOOKUP(F125,[1]Trainingsarten!$A$9:$K$78,10,FALSE),"")</f>
        <v/>
      </c>
      <c r="I125" s="451"/>
      <c r="J125" s="452"/>
      <c r="K125" s="453"/>
      <c r="L125" s="454"/>
      <c r="M125" s="455"/>
      <c r="N125" s="456" t="str">
        <f t="shared" ref="N125:N135" si="23">IFERROR((L125/68)/(1/(I125*24)/3.6),"")</f>
        <v/>
      </c>
      <c r="O125" s="457"/>
      <c r="P125" s="458" t="str">
        <f>IFERROR(VLOOKUP(F125,[1]Trainingsarten!$A$9:$N$84,12,FALSE),"")</f>
        <v/>
      </c>
      <c r="Q125" s="459" t="s">
        <v>14</v>
      </c>
      <c r="R125" s="459" t="str">
        <f>IFERROR(VLOOKUP(F125,[1]Trainingsarten!$A$9:$N$84,14,FALSE),"")</f>
        <v/>
      </c>
      <c r="S125" s="460" t="str">
        <f t="shared" ref="S125:S135" si="24">IFERROR(L125/J125,"")</f>
        <v/>
      </c>
      <c r="T125" s="461">
        <f t="shared" si="10"/>
        <v>23.983551585094339</v>
      </c>
      <c r="U125" s="447">
        <f t="shared" si="9"/>
        <v>33.830898994500885</v>
      </c>
      <c r="V125" s="462">
        <f t="shared" si="11"/>
        <v>6.6752326898054761</v>
      </c>
      <c r="W125" s="463">
        <f t="shared" si="17"/>
        <v>0.70892445361835632</v>
      </c>
      <c r="X125" s="7"/>
      <c r="Y125" s="8"/>
      <c r="Z125" s="6"/>
      <c r="AA125" s="9"/>
      <c r="AB125" s="10"/>
    </row>
    <row r="126" spans="2:28" x14ac:dyDescent="0.2">
      <c r="B126" s="464" t="s">
        <v>26</v>
      </c>
      <c r="C126" s="12">
        <v>43214</v>
      </c>
      <c r="D126" s="6"/>
      <c r="E126" s="2244"/>
      <c r="F126" s="465"/>
      <c r="G126" s="353"/>
      <c r="H126" s="466" t="str">
        <f>IFERROR(VLOOKUP(F126,[1]Trainingsarten!$A$9:$K$78,10,FALSE),"")</f>
        <v/>
      </c>
      <c r="I126" s="467"/>
      <c r="J126" s="468"/>
      <c r="K126" s="312"/>
      <c r="L126" s="313"/>
      <c r="M126" s="444"/>
      <c r="N126" s="144" t="str">
        <f t="shared" si="23"/>
        <v/>
      </c>
      <c r="O126" s="314"/>
      <c r="P126" s="315" t="str">
        <f>IFERROR(VLOOKUP(F126,[1]Trainingsarten!$A$9:$N$84,12,FALSE),"")</f>
        <v/>
      </c>
      <c r="Q126" s="316" t="s">
        <v>14</v>
      </c>
      <c r="R126" s="316" t="str">
        <f>IFERROR(VLOOKUP(F126,[1]Trainingsarten!$A$9:$N$84,14,FALSE),"")</f>
        <v/>
      </c>
      <c r="S126" s="317" t="str">
        <f t="shared" si="24"/>
        <v/>
      </c>
      <c r="T126" s="318">
        <f t="shared" si="10"/>
        <v>20.557329930080861</v>
      </c>
      <c r="U126" s="319">
        <f t="shared" si="9"/>
        <v>33.025401399393722</v>
      </c>
      <c r="V126" s="320">
        <f t="shared" si="11"/>
        <v>9.8473474094065452</v>
      </c>
      <c r="W126" s="321">
        <f t="shared" si="17"/>
        <v>0.6224702519575811</v>
      </c>
      <c r="X126" s="322"/>
      <c r="Y126" s="323"/>
      <c r="Z126" s="319"/>
      <c r="AA126" s="324"/>
      <c r="AB126" s="317"/>
    </row>
    <row r="127" spans="2:28" ht="16" thickBot="1" x14ac:dyDescent="0.25">
      <c r="B127" s="33">
        <f>SUM(H125:H131)</f>
        <v>34.479999999999997</v>
      </c>
      <c r="C127" s="325">
        <v>43215</v>
      </c>
      <c r="D127" s="319" t="s">
        <v>113</v>
      </c>
      <c r="E127" s="2257"/>
      <c r="F127" s="465" t="s">
        <v>98</v>
      </c>
      <c r="G127" s="353">
        <v>4.3437499999999997E-2</v>
      </c>
      <c r="H127" s="466">
        <v>11.46</v>
      </c>
      <c r="I127" s="439">
        <f t="shared" ref="I127:I130" si="25">G127/H127</f>
        <v>3.7903577661431058E-3</v>
      </c>
      <c r="J127" s="468">
        <v>134</v>
      </c>
      <c r="K127" s="312">
        <v>65</v>
      </c>
      <c r="L127" s="313">
        <v>216</v>
      </c>
      <c r="M127" s="444"/>
      <c r="N127" s="144">
        <f t="shared" si="23"/>
        <v>1.0402525408068986</v>
      </c>
      <c r="O127" s="314" t="s">
        <v>46</v>
      </c>
      <c r="P127" s="315" t="str">
        <f>IFERROR(VLOOKUP(F127,[1]Trainingsarten!$A$9:$N$84,12,FALSE),"")</f>
        <v/>
      </c>
      <c r="Q127" s="316" t="s">
        <v>14</v>
      </c>
      <c r="R127" s="316" t="str">
        <f>IFERROR(VLOOKUP(F127,[1]Trainingsarten!$A$9:$N$84,14,FALSE),"")</f>
        <v/>
      </c>
      <c r="S127" s="317">
        <f t="shared" si="24"/>
        <v>1.6119402985074627</v>
      </c>
      <c r="T127" s="318">
        <f t="shared" si="10"/>
        <v>26.906282797212167</v>
      </c>
      <c r="U127" s="319">
        <f t="shared" si="9"/>
        <v>33.786701366074823</v>
      </c>
      <c r="V127" s="320">
        <f t="shared" si="11"/>
        <v>12.468071469312861</v>
      </c>
      <c r="W127" s="321">
        <f t="shared" si="17"/>
        <v>0.79635719704287933</v>
      </c>
      <c r="X127" s="322"/>
      <c r="Y127" s="323"/>
      <c r="Z127" s="319"/>
      <c r="AA127" s="324"/>
      <c r="AB127" s="317"/>
    </row>
    <row r="128" spans="2:28" x14ac:dyDescent="0.2">
      <c r="B128" s="35" t="s">
        <v>9</v>
      </c>
      <c r="C128" s="325">
        <v>43216</v>
      </c>
      <c r="D128" s="319" t="s">
        <v>114</v>
      </c>
      <c r="E128" s="2257"/>
      <c r="F128" s="465" t="s">
        <v>91</v>
      </c>
      <c r="G128" s="353">
        <v>1.5208333333333332E-2</v>
      </c>
      <c r="H128" s="466">
        <v>4.01</v>
      </c>
      <c r="I128" s="439">
        <f t="shared" si="25"/>
        <v>3.7926018287614298E-3</v>
      </c>
      <c r="J128" s="468">
        <v>124</v>
      </c>
      <c r="K128" s="312">
        <v>23</v>
      </c>
      <c r="L128" s="313">
        <v>218</v>
      </c>
      <c r="M128" s="469"/>
      <c r="N128" s="144">
        <f t="shared" si="23"/>
        <v>1.0505060877218717</v>
      </c>
      <c r="O128" s="314" t="s">
        <v>46</v>
      </c>
      <c r="P128" s="315" t="str">
        <f>IFERROR(VLOOKUP(F128,[1]Trainingsarten!$A$9:$N$84,12,FALSE),"")</f>
        <v/>
      </c>
      <c r="Q128" s="316" t="s">
        <v>14</v>
      </c>
      <c r="R128" s="316" t="str">
        <f>IFERROR(VLOOKUP(F128,[1]Trainingsarten!$A$9:$N$84,14,FALSE),"")</f>
        <v/>
      </c>
      <c r="S128" s="317">
        <f t="shared" si="24"/>
        <v>1.7580645161290323</v>
      </c>
      <c r="T128" s="318">
        <f t="shared" si="10"/>
        <v>26.348242397610431</v>
      </c>
      <c r="U128" s="319">
        <f t="shared" si="9"/>
        <v>33.529875143073042</v>
      </c>
      <c r="V128" s="320">
        <f t="shared" si="11"/>
        <v>6.8804185688626553</v>
      </c>
      <c r="W128" s="321">
        <f t="shared" si="17"/>
        <v>0.78581391326933503</v>
      </c>
      <c r="X128" s="322"/>
      <c r="Y128" s="323"/>
      <c r="Z128" s="319"/>
      <c r="AA128" s="324"/>
      <c r="AB128" s="317"/>
    </row>
    <row r="129" spans="2:28" ht="16" thickBot="1" x14ac:dyDescent="0.25">
      <c r="B129" s="36">
        <f>SUM(K125:K131)</f>
        <v>206</v>
      </c>
      <c r="C129" s="325">
        <v>43217</v>
      </c>
      <c r="D129" s="319" t="s">
        <v>115</v>
      </c>
      <c r="E129" s="2257"/>
      <c r="F129" s="465" t="s">
        <v>116</v>
      </c>
      <c r="G129" s="353">
        <v>2.6956018518518522E-2</v>
      </c>
      <c r="H129" s="466">
        <v>9.18</v>
      </c>
      <c r="I129" s="439">
        <f t="shared" si="25"/>
        <v>2.9363854595336079E-3</v>
      </c>
      <c r="J129" s="468">
        <v>163</v>
      </c>
      <c r="K129" s="312">
        <v>63</v>
      </c>
      <c r="L129" s="313">
        <v>279</v>
      </c>
      <c r="M129" s="469"/>
      <c r="N129" s="144">
        <f t="shared" si="23"/>
        <v>1.0409313725490197</v>
      </c>
      <c r="O129" s="314" t="s">
        <v>46</v>
      </c>
      <c r="P129" s="315" t="str">
        <f>IFERROR(VLOOKUP(F129,[1]Trainingsarten!$A$9:$N$84,12,FALSE),"")</f>
        <v/>
      </c>
      <c r="Q129" s="316" t="s">
        <v>14</v>
      </c>
      <c r="R129" s="316" t="str">
        <f>IFERROR(VLOOKUP(F129,[1]Trainingsarten!$A$9:$N$84,14,FALSE),"")</f>
        <v/>
      </c>
      <c r="S129" s="317">
        <f t="shared" si="24"/>
        <v>1.7116564417177915</v>
      </c>
      <c r="T129" s="318">
        <f t="shared" si="10"/>
        <v>31.58420776938037</v>
      </c>
      <c r="U129" s="319">
        <f t="shared" si="9"/>
        <v>34.231544782523684</v>
      </c>
      <c r="V129" s="320">
        <f t="shared" si="11"/>
        <v>7.1816327454626112</v>
      </c>
      <c r="W129" s="321">
        <f t="shared" si="17"/>
        <v>0.92266381695707567</v>
      </c>
      <c r="X129" s="322"/>
      <c r="Y129" s="323"/>
      <c r="Z129" s="319"/>
      <c r="AA129" s="324"/>
      <c r="AB129" s="317"/>
    </row>
    <row r="130" spans="2:28" x14ac:dyDescent="0.2">
      <c r="B130" s="37" t="s">
        <v>27</v>
      </c>
      <c r="C130" s="325">
        <v>43218</v>
      </c>
      <c r="D130" s="319" t="s">
        <v>117</v>
      </c>
      <c r="E130" s="2257"/>
      <c r="F130" s="470" t="s">
        <v>98</v>
      </c>
      <c r="G130" s="353">
        <v>3.9270833333333331E-2</v>
      </c>
      <c r="H130" s="471">
        <v>9.83</v>
      </c>
      <c r="I130" s="439">
        <f t="shared" si="25"/>
        <v>3.9949983045100028E-3</v>
      </c>
      <c r="J130" s="472">
        <v>127</v>
      </c>
      <c r="K130" s="312">
        <v>55</v>
      </c>
      <c r="L130" s="313">
        <v>209</v>
      </c>
      <c r="M130" s="469"/>
      <c r="N130" s="144">
        <f t="shared" si="23"/>
        <v>1.0608835497576445</v>
      </c>
      <c r="O130" s="314" t="s">
        <v>46</v>
      </c>
      <c r="P130" s="315" t="str">
        <f>IFERROR(VLOOKUP(F130,[1]Trainingsarten!$A$9:$N$84,12,FALSE),"")</f>
        <v/>
      </c>
      <c r="Q130" s="316" t="s">
        <v>14</v>
      </c>
      <c r="R130" s="316" t="str">
        <f>IFERROR(VLOOKUP(F130,[1]Trainingsarten!$A$9:$N$84,14,FALSE),"")</f>
        <v/>
      </c>
      <c r="S130" s="317">
        <f t="shared" si="24"/>
        <v>1.6456692913385826</v>
      </c>
      <c r="T130" s="318">
        <f t="shared" si="10"/>
        <v>34.929320945183171</v>
      </c>
      <c r="U130" s="319">
        <f t="shared" si="9"/>
        <v>34.726031811511213</v>
      </c>
      <c r="V130" s="320">
        <f t="shared" si="11"/>
        <v>2.6473370131433143</v>
      </c>
      <c r="W130" s="321">
        <f t="shared" si="17"/>
        <v>1.0058540847619846</v>
      </c>
      <c r="X130" s="322"/>
      <c r="Y130" s="323"/>
      <c r="Z130" s="319"/>
      <c r="AA130" s="324"/>
      <c r="AB130" s="317"/>
    </row>
    <row r="131" spans="2:28" ht="16" thickBot="1" x14ac:dyDescent="0.25">
      <c r="B131" s="38">
        <f>AVERAGE(W125:W131)</f>
        <v>0.81789609572587862</v>
      </c>
      <c r="C131" s="269">
        <v>43219</v>
      </c>
      <c r="D131" s="55"/>
      <c r="E131" s="2255"/>
      <c r="F131" s="430"/>
      <c r="G131" s="431"/>
      <c r="H131" s="432" t="str">
        <f>IFERROR(VLOOKUP(F131,[1]Trainingsarten!$A$9:$K$78,10,FALSE),"")</f>
        <v/>
      </c>
      <c r="I131" s="433"/>
      <c r="J131" s="434"/>
      <c r="K131" s="338"/>
      <c r="L131" s="339"/>
      <c r="M131" s="473"/>
      <c r="N131" s="49" t="str">
        <f t="shared" si="23"/>
        <v/>
      </c>
      <c r="O131" s="340"/>
      <c r="P131" s="341" t="str">
        <f>IFERROR(VLOOKUP(F131,[1]Trainingsarten!$A$9:$N$84,12,FALSE),"")</f>
        <v/>
      </c>
      <c r="Q131" s="342" t="s">
        <v>14</v>
      </c>
      <c r="R131" s="342" t="str">
        <f>IFERROR(VLOOKUP(F131,[1]Trainingsarten!$A$9:$N$84,14,FALSE),"")</f>
        <v/>
      </c>
      <c r="S131" s="53" t="str">
        <f t="shared" si="24"/>
        <v/>
      </c>
      <c r="T131" s="343">
        <f t="shared" si="10"/>
        <v>29.939417953014146</v>
      </c>
      <c r="U131" s="55">
        <f t="shared" si="9"/>
        <v>33.899221530284755</v>
      </c>
      <c r="V131" s="344">
        <f t="shared" si="11"/>
        <v>-0.20328913367195867</v>
      </c>
      <c r="W131" s="345">
        <f t="shared" si="17"/>
        <v>0.88318895247393758</v>
      </c>
      <c r="X131" s="322"/>
      <c r="Y131" s="323"/>
      <c r="Z131" s="319"/>
      <c r="AA131" s="324"/>
      <c r="AB131" s="317"/>
    </row>
    <row r="132" spans="2:28" ht="16" thickBot="1" x14ac:dyDescent="0.25">
      <c r="B132" s="474">
        <f>B125+1</f>
        <v>18</v>
      </c>
      <c r="C132" s="389">
        <v>43220</v>
      </c>
      <c r="D132" s="60"/>
      <c r="E132" s="2247"/>
      <c r="F132" s="271"/>
      <c r="G132" s="62"/>
      <c r="H132" s="475" t="str">
        <f>IFERROR(VLOOKUP(F132,[1]Trainingsarten!$A$9:$K$78,10,FALSE),"")</f>
        <v/>
      </c>
      <c r="I132" s="476"/>
      <c r="J132" s="477"/>
      <c r="K132" s="66"/>
      <c r="L132" s="67"/>
      <c r="M132" s="478"/>
      <c r="N132" s="69" t="str">
        <f t="shared" si="23"/>
        <v/>
      </c>
      <c r="O132" s="70"/>
      <c r="P132" s="347" t="str">
        <f>IFERROR(VLOOKUP(F132,[1]Trainingsarten!$A$9:$N$84,12,FALSE),"")</f>
        <v/>
      </c>
      <c r="Q132" s="72" t="s">
        <v>14</v>
      </c>
      <c r="R132" s="72" t="str">
        <f>IFERROR(VLOOKUP(F132,[1]Trainingsarten!$A$9:$N$84,14,FALSE),"")</f>
        <v/>
      </c>
      <c r="S132" s="479" t="str">
        <f t="shared" si="24"/>
        <v/>
      </c>
      <c r="T132" s="349">
        <f t="shared" si="10"/>
        <v>25.662358245440696</v>
      </c>
      <c r="U132" s="60">
        <f t="shared" si="9"/>
        <v>33.092097208135115</v>
      </c>
      <c r="V132" s="137">
        <f t="shared" si="11"/>
        <v>3.9598035772706091</v>
      </c>
      <c r="W132" s="350">
        <f t="shared" si="17"/>
        <v>0.7754829826600429</v>
      </c>
      <c r="X132" s="322"/>
      <c r="Y132" s="323"/>
      <c r="Z132" s="319"/>
      <c r="AA132" s="324"/>
      <c r="AB132" s="317"/>
    </row>
    <row r="133" spans="2:28" x14ac:dyDescent="0.2">
      <c r="B133" s="480" t="s">
        <v>26</v>
      </c>
      <c r="C133" s="325">
        <v>43221</v>
      </c>
      <c r="D133" s="319" t="s">
        <v>118</v>
      </c>
      <c r="E133" s="2257"/>
      <c r="F133" s="470" t="s">
        <v>98</v>
      </c>
      <c r="G133" s="353">
        <v>4.4120370370370372E-2</v>
      </c>
      <c r="H133" s="471">
        <v>11.4</v>
      </c>
      <c r="I133" s="439">
        <f t="shared" ref="I133:I136" si="26">G133/H133</f>
        <v>3.870207927225471E-3</v>
      </c>
      <c r="J133" s="472">
        <v>129</v>
      </c>
      <c r="K133" s="312">
        <v>66</v>
      </c>
      <c r="L133" s="313">
        <v>216</v>
      </c>
      <c r="M133" s="481"/>
      <c r="N133" s="383">
        <f t="shared" si="23"/>
        <v>1.0621671826625385</v>
      </c>
      <c r="O133" s="314" t="s">
        <v>110</v>
      </c>
      <c r="P133" s="315" t="str">
        <f>IFERROR(VLOOKUP(F133,[1]Trainingsarten!$A$9:$N$84,12,FALSE),"")</f>
        <v/>
      </c>
      <c r="Q133" s="316" t="s">
        <v>14</v>
      </c>
      <c r="R133" s="316" t="str">
        <f>IFERROR(VLOOKUP(F133,[1]Trainingsarten!$A$9:$N$84,14,FALSE),"")</f>
        <v/>
      </c>
      <c r="S133" s="317">
        <f t="shared" si="24"/>
        <v>1.6744186046511629</v>
      </c>
      <c r="T133" s="318">
        <f t="shared" si="10"/>
        <v>31.424878496092024</v>
      </c>
      <c r="U133" s="319">
        <f t="shared" si="9"/>
        <v>33.875618703179519</v>
      </c>
      <c r="V133" s="320">
        <f t="shared" si="11"/>
        <v>7.4297389626944188</v>
      </c>
      <c r="W133" s="321">
        <f t="shared" si="17"/>
        <v>0.92765474695647487</v>
      </c>
      <c r="X133" s="322"/>
      <c r="Y133" s="323"/>
      <c r="Z133" s="319"/>
      <c r="AA133" s="324"/>
      <c r="AB133" s="317"/>
    </row>
    <row r="134" spans="2:28" ht="16" thickBot="1" x14ac:dyDescent="0.25">
      <c r="B134" s="33">
        <f>SUM(H132:H138)</f>
        <v>41.81</v>
      </c>
      <c r="C134" s="325">
        <v>43222</v>
      </c>
      <c r="D134" s="319" t="s">
        <v>119</v>
      </c>
      <c r="E134" s="2257"/>
      <c r="F134" s="470" t="s">
        <v>98</v>
      </c>
      <c r="G134" s="353">
        <v>3.5868055555555556E-2</v>
      </c>
      <c r="H134" s="471">
        <v>8.91</v>
      </c>
      <c r="I134" s="439">
        <f t="shared" si="26"/>
        <v>4.0255954607806461E-3</v>
      </c>
      <c r="J134" s="472">
        <v>127</v>
      </c>
      <c r="K134" s="312">
        <v>51</v>
      </c>
      <c r="L134" s="313">
        <v>211</v>
      </c>
      <c r="M134" s="481"/>
      <c r="N134" s="383">
        <f t="shared" si="23"/>
        <v>1.0792384630619927</v>
      </c>
      <c r="O134" s="314" t="s">
        <v>46</v>
      </c>
      <c r="P134" s="315" t="str">
        <f>IFERROR(VLOOKUP(F134,[1]Trainingsarten!$A$9:$N$84,12,FALSE),"")</f>
        <v/>
      </c>
      <c r="Q134" s="316" t="s">
        <v>14</v>
      </c>
      <c r="R134" s="316" t="str">
        <f>IFERROR(VLOOKUP(F134,[1]Trainingsarten!$A$9:$N$84,14,FALSE),"")</f>
        <v/>
      </c>
      <c r="S134" s="317">
        <f t="shared" si="24"/>
        <v>1.6614173228346456</v>
      </c>
      <c r="T134" s="318">
        <f t="shared" si="10"/>
        <v>34.221324425221738</v>
      </c>
      <c r="U134" s="319">
        <f t="shared" si="9"/>
        <v>34.283342067389533</v>
      </c>
      <c r="V134" s="320">
        <f t="shared" si="11"/>
        <v>2.4507402070874953</v>
      </c>
      <c r="W134" s="321">
        <f t="shared" si="17"/>
        <v>0.99819102694113404</v>
      </c>
      <c r="X134" s="322"/>
      <c r="Y134" s="323"/>
      <c r="Z134" s="319"/>
      <c r="AA134" s="324"/>
      <c r="AB134" s="317"/>
    </row>
    <row r="135" spans="2:28" x14ac:dyDescent="0.2">
      <c r="B135" s="35" t="s">
        <v>9</v>
      </c>
      <c r="C135" s="325">
        <v>43223</v>
      </c>
      <c r="D135" s="319"/>
      <c r="E135" s="2257"/>
      <c r="F135" s="482"/>
      <c r="G135" s="353"/>
      <c r="H135" s="483" t="str">
        <f>IFERROR(VLOOKUP(F135,[1]Trainingsarten!$A$9:$K$78,10,FALSE),"")</f>
        <v/>
      </c>
      <c r="I135" s="484"/>
      <c r="J135" s="485"/>
      <c r="K135" s="312"/>
      <c r="L135" s="313"/>
      <c r="M135" s="481"/>
      <c r="N135" s="383" t="str">
        <f t="shared" si="23"/>
        <v/>
      </c>
      <c r="O135" s="314"/>
      <c r="P135" s="315" t="str">
        <f>IFERROR(VLOOKUP(F135,[1]Trainingsarten!$A$9:$N$84,12,FALSE),"")</f>
        <v/>
      </c>
      <c r="Q135" s="316" t="s">
        <v>14</v>
      </c>
      <c r="R135" s="316" t="str">
        <f>IFERROR(VLOOKUP(F135,[1]Trainingsarten!$A$9:$N$84,14,FALSE),"")</f>
        <v/>
      </c>
      <c r="S135" s="317" t="str">
        <f t="shared" si="24"/>
        <v/>
      </c>
      <c r="T135" s="318">
        <f t="shared" si="10"/>
        <v>29.332563793047203</v>
      </c>
      <c r="U135" s="319">
        <f t="shared" si="9"/>
        <v>33.467072018165972</v>
      </c>
      <c r="V135" s="320">
        <f t="shared" si="11"/>
        <v>6.2017642167795373E-2</v>
      </c>
      <c r="W135" s="321">
        <f t="shared" si="17"/>
        <v>0.87646041389953233</v>
      </c>
      <c r="X135" s="322"/>
      <c r="Y135" s="323"/>
      <c r="Z135" s="319"/>
      <c r="AA135" s="324"/>
      <c r="AB135" s="317"/>
    </row>
    <row r="136" spans="2:28" ht="16" thickBot="1" x14ac:dyDescent="0.25">
      <c r="B136" s="36">
        <f>SUM(K132:K138)</f>
        <v>255</v>
      </c>
      <c r="C136" s="325">
        <v>43224</v>
      </c>
      <c r="D136" s="319" t="s">
        <v>120</v>
      </c>
      <c r="E136" s="2257"/>
      <c r="F136" s="482" t="s">
        <v>98</v>
      </c>
      <c r="G136" s="353">
        <v>4.3298611111111107E-2</v>
      </c>
      <c r="H136" s="483">
        <v>11.2</v>
      </c>
      <c r="I136" s="439">
        <f t="shared" si="26"/>
        <v>3.8659474206349203E-3</v>
      </c>
      <c r="J136" s="485">
        <v>135</v>
      </c>
      <c r="K136" s="312">
        <v>72</v>
      </c>
      <c r="L136" s="313"/>
      <c r="M136" s="486"/>
      <c r="N136" s="383"/>
      <c r="O136" s="314" t="s">
        <v>46</v>
      </c>
      <c r="P136" s="315" t="str">
        <f>IFERROR(VLOOKUP(F136,[1]Trainingsarten!$A$9:$N$84,12,FALSE),"")</f>
        <v/>
      </c>
      <c r="Q136" s="316" t="s">
        <v>14</v>
      </c>
      <c r="R136" s="316" t="str">
        <f>IFERROR(VLOOKUP(F136,[1]Trainingsarten!$A$9:$N$84,14,FALSE),"")</f>
        <v/>
      </c>
      <c r="S136" s="317"/>
      <c r="T136" s="318">
        <f t="shared" si="10"/>
        <v>35.42791182261189</v>
      </c>
      <c r="U136" s="319">
        <f t="shared" si="9"/>
        <v>34.384522684400117</v>
      </c>
      <c r="V136" s="320">
        <f t="shared" si="11"/>
        <v>4.1345082251187684</v>
      </c>
      <c r="W136" s="321">
        <f t="shared" si="17"/>
        <v>1.0303447323607939</v>
      </c>
      <c r="X136" s="322"/>
      <c r="Y136" s="323"/>
      <c r="Z136" s="319"/>
      <c r="AA136" s="324"/>
      <c r="AB136" s="317"/>
    </row>
    <row r="137" spans="2:28" x14ac:dyDescent="0.2">
      <c r="B137" s="37" t="s">
        <v>27</v>
      </c>
      <c r="C137" s="325">
        <v>43225</v>
      </c>
      <c r="D137" s="319"/>
      <c r="E137" s="2257"/>
      <c r="F137" s="487"/>
      <c r="G137" s="353"/>
      <c r="H137" s="488" t="str">
        <f>IFERROR(VLOOKUP(F137,[1]Trainingsarten!$A$9:$K$78,10,FALSE),"")</f>
        <v/>
      </c>
      <c r="I137" s="489"/>
      <c r="J137" s="490"/>
      <c r="K137" s="312"/>
      <c r="L137" s="313"/>
      <c r="M137" s="486"/>
      <c r="N137" s="383" t="str">
        <f t="shared" ref="N137:N145" si="27">IFERROR((L137/68)/(1/(I137*24)/3.6),"")</f>
        <v/>
      </c>
      <c r="O137" s="314"/>
      <c r="P137" s="315" t="str">
        <f>IFERROR(VLOOKUP(F137,[1]Trainingsarten!$A$9:$N$84,12,FALSE),"")</f>
        <v/>
      </c>
      <c r="Q137" s="316" t="s">
        <v>14</v>
      </c>
      <c r="R137" s="316" t="str">
        <f>IFERROR(VLOOKUP(F137,[1]Trainingsarten!$A$9:$N$84,14,FALSE),"")</f>
        <v/>
      </c>
      <c r="S137" s="317" t="str">
        <f t="shared" ref="S137:S145" si="28">IFERROR(L137/J137,"")</f>
        <v/>
      </c>
      <c r="T137" s="318">
        <f t="shared" si="10"/>
        <v>30.366781562238764</v>
      </c>
      <c r="U137" s="319">
        <f t="shared" si="9"/>
        <v>33.565843572866783</v>
      </c>
      <c r="V137" s="320">
        <f t="shared" si="11"/>
        <v>-1.0433891382117721</v>
      </c>
      <c r="W137" s="321">
        <f t="shared" si="17"/>
        <v>0.90469293573142884</v>
      </c>
      <c r="X137" s="322"/>
      <c r="Y137" s="323"/>
      <c r="Z137" s="319"/>
      <c r="AA137" s="324"/>
      <c r="AB137" s="317"/>
    </row>
    <row r="138" spans="2:28" ht="16" thickBot="1" x14ac:dyDescent="0.25">
      <c r="B138" s="38">
        <f>AVERAGE(W132:W138)</f>
        <v>0.93505987180164429</v>
      </c>
      <c r="C138" s="150">
        <v>43226</v>
      </c>
      <c r="D138" s="393" t="s">
        <v>121</v>
      </c>
      <c r="E138" s="2261"/>
      <c r="F138" s="284" t="s">
        <v>122</v>
      </c>
      <c r="G138" s="81">
        <v>3.7800925925925925E-2</v>
      </c>
      <c r="H138" s="285">
        <v>10.3</v>
      </c>
      <c r="I138" s="286">
        <f t="shared" ref="I138" si="29">G138/H138</f>
        <v>3.6699928083423227E-3</v>
      </c>
      <c r="J138" s="287">
        <v>140</v>
      </c>
      <c r="K138" s="85">
        <v>66</v>
      </c>
      <c r="L138" s="86">
        <v>226</v>
      </c>
      <c r="M138" s="491"/>
      <c r="N138" s="88">
        <f t="shared" si="27"/>
        <v>1.0538492290119932</v>
      </c>
      <c r="O138" s="89" t="s">
        <v>110</v>
      </c>
      <c r="P138" s="90" t="str">
        <f>IFERROR(VLOOKUP(F138,[1]Trainingsarten!$A$9:$N$84,12,FALSE),"")</f>
        <v/>
      </c>
      <c r="Q138" s="91" t="s">
        <v>14</v>
      </c>
      <c r="R138" s="91" t="str">
        <f>IFERROR(VLOOKUP(F138,[1]Trainingsarten!$A$9:$N$84,14,FALSE),"")</f>
        <v/>
      </c>
      <c r="S138" s="492">
        <f t="shared" si="28"/>
        <v>1.6142857142857143</v>
      </c>
      <c r="T138" s="92">
        <f t="shared" si="10"/>
        <v>35.457241339061795</v>
      </c>
      <c r="U138" s="393">
        <f t="shared" si="9"/>
        <v>34.33808539256043</v>
      </c>
      <c r="V138" s="93">
        <f t="shared" si="11"/>
        <v>3.199062010628019</v>
      </c>
      <c r="W138" s="94">
        <f t="shared" si="17"/>
        <v>1.0325922640621028</v>
      </c>
      <c r="X138" s="322"/>
      <c r="Y138" s="323"/>
      <c r="Z138" s="319"/>
      <c r="AA138" s="324"/>
      <c r="AB138" s="317"/>
    </row>
    <row r="139" spans="2:28" ht="16" thickBot="1" x14ac:dyDescent="0.25">
      <c r="B139" s="493">
        <f>B132+1</f>
        <v>19</v>
      </c>
      <c r="C139" s="494">
        <v>43227</v>
      </c>
      <c r="D139" s="495"/>
      <c r="E139" s="2264"/>
      <c r="F139" s="496"/>
      <c r="G139" s="497"/>
      <c r="H139" s="498" t="str">
        <f>IFERROR(VLOOKUP(F139,[1]Trainingsarten!$A$9:$K$78,10,FALSE),"")</f>
        <v/>
      </c>
      <c r="I139" s="499"/>
      <c r="J139" s="500"/>
      <c r="K139" s="501"/>
      <c r="L139" s="502"/>
      <c r="M139" s="503"/>
      <c r="N139" s="504" t="str">
        <f t="shared" si="27"/>
        <v/>
      </c>
      <c r="O139" s="505"/>
      <c r="P139" s="506" t="str">
        <f>IFERROR(VLOOKUP(F139,[1]Trainingsarten!$A$9:$N$84,12,FALSE),"")</f>
        <v/>
      </c>
      <c r="Q139" s="507" t="s">
        <v>14</v>
      </c>
      <c r="R139" s="507" t="str">
        <f>IFERROR(VLOOKUP(F139,[1]Trainingsarten!$A$9:$N$84,14,FALSE),"")</f>
        <v/>
      </c>
      <c r="S139" s="508" t="str">
        <f t="shared" si="28"/>
        <v/>
      </c>
      <c r="T139" s="509">
        <f t="shared" si="10"/>
        <v>30.391921147767253</v>
      </c>
      <c r="U139" s="495">
        <f t="shared" si="9"/>
        <v>33.520511930832804</v>
      </c>
      <c r="V139" s="510">
        <f t="shared" si="11"/>
        <v>-1.1191559465013654</v>
      </c>
      <c r="W139" s="511">
        <f t="shared" si="17"/>
        <v>0.9066663782008707</v>
      </c>
      <c r="X139" s="322"/>
      <c r="Y139" s="323"/>
      <c r="Z139" s="319"/>
      <c r="AA139" s="324"/>
      <c r="AB139" s="317"/>
    </row>
    <row r="140" spans="2:28" x14ac:dyDescent="0.2">
      <c r="B140" s="512" t="s">
        <v>26</v>
      </c>
      <c r="C140" s="325">
        <v>43228</v>
      </c>
      <c r="D140" s="319" t="s">
        <v>123</v>
      </c>
      <c r="E140" s="2257"/>
      <c r="F140" s="487" t="s">
        <v>98</v>
      </c>
      <c r="G140" s="353">
        <v>5.7719907407407407E-2</v>
      </c>
      <c r="H140" s="488">
        <v>14.9</v>
      </c>
      <c r="I140" s="439">
        <f t="shared" ref="I140:I143" si="30">G140/H140</f>
        <v>3.8738192890877452E-3</v>
      </c>
      <c r="J140" s="490">
        <v>140</v>
      </c>
      <c r="K140" s="312">
        <v>87</v>
      </c>
      <c r="L140" s="313">
        <v>217</v>
      </c>
      <c r="M140" s="513"/>
      <c r="N140" s="144">
        <f t="shared" si="27"/>
        <v>1.0680803395183578</v>
      </c>
      <c r="O140" s="314" t="s">
        <v>46</v>
      </c>
      <c r="P140" s="315" t="str">
        <f>IFERROR(VLOOKUP(F140,[1]Trainingsarten!$A$9:$N$84,12,FALSE),"")</f>
        <v/>
      </c>
      <c r="Q140" s="316" t="s">
        <v>14</v>
      </c>
      <c r="R140" s="316" t="str">
        <f>IFERROR(VLOOKUP(F140,[1]Trainingsarten!$A$9:$N$84,14,FALSE),"")</f>
        <v/>
      </c>
      <c r="S140" s="317">
        <f t="shared" si="28"/>
        <v>1.55</v>
      </c>
      <c r="T140" s="318">
        <f t="shared" si="10"/>
        <v>38.478789555229071</v>
      </c>
      <c r="U140" s="319">
        <f t="shared" si="9"/>
        <v>34.793833075336785</v>
      </c>
      <c r="V140" s="320">
        <f t="shared" si="11"/>
        <v>3.1285907830655511</v>
      </c>
      <c r="W140" s="321">
        <f t="shared" si="17"/>
        <v>1.1059083220843617</v>
      </c>
      <c r="X140" s="322"/>
      <c r="Y140" s="323"/>
      <c r="Z140" s="319"/>
      <c r="AA140" s="324"/>
      <c r="AB140" s="317"/>
    </row>
    <row r="141" spans="2:28" ht="16" thickBot="1" x14ac:dyDescent="0.25">
      <c r="B141" s="33">
        <f>SUM(H139:H145)</f>
        <v>30.82</v>
      </c>
      <c r="C141" s="325">
        <v>43229</v>
      </c>
      <c r="D141" s="319" t="s">
        <v>124</v>
      </c>
      <c r="E141" s="2257"/>
      <c r="F141" s="487" t="s">
        <v>98</v>
      </c>
      <c r="G141" s="353">
        <v>2.9664351851851855E-2</v>
      </c>
      <c r="H141" s="488">
        <v>7.54</v>
      </c>
      <c r="I141" s="439">
        <f t="shared" si="30"/>
        <v>3.9342641713331376E-3</v>
      </c>
      <c r="J141" s="490">
        <v>138</v>
      </c>
      <c r="K141" s="312">
        <v>43</v>
      </c>
      <c r="L141" s="313">
        <v>212</v>
      </c>
      <c r="M141" s="513"/>
      <c r="N141" s="144">
        <f t="shared" si="27"/>
        <v>1.0597519113746297</v>
      </c>
      <c r="O141" s="314" t="s">
        <v>46</v>
      </c>
      <c r="P141" s="315" t="str">
        <f>IFERROR(VLOOKUP(F141,[1]Trainingsarten!$A$9:$N$84,12,FALSE),"")</f>
        <v/>
      </c>
      <c r="Q141" s="316" t="s">
        <v>14</v>
      </c>
      <c r="R141" s="316" t="str">
        <f>IFERROR(VLOOKUP(F141,[1]Trainingsarten!$A$9:$N$84,14,FALSE),"")</f>
        <v/>
      </c>
      <c r="S141" s="317">
        <f t="shared" si="28"/>
        <v>1.536231884057971</v>
      </c>
      <c r="T141" s="318">
        <f t="shared" si="10"/>
        <v>39.124676761624919</v>
      </c>
      <c r="U141" s="319">
        <f t="shared" ref="U141:U204" si="31">U140+(K141-U140)/42</f>
        <v>34.989218002114484</v>
      </c>
      <c r="V141" s="320">
        <f t="shared" si="11"/>
        <v>-3.6849564798922856</v>
      </c>
      <c r="W141" s="321">
        <f t="shared" si="17"/>
        <v>1.1181923745555136</v>
      </c>
      <c r="X141" s="322"/>
      <c r="Y141" s="323"/>
      <c r="Z141" s="319"/>
      <c r="AA141" s="324"/>
      <c r="AB141" s="317"/>
    </row>
    <row r="142" spans="2:28" x14ac:dyDescent="0.2">
      <c r="B142" s="35" t="s">
        <v>9</v>
      </c>
      <c r="C142" s="325">
        <v>43230</v>
      </c>
      <c r="D142" s="319"/>
      <c r="E142" s="2257"/>
      <c r="F142" s="514"/>
      <c r="G142" s="353"/>
      <c r="H142" s="515" t="str">
        <f>IFERROR(VLOOKUP(F142,[1]Trainingsarten!$A$9:$K$78,10,FALSE),"")</f>
        <v/>
      </c>
      <c r="I142" s="516"/>
      <c r="J142" s="517"/>
      <c r="K142" s="312"/>
      <c r="L142" s="313"/>
      <c r="M142" s="513"/>
      <c r="N142" s="144" t="str">
        <f t="shared" si="27"/>
        <v/>
      </c>
      <c r="O142" s="314"/>
      <c r="P142" s="315" t="str">
        <f>IFERROR(VLOOKUP(F142,[1]Trainingsarten!$A$9:$N$84,12,FALSE),"")</f>
        <v/>
      </c>
      <c r="Q142" s="316" t="s">
        <v>14</v>
      </c>
      <c r="R142" s="316" t="str">
        <f>IFERROR(VLOOKUP(F142,[1]Trainingsarten!$A$9:$N$84,14,FALSE),"")</f>
        <v/>
      </c>
      <c r="S142" s="317" t="str">
        <f t="shared" si="28"/>
        <v/>
      </c>
      <c r="T142" s="318">
        <f t="shared" ref="T142:T205" si="32">T141+(K142-T141)/7</f>
        <v>33.535437224249932</v>
      </c>
      <c r="U142" s="319">
        <f t="shared" si="31"/>
        <v>34.156141383016518</v>
      </c>
      <c r="V142" s="320">
        <f t="shared" ref="V142:V205" si="33">U141-T141</f>
        <v>-4.1354587595104348</v>
      </c>
      <c r="W142" s="321">
        <f t="shared" si="17"/>
        <v>0.98182745082923162</v>
      </c>
      <c r="X142" s="322"/>
      <c r="Y142" s="323"/>
      <c r="Z142" s="319"/>
      <c r="AA142" s="324"/>
      <c r="AB142" s="317"/>
    </row>
    <row r="143" spans="2:28" ht="16" thickBot="1" x14ac:dyDescent="0.25">
      <c r="B143" s="36">
        <f>SUM(K139:K145)</f>
        <v>179</v>
      </c>
      <c r="C143" s="518">
        <v>43231</v>
      </c>
      <c r="D143" s="519" t="s">
        <v>125</v>
      </c>
      <c r="E143" s="2265"/>
      <c r="F143" s="520" t="s">
        <v>98</v>
      </c>
      <c r="G143" s="521">
        <v>3.3437500000000002E-2</v>
      </c>
      <c r="H143" s="522">
        <v>8.3800000000000008</v>
      </c>
      <c r="I143" s="439">
        <f t="shared" si="30"/>
        <v>3.990155131264916E-3</v>
      </c>
      <c r="J143" s="523">
        <v>134</v>
      </c>
      <c r="K143" s="524">
        <v>49</v>
      </c>
      <c r="L143" s="525">
        <v>212</v>
      </c>
      <c r="M143" s="526"/>
      <c r="N143" s="144">
        <f t="shared" si="27"/>
        <v>1.0748069633581356</v>
      </c>
      <c r="O143" s="527" t="s">
        <v>46</v>
      </c>
      <c r="P143" s="315" t="str">
        <f>IFERROR(VLOOKUP(F143,[1]Trainingsarten!$A$9:$N$84,12,FALSE),"")</f>
        <v/>
      </c>
      <c r="Q143" s="316" t="s">
        <v>14</v>
      </c>
      <c r="R143" s="316" t="str">
        <f>IFERROR(VLOOKUP(F143,[1]Trainingsarten!$A$9:$N$84,14,FALSE),"")</f>
        <v/>
      </c>
      <c r="S143" s="317">
        <f t="shared" si="28"/>
        <v>1.5820895522388059</v>
      </c>
      <c r="T143" s="318">
        <f t="shared" si="32"/>
        <v>35.744660477928512</v>
      </c>
      <c r="U143" s="319">
        <f t="shared" si="31"/>
        <v>34.509566588182793</v>
      </c>
      <c r="V143" s="320">
        <f t="shared" si="33"/>
        <v>0.62070415876658558</v>
      </c>
      <c r="W143" s="321">
        <f t="shared" si="17"/>
        <v>1.035789898623898</v>
      </c>
      <c r="X143" s="322"/>
      <c r="Y143" s="323"/>
      <c r="Z143" s="319"/>
      <c r="AA143" s="324"/>
      <c r="AB143" s="317"/>
    </row>
    <row r="144" spans="2:28" x14ac:dyDescent="0.2">
      <c r="B144" s="37" t="s">
        <v>27</v>
      </c>
      <c r="C144" s="518">
        <v>43232</v>
      </c>
      <c r="D144" s="519"/>
      <c r="E144" s="2265"/>
      <c r="F144" s="520"/>
      <c r="G144" s="521"/>
      <c r="H144" s="522" t="str">
        <f>IFERROR(VLOOKUP(F144,[1]Trainingsarten!$A$9:$K$78,10,FALSE),"")</f>
        <v/>
      </c>
      <c r="I144" s="528"/>
      <c r="J144" s="523"/>
      <c r="K144" s="524"/>
      <c r="L144" s="525"/>
      <c r="M144" s="526"/>
      <c r="N144" s="144" t="str">
        <f t="shared" si="27"/>
        <v/>
      </c>
      <c r="O144" s="527"/>
      <c r="P144" s="315" t="str">
        <f>IFERROR(VLOOKUP(F144,[1]Trainingsarten!$A$9:$N$84,12,FALSE),"")</f>
        <v/>
      </c>
      <c r="Q144" s="316" t="s">
        <v>14</v>
      </c>
      <c r="R144" s="316" t="str">
        <f>IFERROR(VLOOKUP(F144,[1]Trainingsarten!$A$9:$N$84,14,FALSE),"")</f>
        <v/>
      </c>
      <c r="S144" s="317" t="str">
        <f t="shared" si="28"/>
        <v/>
      </c>
      <c r="T144" s="318">
        <f t="shared" si="32"/>
        <v>30.63828040965301</v>
      </c>
      <c r="U144" s="319">
        <f t="shared" si="31"/>
        <v>33.687910240845106</v>
      </c>
      <c r="V144" s="320">
        <f t="shared" si="33"/>
        <v>-1.2350938897457198</v>
      </c>
      <c r="W144" s="321">
        <f t="shared" si="17"/>
        <v>0.90947405732830067</v>
      </c>
      <c r="X144" s="322"/>
      <c r="Y144" s="323"/>
      <c r="Z144" s="319"/>
      <c r="AA144" s="324"/>
      <c r="AB144" s="317"/>
    </row>
    <row r="145" spans="1:30" customFormat="1" ht="16" thickBot="1" x14ac:dyDescent="0.25">
      <c r="A145" s="1"/>
      <c r="B145" s="38">
        <f>AVERAGE(W139:W145)</f>
        <v>0.97948872407779819</v>
      </c>
      <c r="C145" s="529">
        <v>43233</v>
      </c>
      <c r="D145" s="530"/>
      <c r="E145" s="2266"/>
      <c r="F145" s="531"/>
      <c r="G145" s="532"/>
      <c r="H145" s="533" t="str">
        <f>IFERROR(VLOOKUP(F145,[1]Trainingsarten!$A$9:$K$78,10,FALSE),"")</f>
        <v/>
      </c>
      <c r="I145" s="534"/>
      <c r="J145" s="535"/>
      <c r="K145" s="536"/>
      <c r="L145" s="537"/>
      <c r="M145" s="538"/>
      <c r="N145" s="49" t="str">
        <f t="shared" si="27"/>
        <v/>
      </c>
      <c r="O145" s="539"/>
      <c r="P145" s="341" t="str">
        <f>IFERROR(VLOOKUP(F145,[1]Trainingsarten!$A$9:$N$84,12,FALSE),"")</f>
        <v/>
      </c>
      <c r="Q145" s="342" t="s">
        <v>14</v>
      </c>
      <c r="R145" s="342" t="str">
        <f>IFERROR(VLOOKUP(F145,[1]Trainingsarten!$A$9:$N$84,14,FALSE),"")</f>
        <v/>
      </c>
      <c r="S145" s="53" t="str">
        <f t="shared" si="28"/>
        <v/>
      </c>
      <c r="T145" s="343">
        <f t="shared" si="32"/>
        <v>26.261383208274008</v>
      </c>
      <c r="U145" s="55">
        <f t="shared" si="31"/>
        <v>32.8858171398726</v>
      </c>
      <c r="V145" s="344">
        <f t="shared" si="33"/>
        <v>3.049629831192096</v>
      </c>
      <c r="W145" s="345">
        <f t="shared" si="17"/>
        <v>0.79856258692241044</v>
      </c>
      <c r="X145" s="540"/>
      <c r="Y145" s="541"/>
      <c r="Z145" s="319"/>
      <c r="AA145" s="542"/>
      <c r="AB145" s="317"/>
      <c r="AC145" s="3"/>
      <c r="AD145" s="3"/>
    </row>
    <row r="146" spans="1:30" ht="16" thickBot="1" x14ac:dyDescent="0.25">
      <c r="B146" s="543">
        <f>B139+1</f>
        <v>20</v>
      </c>
      <c r="C146" s="544">
        <v>43234</v>
      </c>
      <c r="D146" s="545" t="s">
        <v>126</v>
      </c>
      <c r="E146" s="2267"/>
      <c r="F146" s="546" t="s">
        <v>98</v>
      </c>
      <c r="G146" s="547">
        <v>3.1898148148148148E-2</v>
      </c>
      <c r="H146" s="548">
        <v>8.4</v>
      </c>
      <c r="I146" s="549">
        <f>G146/H146</f>
        <v>3.7973985890652553E-3</v>
      </c>
      <c r="J146" s="550">
        <v>137</v>
      </c>
      <c r="K146" s="551">
        <v>52</v>
      </c>
      <c r="L146" s="552"/>
      <c r="M146" s="553"/>
      <c r="N146" s="69"/>
      <c r="O146" s="554" t="s">
        <v>46</v>
      </c>
      <c r="P146" s="347" t="str">
        <f>IFERROR(VLOOKUP(F146,[1]Trainingsarten!$A$9:$N$84,12,FALSE),"")</f>
        <v/>
      </c>
      <c r="Q146" s="72" t="s">
        <v>14</v>
      </c>
      <c r="R146" s="72" t="str">
        <f>IFERROR(VLOOKUP(F146,[1]Trainingsarten!$A$9:$N$84,14,FALSE),"")</f>
        <v/>
      </c>
      <c r="S146" s="555"/>
      <c r="T146" s="349">
        <f t="shared" si="32"/>
        <v>29.938328464234864</v>
      </c>
      <c r="U146" s="60">
        <f t="shared" si="31"/>
        <v>33.340916731780396</v>
      </c>
      <c r="V146" s="137">
        <f t="shared" si="33"/>
        <v>6.6244339315985918</v>
      </c>
      <c r="W146" s="350">
        <f t="shared" si="17"/>
        <v>0.89794556955591442</v>
      </c>
      <c r="X146" s="322"/>
      <c r="Y146" s="323"/>
      <c r="Z146" s="319"/>
      <c r="AA146" s="324"/>
      <c r="AB146" s="317"/>
    </row>
    <row r="147" spans="1:30" x14ac:dyDescent="0.2">
      <c r="B147" s="556" t="s">
        <v>26</v>
      </c>
      <c r="C147" s="518">
        <v>43235</v>
      </c>
      <c r="D147" s="519"/>
      <c r="E147" s="2265"/>
      <c r="F147" s="557"/>
      <c r="G147" s="521"/>
      <c r="H147" s="522" t="str">
        <f>IFERROR(VLOOKUP(F147,[1]Trainingsarten!$A$9:$K$78,10,FALSE),"")</f>
        <v/>
      </c>
      <c r="I147" s="528"/>
      <c r="J147" s="523"/>
      <c r="K147" s="524"/>
      <c r="L147" s="525"/>
      <c r="M147" s="526"/>
      <c r="N147" s="144"/>
      <c r="O147" s="527"/>
      <c r="P147" s="315" t="str">
        <f>IFERROR(VLOOKUP(F147,[1]Trainingsarten!$A$9:$N$84,12,FALSE),"")</f>
        <v/>
      </c>
      <c r="Q147" s="316" t="s">
        <v>14</v>
      </c>
      <c r="R147" s="316" t="str">
        <f>IFERROR(VLOOKUP(F147,[1]Trainingsarten!$A$9:$N$84,14,FALSE),"")</f>
        <v/>
      </c>
      <c r="S147" s="317" t="str">
        <f>IFERROR(L147/J147,"")</f>
        <v/>
      </c>
      <c r="T147" s="318">
        <f t="shared" si="32"/>
        <v>25.661424397915596</v>
      </c>
      <c r="U147" s="319">
        <f t="shared" si="31"/>
        <v>32.54708538102372</v>
      </c>
      <c r="V147" s="320">
        <f t="shared" si="33"/>
        <v>3.4025882675455321</v>
      </c>
      <c r="W147" s="321">
        <f t="shared" si="17"/>
        <v>0.78844001229299798</v>
      </c>
      <c r="X147" s="322"/>
      <c r="Y147" s="323"/>
      <c r="Z147" s="319"/>
      <c r="AA147" s="324"/>
      <c r="AB147" s="317"/>
    </row>
    <row r="148" spans="1:30" ht="16" thickBot="1" x14ac:dyDescent="0.25">
      <c r="B148" s="33">
        <f>SUM(H146:H152)</f>
        <v>18.100000000000001</v>
      </c>
      <c r="C148" s="518">
        <v>43236</v>
      </c>
      <c r="D148" s="519" t="s">
        <v>127</v>
      </c>
      <c r="E148" s="2265"/>
      <c r="F148" s="557" t="s">
        <v>98</v>
      </c>
      <c r="G148" s="521">
        <v>3.7476851851851851E-2</v>
      </c>
      <c r="H148" s="558">
        <v>9.6999999999999993</v>
      </c>
      <c r="I148" s="439">
        <f t="shared" ref="I148" si="34">G148/H148</f>
        <v>3.863592974417717E-3</v>
      </c>
      <c r="J148" s="559">
        <v>151</v>
      </c>
      <c r="K148" s="524">
        <v>63</v>
      </c>
      <c r="L148" s="525"/>
      <c r="M148" s="526"/>
      <c r="N148" s="144"/>
      <c r="O148" s="527" t="s">
        <v>46</v>
      </c>
      <c r="P148" s="315" t="str">
        <f>IFERROR(VLOOKUP(F148,[1]Trainingsarten!$A$9:$N$84,12,FALSE),"")</f>
        <v/>
      </c>
      <c r="Q148" s="316" t="s">
        <v>14</v>
      </c>
      <c r="R148" s="316" t="str">
        <f>IFERROR(VLOOKUP(F148,[1]Trainingsarten!$A$9:$N$84,14,FALSE),"")</f>
        <v/>
      </c>
      <c r="S148" s="317"/>
      <c r="T148" s="318">
        <f t="shared" si="32"/>
        <v>30.995506626784795</v>
      </c>
      <c r="U148" s="319">
        <f t="shared" si="31"/>
        <v>33.272154776713634</v>
      </c>
      <c r="V148" s="320">
        <f t="shared" si="33"/>
        <v>6.8856609831081244</v>
      </c>
      <c r="W148" s="321">
        <f t="shared" si="17"/>
        <v>0.93157497116711507</v>
      </c>
      <c r="X148" s="322"/>
      <c r="Y148" s="323"/>
      <c r="Z148" s="319"/>
      <c r="AA148" s="324"/>
      <c r="AB148" s="317"/>
    </row>
    <row r="149" spans="1:30" x14ac:dyDescent="0.2">
      <c r="B149" s="35" t="s">
        <v>9</v>
      </c>
      <c r="C149" s="518">
        <v>43237</v>
      </c>
      <c r="D149" s="519"/>
      <c r="E149" s="2265"/>
      <c r="F149" s="557"/>
      <c r="G149" s="521"/>
      <c r="H149" s="558" t="str">
        <f>IFERROR(VLOOKUP(F149,[1]Trainingsarten!$A$9:$K$78,10,FALSE),"")</f>
        <v/>
      </c>
      <c r="I149" s="560"/>
      <c r="J149" s="559"/>
      <c r="K149" s="524"/>
      <c r="L149" s="525"/>
      <c r="M149" s="561"/>
      <c r="N149" s="144" t="str">
        <f t="shared" ref="N149:N200" si="35">IFERROR((L149/68)/(1/(I149*24)/3.6),"")</f>
        <v/>
      </c>
      <c r="O149" s="527"/>
      <c r="P149" s="315" t="str">
        <f>IFERROR(VLOOKUP(F149,[1]Trainingsarten!$A$9:$N$84,12,FALSE),"")</f>
        <v/>
      </c>
      <c r="Q149" s="316" t="s">
        <v>14</v>
      </c>
      <c r="R149" s="316" t="str">
        <f>IFERROR(VLOOKUP(F149,[1]Trainingsarten!$A$9:$N$84,14,FALSE),"")</f>
        <v/>
      </c>
      <c r="S149" s="317" t="str">
        <f t="shared" ref="S149:S200" si="36">IFERROR(L149/J149,"")</f>
        <v/>
      </c>
      <c r="T149" s="318">
        <f t="shared" si="32"/>
        <v>26.56757710867268</v>
      </c>
      <c r="U149" s="319">
        <f t="shared" si="31"/>
        <v>32.479960615363311</v>
      </c>
      <c r="V149" s="320">
        <f t="shared" si="33"/>
        <v>2.2766481499288389</v>
      </c>
      <c r="W149" s="321">
        <f t="shared" si="17"/>
        <v>0.81796826736624728</v>
      </c>
      <c r="X149" s="322"/>
      <c r="Y149" s="323"/>
      <c r="Z149" s="319"/>
      <c r="AA149" s="324"/>
      <c r="AB149" s="317"/>
    </row>
    <row r="150" spans="1:30" ht="16" thickBot="1" x14ac:dyDescent="0.25">
      <c r="B150" s="36">
        <f>SUM(K146:K152)</f>
        <v>115</v>
      </c>
      <c r="C150" s="518">
        <v>43238</v>
      </c>
      <c r="D150" s="519"/>
      <c r="E150" s="2265"/>
      <c r="F150" s="557"/>
      <c r="G150" s="521"/>
      <c r="H150" s="558" t="str">
        <f>IFERROR(VLOOKUP(F150,[1]Trainingsarten!$A$9:$K$78,10,FALSE),"")</f>
        <v/>
      </c>
      <c r="I150" s="560"/>
      <c r="J150" s="559"/>
      <c r="K150" s="524"/>
      <c r="L150" s="525"/>
      <c r="M150" s="561"/>
      <c r="N150" s="144" t="str">
        <f t="shared" si="35"/>
        <v/>
      </c>
      <c r="O150" s="527"/>
      <c r="P150" s="315" t="str">
        <f>IFERROR(VLOOKUP(F150,[1]Trainingsarten!$A$9:$N$84,12,FALSE),"")</f>
        <v/>
      </c>
      <c r="Q150" s="316" t="s">
        <v>14</v>
      </c>
      <c r="R150" s="316" t="str">
        <f>IFERROR(VLOOKUP(F150,[1]Trainingsarten!$A$9:$N$84,14,FALSE),"")</f>
        <v/>
      </c>
      <c r="S150" s="317" t="str">
        <f t="shared" si="36"/>
        <v/>
      </c>
      <c r="T150" s="318">
        <f t="shared" si="32"/>
        <v>22.772208950290867</v>
      </c>
      <c r="U150" s="319">
        <f t="shared" si="31"/>
        <v>31.706628219759423</v>
      </c>
      <c r="V150" s="320">
        <f t="shared" si="33"/>
        <v>5.912383506690631</v>
      </c>
      <c r="W150" s="321">
        <f t="shared" si="17"/>
        <v>0.7182160396386561</v>
      </c>
      <c r="X150" s="322"/>
      <c r="Y150" s="323"/>
      <c r="Z150" s="319"/>
      <c r="AA150" s="324"/>
      <c r="AB150" s="317"/>
    </row>
    <row r="151" spans="1:30" x14ac:dyDescent="0.2">
      <c r="B151" s="37" t="s">
        <v>27</v>
      </c>
      <c r="C151" s="518">
        <v>43239</v>
      </c>
      <c r="D151" s="519"/>
      <c r="E151" s="2265"/>
      <c r="F151" s="562"/>
      <c r="G151" s="521"/>
      <c r="H151" s="563" t="str">
        <f>IFERROR(VLOOKUP(F151,[1]Trainingsarten!$A$9:$K$78,10,FALSE),"")</f>
        <v/>
      </c>
      <c r="I151" s="564"/>
      <c r="J151" s="565"/>
      <c r="K151" s="524"/>
      <c r="L151" s="525"/>
      <c r="M151" s="561"/>
      <c r="N151" s="144" t="str">
        <f t="shared" si="35"/>
        <v/>
      </c>
      <c r="O151" s="527"/>
      <c r="P151" s="315" t="str">
        <f>IFERROR(VLOOKUP(F151,[1]Trainingsarten!$A$9:$N$84,12,FALSE),"")</f>
        <v/>
      </c>
      <c r="Q151" s="316" t="s">
        <v>14</v>
      </c>
      <c r="R151" s="316" t="str">
        <f>IFERROR(VLOOKUP(F151,[1]Trainingsarten!$A$9:$N$84,14,FALSE),"")</f>
        <v/>
      </c>
      <c r="S151" s="317" t="str">
        <f t="shared" si="36"/>
        <v/>
      </c>
      <c r="T151" s="318">
        <f t="shared" si="32"/>
        <v>19.519036243106459</v>
      </c>
      <c r="U151" s="319">
        <f t="shared" si="31"/>
        <v>30.951708500241342</v>
      </c>
      <c r="V151" s="320">
        <f t="shared" si="33"/>
        <v>8.934419269468556</v>
      </c>
      <c r="W151" s="321">
        <f t="shared" si="17"/>
        <v>0.63062871773150297</v>
      </c>
      <c r="X151" s="322"/>
      <c r="Y151" s="323"/>
      <c r="Z151" s="319"/>
      <c r="AA151" s="324"/>
      <c r="AB151" s="317"/>
    </row>
    <row r="152" spans="1:30" ht="16" thickBot="1" x14ac:dyDescent="0.25">
      <c r="B152" s="38">
        <f>AVERAGE(W146:W152)</f>
        <v>0.76264233632816691</v>
      </c>
      <c r="C152" s="566">
        <v>43240</v>
      </c>
      <c r="D152" s="567"/>
      <c r="E152" s="2268"/>
      <c r="F152" s="568"/>
      <c r="G152" s="569"/>
      <c r="H152" s="570" t="str">
        <f>IFERROR(VLOOKUP(F152,[1]Trainingsarten!$A$9:$K$78,10,FALSE),"")</f>
        <v/>
      </c>
      <c r="I152" s="571"/>
      <c r="J152" s="572"/>
      <c r="K152" s="573"/>
      <c r="L152" s="574"/>
      <c r="M152" s="575"/>
      <c r="N152" s="88" t="str">
        <f t="shared" si="35"/>
        <v/>
      </c>
      <c r="O152" s="576"/>
      <c r="P152" s="90" t="str">
        <f>IFERROR(VLOOKUP(F152,[1]Trainingsarten!$A$9:$N$84,12,FALSE),"")</f>
        <v/>
      </c>
      <c r="Q152" s="91" t="s">
        <v>14</v>
      </c>
      <c r="R152" s="91" t="str">
        <f>IFERROR(VLOOKUP(F152,[1]Trainingsarten!$A$9:$N$84,14,FALSE),"")</f>
        <v/>
      </c>
      <c r="S152" s="53" t="str">
        <f t="shared" si="36"/>
        <v/>
      </c>
      <c r="T152" s="92">
        <f t="shared" si="32"/>
        <v>16.730602494091251</v>
      </c>
      <c r="U152" s="393">
        <f t="shared" si="31"/>
        <v>30.214763059759406</v>
      </c>
      <c r="V152" s="93">
        <f t="shared" si="33"/>
        <v>11.432672257134882</v>
      </c>
      <c r="W152" s="94">
        <f t="shared" si="17"/>
        <v>0.55372277654473434</v>
      </c>
      <c r="X152" s="322"/>
      <c r="Y152" s="323"/>
      <c r="Z152" s="319"/>
      <c r="AA152" s="324"/>
      <c r="AB152" s="317"/>
    </row>
    <row r="153" spans="1:30" ht="16" thickBot="1" x14ac:dyDescent="0.25">
      <c r="B153" s="577">
        <f>B146+1</f>
        <v>21</v>
      </c>
      <c r="C153" s="578">
        <v>43241</v>
      </c>
      <c r="D153" s="579"/>
      <c r="E153" s="2269"/>
      <c r="F153" s="580"/>
      <c r="G153" s="581"/>
      <c r="H153" s="582" t="str">
        <f>IFERROR(VLOOKUP(F153,[1]Trainingsarten!$A$9:$K$78,10,FALSE),"")</f>
        <v/>
      </c>
      <c r="I153" s="583"/>
      <c r="J153" s="584"/>
      <c r="K153" s="585"/>
      <c r="L153" s="586"/>
      <c r="M153" s="587"/>
      <c r="N153" s="588" t="str">
        <f t="shared" si="35"/>
        <v/>
      </c>
      <c r="O153" s="589"/>
      <c r="P153" s="590" t="str">
        <f>IFERROR(VLOOKUP(F153,[1]Trainingsarten!$A$9:$N$84,12,FALSE),"")</f>
        <v/>
      </c>
      <c r="Q153" s="591" t="s">
        <v>14</v>
      </c>
      <c r="R153" s="591" t="str">
        <f>IFERROR(VLOOKUP(F153,[1]Trainingsarten!$A$9:$N$84,14,FALSE),"")</f>
        <v/>
      </c>
      <c r="S153" s="592" t="str">
        <f t="shared" si="36"/>
        <v/>
      </c>
      <c r="T153" s="593">
        <f t="shared" si="32"/>
        <v>14.340516423506786</v>
      </c>
      <c r="U153" s="594">
        <f t="shared" si="31"/>
        <v>29.495363939288943</v>
      </c>
      <c r="V153" s="595">
        <f t="shared" si="33"/>
        <v>13.484160565668155</v>
      </c>
      <c r="W153" s="596">
        <f t="shared" si="17"/>
        <v>0.48619560867342526</v>
      </c>
      <c r="X153" s="322"/>
      <c r="Y153" s="323"/>
      <c r="Z153" s="319"/>
      <c r="AA153" s="324"/>
      <c r="AB153" s="317"/>
    </row>
    <row r="154" spans="1:30" x14ac:dyDescent="0.2">
      <c r="B154" s="597" t="s">
        <v>26</v>
      </c>
      <c r="C154" s="518">
        <v>43242</v>
      </c>
      <c r="D154" s="519"/>
      <c r="E154" s="2265"/>
      <c r="F154" s="562"/>
      <c r="G154" s="598"/>
      <c r="H154" s="599" t="str">
        <f>IFERROR(VLOOKUP(F154,[1]Trainingsarten!$A$9:$K$78,10,FALSE),"")</f>
        <v/>
      </c>
      <c r="I154" s="560"/>
      <c r="J154" s="559"/>
      <c r="K154" s="524"/>
      <c r="L154" s="525"/>
      <c r="M154" s="561"/>
      <c r="N154" s="144" t="str">
        <f t="shared" si="35"/>
        <v/>
      </c>
      <c r="O154" s="527"/>
      <c r="P154" s="315" t="str">
        <f>IFERROR(VLOOKUP(F154,[1]Trainingsarten!$A$9:$N$84,12,FALSE),"")</f>
        <v/>
      </c>
      <c r="Q154" s="316" t="s">
        <v>14</v>
      </c>
      <c r="R154" s="316" t="str">
        <f>IFERROR(VLOOKUP(F154,[1]Trainingsarten!$A$9:$N$84,14,FALSE),"")</f>
        <v/>
      </c>
      <c r="S154" s="317" t="str">
        <f t="shared" si="36"/>
        <v/>
      </c>
      <c r="T154" s="318">
        <f t="shared" si="32"/>
        <v>12.291871220148675</v>
      </c>
      <c r="U154" s="319">
        <f t="shared" si="31"/>
        <v>28.793093369305872</v>
      </c>
      <c r="V154" s="320">
        <f t="shared" si="33"/>
        <v>15.154847515782157</v>
      </c>
      <c r="W154" s="321">
        <f t="shared" si="17"/>
        <v>0.42690346127422713</v>
      </c>
      <c r="X154" s="322"/>
      <c r="Y154" s="323"/>
      <c r="Z154" s="319"/>
      <c r="AA154" s="324"/>
      <c r="AB154" s="317"/>
    </row>
    <row r="155" spans="1:30" ht="16" thickBot="1" x14ac:dyDescent="0.25">
      <c r="B155" s="33">
        <f>SUM(H153:H159)</f>
        <v>18.63</v>
      </c>
      <c r="C155" s="518">
        <v>43243</v>
      </c>
      <c r="D155" s="519"/>
      <c r="E155" s="2265"/>
      <c r="F155" s="562"/>
      <c r="G155" s="598"/>
      <c r="H155" s="599" t="str">
        <f>IFERROR(VLOOKUP(F155,[1]Trainingsarten!$A$9:$K$78,10,FALSE),"")</f>
        <v/>
      </c>
      <c r="I155" s="560"/>
      <c r="J155" s="559"/>
      <c r="K155" s="524"/>
      <c r="L155" s="525"/>
      <c r="M155" s="561"/>
      <c r="N155" s="144" t="str">
        <f t="shared" si="35"/>
        <v/>
      </c>
      <c r="O155" s="527"/>
      <c r="P155" s="315" t="str">
        <f>IFERROR(VLOOKUP(F155,[1]Trainingsarten!$A$9:$N$84,12,FALSE),"")</f>
        <v/>
      </c>
      <c r="Q155" s="316" t="s">
        <v>14</v>
      </c>
      <c r="R155" s="316" t="str">
        <f>IFERROR(VLOOKUP(F155,[1]Trainingsarten!$A$9:$N$84,14,FALSE),"")</f>
        <v/>
      </c>
      <c r="S155" s="317" t="str">
        <f t="shared" si="36"/>
        <v/>
      </c>
      <c r="T155" s="318">
        <f t="shared" si="32"/>
        <v>10.535889617270293</v>
      </c>
      <c r="U155" s="319">
        <f t="shared" si="31"/>
        <v>28.107543527179541</v>
      </c>
      <c r="V155" s="320">
        <f t="shared" si="33"/>
        <v>16.501222149157197</v>
      </c>
      <c r="W155" s="321">
        <f t="shared" si="17"/>
        <v>0.37484206355785799</v>
      </c>
      <c r="X155" s="322"/>
      <c r="Y155" s="323"/>
      <c r="Z155" s="319"/>
      <c r="AA155" s="324"/>
      <c r="AB155" s="317"/>
    </row>
    <row r="156" spans="1:30" x14ac:dyDescent="0.2">
      <c r="B156" s="35" t="s">
        <v>9</v>
      </c>
      <c r="C156" s="518">
        <v>43244</v>
      </c>
      <c r="D156" s="519"/>
      <c r="E156" s="2265"/>
      <c r="F156" s="562"/>
      <c r="G156" s="598"/>
      <c r="H156" s="599" t="str">
        <f>IFERROR(VLOOKUP(F156,[1]Trainingsarten!$A$9:$K$78,10,FALSE),"")</f>
        <v/>
      </c>
      <c r="I156" s="560"/>
      <c r="J156" s="559"/>
      <c r="K156" s="524"/>
      <c r="L156" s="525"/>
      <c r="M156" s="561"/>
      <c r="N156" s="144" t="str">
        <f t="shared" si="35"/>
        <v/>
      </c>
      <c r="O156" s="527"/>
      <c r="P156" s="315" t="str">
        <f>IFERROR(VLOOKUP(F156,[1]Trainingsarten!$A$9:$N$84,12,FALSE),"")</f>
        <v/>
      </c>
      <c r="Q156" s="316" t="s">
        <v>14</v>
      </c>
      <c r="R156" s="316" t="str">
        <f>IFERROR(VLOOKUP(F156,[1]Trainingsarten!$A$9:$N$84,14,FALSE),"")</f>
        <v/>
      </c>
      <c r="S156" s="317" t="str">
        <f t="shared" si="36"/>
        <v/>
      </c>
      <c r="T156" s="318">
        <f t="shared" si="32"/>
        <v>9.0307625290888218</v>
      </c>
      <c r="U156" s="319">
        <f t="shared" si="31"/>
        <v>27.438316300341931</v>
      </c>
      <c r="V156" s="320">
        <f t="shared" si="33"/>
        <v>17.571653909909248</v>
      </c>
      <c r="W156" s="321">
        <f t="shared" si="17"/>
        <v>0.32912961678250946</v>
      </c>
      <c r="X156" s="322"/>
      <c r="Y156" s="323"/>
      <c r="Z156" s="319"/>
      <c r="AA156" s="324"/>
      <c r="AB156" s="317"/>
    </row>
    <row r="157" spans="1:30" ht="16" thickBot="1" x14ac:dyDescent="0.25">
      <c r="B157" s="36">
        <f>SUM(K153:K159)</f>
        <v>107</v>
      </c>
      <c r="C157" s="518">
        <v>43245</v>
      </c>
      <c r="D157" s="519" t="s">
        <v>128</v>
      </c>
      <c r="E157" s="2265"/>
      <c r="F157" s="562" t="s">
        <v>84</v>
      </c>
      <c r="G157" s="598">
        <v>3.4155092592592591E-2</v>
      </c>
      <c r="H157" s="599">
        <v>8.43</v>
      </c>
      <c r="I157" s="439">
        <f t="shared" ref="I157" si="37">G157/H157</f>
        <v>4.0516124071877336E-3</v>
      </c>
      <c r="J157" s="565">
        <v>136</v>
      </c>
      <c r="K157" s="524">
        <v>48</v>
      </c>
      <c r="L157" s="525">
        <v>211</v>
      </c>
      <c r="M157" s="600"/>
      <c r="N157" s="144">
        <f t="shared" si="35"/>
        <v>1.0862134533528716</v>
      </c>
      <c r="O157" s="527" t="s">
        <v>46</v>
      </c>
      <c r="P157" s="315" t="str">
        <f>IFERROR(VLOOKUP(F157,[1]Trainingsarten!$A$9:$N$84,12,FALSE),"")</f>
        <v/>
      </c>
      <c r="Q157" s="316" t="s">
        <v>14</v>
      </c>
      <c r="R157" s="316" t="str">
        <f>IFERROR(VLOOKUP(F157,[1]Trainingsarten!$A$9:$N$84,14,FALSE),"")</f>
        <v/>
      </c>
      <c r="S157" s="317">
        <f t="shared" si="36"/>
        <v>1.5514705882352942</v>
      </c>
      <c r="T157" s="318">
        <f t="shared" si="32"/>
        <v>14.597796453504705</v>
      </c>
      <c r="U157" s="319">
        <f t="shared" si="31"/>
        <v>27.927880197952838</v>
      </c>
      <c r="V157" s="320">
        <f t="shared" si="33"/>
        <v>18.407553771253109</v>
      </c>
      <c r="W157" s="321">
        <f t="shared" si="17"/>
        <v>0.5226961856766611</v>
      </c>
      <c r="X157" s="322"/>
      <c r="Y157" s="323"/>
      <c r="Z157" s="319"/>
      <c r="AA157" s="324"/>
      <c r="AB157" s="317"/>
    </row>
    <row r="158" spans="1:30" x14ac:dyDescent="0.2">
      <c r="B158" s="37" t="s">
        <v>27</v>
      </c>
      <c r="C158" s="518">
        <v>43246</v>
      </c>
      <c r="D158" s="519"/>
      <c r="E158" s="2265"/>
      <c r="F158" s="562"/>
      <c r="G158" s="598"/>
      <c r="H158" s="599" t="str">
        <f>IFERROR(VLOOKUP(F158,[1]Trainingsarten!$A$9:$K$78,10,FALSE),"")</f>
        <v/>
      </c>
      <c r="I158" s="560"/>
      <c r="J158" s="559"/>
      <c r="K158" s="524"/>
      <c r="L158" s="525"/>
      <c r="M158" s="561"/>
      <c r="N158" s="144" t="str">
        <f t="shared" si="35"/>
        <v/>
      </c>
      <c r="O158" s="527"/>
      <c r="P158" s="315" t="str">
        <f>IFERROR(VLOOKUP(F158,[1]Trainingsarten!$A$9:$N$84,12,FALSE),"")</f>
        <v/>
      </c>
      <c r="Q158" s="316" t="s">
        <v>14</v>
      </c>
      <c r="R158" s="316" t="str">
        <f>IFERROR(VLOOKUP(F158,[1]Trainingsarten!$A$9:$N$84,14,FALSE),"")</f>
        <v/>
      </c>
      <c r="S158" s="317" t="str">
        <f t="shared" si="36"/>
        <v/>
      </c>
      <c r="T158" s="318">
        <f t="shared" si="32"/>
        <v>12.512396960146891</v>
      </c>
      <c r="U158" s="319">
        <f t="shared" si="31"/>
        <v>27.262930669430151</v>
      </c>
      <c r="V158" s="320">
        <f t="shared" si="33"/>
        <v>13.330083744448133</v>
      </c>
      <c r="W158" s="321">
        <f t="shared" si="17"/>
        <v>0.45895274839901956</v>
      </c>
      <c r="X158" s="322"/>
      <c r="Y158" s="323"/>
      <c r="Z158" s="319"/>
      <c r="AA158" s="324"/>
      <c r="AB158" s="317"/>
    </row>
    <row r="159" spans="1:30" customFormat="1" ht="16" thickBot="1" x14ac:dyDescent="0.25">
      <c r="A159" s="1"/>
      <c r="B159" s="38">
        <f>AVERAGE(W153:W159)</f>
        <v>0.46890273617114586</v>
      </c>
      <c r="C159" s="529">
        <v>43247</v>
      </c>
      <c r="D159" s="530" t="s">
        <v>129</v>
      </c>
      <c r="E159" s="2266"/>
      <c r="F159" s="601" t="s">
        <v>98</v>
      </c>
      <c r="G159" s="602">
        <v>4.0358796296296295E-2</v>
      </c>
      <c r="H159" s="603">
        <v>10.199999999999999</v>
      </c>
      <c r="I159" s="433">
        <f t="shared" ref="I159" si="38">G159/H159</f>
        <v>3.95674473493101E-3</v>
      </c>
      <c r="J159" s="535">
        <v>144</v>
      </c>
      <c r="K159" s="536">
        <v>59</v>
      </c>
      <c r="L159" s="537">
        <v>215</v>
      </c>
      <c r="M159" s="538"/>
      <c r="N159" s="49">
        <f t="shared" si="35"/>
        <v>1.080889561707036</v>
      </c>
      <c r="O159" s="539" t="s">
        <v>46</v>
      </c>
      <c r="P159" s="341" t="str">
        <f>IFERROR(VLOOKUP(F159,[1]Trainingsarten!$A$9:$N$84,12,FALSE),"")</f>
        <v/>
      </c>
      <c r="Q159" s="342" t="s">
        <v>14</v>
      </c>
      <c r="R159" s="342" t="str">
        <f>IFERROR(VLOOKUP(F159,[1]Trainingsarten!$A$9:$N$84,14,FALSE),"")</f>
        <v/>
      </c>
      <c r="S159" s="53">
        <f t="shared" si="36"/>
        <v>1.4930555555555556</v>
      </c>
      <c r="T159" s="343">
        <f t="shared" si="32"/>
        <v>19.153483108697337</v>
      </c>
      <c r="U159" s="55">
        <f t="shared" si="31"/>
        <v>28.01857517730086</v>
      </c>
      <c r="V159" s="344">
        <f t="shared" si="33"/>
        <v>14.75053370928326</v>
      </c>
      <c r="W159" s="345">
        <f t="shared" si="17"/>
        <v>0.68359946883432021</v>
      </c>
      <c r="X159" s="540"/>
      <c r="Y159" s="541"/>
      <c r="Z159" s="319"/>
      <c r="AA159" s="542"/>
      <c r="AB159" s="317"/>
      <c r="AC159" s="3"/>
      <c r="AD159" s="3"/>
    </row>
    <row r="160" spans="1:30" ht="16" thickBot="1" x14ac:dyDescent="0.25">
      <c r="B160" s="604">
        <f>B153+1</f>
        <v>22</v>
      </c>
      <c r="C160" s="389">
        <v>43248</v>
      </c>
      <c r="D160" s="60"/>
      <c r="E160" s="2247"/>
      <c r="F160" s="605"/>
      <c r="G160" s="62"/>
      <c r="H160" s="606" t="str">
        <f>IFERROR(VLOOKUP(F160,[1]Trainingsarten!$A$9:$K$78,10,FALSE),"")</f>
        <v/>
      </c>
      <c r="I160" s="607"/>
      <c r="J160" s="608"/>
      <c r="K160" s="66"/>
      <c r="L160" s="67"/>
      <c r="M160" s="478"/>
      <c r="N160" s="69" t="str">
        <f t="shared" si="35"/>
        <v/>
      </c>
      <c r="O160" s="70"/>
      <c r="P160" s="347" t="str">
        <f>IFERROR(VLOOKUP(F160,[1]Trainingsarten!$A$9:$N$84,12,FALSE),"")</f>
        <v/>
      </c>
      <c r="Q160" s="72" t="s">
        <v>14</v>
      </c>
      <c r="R160" s="72" t="str">
        <f>IFERROR(VLOOKUP(F160,[1]Trainingsarten!$A$9:$N$84,14,FALSE),"")</f>
        <v/>
      </c>
      <c r="S160" s="609" t="str">
        <f t="shared" si="36"/>
        <v/>
      </c>
      <c r="T160" s="349">
        <f t="shared" si="32"/>
        <v>16.417271236026288</v>
      </c>
      <c r="U160" s="60">
        <f t="shared" si="31"/>
        <v>27.351466244507982</v>
      </c>
      <c r="V160" s="137">
        <f t="shared" si="33"/>
        <v>8.8650920686035235</v>
      </c>
      <c r="W160" s="350">
        <f t="shared" si="17"/>
        <v>0.60023367995208599</v>
      </c>
      <c r="X160" s="322"/>
      <c r="Y160" s="323"/>
      <c r="Z160" s="319"/>
      <c r="AA160" s="324"/>
      <c r="AB160" s="317"/>
    </row>
    <row r="161" spans="2:28" x14ac:dyDescent="0.2">
      <c r="B161" s="610" t="s">
        <v>26</v>
      </c>
      <c r="C161" s="325">
        <v>43249</v>
      </c>
      <c r="D161" s="319" t="s">
        <v>130</v>
      </c>
      <c r="E161" s="2257"/>
      <c r="F161" s="611" t="s">
        <v>98</v>
      </c>
      <c r="G161" s="353">
        <v>4.4270833333333336E-2</v>
      </c>
      <c r="H161" s="612">
        <v>11.4</v>
      </c>
      <c r="I161" s="439">
        <f t="shared" ref="I161:I164" si="39">G161/H161</f>
        <v>3.8834064327485382E-3</v>
      </c>
      <c r="J161" s="613">
        <v>130</v>
      </c>
      <c r="K161" s="312">
        <v>67</v>
      </c>
      <c r="L161" s="313">
        <v>217</v>
      </c>
      <c r="M161" s="614"/>
      <c r="N161" s="144">
        <f t="shared" si="35"/>
        <v>1.0707236842105265</v>
      </c>
      <c r="O161" s="314" t="s">
        <v>110</v>
      </c>
      <c r="P161" s="315" t="str">
        <f>IFERROR(VLOOKUP(F161,[1]Trainingsarten!$A$9:$N$84,12,FALSE),"")</f>
        <v/>
      </c>
      <c r="Q161" s="316" t="s">
        <v>14</v>
      </c>
      <c r="R161" s="316" t="str">
        <f>IFERROR(VLOOKUP(F161,[1]Trainingsarten!$A$9:$N$84,14,FALSE),"")</f>
        <v/>
      </c>
      <c r="S161" s="317">
        <f t="shared" si="36"/>
        <v>1.6692307692307693</v>
      </c>
      <c r="T161" s="318">
        <f t="shared" si="32"/>
        <v>23.643375345165389</v>
      </c>
      <c r="U161" s="319">
        <f t="shared" si="31"/>
        <v>28.295478952972079</v>
      </c>
      <c r="V161" s="320">
        <f t="shared" si="33"/>
        <v>10.934195008481694</v>
      </c>
      <c r="W161" s="321">
        <f t="shared" si="17"/>
        <v>0.8355884480507072</v>
      </c>
      <c r="X161" s="322"/>
      <c r="Y161" s="323"/>
      <c r="Z161" s="319"/>
      <c r="AA161" s="324"/>
      <c r="AB161" s="317"/>
    </row>
    <row r="162" spans="2:28" ht="16" thickBot="1" x14ac:dyDescent="0.25">
      <c r="B162" s="33">
        <f>SUM(H160:H166)</f>
        <v>34.08</v>
      </c>
      <c r="C162" s="325">
        <v>43250</v>
      </c>
      <c r="D162" s="319" t="s">
        <v>131</v>
      </c>
      <c r="E162" s="2257"/>
      <c r="F162" s="615" t="s">
        <v>98</v>
      </c>
      <c r="G162" s="353">
        <v>4.3495370370370372E-2</v>
      </c>
      <c r="H162" s="616">
        <v>11.4</v>
      </c>
      <c r="I162" s="439">
        <f t="shared" si="39"/>
        <v>3.8153833658219624E-3</v>
      </c>
      <c r="J162" s="617">
        <v>139</v>
      </c>
      <c r="K162" s="312">
        <v>67</v>
      </c>
      <c r="L162" s="313">
        <v>218</v>
      </c>
      <c r="M162" s="614"/>
      <c r="N162" s="144">
        <f t="shared" si="35"/>
        <v>1.0568163054695563</v>
      </c>
      <c r="O162" s="314" t="s">
        <v>110</v>
      </c>
      <c r="P162" s="315" t="str">
        <f>IFERROR(VLOOKUP(F162,[1]Trainingsarten!$A$9:$N$84,12,FALSE),"")</f>
        <v/>
      </c>
      <c r="Q162" s="316" t="s">
        <v>14</v>
      </c>
      <c r="R162" s="316" t="str">
        <f>IFERROR(VLOOKUP(F162,[1]Trainingsarten!$A$9:$N$84,14,FALSE),"")</f>
        <v/>
      </c>
      <c r="S162" s="317">
        <f t="shared" si="36"/>
        <v>1.5683453237410072</v>
      </c>
      <c r="T162" s="318">
        <f t="shared" si="32"/>
        <v>29.837178867284621</v>
      </c>
      <c r="U162" s="319">
        <f t="shared" si="31"/>
        <v>29.217015168377507</v>
      </c>
      <c r="V162" s="320">
        <f t="shared" si="33"/>
        <v>4.6521036078066906</v>
      </c>
      <c r="W162" s="321">
        <f t="shared" si="17"/>
        <v>1.0212261141438683</v>
      </c>
      <c r="X162" s="322"/>
      <c r="Y162" s="323"/>
      <c r="Z162" s="319"/>
      <c r="AA162" s="324"/>
      <c r="AB162" s="317"/>
    </row>
    <row r="163" spans="2:28" x14ac:dyDescent="0.2">
      <c r="B163" s="35" t="s">
        <v>9</v>
      </c>
      <c r="C163" s="325">
        <v>43251</v>
      </c>
      <c r="D163" s="319"/>
      <c r="E163" s="2257"/>
      <c r="F163" s="615"/>
      <c r="G163" s="353"/>
      <c r="H163" s="616" t="str">
        <f>IFERROR(VLOOKUP(F163,[1]Trainingsarten!$A$9:$K$78,10,FALSE),"")</f>
        <v/>
      </c>
      <c r="I163" s="618"/>
      <c r="J163" s="617"/>
      <c r="K163" s="312"/>
      <c r="L163" s="313"/>
      <c r="M163" s="619"/>
      <c r="N163" s="144" t="str">
        <f t="shared" si="35"/>
        <v/>
      </c>
      <c r="O163" s="314"/>
      <c r="P163" s="315" t="str">
        <f>IFERROR(VLOOKUP(F163,[1]Trainingsarten!$A$9:$N$84,12,FALSE),"")</f>
        <v/>
      </c>
      <c r="Q163" s="316" t="s">
        <v>14</v>
      </c>
      <c r="R163" s="316" t="str">
        <f>IFERROR(VLOOKUP(F163,[1]Trainingsarten!$A$9:$N$84,14,FALSE),"")</f>
        <v/>
      </c>
      <c r="S163" s="317" t="str">
        <f t="shared" si="36"/>
        <v/>
      </c>
      <c r="T163" s="318">
        <f t="shared" si="32"/>
        <v>25.574724743386817</v>
      </c>
      <c r="U163" s="319">
        <f t="shared" si="31"/>
        <v>28.521371950082806</v>
      </c>
      <c r="V163" s="320">
        <f t="shared" si="33"/>
        <v>-0.62016369890711331</v>
      </c>
      <c r="W163" s="321">
        <f t="shared" si="17"/>
        <v>0.89668634412632331</v>
      </c>
      <c r="X163" s="322"/>
      <c r="Y163" s="323"/>
      <c r="Z163" s="319"/>
      <c r="AA163" s="324"/>
      <c r="AB163" s="317"/>
    </row>
    <row r="164" spans="2:28" ht="16" thickBot="1" x14ac:dyDescent="0.25">
      <c r="B164" s="36">
        <f>SUM(K160:K166)</f>
        <v>200</v>
      </c>
      <c r="C164" s="325">
        <v>43252</v>
      </c>
      <c r="D164" s="319" t="s">
        <v>132</v>
      </c>
      <c r="E164" s="2257"/>
      <c r="F164" s="615" t="s">
        <v>98</v>
      </c>
      <c r="G164" s="353">
        <v>4.4780092592592587E-2</v>
      </c>
      <c r="H164" s="616">
        <v>11.28</v>
      </c>
      <c r="I164" s="439">
        <f t="shared" si="39"/>
        <v>3.9698663645915417E-3</v>
      </c>
      <c r="J164" s="617">
        <v>136</v>
      </c>
      <c r="K164" s="312">
        <v>66</v>
      </c>
      <c r="L164" s="313">
        <v>214</v>
      </c>
      <c r="M164" s="619"/>
      <c r="N164" s="144">
        <f t="shared" si="35"/>
        <v>1.0794300166875259</v>
      </c>
      <c r="O164" s="314" t="s">
        <v>110</v>
      </c>
      <c r="P164" s="315" t="str">
        <f>IFERROR(VLOOKUP(F164,[1]Trainingsarten!$A$9:$N$84,12,FALSE),"")</f>
        <v/>
      </c>
      <c r="Q164" s="316" t="s">
        <v>14</v>
      </c>
      <c r="R164" s="316" t="str">
        <f>IFERROR(VLOOKUP(F164,[1]Trainingsarten!$A$9:$N$84,14,FALSE),"")</f>
        <v/>
      </c>
      <c r="S164" s="317">
        <f t="shared" si="36"/>
        <v>1.5735294117647058</v>
      </c>
      <c r="T164" s="318">
        <f t="shared" si="32"/>
        <v>31.349764065760127</v>
      </c>
      <c r="U164" s="319">
        <f t="shared" si="31"/>
        <v>29.413720236985597</v>
      </c>
      <c r="V164" s="320">
        <f t="shared" si="33"/>
        <v>2.9466472066959888</v>
      </c>
      <c r="W164" s="321">
        <f t="shared" si="17"/>
        <v>1.0658211138603302</v>
      </c>
      <c r="X164" s="322"/>
      <c r="Y164" s="323"/>
      <c r="Z164" s="319"/>
      <c r="AA164" s="324"/>
      <c r="AB164" s="317"/>
    </row>
    <row r="165" spans="2:28" x14ac:dyDescent="0.2">
      <c r="B165" s="37" t="s">
        <v>27</v>
      </c>
      <c r="C165" s="325">
        <v>43253</v>
      </c>
      <c r="D165" s="319"/>
      <c r="E165" s="2257"/>
      <c r="F165" s="620"/>
      <c r="G165" s="353"/>
      <c r="H165" s="621" t="str">
        <f>IFERROR(VLOOKUP(F165,[1]Trainingsarten!$A$9:$K$78,10,FALSE),"")</f>
        <v/>
      </c>
      <c r="I165" s="622"/>
      <c r="J165" s="623"/>
      <c r="K165" s="312"/>
      <c r="L165" s="313"/>
      <c r="M165" s="619"/>
      <c r="N165" s="144" t="str">
        <f t="shared" si="35"/>
        <v/>
      </c>
      <c r="O165" s="314"/>
      <c r="P165" s="315" t="str">
        <f>IFERROR(VLOOKUP(F165,[1]Trainingsarten!$A$9:$N$84,12,FALSE),"")</f>
        <v/>
      </c>
      <c r="Q165" s="316" t="s">
        <v>14</v>
      </c>
      <c r="R165" s="316" t="str">
        <f>IFERROR(VLOOKUP(F165,[1]Trainingsarten!$A$9:$N$84,14,FALSE),"")</f>
        <v/>
      </c>
      <c r="S165" s="317" t="str">
        <f t="shared" si="36"/>
        <v/>
      </c>
      <c r="T165" s="318">
        <f t="shared" si="32"/>
        <v>26.871226342080107</v>
      </c>
      <c r="U165" s="319">
        <f t="shared" si="31"/>
        <v>28.713393564676416</v>
      </c>
      <c r="V165" s="320">
        <f t="shared" si="33"/>
        <v>-1.9360438287745296</v>
      </c>
      <c r="W165" s="321">
        <f t="shared" si="17"/>
        <v>0.93584292924321677</v>
      </c>
      <c r="X165" s="322"/>
      <c r="Y165" s="323"/>
      <c r="Z165" s="319"/>
      <c r="AA165" s="324"/>
      <c r="AB165" s="317"/>
    </row>
    <row r="166" spans="2:28" ht="16" thickBot="1" x14ac:dyDescent="0.25">
      <c r="B166" s="38">
        <f>AVERAGE(W160:W166)</f>
        <v>0.88244491030381045</v>
      </c>
      <c r="C166" s="150">
        <v>43254</v>
      </c>
      <c r="D166" s="393"/>
      <c r="E166" s="2261"/>
      <c r="F166" s="284"/>
      <c r="G166" s="81"/>
      <c r="H166" s="285" t="str">
        <f>IFERROR(VLOOKUP(F166,[1]Trainingsarten!$A$9:$K$78,10,FALSE),"")</f>
        <v/>
      </c>
      <c r="I166" s="286"/>
      <c r="J166" s="287"/>
      <c r="K166" s="85"/>
      <c r="L166" s="86"/>
      <c r="M166" s="491"/>
      <c r="N166" s="88" t="str">
        <f t="shared" si="35"/>
        <v/>
      </c>
      <c r="O166" s="89"/>
      <c r="P166" s="90" t="str">
        <f>IFERROR(VLOOKUP(F166,[1]Trainingsarten!$A$9:$N$84,12,FALSE),"")</f>
        <v/>
      </c>
      <c r="Q166" s="91" t="s">
        <v>14</v>
      </c>
      <c r="R166" s="91" t="str">
        <f>IFERROR(VLOOKUP(F166,[1]Trainingsarten!$A$9:$N$84,14,FALSE),"")</f>
        <v/>
      </c>
      <c r="S166" s="53" t="str">
        <f t="shared" si="36"/>
        <v/>
      </c>
      <c r="T166" s="92">
        <f t="shared" si="32"/>
        <v>23.032479721782948</v>
      </c>
      <c r="U166" s="79">
        <f t="shared" si="31"/>
        <v>28.029741336946024</v>
      </c>
      <c r="V166" s="93">
        <f t="shared" si="33"/>
        <v>1.8421672225963093</v>
      </c>
      <c r="W166" s="94">
        <f t="shared" si="17"/>
        <v>0.82171574275014159</v>
      </c>
      <c r="X166" s="7"/>
      <c r="Y166" s="8"/>
      <c r="Z166" s="6"/>
      <c r="AA166" s="9"/>
      <c r="AB166" s="10"/>
    </row>
    <row r="167" spans="2:28" ht="16" thickBot="1" x14ac:dyDescent="0.25">
      <c r="B167" s="624">
        <f>B160+1</f>
        <v>23</v>
      </c>
      <c r="C167" s="625">
        <v>43255</v>
      </c>
      <c r="D167" s="626"/>
      <c r="E167" s="2270"/>
      <c r="F167" s="627"/>
      <c r="G167" s="628"/>
      <c r="H167" s="629" t="str">
        <f>IFERROR(VLOOKUP(F167,[1]Trainingsarten!$A$9:$K$78,10,FALSE),"")</f>
        <v/>
      </c>
      <c r="I167" s="630"/>
      <c r="J167" s="631"/>
      <c r="K167" s="632"/>
      <c r="L167" s="633"/>
      <c r="M167" s="634"/>
      <c r="N167" s="635" t="str">
        <f t="shared" si="35"/>
        <v/>
      </c>
      <c r="O167" s="636"/>
      <c r="P167" s="637" t="str">
        <f>IFERROR(VLOOKUP(F167,[1]Trainingsarten!$A$9:$N$84,12,FALSE),"")</f>
        <v/>
      </c>
      <c r="Q167" s="638" t="s">
        <v>14</v>
      </c>
      <c r="R167" s="638" t="str">
        <f>IFERROR(VLOOKUP(F167,[1]Trainingsarten!$A$9:$N$84,14,FALSE),"")</f>
        <v/>
      </c>
      <c r="S167" s="639" t="str">
        <f t="shared" si="36"/>
        <v/>
      </c>
      <c r="T167" s="640">
        <f t="shared" si="32"/>
        <v>19.742125475813957</v>
      </c>
      <c r="U167" s="626">
        <f t="shared" si="31"/>
        <v>27.362366543209216</v>
      </c>
      <c r="V167" s="641">
        <f t="shared" si="33"/>
        <v>4.997261615163076</v>
      </c>
      <c r="W167" s="642">
        <f t="shared" si="17"/>
        <v>0.72150650582939257</v>
      </c>
      <c r="X167" s="7"/>
      <c r="Y167" s="8"/>
      <c r="Z167" s="6"/>
      <c r="AA167" s="9"/>
      <c r="AB167" s="10"/>
    </row>
    <row r="168" spans="2:28" x14ac:dyDescent="0.2">
      <c r="B168" s="643" t="s">
        <v>26</v>
      </c>
      <c r="C168" s="12">
        <v>43256</v>
      </c>
      <c r="D168" s="6" t="s">
        <v>133</v>
      </c>
      <c r="E168" s="2244"/>
      <c r="F168" s="352" t="s">
        <v>98</v>
      </c>
      <c r="G168" s="353">
        <v>3.6608796296296299E-2</v>
      </c>
      <c r="H168" s="616">
        <v>9.3699999999999992</v>
      </c>
      <c r="I168" s="439">
        <f t="shared" ref="I168:I171" si="40">G168/H168</f>
        <v>3.907022016680502E-3</v>
      </c>
      <c r="J168" s="617">
        <v>134</v>
      </c>
      <c r="K168" s="312">
        <v>55</v>
      </c>
      <c r="L168" s="313">
        <v>217</v>
      </c>
      <c r="M168" s="619"/>
      <c r="N168" s="144">
        <f t="shared" si="35"/>
        <v>1.0772349174461677</v>
      </c>
      <c r="O168" s="314" t="s">
        <v>110</v>
      </c>
      <c r="P168" s="315" t="str">
        <f>IFERROR(VLOOKUP(F168,[1]Trainingsarten!$A$9:$N$84,12,FALSE),"")</f>
        <v/>
      </c>
      <c r="Q168" s="316" t="s">
        <v>14</v>
      </c>
      <c r="R168" s="316" t="str">
        <f>IFERROR(VLOOKUP(F168,[1]Trainingsarten!$A$9:$N$84,14,FALSE),"")</f>
        <v/>
      </c>
      <c r="S168" s="317">
        <f t="shared" si="36"/>
        <v>1.6194029850746268</v>
      </c>
      <c r="T168" s="318">
        <f t="shared" si="32"/>
        <v>24.778964693554819</v>
      </c>
      <c r="U168" s="319">
        <f t="shared" si="31"/>
        <v>28.020405435037567</v>
      </c>
      <c r="V168" s="320">
        <f t="shared" si="33"/>
        <v>7.6202410673952592</v>
      </c>
      <c r="W168" s="321">
        <f t="shared" si="17"/>
        <v>0.88431856387668284</v>
      </c>
      <c r="X168" s="322"/>
      <c r="Y168" s="323"/>
      <c r="Z168" s="319"/>
      <c r="AA168" s="324"/>
      <c r="AB168" s="317"/>
    </row>
    <row r="169" spans="2:28" ht="16" thickBot="1" x14ac:dyDescent="0.25">
      <c r="B169" s="33">
        <f>SUM(H167:H173)</f>
        <v>49.83</v>
      </c>
      <c r="C169" s="325">
        <v>43257</v>
      </c>
      <c r="D169" s="319" t="s">
        <v>134</v>
      </c>
      <c r="E169" s="2257"/>
      <c r="F169" s="352" t="s">
        <v>108</v>
      </c>
      <c r="G169" s="353">
        <v>4.9594907407407407E-2</v>
      </c>
      <c r="H169" s="616">
        <v>12.9</v>
      </c>
      <c r="I169" s="439">
        <f t="shared" si="40"/>
        <v>3.8445664656904964E-3</v>
      </c>
      <c r="J169" s="617">
        <v>136</v>
      </c>
      <c r="K169" s="312">
        <v>74</v>
      </c>
      <c r="L169" s="313">
        <v>217</v>
      </c>
      <c r="M169" s="619"/>
      <c r="N169" s="144">
        <f t="shared" si="35"/>
        <v>1.0600148198814408</v>
      </c>
      <c r="O169" s="314" t="s">
        <v>110</v>
      </c>
      <c r="P169" s="315" t="str">
        <f>IFERROR(VLOOKUP(F169,[1]Trainingsarten!$A$9:$N$84,12,FALSE),"")</f>
        <v/>
      </c>
      <c r="Q169" s="316" t="s">
        <v>14</v>
      </c>
      <c r="R169" s="316" t="str">
        <f>IFERROR(VLOOKUP(F169,[1]Trainingsarten!$A$9:$N$84,14,FALSE),"")</f>
        <v/>
      </c>
      <c r="S169" s="317">
        <f t="shared" si="36"/>
        <v>1.5955882352941178</v>
      </c>
      <c r="T169" s="318">
        <f t="shared" si="32"/>
        <v>31.81054116590413</v>
      </c>
      <c r="U169" s="319">
        <f t="shared" si="31"/>
        <v>29.11515768658429</v>
      </c>
      <c r="V169" s="320">
        <f t="shared" si="33"/>
        <v>3.241440741482748</v>
      </c>
      <c r="W169" s="321">
        <f t="shared" ref="W169:W232" si="41">T169/U169</f>
        <v>1.0925766402619148</v>
      </c>
      <c r="X169" s="322"/>
      <c r="Y169" s="323"/>
      <c r="Z169" s="319"/>
      <c r="AA169" s="324"/>
      <c r="AB169" s="317"/>
    </row>
    <row r="170" spans="2:28" x14ac:dyDescent="0.2">
      <c r="B170" s="35" t="s">
        <v>9</v>
      </c>
      <c r="C170" s="325">
        <v>43258</v>
      </c>
      <c r="D170" s="319"/>
      <c r="E170" s="2257"/>
      <c r="F170" s="352"/>
      <c r="G170" s="353"/>
      <c r="H170" s="616" t="str">
        <f>IFERROR(VLOOKUP(F170,[1]Trainingsarten!$A$9:$K$78,10,FALSE),"")</f>
        <v/>
      </c>
      <c r="I170" s="618"/>
      <c r="J170" s="617"/>
      <c r="K170" s="312"/>
      <c r="L170" s="313"/>
      <c r="M170" s="619"/>
      <c r="N170" s="144" t="str">
        <f t="shared" si="35"/>
        <v/>
      </c>
      <c r="O170" s="314"/>
      <c r="P170" s="315" t="str">
        <f>IFERROR(VLOOKUP(F170,[1]Trainingsarten!$A$9:$N$84,12,FALSE),"")</f>
        <v/>
      </c>
      <c r="Q170" s="316" t="s">
        <v>14</v>
      </c>
      <c r="R170" s="316" t="str">
        <f>IFERROR(VLOOKUP(F170,[1]Trainingsarten!$A$9:$N$84,14,FALSE),"")</f>
        <v/>
      </c>
      <c r="S170" s="317" t="str">
        <f t="shared" si="36"/>
        <v/>
      </c>
      <c r="T170" s="318">
        <f t="shared" si="32"/>
        <v>27.26617814220354</v>
      </c>
      <c r="U170" s="319">
        <f t="shared" si="31"/>
        <v>28.421939646427521</v>
      </c>
      <c r="V170" s="320">
        <f t="shared" si="33"/>
        <v>-2.6953834793198403</v>
      </c>
      <c r="W170" s="321">
        <f t="shared" si="41"/>
        <v>0.95933558657143747</v>
      </c>
      <c r="X170" s="322"/>
      <c r="Y170" s="323"/>
      <c r="Z170" s="319"/>
      <c r="AA170" s="324"/>
      <c r="AB170" s="317"/>
    </row>
    <row r="171" spans="2:28" ht="16" thickBot="1" x14ac:dyDescent="0.25">
      <c r="B171" s="36">
        <f>SUM(K167:K173)</f>
        <v>292</v>
      </c>
      <c r="C171" s="325">
        <v>43259</v>
      </c>
      <c r="D171" s="319" t="s">
        <v>135</v>
      </c>
      <c r="E171" s="2257"/>
      <c r="F171" s="352" t="s">
        <v>136</v>
      </c>
      <c r="G171" s="353">
        <v>4.7280092592592589E-2</v>
      </c>
      <c r="H171" s="616">
        <v>14.3</v>
      </c>
      <c r="I171" s="439">
        <f t="shared" si="40"/>
        <v>3.3063001813001809E-3</v>
      </c>
      <c r="J171" s="617">
        <v>157</v>
      </c>
      <c r="K171" s="312">
        <v>91</v>
      </c>
      <c r="L171" s="313">
        <v>242</v>
      </c>
      <c r="M171" s="619"/>
      <c r="N171" s="144">
        <f t="shared" si="35"/>
        <v>1.0166289592760178</v>
      </c>
      <c r="O171" s="314" t="s">
        <v>30</v>
      </c>
      <c r="P171" s="315" t="str">
        <f>IFERROR(VLOOKUP(F171,[1]Trainingsarten!$A$9:$N$84,12,FALSE),"")</f>
        <v/>
      </c>
      <c r="Q171" s="316" t="s">
        <v>14</v>
      </c>
      <c r="R171" s="316" t="str">
        <f>IFERROR(VLOOKUP(F171,[1]Trainingsarten!$A$9:$N$84,14,FALSE),"")</f>
        <v/>
      </c>
      <c r="S171" s="317">
        <f t="shared" si="36"/>
        <v>1.5414012738853504</v>
      </c>
      <c r="T171" s="318">
        <f t="shared" si="32"/>
        <v>36.371009836174466</v>
      </c>
      <c r="U171" s="319">
        <f t="shared" si="31"/>
        <v>29.911893464369722</v>
      </c>
      <c r="V171" s="320">
        <f t="shared" si="33"/>
        <v>1.1557615042239817</v>
      </c>
      <c r="W171" s="321">
        <f t="shared" si="41"/>
        <v>1.2159380642184581</v>
      </c>
      <c r="X171" s="322"/>
      <c r="Y171" s="323"/>
      <c r="Z171" s="319"/>
      <c r="AA171" s="324"/>
      <c r="AB171" s="317"/>
    </row>
    <row r="172" spans="2:28" x14ac:dyDescent="0.2">
      <c r="B172" s="37" t="s">
        <v>27</v>
      </c>
      <c r="C172" s="325">
        <v>43260</v>
      </c>
      <c r="D172" s="319"/>
      <c r="E172" s="2257"/>
      <c r="F172" s="352"/>
      <c r="G172" s="353"/>
      <c r="H172" s="616" t="str">
        <f>IFERROR(VLOOKUP(F172,[1]Trainingsarten!$A$9:$K$78,10,FALSE),"")</f>
        <v/>
      </c>
      <c r="I172" s="618"/>
      <c r="J172" s="617"/>
      <c r="K172" s="312"/>
      <c r="L172" s="313"/>
      <c r="M172" s="619"/>
      <c r="N172" s="144" t="str">
        <f t="shared" si="35"/>
        <v/>
      </c>
      <c r="O172" s="314"/>
      <c r="P172" s="315" t="str">
        <f>IFERROR(VLOOKUP(F172,[1]Trainingsarten!$A$9:$N$84,12,FALSE),"")</f>
        <v/>
      </c>
      <c r="Q172" s="316" t="s">
        <v>14</v>
      </c>
      <c r="R172" s="316" t="str">
        <f>IFERROR(VLOOKUP(F172,[1]Trainingsarten!$A$9:$N$84,14,FALSE),"")</f>
        <v/>
      </c>
      <c r="S172" s="317" t="str">
        <f t="shared" si="36"/>
        <v/>
      </c>
      <c r="T172" s="318">
        <f t="shared" si="32"/>
        <v>31.175151288149543</v>
      </c>
      <c r="U172" s="319">
        <f t="shared" si="31"/>
        <v>29.199705524741873</v>
      </c>
      <c r="V172" s="320">
        <f t="shared" si="33"/>
        <v>-6.4591163718047433</v>
      </c>
      <c r="W172" s="321">
        <f t="shared" si="41"/>
        <v>1.0676529344357193</v>
      </c>
      <c r="X172" s="322"/>
      <c r="Y172" s="323"/>
      <c r="Z172" s="319"/>
      <c r="AA172" s="324"/>
      <c r="AB172" s="317"/>
    </row>
    <row r="173" spans="2:28" ht="16" thickBot="1" x14ac:dyDescent="0.25">
      <c r="B173" s="38">
        <f>AVERAGE(W167:W173)</f>
        <v>1.0237105605752164</v>
      </c>
      <c r="C173" s="269">
        <v>43261</v>
      </c>
      <c r="D173" s="55" t="s">
        <v>137</v>
      </c>
      <c r="E173" s="2255"/>
      <c r="F173" s="386" t="s">
        <v>138</v>
      </c>
      <c r="G173" s="431">
        <v>5.4039351851851852E-2</v>
      </c>
      <c r="H173" s="432">
        <v>13.26</v>
      </c>
      <c r="I173" s="433">
        <f t="shared" ref="I173" si="42">G173/H173</f>
        <v>4.0753659013462937E-3</v>
      </c>
      <c r="J173" s="434">
        <v>132</v>
      </c>
      <c r="K173" s="338">
        <v>72</v>
      </c>
      <c r="L173" s="339">
        <v>205</v>
      </c>
      <c r="M173" s="473"/>
      <c r="N173" s="49">
        <f t="shared" si="35"/>
        <v>1.0615129535977286</v>
      </c>
      <c r="O173" s="340" t="s">
        <v>110</v>
      </c>
      <c r="P173" s="341" t="str">
        <f>IFERROR(VLOOKUP(F173,[1]Trainingsarten!$A$9:$N$84,12,FALSE),"")</f>
        <v/>
      </c>
      <c r="Q173" s="342" t="s">
        <v>14</v>
      </c>
      <c r="R173" s="342" t="str">
        <f>IFERROR(VLOOKUP(F173,[1]Trainingsarten!$A$9:$N$84,14,FALSE),"")</f>
        <v/>
      </c>
      <c r="S173" s="53">
        <f t="shared" si="36"/>
        <v>1.553030303030303</v>
      </c>
      <c r="T173" s="343">
        <f t="shared" si="32"/>
        <v>37.007272532699609</v>
      </c>
      <c r="U173" s="55">
        <f t="shared" si="31"/>
        <v>30.218760155105162</v>
      </c>
      <c r="V173" s="344">
        <f t="shared" si="33"/>
        <v>-1.9754457634076701</v>
      </c>
      <c r="W173" s="345">
        <f t="shared" si="41"/>
        <v>1.2246456288329088</v>
      </c>
      <c r="X173" s="322"/>
      <c r="Y173" s="323"/>
      <c r="Z173" s="319"/>
      <c r="AA173" s="324"/>
      <c r="AB173" s="317"/>
    </row>
    <row r="174" spans="2:28" ht="16" thickBot="1" x14ac:dyDescent="0.25">
      <c r="B174" s="644">
        <f>B167+1</f>
        <v>24</v>
      </c>
      <c r="C174" s="389">
        <v>43262</v>
      </c>
      <c r="D174" s="60"/>
      <c r="E174" s="2247"/>
      <c r="F174" s="61"/>
      <c r="G174" s="62"/>
      <c r="H174" s="475" t="str">
        <f>IFERROR(VLOOKUP(F174,[1]Trainingsarten!$A$9:$K$78,10,FALSE),"")</f>
        <v/>
      </c>
      <c r="I174" s="476"/>
      <c r="J174" s="477"/>
      <c r="K174" s="66"/>
      <c r="L174" s="67"/>
      <c r="M174" s="478"/>
      <c r="N174" s="69" t="str">
        <f t="shared" si="35"/>
        <v/>
      </c>
      <c r="O174" s="70"/>
      <c r="P174" s="347" t="str">
        <f>IFERROR(VLOOKUP(F174,[1]Trainingsarten!$A$9:$N$84,12,FALSE),"")</f>
        <v/>
      </c>
      <c r="Q174" s="72" t="s">
        <v>14</v>
      </c>
      <c r="R174" s="72" t="str">
        <f>IFERROR(VLOOKUP(F174,[1]Trainingsarten!$A$9:$N$84,14,FALSE),"")</f>
        <v/>
      </c>
      <c r="S174" s="645" t="str">
        <f t="shared" si="36"/>
        <v/>
      </c>
      <c r="T174" s="349">
        <f t="shared" si="32"/>
        <v>31.720519313742521</v>
      </c>
      <c r="U174" s="60">
        <f t="shared" si="31"/>
        <v>29.499265865697897</v>
      </c>
      <c r="V174" s="137">
        <f t="shared" si="33"/>
        <v>-6.7885123775944471</v>
      </c>
      <c r="W174" s="350">
        <f t="shared" si="41"/>
        <v>1.0752986009264565</v>
      </c>
      <c r="X174" s="322"/>
      <c r="Y174" s="323"/>
      <c r="Z174" s="319"/>
      <c r="AA174" s="324"/>
      <c r="AB174" s="317"/>
    </row>
    <row r="175" spans="2:28" x14ac:dyDescent="0.2">
      <c r="B175" s="646" t="s">
        <v>26</v>
      </c>
      <c r="C175" s="325">
        <v>43263</v>
      </c>
      <c r="D175" s="319" t="s">
        <v>139</v>
      </c>
      <c r="E175" s="2257"/>
      <c r="F175" s="352" t="s">
        <v>140</v>
      </c>
      <c r="G175" s="353">
        <v>2.4594907407407409E-2</v>
      </c>
      <c r="H175" s="616">
        <v>5.86</v>
      </c>
      <c r="I175" s="439">
        <f t="shared" ref="I175:I196" si="43">G175/H175</f>
        <v>4.1970831753254962E-3</v>
      </c>
      <c r="J175" s="617">
        <v>146</v>
      </c>
      <c r="K175" s="312">
        <v>39</v>
      </c>
      <c r="L175" s="313">
        <v>196</v>
      </c>
      <c r="M175" s="619"/>
      <c r="N175" s="144">
        <f t="shared" si="35"/>
        <v>1.045221843003413</v>
      </c>
      <c r="O175" s="314" t="s">
        <v>30</v>
      </c>
      <c r="P175" s="315" t="str">
        <f>IFERROR(VLOOKUP(F175,[1]Trainingsarten!$A$9:$N$84,12,FALSE),"")</f>
        <v/>
      </c>
      <c r="Q175" s="316" t="s">
        <v>14</v>
      </c>
      <c r="R175" s="316" t="str">
        <f>IFERROR(VLOOKUP(F175,[1]Trainingsarten!$A$9:$N$84,14,FALSE),"")</f>
        <v/>
      </c>
      <c r="S175" s="317">
        <f t="shared" si="36"/>
        <v>1.3424657534246576</v>
      </c>
      <c r="T175" s="318">
        <f t="shared" si="32"/>
        <v>32.760445126065015</v>
      </c>
      <c r="U175" s="319">
        <f t="shared" si="31"/>
        <v>29.72547382127652</v>
      </c>
      <c r="V175" s="320">
        <f t="shared" si="33"/>
        <v>-2.2212534480446244</v>
      </c>
      <c r="W175" s="321">
        <f t="shared" si="41"/>
        <v>1.102100014386185</v>
      </c>
      <c r="X175" s="322"/>
      <c r="Y175" s="323"/>
      <c r="Z175" s="319"/>
      <c r="AA175" s="324"/>
      <c r="AB175" s="317"/>
    </row>
    <row r="176" spans="2:28" ht="16" thickBot="1" x14ac:dyDescent="0.25">
      <c r="B176" s="33">
        <f>SUM(H174:H180)</f>
        <v>55.89</v>
      </c>
      <c r="C176" s="325">
        <v>43264</v>
      </c>
      <c r="D176" s="319" t="s">
        <v>141</v>
      </c>
      <c r="E176" s="2257"/>
      <c r="F176" s="352" t="s">
        <v>98</v>
      </c>
      <c r="G176" s="353">
        <v>3.5868055555555556E-2</v>
      </c>
      <c r="H176" s="616">
        <v>9.83</v>
      </c>
      <c r="I176" s="439">
        <f t="shared" si="43"/>
        <v>3.6488357635356618E-3</v>
      </c>
      <c r="J176" s="617">
        <v>141</v>
      </c>
      <c r="K176" s="312">
        <v>60</v>
      </c>
      <c r="L176" s="313">
        <v>228</v>
      </c>
      <c r="M176" s="619"/>
      <c r="N176" s="144">
        <f t="shared" si="35"/>
        <v>1.0570462569564958</v>
      </c>
      <c r="O176" s="314"/>
      <c r="P176" s="315" t="str">
        <f>IFERROR(VLOOKUP(F176,[1]Trainingsarten!$A$9:$N$84,12,FALSE),"")</f>
        <v/>
      </c>
      <c r="Q176" s="316" t="s">
        <v>14</v>
      </c>
      <c r="R176" s="316" t="str">
        <f>IFERROR(VLOOKUP(F176,[1]Trainingsarten!$A$9:$N$84,14,FALSE),"")</f>
        <v/>
      </c>
      <c r="S176" s="317">
        <f t="shared" si="36"/>
        <v>1.6170212765957446</v>
      </c>
      <c r="T176" s="318">
        <f t="shared" si="32"/>
        <v>36.651810108055727</v>
      </c>
      <c r="U176" s="319">
        <f t="shared" si="31"/>
        <v>30.446295873150888</v>
      </c>
      <c r="V176" s="320">
        <f t="shared" si="33"/>
        <v>-3.0349713047884954</v>
      </c>
      <c r="W176" s="321">
        <f t="shared" si="41"/>
        <v>1.2038183646627825</v>
      </c>
      <c r="X176" s="322"/>
      <c r="Y176" s="323"/>
      <c r="Z176" s="319"/>
      <c r="AA176" s="324"/>
      <c r="AB176" s="317"/>
    </row>
    <row r="177" spans="2:28" x14ac:dyDescent="0.2">
      <c r="B177" s="35" t="s">
        <v>9</v>
      </c>
      <c r="C177" s="325">
        <v>43265</v>
      </c>
      <c r="D177" s="319"/>
      <c r="E177" s="2257"/>
      <c r="F177" s="352"/>
      <c r="G177" s="353"/>
      <c r="H177" s="616" t="str">
        <f>IFERROR(VLOOKUP(F177,[1]Trainingsarten!$A$9:$K$78,10,FALSE),"")</f>
        <v/>
      </c>
      <c r="I177" s="618"/>
      <c r="J177" s="617"/>
      <c r="K177" s="312"/>
      <c r="L177" s="313"/>
      <c r="M177" s="619"/>
      <c r="N177" s="144" t="str">
        <f t="shared" si="35"/>
        <v/>
      </c>
      <c r="O177" s="314"/>
      <c r="P177" s="315" t="str">
        <f>IFERROR(VLOOKUP(F177,[1]Trainingsarten!$A$9:$N$84,12,FALSE),"")</f>
        <v/>
      </c>
      <c r="Q177" s="316" t="s">
        <v>14</v>
      </c>
      <c r="R177" s="316" t="str">
        <f>IFERROR(VLOOKUP(F177,[1]Trainingsarten!$A$9:$N$84,14,FALSE),"")</f>
        <v/>
      </c>
      <c r="S177" s="317" t="str">
        <f t="shared" si="36"/>
        <v/>
      </c>
      <c r="T177" s="318">
        <f t="shared" si="32"/>
        <v>31.415837235476339</v>
      </c>
      <c r="U177" s="319">
        <f t="shared" si="31"/>
        <v>29.721384066647296</v>
      </c>
      <c r="V177" s="320">
        <f t="shared" si="33"/>
        <v>-6.2055142349048396</v>
      </c>
      <c r="W177" s="321">
        <f t="shared" si="41"/>
        <v>1.0570112470209798</v>
      </c>
      <c r="X177" s="322"/>
      <c r="Y177" s="323"/>
      <c r="Z177" s="319"/>
      <c r="AA177" s="324"/>
      <c r="AB177" s="317"/>
    </row>
    <row r="178" spans="2:28" ht="16" thickBot="1" x14ac:dyDescent="0.25">
      <c r="B178" s="36">
        <f>SUM(K174:K180)</f>
        <v>322</v>
      </c>
      <c r="C178" s="325">
        <v>43266</v>
      </c>
      <c r="D178" s="319" t="s">
        <v>142</v>
      </c>
      <c r="E178" s="2257"/>
      <c r="F178" s="352" t="s">
        <v>108</v>
      </c>
      <c r="G178" s="353">
        <v>4.8125000000000001E-2</v>
      </c>
      <c r="H178" s="616">
        <v>12.1</v>
      </c>
      <c r="I178" s="439">
        <f t="shared" si="43"/>
        <v>3.9772727272727277E-3</v>
      </c>
      <c r="J178" s="617">
        <v>127</v>
      </c>
      <c r="K178" s="312">
        <v>70</v>
      </c>
      <c r="L178" s="313">
        <v>212</v>
      </c>
      <c r="M178" s="619"/>
      <c r="N178" s="144">
        <f t="shared" si="35"/>
        <v>1.0713368983957219</v>
      </c>
      <c r="O178" s="314" t="s">
        <v>110</v>
      </c>
      <c r="P178" s="315" t="str">
        <f>IFERROR(VLOOKUP(F178,[1]Trainingsarten!$A$9:$N$84,12,FALSE),"")</f>
        <v/>
      </c>
      <c r="Q178" s="316" t="s">
        <v>14</v>
      </c>
      <c r="R178" s="316" t="str">
        <f>IFERROR(VLOOKUP(F178,[1]Trainingsarten!$A$9:$N$84,14,FALSE),"")</f>
        <v/>
      </c>
      <c r="S178" s="317">
        <f t="shared" si="36"/>
        <v>1.6692913385826771</v>
      </c>
      <c r="T178" s="318">
        <f t="shared" si="32"/>
        <v>36.92786048755115</v>
      </c>
      <c r="U178" s="319">
        <f t="shared" si="31"/>
        <v>30.680398731727124</v>
      </c>
      <c r="V178" s="320">
        <f t="shared" si="33"/>
        <v>-1.6944531688290425</v>
      </c>
      <c r="W178" s="321">
        <f t="shared" si="41"/>
        <v>1.2036303964121373</v>
      </c>
      <c r="X178" s="322"/>
      <c r="Y178" s="323"/>
      <c r="Z178" s="319"/>
      <c r="AA178" s="324"/>
      <c r="AB178" s="317"/>
    </row>
    <row r="179" spans="2:28" x14ac:dyDescent="0.2">
      <c r="B179" s="37" t="s">
        <v>27</v>
      </c>
      <c r="C179" s="325">
        <v>43267</v>
      </c>
      <c r="D179" s="319" t="s">
        <v>143</v>
      </c>
      <c r="E179" s="2257"/>
      <c r="F179" s="352" t="s">
        <v>98</v>
      </c>
      <c r="G179" s="353">
        <v>4.7002314814814816E-2</v>
      </c>
      <c r="H179" s="616">
        <v>11.5</v>
      </c>
      <c r="I179" s="439">
        <f t="shared" si="43"/>
        <v>4.0871578099838969E-3</v>
      </c>
      <c r="J179" s="617">
        <v>146</v>
      </c>
      <c r="K179" s="312">
        <v>64</v>
      </c>
      <c r="L179" s="313">
        <v>206</v>
      </c>
      <c r="M179" s="619"/>
      <c r="N179" s="144">
        <f t="shared" si="35"/>
        <v>1.0697774936061382</v>
      </c>
      <c r="O179" s="314" t="s">
        <v>110</v>
      </c>
      <c r="P179" s="315" t="str">
        <f>IFERROR(VLOOKUP(F179,[1]Trainingsarten!$A$9:$N$84,12,FALSE),"")</f>
        <v/>
      </c>
      <c r="Q179" s="316" t="s">
        <v>14</v>
      </c>
      <c r="R179" s="316" t="str">
        <f>IFERROR(VLOOKUP(F179,[1]Trainingsarten!$A$9:$N$84,14,FALSE),"")</f>
        <v/>
      </c>
      <c r="S179" s="317">
        <f t="shared" si="36"/>
        <v>1.4109589041095891</v>
      </c>
      <c r="T179" s="318">
        <f t="shared" si="32"/>
        <v>40.795308989329556</v>
      </c>
      <c r="U179" s="319">
        <f t="shared" si="31"/>
        <v>31.473722571447908</v>
      </c>
      <c r="V179" s="320">
        <f t="shared" si="33"/>
        <v>-6.2474617558240269</v>
      </c>
      <c r="W179" s="321">
        <f t="shared" si="41"/>
        <v>1.2961704449392946</v>
      </c>
      <c r="X179" s="322"/>
      <c r="Y179" s="323"/>
      <c r="Z179" s="319"/>
      <c r="AA179" s="324"/>
      <c r="AB179" s="317"/>
    </row>
    <row r="180" spans="2:28" ht="16" thickBot="1" x14ac:dyDescent="0.25">
      <c r="B180" s="38">
        <f>AVERAGE(W174:W180)</f>
        <v>1.1985454931892447</v>
      </c>
      <c r="C180" s="150">
        <v>43268</v>
      </c>
      <c r="D180" s="393" t="s">
        <v>144</v>
      </c>
      <c r="E180" s="2261"/>
      <c r="F180" s="80" t="s">
        <v>122</v>
      </c>
      <c r="G180" s="81">
        <v>6.5104166666666671E-2</v>
      </c>
      <c r="H180" s="285">
        <v>16.600000000000001</v>
      </c>
      <c r="I180" s="286">
        <f t="shared" si="43"/>
        <v>3.9219377510040163E-3</v>
      </c>
      <c r="J180" s="287">
        <v>147</v>
      </c>
      <c r="K180" s="85">
        <v>89</v>
      </c>
      <c r="L180" s="86">
        <v>207</v>
      </c>
      <c r="M180" s="491"/>
      <c r="N180" s="88">
        <f t="shared" si="35"/>
        <v>1.0315157689581858</v>
      </c>
      <c r="O180" s="89" t="s">
        <v>33</v>
      </c>
      <c r="P180" s="90" t="str">
        <f>IFERROR(VLOOKUP(F180,[1]Trainingsarten!$A$9:$N$84,12,FALSE),"")</f>
        <v/>
      </c>
      <c r="Q180" s="91" t="s">
        <v>14</v>
      </c>
      <c r="R180" s="91" t="str">
        <f>IFERROR(VLOOKUP(F180,[1]Trainingsarten!$A$9:$N$84,14,FALSE),"")</f>
        <v/>
      </c>
      <c r="S180" s="53">
        <f t="shared" si="36"/>
        <v>1.4081632653061225</v>
      </c>
      <c r="T180" s="92">
        <f t="shared" si="32"/>
        <v>47.681693419425336</v>
      </c>
      <c r="U180" s="79">
        <f t="shared" si="31"/>
        <v>32.843395843556294</v>
      </c>
      <c r="V180" s="93">
        <f t="shared" si="33"/>
        <v>-9.3215864178816474</v>
      </c>
      <c r="W180" s="94">
        <f t="shared" si="41"/>
        <v>1.4517893839768776</v>
      </c>
      <c r="X180" s="7"/>
      <c r="Y180" s="8"/>
      <c r="Z180" s="6"/>
      <c r="AA180" s="9"/>
      <c r="AB180" s="10"/>
    </row>
    <row r="181" spans="2:28" ht="16" thickBot="1" x14ac:dyDescent="0.25">
      <c r="B181" s="647">
        <f>B174+1</f>
        <v>25</v>
      </c>
      <c r="C181" s="648">
        <v>43269</v>
      </c>
      <c r="D181" s="649"/>
      <c r="E181" s="2271"/>
      <c r="F181" s="650"/>
      <c r="G181" s="651"/>
      <c r="H181" s="652" t="str">
        <f>IFERROR(VLOOKUP(F181,[1]Trainingsarten!$A$9:$K$78,10,FALSE),"")</f>
        <v/>
      </c>
      <c r="I181" s="653"/>
      <c r="J181" s="654"/>
      <c r="K181" s="655"/>
      <c r="L181" s="656"/>
      <c r="M181" s="657"/>
      <c r="N181" s="658" t="str">
        <f t="shared" si="35"/>
        <v/>
      </c>
      <c r="O181" s="659"/>
      <c r="P181" s="660" t="str">
        <f>IFERROR(VLOOKUP(F181,[1]Trainingsarten!$A$9:$N$84,12,FALSE),"")</f>
        <v/>
      </c>
      <c r="Q181" s="661" t="s">
        <v>14</v>
      </c>
      <c r="R181" s="661" t="str">
        <f>IFERROR(VLOOKUP(F181,[1]Trainingsarten!$A$9:$N$84,14,FALSE),"")</f>
        <v/>
      </c>
      <c r="S181" s="662" t="str">
        <f t="shared" si="36"/>
        <v/>
      </c>
      <c r="T181" s="663">
        <f t="shared" si="32"/>
        <v>40.870022930936003</v>
      </c>
      <c r="U181" s="649">
        <f t="shared" si="31"/>
        <v>32.061410228233527</v>
      </c>
      <c r="V181" s="664">
        <f t="shared" si="33"/>
        <v>-14.838297575869042</v>
      </c>
      <c r="W181" s="665">
        <f t="shared" si="41"/>
        <v>1.2747418981260388</v>
      </c>
      <c r="X181" s="7"/>
      <c r="Y181" s="8"/>
      <c r="Z181" s="6"/>
      <c r="AA181" s="9"/>
      <c r="AB181" s="10"/>
    </row>
    <row r="182" spans="2:28" x14ac:dyDescent="0.2">
      <c r="B182" s="666" t="s">
        <v>26</v>
      </c>
      <c r="C182" s="12">
        <v>43270</v>
      </c>
      <c r="D182" s="6" t="s">
        <v>145</v>
      </c>
      <c r="E182" s="2244"/>
      <c r="F182" s="352" t="s">
        <v>88</v>
      </c>
      <c r="G182" s="353">
        <v>2.7650462962962963E-2</v>
      </c>
      <c r="H182" s="616">
        <v>6.85</v>
      </c>
      <c r="I182" s="439">
        <f t="shared" si="43"/>
        <v>4.0365639361989733E-3</v>
      </c>
      <c r="J182" s="617">
        <v>143</v>
      </c>
      <c r="K182" s="312">
        <v>46</v>
      </c>
      <c r="L182" s="313">
        <v>199</v>
      </c>
      <c r="M182" s="619"/>
      <c r="N182" s="144">
        <f t="shared" si="35"/>
        <v>1.0206333190210393</v>
      </c>
      <c r="O182" s="314" t="s">
        <v>30</v>
      </c>
      <c r="P182" s="315" t="str">
        <f>IFERROR(VLOOKUP(F182,[1]Trainingsarten!$A$9:$N$84,12,FALSE),"")</f>
        <v/>
      </c>
      <c r="Q182" s="316" t="s">
        <v>14</v>
      </c>
      <c r="R182" s="316" t="str">
        <f>IFERROR(VLOOKUP(F182,[1]Trainingsarten!$A$9:$N$84,14,FALSE),"")</f>
        <v/>
      </c>
      <c r="S182" s="317">
        <f t="shared" si="36"/>
        <v>1.3916083916083917</v>
      </c>
      <c r="T182" s="318">
        <f t="shared" si="32"/>
        <v>41.602876797945143</v>
      </c>
      <c r="U182" s="319">
        <f t="shared" si="31"/>
        <v>32.393281413275588</v>
      </c>
      <c r="V182" s="320">
        <f t="shared" si="33"/>
        <v>-8.8086127027024759</v>
      </c>
      <c r="W182" s="321">
        <f t="shared" si="41"/>
        <v>1.2843057258439778</v>
      </c>
      <c r="X182" s="322"/>
      <c r="Y182" s="323"/>
      <c r="Z182" s="319"/>
      <c r="AA182" s="324"/>
      <c r="AB182" s="317"/>
    </row>
    <row r="183" spans="2:28" ht="16" thickBot="1" x14ac:dyDescent="0.25">
      <c r="B183" s="33">
        <f>SUM(H181:H187)</f>
        <v>55.33</v>
      </c>
      <c r="C183" s="325">
        <v>43271</v>
      </c>
      <c r="D183" s="319" t="s">
        <v>146</v>
      </c>
      <c r="E183" s="2257"/>
      <c r="F183" s="352" t="s">
        <v>98</v>
      </c>
      <c r="G183" s="353">
        <v>4.4513888888888888E-2</v>
      </c>
      <c r="H183" s="616">
        <v>11.3</v>
      </c>
      <c r="I183" s="439">
        <f t="shared" si="43"/>
        <v>3.9392822025565381E-3</v>
      </c>
      <c r="J183" s="617">
        <v>130</v>
      </c>
      <c r="K183" s="312">
        <v>64</v>
      </c>
      <c r="L183" s="313">
        <v>211</v>
      </c>
      <c r="M183" s="619"/>
      <c r="N183" s="144">
        <f t="shared" si="35"/>
        <v>1.0560983862571576</v>
      </c>
      <c r="O183" s="314" t="s">
        <v>110</v>
      </c>
      <c r="P183" s="315" t="str">
        <f>IFERROR(VLOOKUP(F183,[1]Trainingsarten!$A$9:$N$84,12,FALSE),"")</f>
        <v/>
      </c>
      <c r="Q183" s="316" t="s">
        <v>14</v>
      </c>
      <c r="R183" s="316" t="str">
        <f>IFERROR(VLOOKUP(F183,[1]Trainingsarten!$A$9:$N$84,14,FALSE),"")</f>
        <v/>
      </c>
      <c r="S183" s="317">
        <f t="shared" si="36"/>
        <v>1.6230769230769231</v>
      </c>
      <c r="T183" s="318">
        <f t="shared" si="32"/>
        <v>44.802465826810121</v>
      </c>
      <c r="U183" s="319">
        <f t="shared" si="31"/>
        <v>33.145822332007121</v>
      </c>
      <c r="V183" s="320">
        <f t="shared" si="33"/>
        <v>-9.2095953846695551</v>
      </c>
      <c r="W183" s="321">
        <f t="shared" si="41"/>
        <v>1.351677607453619</v>
      </c>
      <c r="X183" s="322"/>
      <c r="Y183" s="323"/>
      <c r="Z183" s="319"/>
      <c r="AA183" s="324"/>
      <c r="AB183" s="317"/>
    </row>
    <row r="184" spans="2:28" x14ac:dyDescent="0.2">
      <c r="B184" s="35" t="s">
        <v>9</v>
      </c>
      <c r="C184" s="325">
        <v>43272</v>
      </c>
      <c r="D184" s="319" t="s">
        <v>147</v>
      </c>
      <c r="E184" s="2257"/>
      <c r="F184" s="352" t="s">
        <v>148</v>
      </c>
      <c r="G184" s="353">
        <v>2.8252314814814813E-2</v>
      </c>
      <c r="H184" s="616">
        <v>7.81</v>
      </c>
      <c r="I184" s="618">
        <f t="shared" si="43"/>
        <v>3.6174538815383888E-3</v>
      </c>
      <c r="J184" s="617">
        <v>149</v>
      </c>
      <c r="K184" s="312">
        <v>51</v>
      </c>
      <c r="L184" s="313">
        <v>221</v>
      </c>
      <c r="M184" s="619"/>
      <c r="N184" s="144">
        <f t="shared" si="35"/>
        <v>1.0157810499359796</v>
      </c>
      <c r="O184" s="314" t="s">
        <v>30</v>
      </c>
      <c r="P184" s="315">
        <f>IFERROR(VLOOKUP(F184,[1]Trainingsarten!$A$9:$N$84,12,FALSE),"")</f>
        <v>294.25</v>
      </c>
      <c r="Q184" s="316" t="s">
        <v>14</v>
      </c>
      <c r="R184" s="316">
        <f>IFERROR(VLOOKUP(F184,[1]Trainingsarten!$A$9:$N$84,14,FALSE),"")</f>
        <v>331.5</v>
      </c>
      <c r="S184" s="317">
        <f t="shared" si="36"/>
        <v>1.4832214765100671</v>
      </c>
      <c r="T184" s="318">
        <f t="shared" si="32"/>
        <v>45.687827851551532</v>
      </c>
      <c r="U184" s="319">
        <f t="shared" si="31"/>
        <v>33.570921800292666</v>
      </c>
      <c r="V184" s="320">
        <f t="shared" si="33"/>
        <v>-11.656643494802999</v>
      </c>
      <c r="W184" s="321">
        <f t="shared" si="41"/>
        <v>1.3609345648397784</v>
      </c>
      <c r="X184" s="322"/>
      <c r="Y184" s="323"/>
      <c r="Z184" s="319"/>
      <c r="AA184" s="324"/>
      <c r="AB184" s="317"/>
    </row>
    <row r="185" spans="2:28" ht="16" thickBot="1" x14ac:dyDescent="0.25">
      <c r="B185" s="36">
        <f>SUM(K181:K187)</f>
        <v>326</v>
      </c>
      <c r="C185" s="325">
        <v>43273</v>
      </c>
      <c r="D185" s="319" t="s">
        <v>149</v>
      </c>
      <c r="E185" s="2257"/>
      <c r="F185" s="352" t="s">
        <v>98</v>
      </c>
      <c r="G185" s="353">
        <v>4.4108796296296299E-2</v>
      </c>
      <c r="H185" s="616">
        <v>11.3</v>
      </c>
      <c r="I185" s="618">
        <f t="shared" si="43"/>
        <v>3.9034333005571941E-3</v>
      </c>
      <c r="J185" s="617">
        <v>127</v>
      </c>
      <c r="K185" s="312">
        <v>64</v>
      </c>
      <c r="L185" s="313">
        <v>214</v>
      </c>
      <c r="M185" s="619"/>
      <c r="N185" s="144">
        <f t="shared" si="35"/>
        <v>1.0613664757938572</v>
      </c>
      <c r="O185" s="314" t="s">
        <v>110</v>
      </c>
      <c r="P185" s="315" t="str">
        <f>IFERROR(VLOOKUP(F185,[1]Trainingsarten!$A$9:$N$84,12,FALSE),"")</f>
        <v/>
      </c>
      <c r="Q185" s="316" t="s">
        <v>14</v>
      </c>
      <c r="R185" s="316" t="str">
        <f>IFERROR(VLOOKUP(F185,[1]Trainingsarten!$A$9:$N$84,14,FALSE),"")</f>
        <v/>
      </c>
      <c r="S185" s="317">
        <f t="shared" si="36"/>
        <v>1.6850393700787401</v>
      </c>
      <c r="T185" s="318">
        <f t="shared" si="32"/>
        <v>48.303852444187029</v>
      </c>
      <c r="U185" s="319">
        <f t="shared" si="31"/>
        <v>34.295423662190458</v>
      </c>
      <c r="V185" s="320">
        <f t="shared" si="33"/>
        <v>-12.116906051258866</v>
      </c>
      <c r="W185" s="321">
        <f t="shared" si="41"/>
        <v>1.4084634999695422</v>
      </c>
      <c r="X185" s="322"/>
      <c r="Y185" s="323"/>
      <c r="Z185" s="319"/>
      <c r="AA185" s="324"/>
      <c r="AB185" s="317"/>
    </row>
    <row r="186" spans="2:28" x14ac:dyDescent="0.2">
      <c r="B186" s="37" t="s">
        <v>27</v>
      </c>
      <c r="C186" s="325">
        <v>43274</v>
      </c>
      <c r="D186" s="319"/>
      <c r="E186" s="2257"/>
      <c r="F186" s="352"/>
      <c r="G186" s="353"/>
      <c r="H186" s="616" t="str">
        <f>IFERROR(VLOOKUP(F186,[1]Trainingsarten!$A$9:$K$78,10,FALSE),"")</f>
        <v/>
      </c>
      <c r="I186" s="618"/>
      <c r="J186" s="617"/>
      <c r="K186" s="312"/>
      <c r="L186" s="313"/>
      <c r="M186" s="619"/>
      <c r="N186" s="144" t="str">
        <f t="shared" si="35"/>
        <v/>
      </c>
      <c r="O186" s="314"/>
      <c r="P186" s="315" t="str">
        <f>IFERROR(VLOOKUP(F186,[1]Trainingsarten!$A$9:$N$84,12,FALSE),"")</f>
        <v/>
      </c>
      <c r="Q186" s="316" t="s">
        <v>14</v>
      </c>
      <c r="R186" s="316" t="str">
        <f>IFERROR(VLOOKUP(F186,[1]Trainingsarten!$A$9:$N$84,14,FALSE),"")</f>
        <v/>
      </c>
      <c r="S186" s="317" t="str">
        <f t="shared" si="36"/>
        <v/>
      </c>
      <c r="T186" s="318">
        <f t="shared" si="32"/>
        <v>41.403302095017452</v>
      </c>
      <c r="U186" s="319">
        <f t="shared" si="31"/>
        <v>33.478865955947832</v>
      </c>
      <c r="V186" s="320">
        <f t="shared" si="33"/>
        <v>-14.008428781996571</v>
      </c>
      <c r="W186" s="321">
        <f t="shared" si="41"/>
        <v>1.2366996585098418</v>
      </c>
      <c r="X186" s="322"/>
      <c r="Y186" s="323"/>
      <c r="Z186" s="319"/>
      <c r="AA186" s="324"/>
      <c r="AB186" s="317"/>
    </row>
    <row r="187" spans="2:28" ht="16" thickBot="1" x14ac:dyDescent="0.25">
      <c r="B187" s="38">
        <f>AVERAGE(W181:W187)</f>
        <v>1.3342156735261175</v>
      </c>
      <c r="C187" s="269">
        <v>43275</v>
      </c>
      <c r="D187" s="55" t="s">
        <v>150</v>
      </c>
      <c r="E187" s="2255"/>
      <c r="F187" s="386" t="s">
        <v>151</v>
      </c>
      <c r="G187" s="431">
        <v>7.075231481481481E-2</v>
      </c>
      <c r="H187" s="432">
        <v>18.07</v>
      </c>
      <c r="I187" s="433">
        <f t="shared" si="43"/>
        <v>3.9154573776875928E-3</v>
      </c>
      <c r="J187" s="434">
        <v>136</v>
      </c>
      <c r="K187" s="338">
        <v>101</v>
      </c>
      <c r="L187" s="339">
        <v>212</v>
      </c>
      <c r="M187" s="473"/>
      <c r="N187" s="49">
        <f t="shared" si="35"/>
        <v>1.0546860249357073</v>
      </c>
      <c r="O187" s="340" t="s">
        <v>33</v>
      </c>
      <c r="P187" s="341" t="str">
        <f>IFERROR(VLOOKUP(F187,[1]Trainingsarten!$A$9:$N$84,12,FALSE),"")</f>
        <v/>
      </c>
      <c r="Q187" s="342" t="s">
        <v>14</v>
      </c>
      <c r="R187" s="342" t="str">
        <f>IFERROR(VLOOKUP(F187,[1]Trainingsarten!$A$9:$N$84,14,FALSE),"")</f>
        <v/>
      </c>
      <c r="S187" s="53">
        <f t="shared" si="36"/>
        <v>1.5588235294117647</v>
      </c>
      <c r="T187" s="343">
        <f t="shared" si="32"/>
        <v>49.917116081443531</v>
      </c>
      <c r="U187" s="55">
        <f t="shared" si="31"/>
        <v>35.086512004615741</v>
      </c>
      <c r="V187" s="344">
        <f t="shared" si="33"/>
        <v>-7.9244361390696199</v>
      </c>
      <c r="W187" s="345">
        <f t="shared" si="41"/>
        <v>1.4226867599400241</v>
      </c>
      <c r="X187" s="322"/>
      <c r="Y187" s="323"/>
      <c r="Z187" s="319"/>
      <c r="AA187" s="324"/>
      <c r="AB187" s="317"/>
    </row>
    <row r="188" spans="2:28" ht="16" thickBot="1" x14ac:dyDescent="0.25">
      <c r="B188" s="667">
        <f>B181+1</f>
        <v>26</v>
      </c>
      <c r="C188" s="389">
        <v>43276</v>
      </c>
      <c r="D188" s="60"/>
      <c r="E188" s="2247"/>
      <c r="F188" s="605"/>
      <c r="G188" s="62"/>
      <c r="H188" s="606" t="str">
        <f>IFERROR(VLOOKUP(F188,[1]Trainingsarten!$A$9:$K$78,10,FALSE),"")</f>
        <v/>
      </c>
      <c r="I188" s="607"/>
      <c r="J188" s="608"/>
      <c r="K188" s="66"/>
      <c r="L188" s="67"/>
      <c r="M188" s="668"/>
      <c r="N188" s="69" t="str">
        <f t="shared" si="35"/>
        <v/>
      </c>
      <c r="O188" s="70"/>
      <c r="P188" s="347" t="str">
        <f>IFERROR(VLOOKUP(F188,[1]Trainingsarten!$A$9:$N$84,12,FALSE),"")</f>
        <v/>
      </c>
      <c r="Q188" s="72" t="s">
        <v>14</v>
      </c>
      <c r="R188" s="72" t="str">
        <f>IFERROR(VLOOKUP(F188,[1]Trainingsarten!$A$9:$N$84,14,FALSE),"")</f>
        <v/>
      </c>
      <c r="S188" s="669" t="str">
        <f t="shared" si="36"/>
        <v/>
      </c>
      <c r="T188" s="349">
        <f t="shared" si="32"/>
        <v>42.786099498380167</v>
      </c>
      <c r="U188" s="60">
        <f t="shared" si="31"/>
        <v>34.251118861648699</v>
      </c>
      <c r="V188" s="137">
        <f t="shared" si="33"/>
        <v>-14.83060407682779</v>
      </c>
      <c r="W188" s="350">
        <f t="shared" si="41"/>
        <v>1.2491883745814847</v>
      </c>
      <c r="X188" s="322"/>
      <c r="Y188" s="323"/>
      <c r="Z188" s="319"/>
      <c r="AA188" s="324"/>
      <c r="AB188" s="317"/>
    </row>
    <row r="189" spans="2:28" x14ac:dyDescent="0.2">
      <c r="B189" s="670" t="s">
        <v>26</v>
      </c>
      <c r="C189" s="325">
        <v>43277</v>
      </c>
      <c r="D189" s="319" t="s">
        <v>152</v>
      </c>
      <c r="E189" s="2257"/>
      <c r="F189" s="620" t="s">
        <v>153</v>
      </c>
      <c r="G189" s="353">
        <v>3.577546296296296E-2</v>
      </c>
      <c r="H189" s="621">
        <v>9.1199999999999992</v>
      </c>
      <c r="I189" s="622">
        <f t="shared" si="43"/>
        <v>3.9227481319038335E-3</v>
      </c>
      <c r="J189" s="623">
        <v>147</v>
      </c>
      <c r="K189" s="312">
        <v>59</v>
      </c>
      <c r="L189" s="313">
        <v>202</v>
      </c>
      <c r="M189" s="671"/>
      <c r="N189" s="144">
        <f t="shared" si="35"/>
        <v>1.0068079205366356</v>
      </c>
      <c r="O189" s="314" t="s">
        <v>30</v>
      </c>
      <c r="P189" s="315" t="str">
        <f>IFERROR(VLOOKUP(F189,[1]Trainingsarten!$A$9:$N$84,12,FALSE),"")</f>
        <v/>
      </c>
      <c r="Q189" s="316" t="s">
        <v>14</v>
      </c>
      <c r="R189" s="316" t="str">
        <f>IFERROR(VLOOKUP(F189,[1]Trainingsarten!$A$9:$N$84,14,FALSE),"")</f>
        <v/>
      </c>
      <c r="S189" s="317">
        <f t="shared" si="36"/>
        <v>1.3741496598639455</v>
      </c>
      <c r="T189" s="318">
        <f t="shared" si="32"/>
        <v>45.102370998611569</v>
      </c>
      <c r="U189" s="319">
        <f t="shared" si="31"/>
        <v>34.840377936371347</v>
      </c>
      <c r="V189" s="320">
        <f t="shared" si="33"/>
        <v>-8.5349806367314685</v>
      </c>
      <c r="W189" s="321">
        <f t="shared" si="41"/>
        <v>1.2945431040094226</v>
      </c>
      <c r="X189" s="322"/>
      <c r="Y189" s="323"/>
      <c r="Z189" s="319"/>
      <c r="AA189" s="324"/>
      <c r="AB189" s="317"/>
    </row>
    <row r="190" spans="2:28" ht="16" thickBot="1" x14ac:dyDescent="0.25">
      <c r="B190" s="33">
        <f>SUM(H188:H194)</f>
        <v>60.89</v>
      </c>
      <c r="C190" s="325">
        <v>43278</v>
      </c>
      <c r="D190" s="319" t="s">
        <v>154</v>
      </c>
      <c r="E190" s="2257"/>
      <c r="F190" s="620" t="s">
        <v>98</v>
      </c>
      <c r="G190" s="353">
        <v>4.5185185185185189E-2</v>
      </c>
      <c r="H190" s="621">
        <v>11.4</v>
      </c>
      <c r="I190" s="622">
        <f t="shared" si="43"/>
        <v>3.9636127355425601E-3</v>
      </c>
      <c r="J190" s="623">
        <v>131</v>
      </c>
      <c r="K190" s="312">
        <v>63</v>
      </c>
      <c r="L190" s="313">
        <v>209</v>
      </c>
      <c r="M190" s="671"/>
      <c r="N190" s="144">
        <f t="shared" si="35"/>
        <v>1.0525490196078433</v>
      </c>
      <c r="O190" s="314" t="s">
        <v>110</v>
      </c>
      <c r="P190" s="315" t="str">
        <f>IFERROR(VLOOKUP(F190,[1]Trainingsarten!$A$9:$N$84,12,FALSE),"")</f>
        <v/>
      </c>
      <c r="Q190" s="316" t="s">
        <v>14</v>
      </c>
      <c r="R190" s="316" t="str">
        <f>IFERROR(VLOOKUP(F190,[1]Trainingsarten!$A$9:$N$84,14,FALSE),"")</f>
        <v/>
      </c>
      <c r="S190" s="317">
        <f t="shared" si="36"/>
        <v>1.5954198473282444</v>
      </c>
      <c r="T190" s="318">
        <f t="shared" si="32"/>
        <v>47.659175141667056</v>
      </c>
      <c r="U190" s="319">
        <f t="shared" si="31"/>
        <v>35.510845128362504</v>
      </c>
      <c r="V190" s="320">
        <f t="shared" si="33"/>
        <v>-10.261993062240222</v>
      </c>
      <c r="W190" s="321">
        <f t="shared" si="41"/>
        <v>1.3421019682688904</v>
      </c>
      <c r="X190" s="322"/>
      <c r="Y190" s="323"/>
      <c r="Z190" s="319"/>
      <c r="AA190" s="324"/>
      <c r="AB190" s="317"/>
    </row>
    <row r="191" spans="2:28" x14ac:dyDescent="0.2">
      <c r="B191" s="35" t="s">
        <v>9</v>
      </c>
      <c r="C191" s="325">
        <v>43279</v>
      </c>
      <c r="D191" s="319"/>
      <c r="E191" s="2257"/>
      <c r="F191" s="672"/>
      <c r="G191" s="353"/>
      <c r="H191" s="673" t="str">
        <f>IFERROR(VLOOKUP(F191,[1]Trainingsarten!$A$9:$K$78,10,FALSE),"")</f>
        <v/>
      </c>
      <c r="I191" s="674"/>
      <c r="J191" s="675"/>
      <c r="K191" s="312"/>
      <c r="L191" s="313"/>
      <c r="M191" s="671"/>
      <c r="N191" s="144" t="str">
        <f t="shared" si="35"/>
        <v/>
      </c>
      <c r="O191" s="314"/>
      <c r="P191" s="315" t="str">
        <f>IFERROR(VLOOKUP(F191,[1]Trainingsarten!$A$9:$N$84,12,FALSE),"")</f>
        <v/>
      </c>
      <c r="Q191" s="316" t="s">
        <v>14</v>
      </c>
      <c r="R191" s="316" t="str">
        <f>IFERROR(VLOOKUP(F191,[1]Trainingsarten!$A$9:$N$84,14,FALSE),"")</f>
        <v/>
      </c>
      <c r="S191" s="317" t="str">
        <f t="shared" si="36"/>
        <v/>
      </c>
      <c r="T191" s="318">
        <f t="shared" si="32"/>
        <v>40.850721550000337</v>
      </c>
      <c r="U191" s="319">
        <f t="shared" si="31"/>
        <v>34.665348815782444</v>
      </c>
      <c r="V191" s="320">
        <f t="shared" si="33"/>
        <v>-12.148330013304552</v>
      </c>
      <c r="W191" s="321">
        <f t="shared" si="41"/>
        <v>1.178430996528782</v>
      </c>
      <c r="X191" s="322"/>
      <c r="Y191" s="323"/>
      <c r="Z191" s="319"/>
      <c r="AA191" s="324"/>
      <c r="AB191" s="317"/>
    </row>
    <row r="192" spans="2:28" ht="16" thickBot="1" x14ac:dyDescent="0.25">
      <c r="B192" s="36">
        <f>SUM(K188:K194)</f>
        <v>361</v>
      </c>
      <c r="C192" s="325">
        <v>43280</v>
      </c>
      <c r="D192" s="319" t="s">
        <v>155</v>
      </c>
      <c r="E192" s="2257"/>
      <c r="F192" s="672" t="s">
        <v>156</v>
      </c>
      <c r="G192" s="353">
        <v>3.4606481481481481E-2</v>
      </c>
      <c r="H192" s="673">
        <v>9.02</v>
      </c>
      <c r="I192" s="674">
        <f t="shared" si="43"/>
        <v>3.8366387451753306E-3</v>
      </c>
      <c r="J192" s="675">
        <v>151</v>
      </c>
      <c r="K192" s="312">
        <v>60</v>
      </c>
      <c r="L192" s="313">
        <v>213</v>
      </c>
      <c r="M192" s="671"/>
      <c r="N192" s="144">
        <f t="shared" si="35"/>
        <v>1.0383298552236859</v>
      </c>
      <c r="O192" s="314" t="s">
        <v>30</v>
      </c>
      <c r="P192" s="315">
        <f>IFERROR(VLOOKUP(F192,[1]Trainingsarten!$A$9:$N$84,12,FALSE),"")</f>
        <v>294.25</v>
      </c>
      <c r="Q192" s="316" t="s">
        <v>14</v>
      </c>
      <c r="R192" s="316">
        <f>IFERROR(VLOOKUP(F192,[1]Trainingsarten!$A$9:$N$84,14,FALSE),"")</f>
        <v>331.5</v>
      </c>
      <c r="S192" s="317">
        <f t="shared" si="36"/>
        <v>1.4105960264900663</v>
      </c>
      <c r="T192" s="318">
        <f t="shared" si="32"/>
        <v>43.586332757143147</v>
      </c>
      <c r="U192" s="319">
        <f t="shared" si="31"/>
        <v>35.268554796359055</v>
      </c>
      <c r="V192" s="320">
        <f t="shared" si="33"/>
        <v>-6.1853727342178928</v>
      </c>
      <c r="W192" s="321">
        <f t="shared" si="41"/>
        <v>1.2358411907947751</v>
      </c>
      <c r="X192" s="322"/>
      <c r="Y192" s="323"/>
      <c r="Z192" s="319"/>
      <c r="AA192" s="324"/>
      <c r="AB192" s="317"/>
    </row>
    <row r="193" spans="2:28" x14ac:dyDescent="0.2">
      <c r="B193" s="37" t="s">
        <v>27</v>
      </c>
      <c r="C193" s="325">
        <v>43281</v>
      </c>
      <c r="D193" s="319" t="s">
        <v>157</v>
      </c>
      <c r="E193" s="2257"/>
      <c r="F193" s="672" t="s">
        <v>98</v>
      </c>
      <c r="G193" s="353">
        <v>4.4930555555555557E-2</v>
      </c>
      <c r="H193" s="673">
        <v>11.4</v>
      </c>
      <c r="I193" s="674">
        <f t="shared" si="43"/>
        <v>3.9412768031189087E-3</v>
      </c>
      <c r="J193" s="675">
        <v>134</v>
      </c>
      <c r="K193" s="312">
        <v>65</v>
      </c>
      <c r="L193" s="313">
        <v>213</v>
      </c>
      <c r="M193" s="676"/>
      <c r="N193" s="144">
        <f t="shared" si="35"/>
        <v>1.0666486068111456</v>
      </c>
      <c r="O193" s="314" t="s">
        <v>110</v>
      </c>
      <c r="P193" s="315" t="str">
        <f>IFERROR(VLOOKUP(F193,[1]Trainingsarten!$A$9:$N$84,12,FALSE),"")</f>
        <v/>
      </c>
      <c r="Q193" s="316" t="s">
        <v>14</v>
      </c>
      <c r="R193" s="316" t="str">
        <f>IFERROR(VLOOKUP(F193,[1]Trainingsarten!$A$9:$N$84,14,FALSE),"")</f>
        <v/>
      </c>
      <c r="S193" s="317">
        <f t="shared" si="36"/>
        <v>1.5895522388059702</v>
      </c>
      <c r="T193" s="318">
        <f t="shared" si="32"/>
        <v>46.645428077551266</v>
      </c>
      <c r="U193" s="319">
        <f t="shared" si="31"/>
        <v>35.976446348826698</v>
      </c>
      <c r="V193" s="320">
        <f t="shared" si="33"/>
        <v>-8.3177779607840918</v>
      </c>
      <c r="W193" s="321">
        <f t="shared" si="41"/>
        <v>1.2965546298063571</v>
      </c>
      <c r="X193" s="322"/>
      <c r="Y193" s="323"/>
      <c r="Z193" s="319"/>
      <c r="AA193" s="324"/>
      <c r="AB193" s="317"/>
    </row>
    <row r="194" spans="2:28" ht="16" thickBot="1" x14ac:dyDescent="0.25">
      <c r="B194" s="38">
        <f>AVERAGE(W188:W194)</f>
        <v>1.2976964450555708</v>
      </c>
      <c r="C194" s="566">
        <v>43282</v>
      </c>
      <c r="D194" s="393" t="s">
        <v>158</v>
      </c>
      <c r="E194" s="2261"/>
      <c r="F194" s="677" t="s">
        <v>82</v>
      </c>
      <c r="G194" s="81">
        <v>7.8634259259259265E-2</v>
      </c>
      <c r="H194" s="678">
        <v>19.95</v>
      </c>
      <c r="I194" s="679">
        <f t="shared" si="43"/>
        <v>3.9415668801633715E-3</v>
      </c>
      <c r="J194" s="680">
        <v>136</v>
      </c>
      <c r="K194" s="85">
        <v>114</v>
      </c>
      <c r="L194" s="86">
        <v>214</v>
      </c>
      <c r="M194" s="681"/>
      <c r="N194" s="88">
        <f t="shared" si="35"/>
        <v>1.0717352204039512</v>
      </c>
      <c r="O194" s="89" t="s">
        <v>33</v>
      </c>
      <c r="P194" s="90" t="str">
        <f>IFERROR(VLOOKUP(F194,[1]Trainingsarten!$A$9:$N$84,12,FALSE),"")</f>
        <v/>
      </c>
      <c r="Q194" s="91" t="s">
        <v>14</v>
      </c>
      <c r="R194" s="91" t="str">
        <f>IFERROR(VLOOKUP(F194,[1]Trainingsarten!$A$9:$N$84,14,FALSE),"")</f>
        <v/>
      </c>
      <c r="S194" s="53">
        <f t="shared" si="36"/>
        <v>1.5735294117647058</v>
      </c>
      <c r="T194" s="92">
        <f t="shared" si="32"/>
        <v>56.267509780758232</v>
      </c>
      <c r="U194" s="79">
        <f t="shared" si="31"/>
        <v>37.834150007187965</v>
      </c>
      <c r="V194" s="93">
        <f t="shared" si="33"/>
        <v>-10.668981728724567</v>
      </c>
      <c r="W194" s="94">
        <f t="shared" si="41"/>
        <v>1.4872148513992831</v>
      </c>
      <c r="X194" s="7"/>
      <c r="Y194" s="8"/>
      <c r="Z194" s="6"/>
      <c r="AA194" s="9"/>
      <c r="AB194" s="10"/>
    </row>
    <row r="195" spans="2:28" ht="16" thickBot="1" x14ac:dyDescent="0.25">
      <c r="B195" s="682">
        <f>B188+1</f>
        <v>27</v>
      </c>
      <c r="C195" s="683">
        <v>43283</v>
      </c>
      <c r="D195" s="684"/>
      <c r="E195" s="2272"/>
      <c r="F195" s="685"/>
      <c r="G195" s="686"/>
      <c r="H195" s="687" t="str">
        <f>IFERROR(VLOOKUP(F195,[1]Trainingsarten!$A$9:$K$78,10,FALSE),"")</f>
        <v/>
      </c>
      <c r="I195" s="688"/>
      <c r="J195" s="689"/>
      <c r="K195" s="690"/>
      <c r="L195" s="689"/>
      <c r="M195" s="691"/>
      <c r="N195" s="692" t="str">
        <f t="shared" si="35"/>
        <v/>
      </c>
      <c r="O195" s="693"/>
      <c r="P195" s="694" t="str">
        <f>IFERROR(VLOOKUP(F195,[1]Trainingsarten!$A$9:$N$84,12,FALSE),"")</f>
        <v/>
      </c>
      <c r="Q195" s="695" t="s">
        <v>14</v>
      </c>
      <c r="R195" s="695" t="str">
        <f>IFERROR(VLOOKUP(F195,[1]Trainingsarten!$A$9:$N$84,14,FALSE),"")</f>
        <v/>
      </c>
      <c r="S195" s="696" t="str">
        <f t="shared" si="36"/>
        <v/>
      </c>
      <c r="T195" s="697">
        <f t="shared" si="32"/>
        <v>48.229294097792774</v>
      </c>
      <c r="U195" s="684">
        <f t="shared" si="31"/>
        <v>36.933336911778724</v>
      </c>
      <c r="V195" s="698">
        <f t="shared" si="33"/>
        <v>-18.433359773570267</v>
      </c>
      <c r="W195" s="699">
        <f t="shared" si="41"/>
        <v>1.3058471865944927</v>
      </c>
      <c r="X195" s="7"/>
      <c r="Y195" s="8"/>
      <c r="Z195" s="6"/>
      <c r="AA195" s="9"/>
      <c r="AB195" s="10"/>
    </row>
    <row r="196" spans="2:28" x14ac:dyDescent="0.2">
      <c r="B196" s="700" t="s">
        <v>26</v>
      </c>
      <c r="C196" s="12">
        <v>43284</v>
      </c>
      <c r="D196" s="6" t="s">
        <v>159</v>
      </c>
      <c r="E196" s="2244"/>
      <c r="F196" s="672" t="s">
        <v>160</v>
      </c>
      <c r="G196" s="353">
        <v>4.1400462962962965E-2</v>
      </c>
      <c r="H196" s="673">
        <v>10.8</v>
      </c>
      <c r="I196" s="701">
        <f t="shared" si="43"/>
        <v>3.8333762002743482E-3</v>
      </c>
      <c r="J196" s="313">
        <v>149</v>
      </c>
      <c r="K196" s="312">
        <v>73</v>
      </c>
      <c r="L196" s="313">
        <v>210</v>
      </c>
      <c r="M196" s="671"/>
      <c r="N196" s="144">
        <f t="shared" si="35"/>
        <v>1.0228349673202615</v>
      </c>
      <c r="O196" s="314" t="s">
        <v>110</v>
      </c>
      <c r="P196" s="315" t="str">
        <f>IFERROR(VLOOKUP(F196,[1]Trainingsarten!$A$9:$N$84,12,FALSE),"")</f>
        <v/>
      </c>
      <c r="Q196" s="316" t="s">
        <v>14</v>
      </c>
      <c r="R196" s="316" t="str">
        <f>IFERROR(VLOOKUP(F196,[1]Trainingsarten!$A$9:$N$84,14,FALSE),"")</f>
        <v/>
      </c>
      <c r="S196" s="317">
        <f t="shared" si="36"/>
        <v>1.4093959731543624</v>
      </c>
      <c r="T196" s="318">
        <f t="shared" si="32"/>
        <v>51.767966369536666</v>
      </c>
      <c r="U196" s="319">
        <f t="shared" si="31"/>
        <v>37.792066985307805</v>
      </c>
      <c r="V196" s="320">
        <f t="shared" si="33"/>
        <v>-11.29595718601405</v>
      </c>
      <c r="W196" s="321">
        <f t="shared" si="41"/>
        <v>1.3698103993534461</v>
      </c>
      <c r="X196" s="322"/>
      <c r="Y196" s="323"/>
      <c r="Z196" s="319"/>
      <c r="AA196" s="324"/>
      <c r="AB196" s="317"/>
    </row>
    <row r="197" spans="2:28" ht="16" thickBot="1" x14ac:dyDescent="0.25">
      <c r="B197" s="33">
        <f>SUM(H195:H201)</f>
        <v>65.819999999999993</v>
      </c>
      <c r="C197" s="325">
        <v>43285</v>
      </c>
      <c r="D197" s="319" t="s">
        <v>161</v>
      </c>
      <c r="E197" s="2257"/>
      <c r="F197" s="672" t="s">
        <v>98</v>
      </c>
      <c r="G197" s="353">
        <v>4.4108796296296299E-2</v>
      </c>
      <c r="H197" s="673">
        <v>11.4</v>
      </c>
      <c r="I197" s="701">
        <f>IFERROR(G197/H197,"")</f>
        <v>3.8691926575698506E-3</v>
      </c>
      <c r="J197" s="313">
        <v>129</v>
      </c>
      <c r="K197" s="312">
        <v>66</v>
      </c>
      <c r="L197" s="313">
        <v>216</v>
      </c>
      <c r="M197" s="671"/>
      <c r="N197" s="144">
        <f t="shared" si="35"/>
        <v>1.0618885448916409</v>
      </c>
      <c r="O197" s="314" t="s">
        <v>110</v>
      </c>
      <c r="P197" s="315" t="str">
        <f>IFERROR(VLOOKUP(F197,[1]Trainingsarten!$A$9:$N$84,12,FALSE),"")</f>
        <v/>
      </c>
      <c r="Q197" s="316" t="s">
        <v>14</v>
      </c>
      <c r="R197" s="316" t="str">
        <f>IFERROR(VLOOKUP(F197,[1]Trainingsarten!$A$9:$N$84,14,FALSE),"")</f>
        <v/>
      </c>
      <c r="S197" s="317">
        <f t="shared" si="36"/>
        <v>1.6744186046511629</v>
      </c>
      <c r="T197" s="318">
        <f t="shared" si="32"/>
        <v>53.801114031031425</v>
      </c>
      <c r="U197" s="319">
        <f t="shared" si="31"/>
        <v>38.46368443803857</v>
      </c>
      <c r="V197" s="320">
        <f t="shared" si="33"/>
        <v>-13.97589938422886</v>
      </c>
      <c r="W197" s="321">
        <f t="shared" si="41"/>
        <v>1.3987509209550644</v>
      </c>
      <c r="X197" s="322"/>
      <c r="Y197" s="323"/>
      <c r="Z197" s="319"/>
      <c r="AA197" s="324"/>
      <c r="AB197" s="317"/>
    </row>
    <row r="198" spans="2:28" x14ac:dyDescent="0.2">
      <c r="B198" s="35" t="s">
        <v>9</v>
      </c>
      <c r="C198" s="325">
        <v>43286</v>
      </c>
      <c r="D198" s="319"/>
      <c r="E198" s="2257"/>
      <c r="F198" s="672"/>
      <c r="G198" s="353"/>
      <c r="H198" s="673" t="str">
        <f>IFERROR(VLOOKUP(F198,[1]Trainingsarten!$A$9:$K$78,10,FALSE),"")</f>
        <v/>
      </c>
      <c r="I198" s="701" t="str">
        <f t="shared" ref="I198:I261" si="44">IFERROR(G198/H198,"")</f>
        <v/>
      </c>
      <c r="J198" s="313"/>
      <c r="K198" s="312"/>
      <c r="L198" s="313"/>
      <c r="M198" s="676"/>
      <c r="N198" s="144" t="str">
        <f t="shared" si="35"/>
        <v/>
      </c>
      <c r="O198" s="314"/>
      <c r="P198" s="315" t="str">
        <f>IFERROR(VLOOKUP(F198,[1]Trainingsarten!$A$9:$N$84,12,FALSE),"")</f>
        <v/>
      </c>
      <c r="Q198" s="316" t="s">
        <v>14</v>
      </c>
      <c r="R198" s="316" t="str">
        <f>IFERROR(VLOOKUP(F198,[1]Trainingsarten!$A$9:$N$84,14,FALSE),"")</f>
        <v/>
      </c>
      <c r="S198" s="317" t="str">
        <f t="shared" si="36"/>
        <v/>
      </c>
      <c r="T198" s="318">
        <f t="shared" si="32"/>
        <v>46.115240598026936</v>
      </c>
      <c r="U198" s="319">
        <f t="shared" si="31"/>
        <v>37.547882427609082</v>
      </c>
      <c r="V198" s="320">
        <f t="shared" si="33"/>
        <v>-15.337429592992855</v>
      </c>
      <c r="W198" s="321">
        <f t="shared" si="41"/>
        <v>1.2281715403507882</v>
      </c>
      <c r="X198" s="322"/>
      <c r="Y198" s="323"/>
      <c r="Z198" s="319"/>
      <c r="AA198" s="324"/>
      <c r="AB198" s="317"/>
    </row>
    <row r="199" spans="2:28" ht="16" thickBot="1" x14ac:dyDescent="0.25">
      <c r="B199" s="36">
        <f>SUM(K195:K201)</f>
        <v>406</v>
      </c>
      <c r="C199" s="325">
        <v>43287</v>
      </c>
      <c r="D199" s="319" t="s">
        <v>162</v>
      </c>
      <c r="E199" s="2257"/>
      <c r="F199" s="702" t="s">
        <v>163</v>
      </c>
      <c r="G199" s="353">
        <v>3.9849537037037037E-2</v>
      </c>
      <c r="H199" s="673">
        <v>10.8</v>
      </c>
      <c r="I199" s="701">
        <f t="shared" si="44"/>
        <v>3.6897719478737995E-3</v>
      </c>
      <c r="J199" s="313">
        <v>146</v>
      </c>
      <c r="K199" s="312">
        <v>72</v>
      </c>
      <c r="L199" s="313">
        <v>218</v>
      </c>
      <c r="M199" s="676"/>
      <c r="N199" s="144">
        <f t="shared" si="35"/>
        <v>1.0220234204793028</v>
      </c>
      <c r="O199" s="314" t="s">
        <v>30</v>
      </c>
      <c r="P199" s="315" t="str">
        <f>IFERROR(VLOOKUP(F199,[1]Trainingsarten!$A$9:$N$84,12,FALSE),"")</f>
        <v/>
      </c>
      <c r="Q199" s="316" t="s">
        <v>14</v>
      </c>
      <c r="R199" s="316" t="str">
        <f>IFERROR(VLOOKUP(F199,[1]Trainingsarten!$A$9:$N$84,14,FALSE),"")</f>
        <v/>
      </c>
      <c r="S199" s="317">
        <f t="shared" si="36"/>
        <v>1.4931506849315068</v>
      </c>
      <c r="T199" s="318">
        <f t="shared" si="32"/>
        <v>49.813063369737371</v>
      </c>
      <c r="U199" s="319">
        <f t="shared" si="31"/>
        <v>38.368170941237437</v>
      </c>
      <c r="V199" s="320">
        <f t="shared" si="33"/>
        <v>-8.5673581704178545</v>
      </c>
      <c r="W199" s="321">
        <f t="shared" si="41"/>
        <v>1.2982913218883509</v>
      </c>
      <c r="X199" s="322"/>
      <c r="Y199" s="323"/>
      <c r="Z199" s="319"/>
      <c r="AA199" s="324"/>
      <c r="AB199" s="317"/>
    </row>
    <row r="200" spans="2:28" x14ac:dyDescent="0.2">
      <c r="B200" s="37" t="s">
        <v>27</v>
      </c>
      <c r="C200" s="325">
        <v>43288</v>
      </c>
      <c r="D200" s="319" t="s">
        <v>164</v>
      </c>
      <c r="E200" s="2257"/>
      <c r="F200" s="702" t="s">
        <v>98</v>
      </c>
      <c r="G200" s="353">
        <v>4.4583333333333336E-2</v>
      </c>
      <c r="H200" s="703">
        <v>11.42</v>
      </c>
      <c r="I200" s="701">
        <f t="shared" si="44"/>
        <v>3.9039696438995918E-3</v>
      </c>
      <c r="J200" s="313">
        <v>132</v>
      </c>
      <c r="K200" s="312">
        <v>66</v>
      </c>
      <c r="L200" s="313">
        <v>215</v>
      </c>
      <c r="M200" s="676"/>
      <c r="N200" s="144">
        <f t="shared" si="35"/>
        <v>1.0664726486041001</v>
      </c>
      <c r="O200" s="314" t="s">
        <v>110</v>
      </c>
      <c r="P200" s="315" t="str">
        <f>IFERROR(VLOOKUP(F200,[1]Trainingsarten!$A$9:$N$84,12,FALSE),"")</f>
        <v/>
      </c>
      <c r="Q200" s="316" t="s">
        <v>14</v>
      </c>
      <c r="R200" s="316" t="str">
        <f>IFERROR(VLOOKUP(F200,[1]Trainingsarten!$A$9:$N$84,14,FALSE),"")</f>
        <v/>
      </c>
      <c r="S200" s="317">
        <f t="shared" si="36"/>
        <v>1.6287878787878789</v>
      </c>
      <c r="T200" s="318">
        <f t="shared" si="32"/>
        <v>52.125482888346319</v>
      </c>
      <c r="U200" s="319">
        <f t="shared" si="31"/>
        <v>39.026071633112736</v>
      </c>
      <c r="V200" s="320">
        <f t="shared" si="33"/>
        <v>-11.444892428499934</v>
      </c>
      <c r="W200" s="321">
        <f t="shared" si="41"/>
        <v>1.3356579513916289</v>
      </c>
      <c r="X200" s="322"/>
      <c r="Y200" s="323"/>
      <c r="Z200" s="319"/>
      <c r="AA200" s="324"/>
      <c r="AB200" s="317"/>
    </row>
    <row r="201" spans="2:28" ht="16" thickBot="1" x14ac:dyDescent="0.25">
      <c r="B201" s="38">
        <f>AVERAGE(W195:W201)</f>
        <v>1.3527778984235483</v>
      </c>
      <c r="C201" s="269">
        <v>43289</v>
      </c>
      <c r="D201" s="55" t="s">
        <v>165</v>
      </c>
      <c r="E201" s="2255"/>
      <c r="F201" s="704" t="s">
        <v>166</v>
      </c>
      <c r="G201" s="431">
        <v>8.054398148148148E-2</v>
      </c>
      <c r="H201" s="705">
        <v>21.4</v>
      </c>
      <c r="I201" s="706">
        <f t="shared" si="44"/>
        <v>3.7637374524056768E-3</v>
      </c>
      <c r="J201" s="339">
        <v>139</v>
      </c>
      <c r="K201" s="338">
        <v>129</v>
      </c>
      <c r="L201" s="339"/>
      <c r="M201" s="473"/>
      <c r="N201" s="49"/>
      <c r="O201" s="340" t="s">
        <v>33</v>
      </c>
      <c r="P201" s="341" t="str">
        <f>IFERROR(VLOOKUP(F201,[1]Trainingsarten!$A$9:$N$84,12,FALSE),"")</f>
        <v/>
      </c>
      <c r="Q201" s="342" t="s">
        <v>14</v>
      </c>
      <c r="R201" s="342" t="str">
        <f>IFERROR(VLOOKUP(F201,[1]Trainingsarten!$A$9:$N$84,14,FALSE),"")</f>
        <v/>
      </c>
      <c r="S201" s="53"/>
      <c r="T201" s="343">
        <f t="shared" si="32"/>
        <v>63.107556761439703</v>
      </c>
      <c r="U201" s="55">
        <f t="shared" si="31"/>
        <v>41.168308022800531</v>
      </c>
      <c r="V201" s="344">
        <f t="shared" si="33"/>
        <v>-13.099411255233584</v>
      </c>
      <c r="W201" s="345">
        <f t="shared" si="41"/>
        <v>1.532915968431066</v>
      </c>
      <c r="X201" s="322"/>
      <c r="Y201" s="323"/>
      <c r="Z201" s="319"/>
      <c r="AA201" s="324"/>
      <c r="AB201" s="317"/>
    </row>
    <row r="202" spans="2:28" ht="16" thickBot="1" x14ac:dyDescent="0.25">
      <c r="B202" s="707">
        <f>B195+1</f>
        <v>28</v>
      </c>
      <c r="C202" s="544">
        <v>43290</v>
      </c>
      <c r="D202" s="545"/>
      <c r="E202" s="2267"/>
      <c r="F202" s="708"/>
      <c r="G202" s="547"/>
      <c r="H202" s="709" t="str">
        <f>IFERROR(VLOOKUP(F202,[1]Trainingsarten!$A$9:$K$78,10,FALSE),"")</f>
        <v/>
      </c>
      <c r="I202" s="710" t="str">
        <f t="shared" si="44"/>
        <v/>
      </c>
      <c r="J202" s="711"/>
      <c r="K202" s="551"/>
      <c r="L202" s="552"/>
      <c r="M202" s="712"/>
      <c r="N202" s="69" t="str">
        <f t="shared" ref="N202:N212" si="45">IFERROR((L202/68)/(1/(I202*24)/3.6),"")</f>
        <v/>
      </c>
      <c r="O202" s="554"/>
      <c r="P202" s="347" t="str">
        <f>IFERROR(VLOOKUP(F202,[1]Trainingsarten!$A$9:$N$84,12,FALSE),"")</f>
        <v/>
      </c>
      <c r="Q202" s="72" t="s">
        <v>14</v>
      </c>
      <c r="R202" s="72" t="str">
        <f>IFERROR(VLOOKUP(F202,[1]Trainingsarten!$A$9:$N$84,14,FALSE),"")</f>
        <v/>
      </c>
      <c r="S202" s="713" t="str">
        <f t="shared" ref="S202:S212" si="46">IFERROR(L202/J202,"")</f>
        <v/>
      </c>
      <c r="T202" s="349">
        <f t="shared" si="32"/>
        <v>54.09219150980546</v>
      </c>
      <c r="U202" s="60">
        <f t="shared" si="31"/>
        <v>40.188110212733854</v>
      </c>
      <c r="V202" s="137">
        <f t="shared" si="33"/>
        <v>-21.939248738639172</v>
      </c>
      <c r="W202" s="350">
        <f t="shared" si="41"/>
        <v>1.3459749966711798</v>
      </c>
      <c r="X202" s="322"/>
      <c r="Y202" s="323"/>
      <c r="Z202" s="319"/>
      <c r="AA202" s="324"/>
      <c r="AB202" s="317"/>
    </row>
    <row r="203" spans="2:28" x14ac:dyDescent="0.2">
      <c r="B203" s="714" t="s">
        <v>26</v>
      </c>
      <c r="C203" s="518">
        <v>43291</v>
      </c>
      <c r="D203" s="519" t="s">
        <v>167</v>
      </c>
      <c r="E203" s="2265"/>
      <c r="F203" s="715" t="s">
        <v>98</v>
      </c>
      <c r="G203" s="521">
        <v>4.5648148148148153E-2</v>
      </c>
      <c r="H203" s="716">
        <v>11.38</v>
      </c>
      <c r="I203" s="717">
        <f t="shared" si="44"/>
        <v>4.0112608214541434E-3</v>
      </c>
      <c r="J203" s="718">
        <v>120</v>
      </c>
      <c r="K203" s="524">
        <v>64</v>
      </c>
      <c r="L203" s="525">
        <v>210</v>
      </c>
      <c r="M203" s="719"/>
      <c r="N203" s="144">
        <f t="shared" si="45"/>
        <v>1.0702987697715292</v>
      </c>
      <c r="O203" s="527" t="s">
        <v>110</v>
      </c>
      <c r="P203" s="315" t="str">
        <f>IFERROR(VLOOKUP(F203,[1]Trainingsarten!$A$9:$N$84,12,FALSE),"")</f>
        <v/>
      </c>
      <c r="Q203" s="316" t="s">
        <v>14</v>
      </c>
      <c r="R203" s="316" t="str">
        <f>IFERROR(VLOOKUP(F203,[1]Trainingsarten!$A$9:$N$84,14,FALSE),"")</f>
        <v/>
      </c>
      <c r="S203" s="317">
        <f t="shared" si="46"/>
        <v>1.75</v>
      </c>
      <c r="T203" s="318">
        <f t="shared" si="32"/>
        <v>55.507592722690397</v>
      </c>
      <c r="U203" s="319">
        <f t="shared" si="31"/>
        <v>40.755059969573523</v>
      </c>
      <c r="V203" s="320">
        <f t="shared" si="33"/>
        <v>-13.904081297071606</v>
      </c>
      <c r="W203" s="321">
        <f t="shared" si="41"/>
        <v>1.3619803961552421</v>
      </c>
      <c r="X203" s="322"/>
      <c r="Y203" s="323"/>
      <c r="Z203" s="319"/>
      <c r="AA203" s="324"/>
      <c r="AB203" s="317"/>
    </row>
    <row r="204" spans="2:28" ht="16" thickBot="1" x14ac:dyDescent="0.25">
      <c r="B204" s="33">
        <f>SUM(H202:H208)</f>
        <v>49.330000000000005</v>
      </c>
      <c r="C204" s="518">
        <v>43292</v>
      </c>
      <c r="D204" s="519" t="s">
        <v>168</v>
      </c>
      <c r="E204" s="2265"/>
      <c r="F204" s="715" t="s">
        <v>98</v>
      </c>
      <c r="G204" s="521">
        <v>4.5266203703703704E-2</v>
      </c>
      <c r="H204" s="716">
        <v>11.36</v>
      </c>
      <c r="I204" s="717">
        <f t="shared" si="44"/>
        <v>3.9847010302556081E-3</v>
      </c>
      <c r="J204" s="718">
        <v>118</v>
      </c>
      <c r="K204" s="524">
        <v>64</v>
      </c>
      <c r="L204" s="525">
        <v>211</v>
      </c>
      <c r="M204" s="719"/>
      <c r="N204" s="144">
        <f t="shared" si="45"/>
        <v>1.0682749067937036</v>
      </c>
      <c r="O204" s="527" t="s">
        <v>110</v>
      </c>
      <c r="P204" s="315" t="str">
        <f>IFERROR(VLOOKUP(F204,[1]Trainingsarten!$A$9:$N$84,12,FALSE),"")</f>
        <v/>
      </c>
      <c r="Q204" s="316" t="s">
        <v>14</v>
      </c>
      <c r="R204" s="316" t="str">
        <f>IFERROR(VLOOKUP(F204,[1]Trainingsarten!$A$9:$N$84,14,FALSE),"")</f>
        <v/>
      </c>
      <c r="S204" s="317">
        <f t="shared" si="46"/>
        <v>1.7881355932203389</v>
      </c>
      <c r="T204" s="318">
        <f t="shared" si="32"/>
        <v>56.720793762306052</v>
      </c>
      <c r="U204" s="319">
        <f t="shared" si="31"/>
        <v>41.308510922678913</v>
      </c>
      <c r="V204" s="320">
        <f t="shared" si="33"/>
        <v>-14.752532753116874</v>
      </c>
      <c r="W204" s="321">
        <f t="shared" si="41"/>
        <v>1.3731018740538912</v>
      </c>
      <c r="X204" s="322"/>
      <c r="Y204" s="323"/>
      <c r="Z204" s="319"/>
      <c r="AA204" s="324"/>
      <c r="AB204" s="317"/>
    </row>
    <row r="205" spans="2:28" x14ac:dyDescent="0.2">
      <c r="B205" s="35" t="s">
        <v>9</v>
      </c>
      <c r="C205" s="518">
        <v>43293</v>
      </c>
      <c r="D205" s="519"/>
      <c r="E205" s="2265"/>
      <c r="F205" s="720"/>
      <c r="G205" s="521"/>
      <c r="H205" s="721" t="str">
        <f>IFERROR(VLOOKUP(F205,[1]Trainingsarten!$A$9:$K$78,10,FALSE),"")</f>
        <v/>
      </c>
      <c r="I205" s="722" t="str">
        <f t="shared" si="44"/>
        <v/>
      </c>
      <c r="J205" s="723"/>
      <c r="K205" s="524"/>
      <c r="L205" s="525"/>
      <c r="M205" s="719"/>
      <c r="N205" s="144" t="str">
        <f t="shared" si="45"/>
        <v/>
      </c>
      <c r="O205" s="527"/>
      <c r="P205" s="315" t="str">
        <f>IFERROR(VLOOKUP(F205,[1]Trainingsarten!$A$9:$N$84,12,FALSE),"")</f>
        <v/>
      </c>
      <c r="Q205" s="316" t="s">
        <v>14</v>
      </c>
      <c r="R205" s="316" t="str">
        <f>IFERROR(VLOOKUP(F205,[1]Trainingsarten!$A$9:$N$84,14,FALSE),"")</f>
        <v/>
      </c>
      <c r="S205" s="317" t="str">
        <f t="shared" si="46"/>
        <v/>
      </c>
      <c r="T205" s="318">
        <f t="shared" si="32"/>
        <v>48.617823224833757</v>
      </c>
      <c r="U205" s="319">
        <f t="shared" ref="U205:U268" si="47">U204+(K205-U204)/42</f>
        <v>40.324974948329412</v>
      </c>
      <c r="V205" s="320">
        <f t="shared" si="33"/>
        <v>-15.412282839627139</v>
      </c>
      <c r="W205" s="321">
        <f t="shared" si="41"/>
        <v>1.2056504259985388</v>
      </c>
      <c r="X205" s="322"/>
      <c r="Y205" s="323"/>
      <c r="Z205" s="319"/>
      <c r="AA205" s="324"/>
      <c r="AB205" s="317"/>
    </row>
    <row r="206" spans="2:28" ht="16" thickBot="1" x14ac:dyDescent="0.25">
      <c r="B206" s="36">
        <f>SUM(K202:K208)</f>
        <v>278</v>
      </c>
      <c r="C206" s="518">
        <v>43294</v>
      </c>
      <c r="D206" s="519" t="s">
        <v>169</v>
      </c>
      <c r="E206" s="2265"/>
      <c r="F206" s="720" t="s">
        <v>98</v>
      </c>
      <c r="G206" s="521">
        <v>4.5648148148148153E-2</v>
      </c>
      <c r="H206" s="721">
        <v>11.49</v>
      </c>
      <c r="I206" s="722">
        <f t="shared" si="44"/>
        <v>3.9728588466621546E-3</v>
      </c>
      <c r="J206" s="723">
        <v>133</v>
      </c>
      <c r="K206" s="524">
        <v>65</v>
      </c>
      <c r="L206" s="525">
        <v>211</v>
      </c>
      <c r="M206" s="719"/>
      <c r="N206" s="144">
        <f t="shared" si="45"/>
        <v>1.065100087032202</v>
      </c>
      <c r="O206" s="527" t="s">
        <v>110</v>
      </c>
      <c r="P206" s="315" t="str">
        <f>IFERROR(VLOOKUP(F206,[1]Trainingsarten!$A$9:$N$84,12,FALSE),"")</f>
        <v/>
      </c>
      <c r="Q206" s="316" t="s">
        <v>14</v>
      </c>
      <c r="R206" s="316" t="str">
        <f>IFERROR(VLOOKUP(F206,[1]Trainingsarten!$A$9:$N$84,14,FALSE),"")</f>
        <v/>
      </c>
      <c r="S206" s="317">
        <f t="shared" si="46"/>
        <v>1.5864661654135339</v>
      </c>
      <c r="T206" s="318">
        <f t="shared" ref="T206:T269" si="48">T205+(K206-T205)/7</f>
        <v>50.958134192714645</v>
      </c>
      <c r="U206" s="319">
        <f t="shared" si="47"/>
        <v>40.912475544797758</v>
      </c>
      <c r="V206" s="320">
        <f t="shared" ref="V206:V269" si="49">U205-T205</f>
        <v>-8.2928482765043441</v>
      </c>
      <c r="W206" s="321">
        <f t="shared" si="41"/>
        <v>1.2455402298234737</v>
      </c>
      <c r="X206" s="322"/>
      <c r="Y206" s="323"/>
      <c r="Z206" s="319"/>
      <c r="AA206" s="324"/>
      <c r="AB206" s="317"/>
    </row>
    <row r="207" spans="2:28" x14ac:dyDescent="0.2">
      <c r="B207" s="37" t="s">
        <v>27</v>
      </c>
      <c r="C207" s="518">
        <v>43295</v>
      </c>
      <c r="D207" s="519"/>
      <c r="E207" s="2265"/>
      <c r="F207" s="720"/>
      <c r="G207" s="521"/>
      <c r="H207" s="721" t="str">
        <f>IFERROR(VLOOKUP(F207,[1]Trainingsarten!$A$9:$K$78,10,FALSE),"")</f>
        <v/>
      </c>
      <c r="I207" s="722" t="str">
        <f t="shared" si="44"/>
        <v/>
      </c>
      <c r="J207" s="723"/>
      <c r="K207" s="524"/>
      <c r="L207" s="525"/>
      <c r="M207" s="724"/>
      <c r="N207" s="144" t="str">
        <f t="shared" si="45"/>
        <v/>
      </c>
      <c r="O207" s="527"/>
      <c r="P207" s="315" t="str">
        <f>IFERROR(VLOOKUP(F207,[1]Trainingsarten!$A$9:$N$84,12,FALSE),"")</f>
        <v/>
      </c>
      <c r="Q207" s="316" t="s">
        <v>14</v>
      </c>
      <c r="R207" s="316" t="str">
        <f>IFERROR(VLOOKUP(F207,[1]Trainingsarten!$A$9:$N$84,14,FALSE),"")</f>
        <v/>
      </c>
      <c r="S207" s="317" t="str">
        <f t="shared" si="46"/>
        <v/>
      </c>
      <c r="T207" s="318">
        <f t="shared" si="48"/>
        <v>43.678400736612552</v>
      </c>
      <c r="U207" s="319">
        <f t="shared" si="47"/>
        <v>39.938368984207337</v>
      </c>
      <c r="V207" s="320">
        <f t="shared" si="49"/>
        <v>-10.045658647916888</v>
      </c>
      <c r="W207" s="321">
        <f t="shared" si="41"/>
        <v>1.0936450798450013</v>
      </c>
      <c r="X207" s="322"/>
      <c r="Y207" s="323"/>
      <c r="Z207" s="319"/>
      <c r="AA207" s="324"/>
      <c r="AB207" s="317"/>
    </row>
    <row r="208" spans="2:28" ht="16" thickBot="1" x14ac:dyDescent="0.25">
      <c r="B208" s="38">
        <f>AVERAGE(W202:W208)</f>
        <v>1.2621236251698347</v>
      </c>
      <c r="C208" s="566">
        <v>43296</v>
      </c>
      <c r="D208" s="567" t="s">
        <v>170</v>
      </c>
      <c r="E208" s="2268"/>
      <c r="F208" s="725" t="s">
        <v>138</v>
      </c>
      <c r="G208" s="569">
        <v>5.8703703703703702E-2</v>
      </c>
      <c r="H208" s="726">
        <v>15.1</v>
      </c>
      <c r="I208" s="727">
        <f t="shared" si="44"/>
        <v>3.88766249693402E-3</v>
      </c>
      <c r="J208" s="728">
        <v>131</v>
      </c>
      <c r="K208" s="573">
        <v>85</v>
      </c>
      <c r="L208" s="574">
        <v>214</v>
      </c>
      <c r="M208" s="729"/>
      <c r="N208" s="88">
        <f t="shared" si="45"/>
        <v>1.0570783015192833</v>
      </c>
      <c r="O208" s="576" t="s">
        <v>171</v>
      </c>
      <c r="P208" s="90" t="str">
        <f>IFERROR(VLOOKUP(F208,[1]Trainingsarten!$A$9:$N$84,12,FALSE),"")</f>
        <v/>
      </c>
      <c r="Q208" s="91" t="s">
        <v>14</v>
      </c>
      <c r="R208" s="91" t="str">
        <f>IFERROR(VLOOKUP(F208,[1]Trainingsarten!$A$9:$N$84,14,FALSE),"")</f>
        <v/>
      </c>
      <c r="S208" s="53">
        <f t="shared" si="46"/>
        <v>1.633587786259542</v>
      </c>
      <c r="T208" s="92">
        <f t="shared" si="48"/>
        <v>49.581486345667905</v>
      </c>
      <c r="U208" s="393">
        <f t="shared" si="47"/>
        <v>41.011264960773829</v>
      </c>
      <c r="V208" s="93">
        <f t="shared" si="49"/>
        <v>-3.7400317524052156</v>
      </c>
      <c r="W208" s="94">
        <f t="shared" si="41"/>
        <v>1.2089723736415168</v>
      </c>
      <c r="X208" s="7"/>
      <c r="Y208" s="8"/>
      <c r="Z208" s="6"/>
      <c r="AA208" s="9"/>
      <c r="AB208" s="10"/>
    </row>
    <row r="209" spans="2:28" ht="16" thickBot="1" x14ac:dyDescent="0.25">
      <c r="B209" s="730">
        <f>B202+1</f>
        <v>29</v>
      </c>
      <c r="C209" s="731">
        <v>43297</v>
      </c>
      <c r="D209" s="732"/>
      <c r="E209" s="2273"/>
      <c r="F209" s="733"/>
      <c r="G209" s="734"/>
      <c r="H209" s="735" t="str">
        <f>IFERROR(VLOOKUP(F209,[1]Trainingsarten!$A$9:$K$78,10,FALSE),"")</f>
        <v/>
      </c>
      <c r="I209" s="736" t="str">
        <f t="shared" si="44"/>
        <v/>
      </c>
      <c r="J209" s="737"/>
      <c r="K209" s="738"/>
      <c r="L209" s="737"/>
      <c r="M209" s="739"/>
      <c r="N209" s="740" t="str">
        <f t="shared" si="45"/>
        <v/>
      </c>
      <c r="O209" s="741"/>
      <c r="P209" s="742" t="str">
        <f>IFERROR(VLOOKUP(F209,[1]Trainingsarten!$A$9:$N$84,12,FALSE),"")</f>
        <v/>
      </c>
      <c r="Q209" s="743" t="s">
        <v>14</v>
      </c>
      <c r="R209" s="743" t="str">
        <f>IFERROR(VLOOKUP(F209,[1]Trainingsarten!$A$9:$N$84,14,FALSE),"")</f>
        <v/>
      </c>
      <c r="S209" s="744" t="str">
        <f t="shared" si="46"/>
        <v/>
      </c>
      <c r="T209" s="745">
        <f t="shared" si="48"/>
        <v>42.498416867715349</v>
      </c>
      <c r="U209" s="732">
        <f t="shared" si="47"/>
        <v>40.034806271231595</v>
      </c>
      <c r="V209" s="746">
        <f t="shared" si="49"/>
        <v>-8.5702213848940758</v>
      </c>
      <c r="W209" s="747">
        <f t="shared" si="41"/>
        <v>1.0615367183193807</v>
      </c>
      <c r="X209" s="7"/>
      <c r="Y209" s="8"/>
      <c r="Z209" s="6"/>
      <c r="AA209" s="9"/>
      <c r="AB209" s="10"/>
    </row>
    <row r="210" spans="2:28" x14ac:dyDescent="0.2">
      <c r="B210" s="748" t="s">
        <v>26</v>
      </c>
      <c r="C210" s="12">
        <v>43298</v>
      </c>
      <c r="D210" s="6" t="s">
        <v>172</v>
      </c>
      <c r="E210" s="2244"/>
      <c r="F210" s="749" t="s">
        <v>173</v>
      </c>
      <c r="G210" s="353">
        <v>4.3692129629629629E-2</v>
      </c>
      <c r="H210" s="750">
        <v>12.2</v>
      </c>
      <c r="I210" s="701">
        <f t="shared" si="44"/>
        <v>3.581322100789314E-3</v>
      </c>
      <c r="J210" s="313">
        <v>148</v>
      </c>
      <c r="K210" s="312">
        <v>83</v>
      </c>
      <c r="L210" s="313">
        <v>225</v>
      </c>
      <c r="M210" s="751"/>
      <c r="N210" s="144">
        <f t="shared" si="45"/>
        <v>1.0238367888138862</v>
      </c>
      <c r="O210" s="314" t="s">
        <v>171</v>
      </c>
      <c r="P210" s="315" t="str">
        <f>IFERROR(VLOOKUP(F210,[1]Trainingsarten!$A$9:$N$84,12,FALSE),"")</f>
        <v/>
      </c>
      <c r="Q210" s="316" t="s">
        <v>14</v>
      </c>
      <c r="R210" s="316" t="str">
        <f>IFERROR(VLOOKUP(F210,[1]Trainingsarten!$A$9:$N$84,14,FALSE),"")</f>
        <v/>
      </c>
      <c r="S210" s="317">
        <f t="shared" si="46"/>
        <v>1.5202702702702702</v>
      </c>
      <c r="T210" s="318">
        <f t="shared" si="48"/>
        <v>48.284357315184586</v>
      </c>
      <c r="U210" s="319">
        <f t="shared" si="47"/>
        <v>41.057787074297508</v>
      </c>
      <c r="V210" s="320">
        <f t="shared" si="49"/>
        <v>-2.463610596483754</v>
      </c>
      <c r="W210" s="321">
        <f t="shared" si="41"/>
        <v>1.176009735444582</v>
      </c>
      <c r="X210" s="322"/>
      <c r="Y210" s="323"/>
      <c r="Z210" s="319"/>
      <c r="AA210" s="324"/>
      <c r="AB210" s="317"/>
    </row>
    <row r="211" spans="2:28" ht="16" thickBot="1" x14ac:dyDescent="0.25">
      <c r="B211" s="33">
        <f>SUM(H209:H215)</f>
        <v>67.040000000000006</v>
      </c>
      <c r="C211" s="325">
        <v>43299</v>
      </c>
      <c r="D211" s="319" t="s">
        <v>174</v>
      </c>
      <c r="E211" s="2257"/>
      <c r="F211" s="752" t="s">
        <v>98</v>
      </c>
      <c r="G211" s="353">
        <v>4.4884259259259263E-2</v>
      </c>
      <c r="H211" s="753">
        <v>11.37</v>
      </c>
      <c r="I211" s="701">
        <f t="shared" si="44"/>
        <v>3.947604156487183E-3</v>
      </c>
      <c r="J211" s="313">
        <v>129</v>
      </c>
      <c r="K211" s="312">
        <v>64</v>
      </c>
      <c r="L211" s="313">
        <v>212</v>
      </c>
      <c r="M211" s="751"/>
      <c r="N211" s="144">
        <f t="shared" si="45"/>
        <v>1.0633452325521242</v>
      </c>
      <c r="O211" s="314" t="s">
        <v>110</v>
      </c>
      <c r="P211" s="315" t="str">
        <f>IFERROR(VLOOKUP(F211,[1]Trainingsarten!$A$9:$N$84,12,FALSE),"")</f>
        <v/>
      </c>
      <c r="Q211" s="316" t="s">
        <v>14</v>
      </c>
      <c r="R211" s="316" t="str">
        <f>IFERROR(VLOOKUP(F211,[1]Trainingsarten!$A$9:$N$84,14,FALSE),"")</f>
        <v/>
      </c>
      <c r="S211" s="317">
        <f t="shared" si="46"/>
        <v>1.6434108527131783</v>
      </c>
      <c r="T211" s="318">
        <f t="shared" si="48"/>
        <v>50.529449127301071</v>
      </c>
      <c r="U211" s="319">
        <f t="shared" si="47"/>
        <v>41.60403023919519</v>
      </c>
      <c r="V211" s="320">
        <f t="shared" si="49"/>
        <v>-7.226570240887078</v>
      </c>
      <c r="W211" s="321">
        <f t="shared" si="41"/>
        <v>1.2145325545816288</v>
      </c>
      <c r="X211" s="322"/>
      <c r="Y211" s="323"/>
      <c r="Z211" s="319"/>
      <c r="AA211" s="324"/>
      <c r="AB211" s="317"/>
    </row>
    <row r="212" spans="2:28" x14ac:dyDescent="0.2">
      <c r="B212" s="35" t="s">
        <v>9</v>
      </c>
      <c r="C212" s="325">
        <v>43300</v>
      </c>
      <c r="D212" s="319"/>
      <c r="E212" s="2257"/>
      <c r="F212" s="752"/>
      <c r="G212" s="353"/>
      <c r="H212" s="753" t="str">
        <f>IFERROR(VLOOKUP(F212,[1]Trainingsarten!$A$9:$K$78,10,FALSE),"")</f>
        <v/>
      </c>
      <c r="I212" s="701" t="str">
        <f t="shared" si="44"/>
        <v/>
      </c>
      <c r="J212" s="313"/>
      <c r="K212" s="312"/>
      <c r="L212" s="313"/>
      <c r="M212" s="754"/>
      <c r="N212" s="144" t="str">
        <f t="shared" si="45"/>
        <v/>
      </c>
      <c r="O212" s="314"/>
      <c r="P212" s="315" t="str">
        <f>IFERROR(VLOOKUP(F212,[1]Trainingsarten!$A$9:$N$84,12,FALSE),"")</f>
        <v/>
      </c>
      <c r="Q212" s="316" t="s">
        <v>14</v>
      </c>
      <c r="R212" s="316" t="str">
        <f>IFERROR(VLOOKUP(F212,[1]Trainingsarten!$A$9:$N$84,14,FALSE),"")</f>
        <v/>
      </c>
      <c r="S212" s="317" t="str">
        <f t="shared" si="46"/>
        <v/>
      </c>
      <c r="T212" s="318">
        <f t="shared" si="48"/>
        <v>43.310956394829489</v>
      </c>
      <c r="U212" s="319">
        <f t="shared" si="47"/>
        <v>40.613458090642922</v>
      </c>
      <c r="V212" s="320">
        <f t="shared" si="49"/>
        <v>-8.9254188881058809</v>
      </c>
      <c r="W212" s="321">
        <f t="shared" si="41"/>
        <v>1.0664188284131375</v>
      </c>
      <c r="X212" s="322"/>
      <c r="Y212" s="323"/>
      <c r="Z212" s="319"/>
      <c r="AA212" s="324"/>
      <c r="AB212" s="317"/>
    </row>
    <row r="213" spans="2:28" ht="16" thickBot="1" x14ac:dyDescent="0.25">
      <c r="B213" s="36">
        <f>SUM(K209:K215)</f>
        <v>405</v>
      </c>
      <c r="C213" s="325">
        <v>43301</v>
      </c>
      <c r="D213" s="319" t="s">
        <v>175</v>
      </c>
      <c r="E213" s="2257"/>
      <c r="F213" s="752" t="s">
        <v>176</v>
      </c>
      <c r="G213" s="353">
        <v>4.7754629629629626E-2</v>
      </c>
      <c r="H213" s="753">
        <v>13.46</v>
      </c>
      <c r="I213" s="701">
        <f t="shared" si="44"/>
        <v>3.5478922458863017E-3</v>
      </c>
      <c r="J213" s="313">
        <v>149</v>
      </c>
      <c r="K213" s="312">
        <v>88</v>
      </c>
      <c r="L213" s="313"/>
      <c r="M213" s="754"/>
      <c r="N213" s="144"/>
      <c r="O213" s="314" t="s">
        <v>171</v>
      </c>
      <c r="P213" s="315" t="str">
        <f>IFERROR(VLOOKUP(F213,[1]Trainingsarten!$A$9:$N$84,12,FALSE),"")</f>
        <v/>
      </c>
      <c r="Q213" s="316" t="s">
        <v>14</v>
      </c>
      <c r="R213" s="316" t="str">
        <f>IFERROR(VLOOKUP(F213,[1]Trainingsarten!$A$9:$N$84,14,FALSE),"")</f>
        <v/>
      </c>
      <c r="S213" s="317"/>
      <c r="T213" s="318">
        <f t="shared" si="48"/>
        <v>49.695105481282418</v>
      </c>
      <c r="U213" s="319">
        <f t="shared" si="47"/>
        <v>41.741709088484754</v>
      </c>
      <c r="V213" s="320">
        <f t="shared" si="49"/>
        <v>-2.697498304186567</v>
      </c>
      <c r="W213" s="321">
        <f t="shared" si="41"/>
        <v>1.1905383504048175</v>
      </c>
      <c r="X213" s="322"/>
      <c r="Y213" s="323"/>
      <c r="Z213" s="319"/>
      <c r="AA213" s="324"/>
      <c r="AB213" s="317"/>
    </row>
    <row r="214" spans="2:28" x14ac:dyDescent="0.2">
      <c r="B214" s="37" t="s">
        <v>27</v>
      </c>
      <c r="C214" s="325">
        <v>43302</v>
      </c>
      <c r="D214" s="319" t="s">
        <v>177</v>
      </c>
      <c r="E214" s="2257"/>
      <c r="F214" s="755" t="s">
        <v>98</v>
      </c>
      <c r="G214" s="353">
        <v>4.3946759259259255E-2</v>
      </c>
      <c r="H214" s="756">
        <v>11.21</v>
      </c>
      <c r="I214" s="701">
        <f t="shared" si="44"/>
        <v>3.9203175075164364E-3</v>
      </c>
      <c r="J214" s="313">
        <v>130</v>
      </c>
      <c r="K214" s="312">
        <v>63</v>
      </c>
      <c r="L214" s="313">
        <v>212</v>
      </c>
      <c r="M214" s="754"/>
      <c r="N214" s="144">
        <f t="shared" ref="N214:N235" si="50">IFERROR((L214/68)/(1/(I214*24)/3.6),"")</f>
        <v>1.0559951723776038</v>
      </c>
      <c r="O214" s="314" t="s">
        <v>110</v>
      </c>
      <c r="P214" s="315" t="str">
        <f>IFERROR(VLOOKUP(F214,[1]Trainingsarten!$A$9:$N$84,12,FALSE),"")</f>
        <v/>
      </c>
      <c r="Q214" s="316" t="s">
        <v>14</v>
      </c>
      <c r="R214" s="316" t="str">
        <f>IFERROR(VLOOKUP(F214,[1]Trainingsarten!$A$9:$N$84,14,FALSE),"")</f>
        <v/>
      </c>
      <c r="S214" s="317">
        <f t="shared" ref="S214:S277" si="51">IFERROR(L214/J214,"")</f>
        <v>1.6307692307692307</v>
      </c>
      <c r="T214" s="318">
        <f t="shared" si="48"/>
        <v>51.59580469824207</v>
      </c>
      <c r="U214" s="319">
        <f t="shared" si="47"/>
        <v>42.247858872092259</v>
      </c>
      <c r="V214" s="320">
        <f t="shared" si="49"/>
        <v>-7.9533963927976643</v>
      </c>
      <c r="W214" s="321">
        <f t="shared" si="41"/>
        <v>1.2212643687920668</v>
      </c>
      <c r="X214" s="322"/>
      <c r="Y214" s="323"/>
      <c r="Z214" s="319"/>
      <c r="AA214" s="324"/>
      <c r="AB214" s="317"/>
    </row>
    <row r="215" spans="2:28" ht="16" thickBot="1" x14ac:dyDescent="0.25">
      <c r="B215" s="38">
        <f>AVERAGE(W209:W215)</f>
        <v>1.1841879313771198</v>
      </c>
      <c r="C215" s="269">
        <v>43303</v>
      </c>
      <c r="D215" s="55" t="s">
        <v>178</v>
      </c>
      <c r="E215" s="2255"/>
      <c r="F215" s="704" t="s">
        <v>151</v>
      </c>
      <c r="G215" s="431">
        <v>7.2696759259259267E-2</v>
      </c>
      <c r="H215" s="705">
        <v>18.8</v>
      </c>
      <c r="I215" s="706">
        <f t="shared" si="44"/>
        <v>3.8668488967691099E-3</v>
      </c>
      <c r="J215" s="339">
        <v>134</v>
      </c>
      <c r="K215" s="338">
        <v>107</v>
      </c>
      <c r="L215" s="339">
        <v>215</v>
      </c>
      <c r="M215" s="757"/>
      <c r="N215" s="49">
        <f t="shared" si="50"/>
        <v>1.0563321339173968</v>
      </c>
      <c r="O215" s="340" t="s">
        <v>33</v>
      </c>
      <c r="P215" s="341" t="str">
        <f>IFERROR(VLOOKUP(F215,[1]Trainingsarten!$A$9:$N$84,12,FALSE),"")</f>
        <v/>
      </c>
      <c r="Q215" s="342" t="s">
        <v>14</v>
      </c>
      <c r="R215" s="342" t="str">
        <f>IFERROR(VLOOKUP(F215,[1]Trainingsarten!$A$9:$N$84,14,FALSE),"")</f>
        <v/>
      </c>
      <c r="S215" s="53">
        <f t="shared" si="51"/>
        <v>1.6044776119402986</v>
      </c>
      <c r="T215" s="343">
        <f t="shared" si="48"/>
        <v>59.510689741350348</v>
      </c>
      <c r="U215" s="55">
        <f t="shared" si="47"/>
        <v>43.789576517994824</v>
      </c>
      <c r="V215" s="344">
        <f t="shared" si="49"/>
        <v>-9.347945826149811</v>
      </c>
      <c r="W215" s="345">
        <f t="shared" si="41"/>
        <v>1.3590149636842255</v>
      </c>
      <c r="X215" s="322"/>
      <c r="Y215" s="323"/>
      <c r="Z215" s="319"/>
      <c r="AA215" s="324"/>
      <c r="AB215" s="317"/>
    </row>
    <row r="216" spans="2:28" ht="16" thickBot="1" x14ac:dyDescent="0.25">
      <c r="B216" s="758">
        <f>B209+1</f>
        <v>30</v>
      </c>
      <c r="C216" s="389">
        <v>43304</v>
      </c>
      <c r="D216" s="60"/>
      <c r="E216" s="2247"/>
      <c r="F216" s="759"/>
      <c r="G216" s="62"/>
      <c r="H216" s="760" t="str">
        <f>IFERROR(VLOOKUP(F216,[1]Trainingsarten!$A$9:$K$78,10,FALSE),"")</f>
        <v/>
      </c>
      <c r="I216" s="761" t="str">
        <f t="shared" si="44"/>
        <v/>
      </c>
      <c r="J216" s="762"/>
      <c r="K216" s="66"/>
      <c r="L216" s="67"/>
      <c r="M216" s="668"/>
      <c r="N216" s="69" t="str">
        <f t="shared" si="50"/>
        <v/>
      </c>
      <c r="O216" s="70"/>
      <c r="P216" s="347" t="str">
        <f>IFERROR(VLOOKUP(F216,[1]Trainingsarten!$A$9:$N$84,12,FALSE),"")</f>
        <v/>
      </c>
      <c r="Q216" s="72" t="s">
        <v>14</v>
      </c>
      <c r="R216" s="72" t="str">
        <f>IFERROR(VLOOKUP(F216,[1]Trainingsarten!$A$9:$N$84,14,FALSE),"")</f>
        <v/>
      </c>
      <c r="S216" s="763" t="str">
        <f t="shared" si="51"/>
        <v/>
      </c>
      <c r="T216" s="349">
        <f t="shared" si="48"/>
        <v>51.009162635443154</v>
      </c>
      <c r="U216" s="60">
        <f t="shared" si="47"/>
        <v>42.746967553280662</v>
      </c>
      <c r="V216" s="137">
        <f t="shared" si="49"/>
        <v>-15.721113223355523</v>
      </c>
      <c r="W216" s="350">
        <f t="shared" si="41"/>
        <v>1.1932814315276126</v>
      </c>
      <c r="X216" s="322"/>
      <c r="Y216" s="323"/>
      <c r="Z216" s="319"/>
      <c r="AA216" s="324"/>
      <c r="AB216" s="317"/>
    </row>
    <row r="217" spans="2:28" x14ac:dyDescent="0.2">
      <c r="B217" s="764" t="s">
        <v>26</v>
      </c>
      <c r="C217" s="325">
        <v>43305</v>
      </c>
      <c r="D217" s="319" t="s">
        <v>179</v>
      </c>
      <c r="E217" s="2257"/>
      <c r="F217" s="755" t="s">
        <v>77</v>
      </c>
      <c r="G217" s="353">
        <v>5.1018518518518519E-2</v>
      </c>
      <c r="H217" s="756">
        <v>14.47</v>
      </c>
      <c r="I217" s="765">
        <f t="shared" si="44"/>
        <v>3.5258133046661036E-3</v>
      </c>
      <c r="J217" s="766">
        <v>155</v>
      </c>
      <c r="K217" s="312">
        <v>100</v>
      </c>
      <c r="L217" s="313">
        <v>227</v>
      </c>
      <c r="M217" s="767"/>
      <c r="N217" s="144">
        <f t="shared" si="50"/>
        <v>1.0169275173787553</v>
      </c>
      <c r="O217" s="314" t="s">
        <v>171</v>
      </c>
      <c r="P217" s="315" t="str">
        <f>IFERROR(VLOOKUP(F217,[1]Trainingsarten!$A$9:$N$84,12,FALSE),"")</f>
        <v/>
      </c>
      <c r="Q217" s="316" t="s">
        <v>14</v>
      </c>
      <c r="R217" s="316" t="str">
        <f>IFERROR(VLOOKUP(F217,[1]Trainingsarten!$A$9:$N$84,14,FALSE),"")</f>
        <v/>
      </c>
      <c r="S217" s="317">
        <f t="shared" si="51"/>
        <v>1.4645161290322581</v>
      </c>
      <c r="T217" s="318">
        <f t="shared" si="48"/>
        <v>58.007853687522704</v>
      </c>
      <c r="U217" s="319">
        <f t="shared" si="47"/>
        <v>44.110134992488263</v>
      </c>
      <c r="V217" s="320">
        <f t="shared" si="49"/>
        <v>-8.2621950821624921</v>
      </c>
      <c r="W217" s="321">
        <f t="shared" si="41"/>
        <v>1.3150686049226816</v>
      </c>
      <c r="X217" s="322"/>
      <c r="Y217" s="323"/>
      <c r="Z217" s="319"/>
      <c r="AA217" s="324"/>
      <c r="AB217" s="317"/>
    </row>
    <row r="218" spans="2:28" ht="16" thickBot="1" x14ac:dyDescent="0.25">
      <c r="B218" s="33">
        <f>SUM(H216:H222)</f>
        <v>71.990000000000009</v>
      </c>
      <c r="C218" s="325">
        <v>43306</v>
      </c>
      <c r="D218" s="319" t="s">
        <v>180</v>
      </c>
      <c r="E218" s="2257"/>
      <c r="F218" s="755" t="s">
        <v>98</v>
      </c>
      <c r="G218" s="353">
        <v>4.4583333333333336E-2</v>
      </c>
      <c r="H218" s="756">
        <v>11.48</v>
      </c>
      <c r="I218" s="765">
        <f t="shared" si="44"/>
        <v>3.8835656213704996E-3</v>
      </c>
      <c r="J218" s="766">
        <v>127</v>
      </c>
      <c r="K218" s="312">
        <v>65</v>
      </c>
      <c r="L218" s="313">
        <v>214</v>
      </c>
      <c r="M218" s="767"/>
      <c r="N218" s="144">
        <f t="shared" si="50"/>
        <v>1.0559643369542939</v>
      </c>
      <c r="O218" s="314" t="s">
        <v>110</v>
      </c>
      <c r="P218" s="315" t="str">
        <f>IFERROR(VLOOKUP(F218,[1]Trainingsarten!$A$9:$N$84,12,FALSE),"")</f>
        <v/>
      </c>
      <c r="Q218" s="316" t="s">
        <v>14</v>
      </c>
      <c r="R218" s="316" t="str">
        <f>IFERROR(VLOOKUP(F218,[1]Trainingsarten!$A$9:$N$84,14,FALSE),"")</f>
        <v/>
      </c>
      <c r="S218" s="317">
        <f t="shared" si="51"/>
        <v>1.6850393700787401</v>
      </c>
      <c r="T218" s="318">
        <f t="shared" si="48"/>
        <v>59.006731732162315</v>
      </c>
      <c r="U218" s="319">
        <f t="shared" si="47"/>
        <v>44.607512730762352</v>
      </c>
      <c r="V218" s="320">
        <f t="shared" si="49"/>
        <v>-13.897718695034442</v>
      </c>
      <c r="W218" s="321">
        <f t="shared" si="41"/>
        <v>1.3227980696504948</v>
      </c>
      <c r="X218" s="322"/>
      <c r="Y218" s="323"/>
      <c r="Z218" s="319"/>
      <c r="AA218" s="324"/>
      <c r="AB218" s="317"/>
    </row>
    <row r="219" spans="2:28" x14ac:dyDescent="0.2">
      <c r="B219" s="35" t="s">
        <v>9</v>
      </c>
      <c r="C219" s="325">
        <v>43307</v>
      </c>
      <c r="D219" s="319" t="s">
        <v>181</v>
      </c>
      <c r="E219" s="2257"/>
      <c r="F219" s="768" t="s">
        <v>182</v>
      </c>
      <c r="G219" s="353">
        <v>4.6944444444444448E-2</v>
      </c>
      <c r="H219" s="769">
        <v>13.73</v>
      </c>
      <c r="I219" s="770">
        <f t="shared" si="44"/>
        <v>3.4191146718459174E-3</v>
      </c>
      <c r="J219" s="771">
        <v>150</v>
      </c>
      <c r="K219" s="312">
        <v>90</v>
      </c>
      <c r="L219" s="313">
        <v>239</v>
      </c>
      <c r="M219" s="767"/>
      <c r="N219" s="144">
        <f t="shared" si="50"/>
        <v>1.0382845636433744</v>
      </c>
      <c r="O219" s="314" t="s">
        <v>171</v>
      </c>
      <c r="P219" s="315" t="str">
        <f>IFERROR(VLOOKUP(F219,[1]Trainingsarten!$A$9:$N$84,12,FALSE),"")</f>
        <v/>
      </c>
      <c r="Q219" s="316" t="s">
        <v>14</v>
      </c>
      <c r="R219" s="316" t="str">
        <f>IFERROR(VLOOKUP(F219,[1]Trainingsarten!$A$9:$N$84,14,FALSE),"")</f>
        <v/>
      </c>
      <c r="S219" s="317">
        <f t="shared" si="51"/>
        <v>1.5933333333333333</v>
      </c>
      <c r="T219" s="318">
        <f t="shared" si="48"/>
        <v>63.434341484710558</v>
      </c>
      <c r="U219" s="319">
        <f t="shared" si="47"/>
        <v>45.688286237172775</v>
      </c>
      <c r="V219" s="320">
        <f t="shared" si="49"/>
        <v>-14.399219001399963</v>
      </c>
      <c r="W219" s="321">
        <f t="shared" si="41"/>
        <v>1.3884158656207002</v>
      </c>
      <c r="X219" s="322"/>
      <c r="Y219" s="323"/>
      <c r="Z219" s="319"/>
      <c r="AA219" s="324"/>
      <c r="AB219" s="317"/>
    </row>
    <row r="220" spans="2:28" ht="16" thickBot="1" x14ac:dyDescent="0.25">
      <c r="B220" s="36">
        <f>SUM(K216:K222)</f>
        <v>439</v>
      </c>
      <c r="C220" s="325">
        <v>43308</v>
      </c>
      <c r="D220" s="319" t="s">
        <v>183</v>
      </c>
      <c r="E220" s="2257"/>
      <c r="F220" s="768" t="s">
        <v>98</v>
      </c>
      <c r="G220" s="353">
        <v>4.3738425925925924E-2</v>
      </c>
      <c r="H220" s="769">
        <v>11.47</v>
      </c>
      <c r="I220" s="770">
        <f t="shared" si="44"/>
        <v>3.8132890955471597E-3</v>
      </c>
      <c r="J220" s="771">
        <v>129</v>
      </c>
      <c r="K220" s="312">
        <v>66</v>
      </c>
      <c r="L220" s="313">
        <v>218</v>
      </c>
      <c r="M220" s="767"/>
      <c r="N220" s="144">
        <f t="shared" si="50"/>
        <v>1.05623621724191</v>
      </c>
      <c r="O220" s="314" t="s">
        <v>110</v>
      </c>
      <c r="P220" s="315" t="str">
        <f>IFERROR(VLOOKUP(F220,[1]Trainingsarten!$A$9:$N$84,12,FALSE),"")</f>
        <v/>
      </c>
      <c r="Q220" s="316" t="s">
        <v>14</v>
      </c>
      <c r="R220" s="316" t="str">
        <f>IFERROR(VLOOKUP(F220,[1]Trainingsarten!$A$9:$N$84,14,FALSE),"")</f>
        <v/>
      </c>
      <c r="S220" s="317">
        <f t="shared" si="51"/>
        <v>1.6899224806201549</v>
      </c>
      <c r="T220" s="318">
        <f t="shared" si="48"/>
        <v>63.800864129751908</v>
      </c>
      <c r="U220" s="319">
        <f t="shared" si="47"/>
        <v>46.171898469621041</v>
      </c>
      <c r="V220" s="320">
        <f t="shared" si="49"/>
        <v>-17.746055247537782</v>
      </c>
      <c r="W220" s="321">
        <f t="shared" si="41"/>
        <v>1.381811583332011</v>
      </c>
      <c r="X220" s="322"/>
      <c r="Y220" s="323"/>
      <c r="Z220" s="319"/>
      <c r="AA220" s="324"/>
      <c r="AB220" s="317"/>
    </row>
    <row r="221" spans="2:28" x14ac:dyDescent="0.2">
      <c r="B221" s="37" t="s">
        <v>27</v>
      </c>
      <c r="C221" s="325">
        <v>43309</v>
      </c>
      <c r="D221" s="319"/>
      <c r="E221" s="2257"/>
      <c r="F221" s="768"/>
      <c r="G221" s="353"/>
      <c r="H221" s="769" t="str">
        <f>IFERROR(VLOOKUP(F221,[1]Trainingsarten!$A$9:$K$78,10,FALSE),"")</f>
        <v/>
      </c>
      <c r="I221" s="770" t="str">
        <f t="shared" si="44"/>
        <v/>
      </c>
      <c r="J221" s="771"/>
      <c r="K221" s="312"/>
      <c r="L221" s="313"/>
      <c r="M221" s="772"/>
      <c r="N221" s="144" t="str">
        <f t="shared" si="50"/>
        <v/>
      </c>
      <c r="O221" s="314"/>
      <c r="P221" s="315" t="str">
        <f>IFERROR(VLOOKUP(F221,[1]Trainingsarten!$A$9:$N$84,12,FALSE),"")</f>
        <v/>
      </c>
      <c r="Q221" s="316" t="s">
        <v>14</v>
      </c>
      <c r="R221" s="316" t="str">
        <f>IFERROR(VLOOKUP(F221,[1]Trainingsarten!$A$9:$N$84,14,FALSE),"")</f>
        <v/>
      </c>
      <c r="S221" s="317" t="str">
        <f t="shared" si="51"/>
        <v/>
      </c>
      <c r="T221" s="318">
        <f t="shared" si="48"/>
        <v>54.686454968358774</v>
      </c>
      <c r="U221" s="319">
        <f t="shared" si="47"/>
        <v>45.072567553677686</v>
      </c>
      <c r="V221" s="320">
        <f t="shared" si="49"/>
        <v>-17.628965660130866</v>
      </c>
      <c r="W221" s="321">
        <f t="shared" si="41"/>
        <v>1.2132979756085949</v>
      </c>
      <c r="X221" s="322"/>
      <c r="Y221" s="323"/>
      <c r="Z221" s="319"/>
      <c r="AA221" s="324"/>
      <c r="AB221" s="317"/>
    </row>
    <row r="222" spans="2:28" ht="16" thickBot="1" x14ac:dyDescent="0.25">
      <c r="B222" s="38">
        <f>AVERAGE(W216:W222)</f>
        <v>1.3108846251206965</v>
      </c>
      <c r="C222" s="150">
        <v>43310</v>
      </c>
      <c r="D222" s="393" t="s">
        <v>184</v>
      </c>
      <c r="E222" s="2261"/>
      <c r="F222" s="773" t="s">
        <v>82</v>
      </c>
      <c r="G222" s="81">
        <v>8.1087962962962959E-2</v>
      </c>
      <c r="H222" s="774">
        <v>20.84</v>
      </c>
      <c r="I222" s="775">
        <f t="shared" si="44"/>
        <v>3.8909771095471668E-3</v>
      </c>
      <c r="J222" s="776">
        <v>141</v>
      </c>
      <c r="K222" s="85">
        <v>118</v>
      </c>
      <c r="L222" s="86">
        <v>214</v>
      </c>
      <c r="M222" s="777"/>
      <c r="N222" s="88">
        <f t="shared" si="50"/>
        <v>1.0579795641865191</v>
      </c>
      <c r="O222" s="89" t="s">
        <v>33</v>
      </c>
      <c r="P222" s="90" t="str">
        <f>IFERROR(VLOOKUP(F222,[1]Trainingsarten!$A$9:$N$84,12,FALSE),"")</f>
        <v/>
      </c>
      <c r="Q222" s="91" t="s">
        <v>14</v>
      </c>
      <c r="R222" s="91" t="str">
        <f>IFERROR(VLOOKUP(F222,[1]Trainingsarten!$A$9:$N$84,14,FALSE),"")</f>
        <v/>
      </c>
      <c r="S222" s="53">
        <f t="shared" si="51"/>
        <v>1.5177304964539007</v>
      </c>
      <c r="T222" s="92">
        <f t="shared" si="48"/>
        <v>63.731247115736096</v>
      </c>
      <c r="U222" s="79">
        <f t="shared" si="47"/>
        <v>46.808934992875834</v>
      </c>
      <c r="V222" s="93">
        <f t="shared" si="49"/>
        <v>-9.6138874146810878</v>
      </c>
      <c r="W222" s="94">
        <f t="shared" si="41"/>
        <v>1.3615188451827793</v>
      </c>
      <c r="X222" s="778"/>
      <c r="Y222" s="8"/>
      <c r="Z222" s="6"/>
      <c r="AA222" s="9"/>
      <c r="AB222" s="10"/>
    </row>
    <row r="223" spans="2:28" ht="16" thickBot="1" x14ac:dyDescent="0.25">
      <c r="B223" s="779">
        <f>B216+1</f>
        <v>31</v>
      </c>
      <c r="C223" s="780">
        <v>43311</v>
      </c>
      <c r="D223" s="781"/>
      <c r="E223" s="2274"/>
      <c r="F223" s="782"/>
      <c r="G223" s="783"/>
      <c r="H223" s="784" t="str">
        <f>IFERROR(VLOOKUP(F223,[1]Trainingsarten!$A$9:$K$78,10,FALSE),"")</f>
        <v/>
      </c>
      <c r="I223" s="785" t="str">
        <f t="shared" si="44"/>
        <v/>
      </c>
      <c r="J223" s="786"/>
      <c r="K223" s="787"/>
      <c r="L223" s="786"/>
      <c r="M223" s="788"/>
      <c r="N223" s="789" t="str">
        <f t="shared" si="50"/>
        <v/>
      </c>
      <c r="O223" s="790"/>
      <c r="P223" s="791" t="str">
        <f>IFERROR(VLOOKUP(F223,[1]Trainingsarten!$A$9:$N$84,12,FALSE),"")</f>
        <v/>
      </c>
      <c r="Q223" s="792" t="s">
        <v>14</v>
      </c>
      <c r="R223" s="792" t="str">
        <f>IFERROR(VLOOKUP(F223,[1]Trainingsarten!$A$9:$N$84,14,FALSE),"")</f>
        <v/>
      </c>
      <c r="S223" s="793" t="str">
        <f t="shared" si="51"/>
        <v/>
      </c>
      <c r="T223" s="794">
        <f t="shared" si="48"/>
        <v>54.62678324205951</v>
      </c>
      <c r="U223" s="781">
        <f t="shared" si="47"/>
        <v>45.694436540664505</v>
      </c>
      <c r="V223" s="795">
        <f t="shared" si="49"/>
        <v>-16.922312122860262</v>
      </c>
      <c r="W223" s="796">
        <f t="shared" si="41"/>
        <v>1.1954799616239038</v>
      </c>
      <c r="X223" s="7"/>
      <c r="Y223" s="8"/>
      <c r="Z223" s="6"/>
      <c r="AA223" s="9"/>
      <c r="AB223" s="10"/>
    </row>
    <row r="224" spans="2:28" x14ac:dyDescent="0.2">
      <c r="B224" s="797" t="s">
        <v>26</v>
      </c>
      <c r="C224" s="12">
        <v>43312</v>
      </c>
      <c r="D224" s="6" t="s">
        <v>185</v>
      </c>
      <c r="E224" s="2244"/>
      <c r="F224" s="798" t="s">
        <v>116</v>
      </c>
      <c r="G224" s="353">
        <v>4.9351851851851848E-2</v>
      </c>
      <c r="H224" s="799">
        <v>13.87</v>
      </c>
      <c r="I224" s="701">
        <f t="shared" si="44"/>
        <v>3.558172447862426E-3</v>
      </c>
      <c r="J224" s="313">
        <v>143</v>
      </c>
      <c r="K224" s="312">
        <v>87</v>
      </c>
      <c r="L224" s="313">
        <v>225</v>
      </c>
      <c r="M224" s="772"/>
      <c r="N224" s="144">
        <f t="shared" si="50"/>
        <v>1.0172187115653759</v>
      </c>
      <c r="O224" s="314" t="s">
        <v>171</v>
      </c>
      <c r="P224" s="315" t="str">
        <f>IFERROR(VLOOKUP(F224,[1]Trainingsarten!$A$9:$N$84,12,FALSE),"")</f>
        <v/>
      </c>
      <c r="Q224" s="316" t="s">
        <v>14</v>
      </c>
      <c r="R224" s="316" t="str">
        <f>IFERROR(VLOOKUP(F224,[1]Trainingsarten!$A$9:$N$84,14,FALSE),"")</f>
        <v/>
      </c>
      <c r="S224" s="317">
        <f t="shared" si="51"/>
        <v>1.5734265734265733</v>
      </c>
      <c r="T224" s="318">
        <f t="shared" si="48"/>
        <v>59.251528493193867</v>
      </c>
      <c r="U224" s="319">
        <f t="shared" si="47"/>
        <v>46.677902337315352</v>
      </c>
      <c r="V224" s="320">
        <f t="shared" si="49"/>
        <v>-8.9323467013950051</v>
      </c>
      <c r="W224" s="321">
        <f t="shared" si="41"/>
        <v>1.2693699915008152</v>
      </c>
      <c r="X224" s="322"/>
      <c r="Y224" s="323"/>
      <c r="Z224" s="319"/>
      <c r="AA224" s="324"/>
      <c r="AB224" s="317"/>
    </row>
    <row r="225" spans="2:28" ht="16" thickBot="1" x14ac:dyDescent="0.25">
      <c r="B225" s="33">
        <f>SUM(H223:H229)</f>
        <v>62.9</v>
      </c>
      <c r="C225" s="325">
        <v>43313</v>
      </c>
      <c r="D225" s="319"/>
      <c r="E225" s="2257"/>
      <c r="F225" s="798"/>
      <c r="G225" s="353"/>
      <c r="H225" s="799" t="str">
        <f>IFERROR(VLOOKUP(F225,[1]Trainingsarten!$A$9:$K$78,10,FALSE),"")</f>
        <v/>
      </c>
      <c r="I225" s="701" t="str">
        <f t="shared" si="44"/>
        <v/>
      </c>
      <c r="J225" s="313"/>
      <c r="K225" s="312"/>
      <c r="L225" s="313"/>
      <c r="M225" s="772"/>
      <c r="N225" s="144" t="str">
        <f t="shared" si="50"/>
        <v/>
      </c>
      <c r="O225" s="314"/>
      <c r="P225" s="315" t="str">
        <f>IFERROR(VLOOKUP(F225,[1]Trainingsarten!$A$9:$N$84,12,FALSE),"")</f>
        <v/>
      </c>
      <c r="Q225" s="316" t="s">
        <v>14</v>
      </c>
      <c r="R225" s="316" t="str">
        <f>IFERROR(VLOOKUP(F225,[1]Trainingsarten!$A$9:$N$84,14,FALSE),"")</f>
        <v/>
      </c>
      <c r="S225" s="317" t="str">
        <f t="shared" si="51"/>
        <v/>
      </c>
      <c r="T225" s="318">
        <f t="shared" si="48"/>
        <v>50.787024422737602</v>
      </c>
      <c r="U225" s="319">
        <f t="shared" si="47"/>
        <v>45.566523710236417</v>
      </c>
      <c r="V225" s="320">
        <f t="shared" si="49"/>
        <v>-12.573626155878515</v>
      </c>
      <c r="W225" s="321">
        <f t="shared" si="41"/>
        <v>1.1145687730251059</v>
      </c>
      <c r="X225" s="322"/>
      <c r="Y225" s="323"/>
      <c r="Z225" s="319"/>
      <c r="AA225" s="324"/>
      <c r="AB225" s="317"/>
    </row>
    <row r="226" spans="2:28" x14ac:dyDescent="0.2">
      <c r="B226" s="35" t="s">
        <v>9</v>
      </c>
      <c r="C226" s="325">
        <v>43314</v>
      </c>
      <c r="D226" s="319" t="s">
        <v>186</v>
      </c>
      <c r="E226" s="2257"/>
      <c r="F226" s="798" t="s">
        <v>187</v>
      </c>
      <c r="G226" s="353">
        <v>6.6249999999999989E-2</v>
      </c>
      <c r="H226" s="799">
        <v>18.84</v>
      </c>
      <c r="I226" s="701">
        <f t="shared" si="44"/>
        <v>3.5164543524416132E-3</v>
      </c>
      <c r="J226" s="313">
        <v>146</v>
      </c>
      <c r="K226" s="312">
        <v>127</v>
      </c>
      <c r="L226" s="313">
        <v>229</v>
      </c>
      <c r="M226" s="800"/>
      <c r="N226" s="144">
        <f t="shared" si="50"/>
        <v>1.0231641064068939</v>
      </c>
      <c r="O226" s="314" t="s">
        <v>171</v>
      </c>
      <c r="P226" s="315" t="str">
        <f>IFERROR(VLOOKUP(F226,[1]Trainingsarten!$A$9:$N$84,12,FALSE),"")</f>
        <v/>
      </c>
      <c r="Q226" s="316" t="s">
        <v>14</v>
      </c>
      <c r="R226" s="316" t="str">
        <f>IFERROR(VLOOKUP(F226,[1]Trainingsarten!$A$9:$N$84,14,FALSE),"")</f>
        <v/>
      </c>
      <c r="S226" s="317">
        <f t="shared" si="51"/>
        <v>1.5684931506849316</v>
      </c>
      <c r="T226" s="318">
        <f t="shared" si="48"/>
        <v>61.674592362346516</v>
      </c>
      <c r="U226" s="319">
        <f t="shared" si="47"/>
        <v>47.505416002849834</v>
      </c>
      <c r="V226" s="320">
        <f t="shared" si="49"/>
        <v>-5.2205007125011846</v>
      </c>
      <c r="W226" s="321">
        <f t="shared" si="41"/>
        <v>1.2982644412301678</v>
      </c>
      <c r="X226" s="322"/>
      <c r="Y226" s="323"/>
      <c r="Z226" s="319"/>
      <c r="AA226" s="324"/>
      <c r="AB226" s="317"/>
    </row>
    <row r="227" spans="2:28" ht="16" thickBot="1" x14ac:dyDescent="0.25">
      <c r="B227" s="36">
        <f>SUM(K223:K229)</f>
        <v>392</v>
      </c>
      <c r="C227" s="325">
        <v>43315</v>
      </c>
      <c r="D227" s="319" t="s">
        <v>188</v>
      </c>
      <c r="E227" s="2257"/>
      <c r="F227" s="798" t="s">
        <v>98</v>
      </c>
      <c r="G227" s="353">
        <v>4.3321759259259261E-2</v>
      </c>
      <c r="H227" s="799">
        <v>11.4</v>
      </c>
      <c r="I227" s="701">
        <f t="shared" si="44"/>
        <v>3.8001543209876545E-3</v>
      </c>
      <c r="J227" s="313">
        <v>129</v>
      </c>
      <c r="K227" s="312">
        <v>67</v>
      </c>
      <c r="L227" s="313">
        <v>220</v>
      </c>
      <c r="M227" s="800"/>
      <c r="N227" s="144">
        <f t="shared" si="50"/>
        <v>1.0622549019607843</v>
      </c>
      <c r="O227" s="314" t="s">
        <v>110</v>
      </c>
      <c r="P227" s="315" t="str">
        <f>IFERROR(VLOOKUP(F227,[1]Trainingsarten!$A$9:$N$84,12,FALSE),"")</f>
        <v/>
      </c>
      <c r="Q227" s="316" t="s">
        <v>14</v>
      </c>
      <c r="R227" s="316" t="str">
        <f>IFERROR(VLOOKUP(F227,[1]Trainingsarten!$A$9:$N$84,14,FALSE),"")</f>
        <v/>
      </c>
      <c r="S227" s="317">
        <f t="shared" si="51"/>
        <v>1.7054263565891472</v>
      </c>
      <c r="T227" s="318">
        <f t="shared" si="48"/>
        <v>62.435364882011299</v>
      </c>
      <c r="U227" s="319">
        <f t="shared" si="47"/>
        <v>47.969572764686745</v>
      </c>
      <c r="V227" s="320">
        <f t="shared" si="49"/>
        <v>-14.169176359496682</v>
      </c>
      <c r="W227" s="321">
        <f t="shared" si="41"/>
        <v>1.3015618293764268</v>
      </c>
      <c r="X227" s="322"/>
      <c r="Y227" s="323"/>
      <c r="Z227" s="319"/>
      <c r="AA227" s="324"/>
      <c r="AB227" s="317"/>
    </row>
    <row r="228" spans="2:28" x14ac:dyDescent="0.2">
      <c r="B228" s="37" t="s">
        <v>27</v>
      </c>
      <c r="C228" s="325">
        <v>43316</v>
      </c>
      <c r="D228" s="319"/>
      <c r="E228" s="2257"/>
      <c r="F228" s="801"/>
      <c r="G228" s="353"/>
      <c r="H228" s="802" t="str">
        <f>IFERROR(VLOOKUP(F228,[1]Trainingsarten!$A$9:$K$78,10,FALSE),"")</f>
        <v/>
      </c>
      <c r="I228" s="701" t="str">
        <f t="shared" si="44"/>
        <v/>
      </c>
      <c r="J228" s="313"/>
      <c r="K228" s="312"/>
      <c r="L228" s="313"/>
      <c r="M228" s="800"/>
      <c r="N228" s="144" t="str">
        <f t="shared" si="50"/>
        <v/>
      </c>
      <c r="O228" s="314"/>
      <c r="P228" s="315" t="str">
        <f>IFERROR(VLOOKUP(F228,[1]Trainingsarten!$A$9:$N$84,12,FALSE),"")</f>
        <v/>
      </c>
      <c r="Q228" s="316" t="s">
        <v>14</v>
      </c>
      <c r="R228" s="316" t="str">
        <f>IFERROR(VLOOKUP(F228,[1]Trainingsarten!$A$9:$N$84,14,FALSE),"")</f>
        <v/>
      </c>
      <c r="S228" s="317" t="str">
        <f t="shared" si="51"/>
        <v/>
      </c>
      <c r="T228" s="318">
        <f t="shared" si="48"/>
        <v>53.516027041723973</v>
      </c>
      <c r="U228" s="319">
        <f t="shared" si="47"/>
        <v>46.82744007981325</v>
      </c>
      <c r="V228" s="320">
        <f t="shared" si="49"/>
        <v>-14.465792117324554</v>
      </c>
      <c r="W228" s="321">
        <f t="shared" si="41"/>
        <v>1.1428347770134479</v>
      </c>
      <c r="X228" s="322"/>
      <c r="Y228" s="323"/>
      <c r="Z228" s="319"/>
      <c r="AA228" s="324"/>
      <c r="AB228" s="317"/>
    </row>
    <row r="229" spans="2:28" ht="16" thickBot="1" x14ac:dyDescent="0.25">
      <c r="B229" s="38">
        <f>AVERAGE(W223:W229)</f>
        <v>1.2283756544998903</v>
      </c>
      <c r="C229" s="269">
        <v>43317</v>
      </c>
      <c r="D229" s="55" t="s">
        <v>189</v>
      </c>
      <c r="E229" s="2255"/>
      <c r="F229" s="803" t="s">
        <v>166</v>
      </c>
      <c r="G229" s="431">
        <v>7.1111111111111111E-2</v>
      </c>
      <c r="H229" s="705">
        <v>18.79</v>
      </c>
      <c r="I229" s="706">
        <f t="shared" si="44"/>
        <v>3.7845189521613152E-3</v>
      </c>
      <c r="J229" s="339">
        <v>142</v>
      </c>
      <c r="K229" s="338">
        <v>111</v>
      </c>
      <c r="L229" s="339">
        <v>221</v>
      </c>
      <c r="M229" s="757"/>
      <c r="N229" s="49">
        <f t="shared" si="50"/>
        <v>1.0626929217668974</v>
      </c>
      <c r="O229" s="340" t="s">
        <v>33</v>
      </c>
      <c r="P229" s="341" t="str">
        <f>IFERROR(VLOOKUP(F229,[1]Trainingsarten!$A$9:$N$84,12,FALSE),"")</f>
        <v/>
      </c>
      <c r="Q229" s="342" t="s">
        <v>14</v>
      </c>
      <c r="R229" s="342" t="str">
        <f>IFERROR(VLOOKUP(F229,[1]Trainingsarten!$A$9:$N$84,14,FALSE),"")</f>
        <v/>
      </c>
      <c r="S229" s="53">
        <f t="shared" si="51"/>
        <v>1.556338028169014</v>
      </c>
      <c r="T229" s="343">
        <f t="shared" si="48"/>
        <v>61.728023178620546</v>
      </c>
      <c r="U229" s="55">
        <f t="shared" si="47"/>
        <v>48.355358173151032</v>
      </c>
      <c r="V229" s="344">
        <f t="shared" si="49"/>
        <v>-6.6885869619107226</v>
      </c>
      <c r="W229" s="345">
        <f t="shared" si="41"/>
        <v>1.2765498077293653</v>
      </c>
      <c r="X229" s="322"/>
      <c r="Y229" s="323"/>
      <c r="Z229" s="319"/>
      <c r="AA229" s="324"/>
      <c r="AB229" s="317"/>
    </row>
    <row r="230" spans="2:28" ht="16" thickBot="1" x14ac:dyDescent="0.25">
      <c r="B230" s="804">
        <f>B223+1</f>
        <v>32</v>
      </c>
      <c r="C230" s="544">
        <v>43318</v>
      </c>
      <c r="D230" s="545"/>
      <c r="E230" s="2267"/>
      <c r="F230" s="805"/>
      <c r="G230" s="547"/>
      <c r="H230" s="806" t="str">
        <f>IFERROR(VLOOKUP(F230,[1]Trainingsarten!$A$9:$K$78,10,FALSE),"")</f>
        <v/>
      </c>
      <c r="I230" s="807" t="str">
        <f t="shared" si="44"/>
        <v/>
      </c>
      <c r="J230" s="808"/>
      <c r="K230" s="551"/>
      <c r="L230" s="552"/>
      <c r="M230" s="809"/>
      <c r="N230" s="810" t="str">
        <f t="shared" si="50"/>
        <v/>
      </c>
      <c r="O230" s="554"/>
      <c r="P230" s="347" t="str">
        <f>IFERROR(VLOOKUP(F230,[1]Trainingsarten!$A$9:$N$84,12,FALSE),"")</f>
        <v/>
      </c>
      <c r="Q230" s="72" t="s">
        <v>14</v>
      </c>
      <c r="R230" s="72" t="str">
        <f>IFERROR(VLOOKUP(F230,[1]Trainingsarten!$A$9:$N$84,14,FALSE),"")</f>
        <v/>
      </c>
      <c r="S230" s="811" t="str">
        <f t="shared" si="51"/>
        <v/>
      </c>
      <c r="T230" s="349">
        <f t="shared" si="48"/>
        <v>52.909734153103329</v>
      </c>
      <c r="U230" s="60">
        <f t="shared" si="47"/>
        <v>47.204040121409342</v>
      </c>
      <c r="V230" s="137">
        <f t="shared" si="49"/>
        <v>-13.372665005469514</v>
      </c>
      <c r="W230" s="350">
        <f t="shared" si="41"/>
        <v>1.1208730019087112</v>
      </c>
      <c r="X230" s="322"/>
      <c r="Y230" s="323"/>
      <c r="Z230" s="319"/>
      <c r="AA230" s="324"/>
      <c r="AB230" s="317"/>
    </row>
    <row r="231" spans="2:28" x14ac:dyDescent="0.2">
      <c r="B231" s="812" t="s">
        <v>26</v>
      </c>
      <c r="C231" s="518">
        <v>43319</v>
      </c>
      <c r="D231" s="519" t="s">
        <v>190</v>
      </c>
      <c r="E231" s="2265"/>
      <c r="F231" s="813" t="s">
        <v>98</v>
      </c>
      <c r="G231" s="521">
        <v>3.7187499999999998E-2</v>
      </c>
      <c r="H231" s="814">
        <v>9.51</v>
      </c>
      <c r="I231" s="815">
        <f t="shared" si="44"/>
        <v>3.9103575184016824E-3</v>
      </c>
      <c r="J231" s="816">
        <v>124</v>
      </c>
      <c r="K231" s="524">
        <v>55</v>
      </c>
      <c r="L231" s="525">
        <v>215</v>
      </c>
      <c r="M231" s="817"/>
      <c r="N231" s="818">
        <f t="shared" si="50"/>
        <v>1.0682176656151421</v>
      </c>
      <c r="O231" s="527" t="s">
        <v>110</v>
      </c>
      <c r="P231" s="315" t="str">
        <f>IFERROR(VLOOKUP(F231,[1]Trainingsarten!$A$9:$N$84,12,FALSE),"")</f>
        <v/>
      </c>
      <c r="Q231" s="316" t="s">
        <v>14</v>
      </c>
      <c r="R231" s="316" t="str">
        <f>IFERROR(VLOOKUP(F231,[1]Trainingsarten!$A$9:$N$84,14,FALSE),"")</f>
        <v/>
      </c>
      <c r="S231" s="317">
        <f t="shared" si="51"/>
        <v>1.7338709677419355</v>
      </c>
      <c r="T231" s="318">
        <f t="shared" si="48"/>
        <v>53.208343559802856</v>
      </c>
      <c r="U231" s="319">
        <f t="shared" si="47"/>
        <v>47.389658213756739</v>
      </c>
      <c r="V231" s="320">
        <f t="shared" si="49"/>
        <v>-5.7056940316939873</v>
      </c>
      <c r="W231" s="321">
        <f t="shared" si="41"/>
        <v>1.1227838639350434</v>
      </c>
      <c r="X231" s="322"/>
      <c r="Y231" s="323"/>
      <c r="Z231" s="319"/>
      <c r="AA231" s="324"/>
      <c r="AB231" s="317"/>
    </row>
    <row r="232" spans="2:28" ht="16" thickBot="1" x14ac:dyDescent="0.25">
      <c r="B232" s="33">
        <f>SUM(H230:H236)</f>
        <v>46.65</v>
      </c>
      <c r="C232" s="518">
        <v>43320</v>
      </c>
      <c r="D232" s="519" t="s">
        <v>191</v>
      </c>
      <c r="E232" s="2265"/>
      <c r="F232" s="813" t="s">
        <v>98</v>
      </c>
      <c r="G232" s="521">
        <v>3.7384259259259263E-2</v>
      </c>
      <c r="H232" s="814">
        <v>9.5399999999999991</v>
      </c>
      <c r="I232" s="815">
        <f t="shared" si="44"/>
        <v>3.9186854569454154E-3</v>
      </c>
      <c r="J232" s="816">
        <v>122</v>
      </c>
      <c r="K232" s="524">
        <v>54</v>
      </c>
      <c r="L232" s="525">
        <v>214</v>
      </c>
      <c r="M232" s="819"/>
      <c r="N232" s="818">
        <f t="shared" si="50"/>
        <v>1.0655136268343817</v>
      </c>
      <c r="O232" s="527" t="s">
        <v>110</v>
      </c>
      <c r="P232" s="315" t="str">
        <f>IFERROR(VLOOKUP(F232,[1]Trainingsarten!$A$9:$N$84,12,FALSE),"")</f>
        <v/>
      </c>
      <c r="Q232" s="316" t="s">
        <v>14</v>
      </c>
      <c r="R232" s="316" t="str">
        <f>IFERROR(VLOOKUP(F232,[1]Trainingsarten!$A$9:$N$84,14,FALSE),"")</f>
        <v/>
      </c>
      <c r="S232" s="317">
        <f t="shared" si="51"/>
        <v>1.7540983606557377</v>
      </c>
      <c r="T232" s="318">
        <f t="shared" si="48"/>
        <v>53.321437336973879</v>
      </c>
      <c r="U232" s="319">
        <f t="shared" si="47"/>
        <v>47.547047303905387</v>
      </c>
      <c r="V232" s="320">
        <f t="shared" si="49"/>
        <v>-5.8186853460461165</v>
      </c>
      <c r="W232" s="321">
        <f t="shared" si="41"/>
        <v>1.1214458175743376</v>
      </c>
      <c r="X232" s="322"/>
      <c r="Y232" s="323"/>
      <c r="Z232" s="319"/>
      <c r="AA232" s="324"/>
      <c r="AB232" s="317"/>
    </row>
    <row r="233" spans="2:28" x14ac:dyDescent="0.2">
      <c r="B233" s="35" t="s">
        <v>9</v>
      </c>
      <c r="C233" s="518">
        <v>43321</v>
      </c>
      <c r="D233" s="519"/>
      <c r="E233" s="2265"/>
      <c r="F233" s="813"/>
      <c r="G233" s="521"/>
      <c r="H233" s="814" t="str">
        <f>IFERROR(VLOOKUP(F233,[1]Trainingsarten!$A$9:$K$78,10,FALSE),"")</f>
        <v/>
      </c>
      <c r="I233" s="815" t="str">
        <f t="shared" si="44"/>
        <v/>
      </c>
      <c r="J233" s="816"/>
      <c r="K233" s="524"/>
      <c r="L233" s="525"/>
      <c r="M233" s="819"/>
      <c r="N233" s="818" t="str">
        <f t="shared" si="50"/>
        <v/>
      </c>
      <c r="O233" s="527"/>
      <c r="P233" s="315" t="str">
        <f>IFERROR(VLOOKUP(F233,[1]Trainingsarten!$A$9:$N$84,12,FALSE),"")</f>
        <v/>
      </c>
      <c r="Q233" s="316" t="s">
        <v>14</v>
      </c>
      <c r="R233" s="316" t="str">
        <f>IFERROR(VLOOKUP(F233,[1]Trainingsarten!$A$9:$N$84,14,FALSE),"")</f>
        <v/>
      </c>
      <c r="S233" s="317" t="str">
        <f t="shared" si="51"/>
        <v/>
      </c>
      <c r="T233" s="318">
        <f t="shared" si="48"/>
        <v>45.704089145977612</v>
      </c>
      <c r="U233" s="319">
        <f t="shared" si="47"/>
        <v>46.414974749050494</v>
      </c>
      <c r="V233" s="320">
        <f t="shared" si="49"/>
        <v>-5.7743900330684923</v>
      </c>
      <c r="W233" s="321">
        <f t="shared" ref="W233:W296" si="52">T233/U233</f>
        <v>0.98468413250429654</v>
      </c>
      <c r="X233" s="322"/>
      <c r="Y233" s="323"/>
      <c r="Z233" s="319"/>
      <c r="AA233" s="324"/>
      <c r="AB233" s="317"/>
    </row>
    <row r="234" spans="2:28" ht="16" thickBot="1" x14ac:dyDescent="0.25">
      <c r="B234" s="36">
        <f>SUM(K230:K236)</f>
        <v>278</v>
      </c>
      <c r="C234" s="518">
        <v>43322</v>
      </c>
      <c r="D234" s="519" t="s">
        <v>192</v>
      </c>
      <c r="E234" s="2265"/>
      <c r="F234" s="820" t="s">
        <v>25</v>
      </c>
      <c r="G234" s="521">
        <v>4.4988425925925925E-2</v>
      </c>
      <c r="H234" s="814">
        <v>13.2</v>
      </c>
      <c r="I234" s="815">
        <f t="shared" si="44"/>
        <v>3.4082140852974186E-3</v>
      </c>
      <c r="J234" s="816">
        <v>140</v>
      </c>
      <c r="K234" s="524">
        <v>87</v>
      </c>
      <c r="L234" s="525">
        <v>243</v>
      </c>
      <c r="M234" s="819"/>
      <c r="N234" s="818">
        <f t="shared" si="50"/>
        <v>1.0522961229946526</v>
      </c>
      <c r="O234" s="527" t="s">
        <v>110</v>
      </c>
      <c r="P234" s="315" t="str">
        <f>IFERROR(VLOOKUP(F234,[1]Trainingsarten!$A$9:$N$84,12,FALSE),"")</f>
        <v/>
      </c>
      <c r="Q234" s="316" t="s">
        <v>14</v>
      </c>
      <c r="R234" s="316" t="str">
        <f>IFERROR(VLOOKUP(F234,[1]Trainingsarten!$A$9:$N$84,14,FALSE),"")</f>
        <v/>
      </c>
      <c r="S234" s="317">
        <f t="shared" si="51"/>
        <v>1.7357142857142858</v>
      </c>
      <c r="T234" s="318">
        <f t="shared" si="48"/>
        <v>51.603504982266521</v>
      </c>
      <c r="U234" s="319">
        <f t="shared" si="47"/>
        <v>47.381284874073103</v>
      </c>
      <c r="V234" s="320">
        <f t="shared" si="49"/>
        <v>0.71088560307288162</v>
      </c>
      <c r="W234" s="321">
        <f t="shared" si="52"/>
        <v>1.0891115578527464</v>
      </c>
      <c r="X234" s="322"/>
      <c r="Y234" s="323"/>
      <c r="Z234" s="319"/>
      <c r="AA234" s="324"/>
      <c r="AB234" s="317"/>
    </row>
    <row r="235" spans="2:28" x14ac:dyDescent="0.2">
      <c r="B235" s="37" t="s">
        <v>27</v>
      </c>
      <c r="C235" s="518">
        <v>43323</v>
      </c>
      <c r="D235" s="519" t="s">
        <v>193</v>
      </c>
      <c r="E235" s="2265"/>
      <c r="F235" s="820" t="s">
        <v>138</v>
      </c>
      <c r="G235" s="521">
        <v>5.6041666666666663E-2</v>
      </c>
      <c r="H235" s="821">
        <v>14.4</v>
      </c>
      <c r="I235" s="822">
        <f t="shared" si="44"/>
        <v>3.8917824074074072E-3</v>
      </c>
      <c r="J235" s="823">
        <v>129</v>
      </c>
      <c r="K235" s="524">
        <v>82</v>
      </c>
      <c r="L235" s="525">
        <v>215</v>
      </c>
      <c r="M235" s="819"/>
      <c r="N235" s="818">
        <f t="shared" si="50"/>
        <v>1.063143382352941</v>
      </c>
      <c r="O235" s="527" t="s">
        <v>110</v>
      </c>
      <c r="P235" s="315" t="str">
        <f>IFERROR(VLOOKUP(F235,[1]Trainingsarten!$A$9:$N$84,12,FALSE),"")</f>
        <v/>
      </c>
      <c r="Q235" s="316" t="s">
        <v>14</v>
      </c>
      <c r="R235" s="316" t="str">
        <f>IFERROR(VLOOKUP(F235,[1]Trainingsarten!$A$9:$N$84,14,FALSE),"")</f>
        <v/>
      </c>
      <c r="S235" s="317">
        <f t="shared" si="51"/>
        <v>1.6666666666666667</v>
      </c>
      <c r="T235" s="318">
        <f t="shared" si="48"/>
        <v>55.945861413371304</v>
      </c>
      <c r="U235" s="319">
        <f t="shared" si="47"/>
        <v>48.205539996118979</v>
      </c>
      <c r="V235" s="320">
        <f t="shared" si="49"/>
        <v>-4.2222201081934188</v>
      </c>
      <c r="W235" s="321">
        <f t="shared" si="52"/>
        <v>1.1605691258281827</v>
      </c>
      <c r="X235" s="322"/>
      <c r="Y235" s="323"/>
      <c r="Z235" s="319"/>
      <c r="AA235" s="324"/>
      <c r="AB235" s="317"/>
    </row>
    <row r="236" spans="2:28" ht="16" thickBot="1" x14ac:dyDescent="0.25">
      <c r="B236" s="38">
        <f>AVERAGE(W230:W236)</f>
        <v>1.0883576864583644</v>
      </c>
      <c r="C236" s="566">
        <v>43324</v>
      </c>
      <c r="D236" s="567"/>
      <c r="E236" s="2268"/>
      <c r="F236" s="824"/>
      <c r="G236" s="569"/>
      <c r="H236" s="825"/>
      <c r="I236" s="826"/>
      <c r="J236" s="827"/>
      <c r="K236" s="573"/>
      <c r="L236" s="574"/>
      <c r="M236" s="729"/>
      <c r="N236" s="828"/>
      <c r="O236" s="576"/>
      <c r="P236" s="90" t="str">
        <f>IFERROR(VLOOKUP(F236,[1]Trainingsarten!$A$9:$N$84,12,FALSE),"")</f>
        <v/>
      </c>
      <c r="Q236" s="91" t="s">
        <v>14</v>
      </c>
      <c r="R236" s="91" t="str">
        <f>IFERROR(VLOOKUP(F236,[1]Trainingsarten!$A$9:$N$84,14,FALSE),"")</f>
        <v/>
      </c>
      <c r="S236" s="53" t="str">
        <f t="shared" si="51"/>
        <v/>
      </c>
      <c r="T236" s="92">
        <f t="shared" si="48"/>
        <v>47.953595497175407</v>
      </c>
      <c r="U236" s="79">
        <f t="shared" si="47"/>
        <v>47.057789043830432</v>
      </c>
      <c r="V236" s="93">
        <f t="shared" si="49"/>
        <v>-7.7403214172523249</v>
      </c>
      <c r="W236" s="94">
        <f t="shared" si="52"/>
        <v>1.0190363056052336</v>
      </c>
      <c r="X236" s="7"/>
      <c r="Y236" s="8"/>
      <c r="Z236" s="6"/>
      <c r="AA236" s="9"/>
      <c r="AB236" s="10"/>
    </row>
    <row r="237" spans="2:28" ht="16" thickBot="1" x14ac:dyDescent="0.25">
      <c r="B237" s="829">
        <f>B230+1</f>
        <v>33</v>
      </c>
      <c r="C237" s="830">
        <v>43325</v>
      </c>
      <c r="D237" s="831"/>
      <c r="E237" s="2275"/>
      <c r="F237" s="832"/>
      <c r="G237" s="833"/>
      <c r="H237" s="834" t="str">
        <f>IFERROR(VLOOKUP(F237,[1]Trainingsarten!$A$9:$K$78,10,FALSE),"")</f>
        <v/>
      </c>
      <c r="I237" s="835" t="str">
        <f t="shared" si="44"/>
        <v/>
      </c>
      <c r="J237" s="836"/>
      <c r="K237" s="837"/>
      <c r="L237" s="836"/>
      <c r="M237" s="838"/>
      <c r="N237" s="839" t="str">
        <f>IFERROR((L237/68)/(1/(I237*24)/3.6),"")</f>
        <v/>
      </c>
      <c r="O237" s="840"/>
      <c r="P237" s="841" t="str">
        <f>IFERROR(VLOOKUP(F237,[1]Trainingsarten!$A$9:$N$84,12,FALSE),"")</f>
        <v/>
      </c>
      <c r="Q237" s="842" t="s">
        <v>14</v>
      </c>
      <c r="R237" s="842" t="str">
        <f>IFERROR(VLOOKUP(F237,[1]Trainingsarten!$A$9:$N$84,14,FALSE),"")</f>
        <v/>
      </c>
      <c r="S237" s="843" t="str">
        <f t="shared" si="51"/>
        <v/>
      </c>
      <c r="T237" s="844">
        <f t="shared" si="48"/>
        <v>41.103081854721779</v>
      </c>
      <c r="U237" s="831">
        <f t="shared" si="47"/>
        <v>45.937365495167803</v>
      </c>
      <c r="V237" s="845">
        <f t="shared" si="49"/>
        <v>-0.89580645334497433</v>
      </c>
      <c r="W237" s="846">
        <f t="shared" si="52"/>
        <v>0.89476358540947354</v>
      </c>
      <c r="X237" s="7"/>
      <c r="Y237" s="8"/>
      <c r="Z237" s="6"/>
      <c r="AA237" s="9"/>
      <c r="AB237" s="10"/>
    </row>
    <row r="238" spans="2:28" x14ac:dyDescent="0.2">
      <c r="B238" s="847" t="s">
        <v>26</v>
      </c>
      <c r="C238" s="12">
        <v>43326</v>
      </c>
      <c r="D238" s="6" t="s">
        <v>194</v>
      </c>
      <c r="E238" s="2244"/>
      <c r="F238" s="848" t="s">
        <v>116</v>
      </c>
      <c r="G238" s="353">
        <v>3.363425925925926E-2</v>
      </c>
      <c r="H238" s="849">
        <v>10.199999999999999</v>
      </c>
      <c r="I238" s="701">
        <f t="shared" si="44"/>
        <v>3.2974763979665943E-3</v>
      </c>
      <c r="J238" s="313">
        <v>154</v>
      </c>
      <c r="K238" s="312">
        <v>64</v>
      </c>
      <c r="L238" s="313">
        <v>243</v>
      </c>
      <c r="M238" s="850"/>
      <c r="N238" s="144">
        <f t="shared" ref="N238:N280" si="53">IFERROR((L238/67)/(1/(I238*24)/3.6),"")</f>
        <v>1.0333011413520634</v>
      </c>
      <c r="O238" s="314" t="s">
        <v>171</v>
      </c>
      <c r="P238" s="315" t="str">
        <f>IFERROR(VLOOKUP(F238,[1]Trainingsarten!$A$9:$N$84,12,FALSE),"")</f>
        <v/>
      </c>
      <c r="Q238" s="316" t="s">
        <v>14</v>
      </c>
      <c r="R238" s="316" t="str">
        <f>IFERROR(VLOOKUP(F238,[1]Trainingsarten!$A$9:$N$84,14,FALSE),"")</f>
        <v/>
      </c>
      <c r="S238" s="317">
        <f t="shared" si="51"/>
        <v>1.5779220779220779</v>
      </c>
      <c r="T238" s="318">
        <f t="shared" si="48"/>
        <v>44.374070161190097</v>
      </c>
      <c r="U238" s="319">
        <f t="shared" si="47"/>
        <v>46.367428221473332</v>
      </c>
      <c r="V238" s="320">
        <f t="shared" si="49"/>
        <v>4.8342836404460243</v>
      </c>
      <c r="W238" s="321">
        <f t="shared" si="52"/>
        <v>0.95700951860512962</v>
      </c>
      <c r="X238" s="322"/>
      <c r="Y238" s="323"/>
      <c r="Z238" s="319"/>
      <c r="AA238" s="324"/>
      <c r="AB238" s="317"/>
    </row>
    <row r="239" spans="2:28" ht="16" thickBot="1" x14ac:dyDescent="0.25">
      <c r="B239" s="33">
        <f>SUM(H237:H243)</f>
        <v>64.05</v>
      </c>
      <c r="C239" s="325">
        <v>43327</v>
      </c>
      <c r="D239" s="319" t="s">
        <v>195</v>
      </c>
      <c r="E239" s="2257"/>
      <c r="F239" s="848" t="s">
        <v>98</v>
      </c>
      <c r="G239" s="353">
        <v>4.65625E-2</v>
      </c>
      <c r="H239" s="849">
        <v>11.64</v>
      </c>
      <c r="I239" s="701">
        <f t="shared" si="44"/>
        <v>4.0002147766323021E-3</v>
      </c>
      <c r="J239" s="313">
        <v>131</v>
      </c>
      <c r="K239" s="312">
        <v>64</v>
      </c>
      <c r="L239" s="313">
        <v>207</v>
      </c>
      <c r="M239" s="850"/>
      <c r="N239" s="144">
        <f t="shared" si="53"/>
        <v>1.0678065856285581</v>
      </c>
      <c r="O239" s="314" t="s">
        <v>110</v>
      </c>
      <c r="P239" s="315" t="str">
        <f>IFERROR(VLOOKUP(F239,[1]Trainingsarten!$A$9:$N$84,12,FALSE),"")</f>
        <v/>
      </c>
      <c r="Q239" s="316" t="s">
        <v>14</v>
      </c>
      <c r="R239" s="316" t="str">
        <f>IFERROR(VLOOKUP(F239,[1]Trainingsarten!$A$9:$N$84,14,FALSE),"")</f>
        <v/>
      </c>
      <c r="S239" s="317">
        <f t="shared" si="51"/>
        <v>1.5801526717557253</v>
      </c>
      <c r="T239" s="318">
        <f t="shared" si="48"/>
        <v>47.177774423877224</v>
      </c>
      <c r="U239" s="319">
        <f t="shared" si="47"/>
        <v>46.787251359057301</v>
      </c>
      <c r="V239" s="320">
        <f t="shared" si="49"/>
        <v>1.993358060283235</v>
      </c>
      <c r="W239" s="321">
        <f t="shared" si="52"/>
        <v>1.008346783653157</v>
      </c>
      <c r="X239" s="322"/>
      <c r="Y239" s="323"/>
      <c r="Z239" s="319"/>
      <c r="AA239" s="324"/>
      <c r="AB239" s="317"/>
    </row>
    <row r="240" spans="2:28" x14ac:dyDescent="0.2">
      <c r="B240" s="35" t="s">
        <v>9</v>
      </c>
      <c r="C240" s="325">
        <v>43328</v>
      </c>
      <c r="D240" s="319" t="s">
        <v>196</v>
      </c>
      <c r="E240" s="2257"/>
      <c r="F240" s="851" t="s">
        <v>176</v>
      </c>
      <c r="G240" s="353">
        <v>3.8333333333333337E-2</v>
      </c>
      <c r="H240" s="852">
        <v>11.91</v>
      </c>
      <c r="I240" s="701">
        <f t="shared" si="44"/>
        <v>3.2185838231178284E-3</v>
      </c>
      <c r="J240" s="313">
        <v>150</v>
      </c>
      <c r="K240" s="312">
        <v>80</v>
      </c>
      <c r="L240" s="313">
        <v>246</v>
      </c>
      <c r="M240" s="850"/>
      <c r="N240" s="144">
        <f t="shared" si="53"/>
        <v>1.0210308658220235</v>
      </c>
      <c r="O240" s="314" t="s">
        <v>171</v>
      </c>
      <c r="P240" s="315" t="str">
        <f>IFERROR(VLOOKUP(F240,[1]Trainingsarten!$A$9:$N$84,12,FALSE),"")</f>
        <v/>
      </c>
      <c r="Q240" s="316" t="s">
        <v>14</v>
      </c>
      <c r="R240" s="316" t="str">
        <f>IFERROR(VLOOKUP(F240,[1]Trainingsarten!$A$9:$N$84,14,FALSE),"")</f>
        <v/>
      </c>
      <c r="S240" s="317">
        <f t="shared" si="51"/>
        <v>1.64</v>
      </c>
      <c r="T240" s="318">
        <f t="shared" si="48"/>
        <v>51.866663791894766</v>
      </c>
      <c r="U240" s="319">
        <f t="shared" si="47"/>
        <v>47.578031088603552</v>
      </c>
      <c r="V240" s="320">
        <f t="shared" si="49"/>
        <v>-0.3905230648199236</v>
      </c>
      <c r="W240" s="321">
        <f t="shared" si="52"/>
        <v>1.0901389276766116</v>
      </c>
      <c r="X240" s="322"/>
      <c r="Y240" s="323"/>
      <c r="Z240" s="319"/>
      <c r="AA240" s="324"/>
      <c r="AB240" s="317"/>
    </row>
    <row r="241" spans="2:28" ht="16" thickBot="1" x14ac:dyDescent="0.25">
      <c r="B241" s="36">
        <f>SUM(K237:K243)</f>
        <v>377</v>
      </c>
      <c r="C241" s="325">
        <v>43329</v>
      </c>
      <c r="D241" s="319" t="s">
        <v>197</v>
      </c>
      <c r="E241" s="2257"/>
      <c r="F241" s="851" t="s">
        <v>98</v>
      </c>
      <c r="G241" s="353">
        <v>3.9409722222222221E-2</v>
      </c>
      <c r="H241" s="852">
        <v>10.4</v>
      </c>
      <c r="I241" s="701">
        <f t="shared" si="44"/>
        <v>3.7893963675213671E-3</v>
      </c>
      <c r="J241" s="313">
        <v>122</v>
      </c>
      <c r="K241" s="312">
        <v>57</v>
      </c>
      <c r="L241" s="313">
        <v>215</v>
      </c>
      <c r="M241" s="853"/>
      <c r="N241" s="144">
        <f t="shared" si="53"/>
        <v>1.0506242824339838</v>
      </c>
      <c r="O241" s="314" t="s">
        <v>110</v>
      </c>
      <c r="P241" s="315" t="str">
        <f>IFERROR(VLOOKUP(F241,[1]Trainingsarten!$A$9:$N$84,12,FALSE),"")</f>
        <v/>
      </c>
      <c r="Q241" s="316" t="s">
        <v>14</v>
      </c>
      <c r="R241" s="316" t="str">
        <f>IFERROR(VLOOKUP(F241,[1]Trainingsarten!$A$9:$N$84,14,FALSE),"")</f>
        <v/>
      </c>
      <c r="S241" s="317">
        <f t="shared" si="51"/>
        <v>1.7622950819672132</v>
      </c>
      <c r="T241" s="318">
        <f t="shared" si="48"/>
        <v>52.5999975359098</v>
      </c>
      <c r="U241" s="319">
        <f t="shared" si="47"/>
        <v>47.802363681732039</v>
      </c>
      <c r="V241" s="320">
        <f t="shared" si="49"/>
        <v>-4.2886327032912135</v>
      </c>
      <c r="W241" s="321">
        <f t="shared" si="52"/>
        <v>1.1003639461454331</v>
      </c>
      <c r="X241" s="322"/>
      <c r="Y241" s="323"/>
      <c r="Z241" s="319"/>
      <c r="AA241" s="324"/>
      <c r="AB241" s="317"/>
    </row>
    <row r="242" spans="2:28" x14ac:dyDescent="0.2">
      <c r="B242" s="37" t="s">
        <v>27</v>
      </c>
      <c r="C242" s="325">
        <v>43330</v>
      </c>
      <c r="D242" s="319"/>
      <c r="E242" s="2257"/>
      <c r="F242" s="851"/>
      <c r="G242" s="353"/>
      <c r="H242" s="852" t="str">
        <f>IFERROR(VLOOKUP(F242,[1]Trainingsarten!$A$9:$K$78,10,FALSE),"")</f>
        <v/>
      </c>
      <c r="I242" s="701" t="str">
        <f t="shared" si="44"/>
        <v/>
      </c>
      <c r="J242" s="313"/>
      <c r="K242" s="312"/>
      <c r="L242" s="313"/>
      <c r="M242" s="853"/>
      <c r="N242" s="144" t="str">
        <f t="shared" si="53"/>
        <v/>
      </c>
      <c r="O242" s="314"/>
      <c r="P242" s="315" t="str">
        <f>IFERROR(VLOOKUP(F242,[1]Trainingsarten!$A$9:$N$84,12,FALSE),"")</f>
        <v/>
      </c>
      <c r="Q242" s="316" t="s">
        <v>14</v>
      </c>
      <c r="R242" s="316" t="str">
        <f>IFERROR(VLOOKUP(F242,[1]Trainingsarten!$A$9:$N$84,14,FALSE),"")</f>
        <v/>
      </c>
      <c r="S242" s="317" t="str">
        <f t="shared" si="51"/>
        <v/>
      </c>
      <c r="T242" s="318">
        <f t="shared" si="48"/>
        <v>45.085712173636971</v>
      </c>
      <c r="U242" s="319">
        <f t="shared" si="47"/>
        <v>46.664212165500324</v>
      </c>
      <c r="V242" s="320">
        <f t="shared" si="49"/>
        <v>-4.7976338541777608</v>
      </c>
      <c r="W242" s="321">
        <f t="shared" si="52"/>
        <v>0.9661732210057461</v>
      </c>
      <c r="X242" s="322"/>
      <c r="Y242" s="323"/>
      <c r="Z242" s="319"/>
      <c r="AA242" s="324"/>
      <c r="AB242" s="317"/>
    </row>
    <row r="243" spans="2:28" ht="16" thickBot="1" x14ac:dyDescent="0.25">
      <c r="B243" s="38">
        <f>AVERAGE(W237:W243)</f>
        <v>1.0214344831023872</v>
      </c>
      <c r="C243" s="269">
        <v>43331</v>
      </c>
      <c r="D243" s="55" t="s">
        <v>198</v>
      </c>
      <c r="E243" s="2255"/>
      <c r="F243" s="803" t="s">
        <v>151</v>
      </c>
      <c r="G243" s="431">
        <v>7.6655092592592594E-2</v>
      </c>
      <c r="H243" s="854">
        <v>19.899999999999999</v>
      </c>
      <c r="I243" s="706">
        <f t="shared" si="44"/>
        <v>3.8520147031453566E-3</v>
      </c>
      <c r="J243" s="339">
        <v>141</v>
      </c>
      <c r="K243" s="338">
        <v>112</v>
      </c>
      <c r="L243" s="339">
        <v>213</v>
      </c>
      <c r="M243" s="855"/>
      <c r="N243" s="49">
        <f t="shared" si="53"/>
        <v>1.0580507012675318</v>
      </c>
      <c r="O243" s="340" t="s">
        <v>33</v>
      </c>
      <c r="P243" s="341" t="str">
        <f>IFERROR(VLOOKUP(F243,[1]Trainingsarten!$A$9:$N$84,12,FALSE),"")</f>
        <v/>
      </c>
      <c r="Q243" s="342" t="s">
        <v>14</v>
      </c>
      <c r="R243" s="342" t="str">
        <f>IFERROR(VLOOKUP(F243,[1]Trainingsarten!$A$9:$N$84,14,FALSE),"")</f>
        <v/>
      </c>
      <c r="S243" s="53">
        <f t="shared" si="51"/>
        <v>1.5106382978723405</v>
      </c>
      <c r="T243" s="343">
        <f t="shared" si="48"/>
        <v>54.644896148831691</v>
      </c>
      <c r="U243" s="55">
        <f t="shared" si="47"/>
        <v>48.219826161559837</v>
      </c>
      <c r="V243" s="344">
        <f t="shared" si="49"/>
        <v>1.5784999918633531</v>
      </c>
      <c r="W243" s="345">
        <f t="shared" si="52"/>
        <v>1.1332453992211575</v>
      </c>
      <c r="X243" s="322"/>
      <c r="Y243" s="323"/>
      <c r="Z243" s="319"/>
      <c r="AA243" s="324"/>
      <c r="AB243" s="317"/>
    </row>
    <row r="244" spans="2:28" ht="16" thickBot="1" x14ac:dyDescent="0.25">
      <c r="B244" s="856">
        <f>B237+1</f>
        <v>34</v>
      </c>
      <c r="C244" s="857">
        <v>43332</v>
      </c>
      <c r="D244" s="858"/>
      <c r="E244" s="2276"/>
      <c r="F244" s="859"/>
      <c r="G244" s="860"/>
      <c r="H244" s="861" t="str">
        <f>IFERROR(VLOOKUP(F244,[1]Trainingsarten!$A$9:$K$78,10,FALSE),"")</f>
        <v/>
      </c>
      <c r="I244" s="862" t="str">
        <f t="shared" si="44"/>
        <v/>
      </c>
      <c r="J244" s="863"/>
      <c r="K244" s="864"/>
      <c r="L244" s="865"/>
      <c r="M244" s="866"/>
      <c r="N244" s="867" t="str">
        <f t="shared" si="53"/>
        <v/>
      </c>
      <c r="O244" s="868"/>
      <c r="P244" s="869" t="str">
        <f>IFERROR(VLOOKUP(F244,[1]Trainingsarten!$A$9:$N$84,12,FALSE),"")</f>
        <v/>
      </c>
      <c r="Q244" s="870" t="s">
        <v>14</v>
      </c>
      <c r="R244" s="870" t="str">
        <f>IFERROR(VLOOKUP(F244,[1]Trainingsarten!$A$9:$N$84,14,FALSE),"")</f>
        <v/>
      </c>
      <c r="S244" s="871" t="str">
        <f t="shared" si="51"/>
        <v/>
      </c>
      <c r="T244" s="858">
        <f t="shared" si="48"/>
        <v>46.838482413284304</v>
      </c>
      <c r="U244" s="872">
        <f t="shared" si="47"/>
        <v>47.071735062475078</v>
      </c>
      <c r="V244" s="873">
        <f t="shared" si="49"/>
        <v>-6.4250699872718542</v>
      </c>
      <c r="W244" s="350">
        <f t="shared" si="52"/>
        <v>0.99504474077955285</v>
      </c>
      <c r="X244" s="322"/>
      <c r="Y244" s="323"/>
      <c r="Z244" s="319"/>
      <c r="AA244" s="324"/>
      <c r="AB244" s="317"/>
    </row>
    <row r="245" spans="2:28" x14ac:dyDescent="0.2">
      <c r="B245" s="874" t="s">
        <v>26</v>
      </c>
      <c r="C245" s="325">
        <v>43333</v>
      </c>
      <c r="D245" s="318" t="s">
        <v>199</v>
      </c>
      <c r="E245" s="2277"/>
      <c r="F245" s="875" t="s">
        <v>182</v>
      </c>
      <c r="G245" s="353">
        <v>4.8969907407407413E-2</v>
      </c>
      <c r="H245" s="852">
        <v>14.3</v>
      </c>
      <c r="I245" s="876">
        <f t="shared" si="44"/>
        <v>3.4244690494690498E-3</v>
      </c>
      <c r="J245" s="877">
        <v>141</v>
      </c>
      <c r="K245" s="312">
        <v>93</v>
      </c>
      <c r="L245" s="313">
        <v>234</v>
      </c>
      <c r="M245" s="853"/>
      <c r="N245" s="144">
        <f t="shared" si="53"/>
        <v>1.0333514246947084</v>
      </c>
      <c r="O245" s="314" t="s">
        <v>171</v>
      </c>
      <c r="P245" s="315" t="str">
        <f>IFERROR(VLOOKUP(F245,[1]Trainingsarten!$A$9:$N$84,12,FALSE),"")</f>
        <v/>
      </c>
      <c r="Q245" s="316" t="s">
        <v>14</v>
      </c>
      <c r="R245" s="316" t="str">
        <f>IFERROR(VLOOKUP(F245,[1]Trainingsarten!$A$9:$N$84,14,FALSE),"")</f>
        <v/>
      </c>
      <c r="S245" s="317">
        <f t="shared" si="51"/>
        <v>1.6595744680851063</v>
      </c>
      <c r="T245" s="318">
        <f t="shared" si="48"/>
        <v>53.432984925672258</v>
      </c>
      <c r="U245" s="319">
        <f t="shared" si="47"/>
        <v>48.165265180035192</v>
      </c>
      <c r="V245" s="320">
        <f t="shared" si="49"/>
        <v>0.23325264919077426</v>
      </c>
      <c r="W245" s="321">
        <f t="shared" si="52"/>
        <v>1.1093676060112416</v>
      </c>
      <c r="X245" s="322"/>
      <c r="Y245" s="323"/>
      <c r="Z245" s="319"/>
      <c r="AA245" s="324"/>
      <c r="AB245" s="317"/>
    </row>
    <row r="246" spans="2:28" ht="16" thickBot="1" x14ac:dyDescent="0.25">
      <c r="B246" s="33">
        <f>SUM(H244:H250)</f>
        <v>70.36</v>
      </c>
      <c r="C246" s="325">
        <v>43334</v>
      </c>
      <c r="D246" s="318" t="s">
        <v>200</v>
      </c>
      <c r="E246" s="2277"/>
      <c r="F246" s="878" t="s">
        <v>98</v>
      </c>
      <c r="G246" s="353">
        <v>4.5312499999999999E-2</v>
      </c>
      <c r="H246" s="852">
        <v>11.6</v>
      </c>
      <c r="I246" s="876">
        <f t="shared" si="44"/>
        <v>3.90625E-3</v>
      </c>
      <c r="J246" s="877">
        <v>123</v>
      </c>
      <c r="K246" s="312">
        <v>63</v>
      </c>
      <c r="L246" s="313">
        <v>210</v>
      </c>
      <c r="M246" s="853"/>
      <c r="N246" s="144">
        <f t="shared" si="53"/>
        <v>1.0578358208955225</v>
      </c>
      <c r="O246" s="314" t="s">
        <v>110</v>
      </c>
      <c r="P246" s="315" t="str">
        <f>IFERROR(VLOOKUP(F246,[1]Trainingsarten!$A$9:$N$84,12,FALSE),"")</f>
        <v/>
      </c>
      <c r="Q246" s="316" t="s">
        <v>14</v>
      </c>
      <c r="R246" s="316" t="str">
        <f>IFERROR(VLOOKUP(F246,[1]Trainingsarten!$A$9:$N$84,14,FALSE),"")</f>
        <v/>
      </c>
      <c r="S246" s="317">
        <f t="shared" si="51"/>
        <v>1.7073170731707317</v>
      </c>
      <c r="T246" s="318">
        <f t="shared" si="48"/>
        <v>54.799701364861939</v>
      </c>
      <c r="U246" s="319">
        <f t="shared" si="47"/>
        <v>48.518473151939119</v>
      </c>
      <c r="V246" s="320">
        <f t="shared" si="49"/>
        <v>-5.2677197456370664</v>
      </c>
      <c r="W246" s="321">
        <f t="shared" si="52"/>
        <v>1.1294605498662891</v>
      </c>
      <c r="X246" s="322"/>
      <c r="Y246" s="323"/>
      <c r="Z246" s="319"/>
      <c r="AA246" s="324"/>
      <c r="AB246" s="317"/>
    </row>
    <row r="247" spans="2:28" x14ac:dyDescent="0.2">
      <c r="B247" s="35" t="s">
        <v>9</v>
      </c>
      <c r="C247" s="12">
        <v>43335</v>
      </c>
      <c r="D247" s="879" t="s">
        <v>201</v>
      </c>
      <c r="E247" s="2278"/>
      <c r="F247" s="880" t="s">
        <v>136</v>
      </c>
      <c r="G247" s="353">
        <v>3.8819444444444441E-2</v>
      </c>
      <c r="H247" s="852">
        <v>12.86</v>
      </c>
      <c r="I247" s="876">
        <f t="shared" si="44"/>
        <v>3.0186193191636427E-3</v>
      </c>
      <c r="J247" s="877">
        <v>155</v>
      </c>
      <c r="K247" s="312">
        <v>85</v>
      </c>
      <c r="L247" s="313">
        <v>262</v>
      </c>
      <c r="M247" s="853"/>
      <c r="N247" s="144">
        <f t="shared" si="53"/>
        <v>1.0198788328961723</v>
      </c>
      <c r="O247" s="314" t="s">
        <v>171</v>
      </c>
      <c r="P247" s="315" t="str">
        <f>IFERROR(VLOOKUP(F247,[1]Trainingsarten!$A$9:$N$84,12,FALSE),"")</f>
        <v/>
      </c>
      <c r="Q247" s="316" t="s">
        <v>14</v>
      </c>
      <c r="R247" s="316" t="str">
        <f>IFERROR(VLOOKUP(F247,[1]Trainingsarten!$A$9:$N$84,14,FALSE),"")</f>
        <v/>
      </c>
      <c r="S247" s="317">
        <f t="shared" si="51"/>
        <v>1.6903225806451614</v>
      </c>
      <c r="T247" s="318">
        <f t="shared" si="48"/>
        <v>59.114029741310233</v>
      </c>
      <c r="U247" s="319">
        <f t="shared" si="47"/>
        <v>49.387080934035808</v>
      </c>
      <c r="V247" s="320">
        <f t="shared" si="49"/>
        <v>-6.2812282129228194</v>
      </c>
      <c r="W247" s="321">
        <f t="shared" si="52"/>
        <v>1.1969533048585377</v>
      </c>
      <c r="X247" s="322"/>
      <c r="Y247" s="323"/>
      <c r="Z247" s="319"/>
      <c r="AA247" s="324"/>
      <c r="AB247" s="317"/>
    </row>
    <row r="248" spans="2:28" ht="16" thickBot="1" x14ac:dyDescent="0.25">
      <c r="B248" s="36">
        <f>SUM(K244:K250)</f>
        <v>425</v>
      </c>
      <c r="C248" s="325">
        <v>43336</v>
      </c>
      <c r="D248" s="318" t="s">
        <v>202</v>
      </c>
      <c r="E248" s="2277"/>
      <c r="F248" s="881" t="s">
        <v>98</v>
      </c>
      <c r="G248" s="353">
        <v>4.4849537037037035E-2</v>
      </c>
      <c r="H248" s="852">
        <v>11.6</v>
      </c>
      <c r="I248" s="876">
        <f t="shared" si="44"/>
        <v>3.866339399744572E-3</v>
      </c>
      <c r="J248" s="877">
        <v>128</v>
      </c>
      <c r="K248" s="312">
        <v>65</v>
      </c>
      <c r="L248" s="313">
        <v>214</v>
      </c>
      <c r="M248" s="853"/>
      <c r="N248" s="144">
        <f t="shared" si="53"/>
        <v>1.0669711785898095</v>
      </c>
      <c r="O248" s="314" t="s">
        <v>110</v>
      </c>
      <c r="P248" s="315" t="str">
        <f>IFERROR(VLOOKUP(F248,[1]Trainingsarten!$A$9:$N$84,12,FALSE),"")</f>
        <v/>
      </c>
      <c r="Q248" s="316" t="s">
        <v>14</v>
      </c>
      <c r="R248" s="316" t="str">
        <f>IFERROR(VLOOKUP(F248,[1]Trainingsarten!$A$9:$N$84,14,FALSE),"")</f>
        <v/>
      </c>
      <c r="S248" s="317">
        <f t="shared" si="51"/>
        <v>1.671875</v>
      </c>
      <c r="T248" s="318">
        <f t="shared" si="48"/>
        <v>59.954882635408772</v>
      </c>
      <c r="U248" s="319">
        <f t="shared" si="47"/>
        <v>49.758817102273049</v>
      </c>
      <c r="V248" s="320">
        <f t="shared" si="49"/>
        <v>-9.7269488072744252</v>
      </c>
      <c r="W248" s="321">
        <f t="shared" si="52"/>
        <v>1.204909725088098</v>
      </c>
      <c r="X248" s="322"/>
      <c r="Y248" s="323"/>
      <c r="Z248" s="319"/>
      <c r="AA248" s="324"/>
      <c r="AB248" s="317"/>
    </row>
    <row r="249" spans="2:28" x14ac:dyDescent="0.2">
      <c r="B249" s="37" t="s">
        <v>27</v>
      </c>
      <c r="C249" s="325">
        <v>43337</v>
      </c>
      <c r="D249" s="318" t="s">
        <v>203</v>
      </c>
      <c r="E249" s="2277"/>
      <c r="F249" s="881" t="s">
        <v>82</v>
      </c>
      <c r="G249" s="353">
        <v>7.2268518518518524E-2</v>
      </c>
      <c r="H249" s="852">
        <v>20</v>
      </c>
      <c r="I249" s="876">
        <f t="shared" si="44"/>
        <v>3.6134259259259262E-3</v>
      </c>
      <c r="J249" s="877">
        <v>135</v>
      </c>
      <c r="K249" s="312">
        <v>119</v>
      </c>
      <c r="L249" s="313">
        <v>225</v>
      </c>
      <c r="M249" s="853"/>
      <c r="N249" s="144">
        <f t="shared" si="53"/>
        <v>1.0484328358208956</v>
      </c>
      <c r="O249" s="314" t="s">
        <v>33</v>
      </c>
      <c r="P249" s="315" t="str">
        <f>IFERROR(VLOOKUP(F249,[1]Trainingsarten!$A$9:$N$84,12,FALSE),"")</f>
        <v/>
      </c>
      <c r="Q249" s="316" t="s">
        <v>14</v>
      </c>
      <c r="R249" s="316" t="str">
        <f>IFERROR(VLOOKUP(F249,[1]Trainingsarten!$A$9:$N$84,14,FALSE),"")</f>
        <v/>
      </c>
      <c r="S249" s="317">
        <f t="shared" si="51"/>
        <v>1.6666666666666667</v>
      </c>
      <c r="T249" s="318">
        <f t="shared" si="48"/>
        <v>68.389899401778948</v>
      </c>
      <c r="U249" s="319">
        <f t="shared" si="47"/>
        <v>51.407416695076073</v>
      </c>
      <c r="V249" s="320">
        <f t="shared" si="49"/>
        <v>-10.196065533135723</v>
      </c>
      <c r="W249" s="321">
        <f t="shared" si="52"/>
        <v>1.330350828703079</v>
      </c>
      <c r="X249" s="322"/>
      <c r="Y249" s="323"/>
      <c r="Z249" s="319"/>
      <c r="AA249" s="324"/>
      <c r="AB249" s="317"/>
    </row>
    <row r="250" spans="2:28" ht="16" thickBot="1" x14ac:dyDescent="0.25">
      <c r="B250" s="38">
        <f>AVERAGE(W244:W250)</f>
        <v>1.1620285254386395</v>
      </c>
      <c r="C250" s="269">
        <v>43338</v>
      </c>
      <c r="D250" s="882"/>
      <c r="E250" s="2279"/>
      <c r="F250" s="883"/>
      <c r="G250" s="431"/>
      <c r="H250" s="854" t="str">
        <f>IFERROR(VLOOKUP(F250,[1]Trainingsarten!$A$9:$K$78,10,FALSE),"")</f>
        <v/>
      </c>
      <c r="I250" s="884" t="str">
        <f t="shared" si="44"/>
        <v/>
      </c>
      <c r="J250" s="885"/>
      <c r="K250" s="338"/>
      <c r="L250" s="339"/>
      <c r="M250" s="855"/>
      <c r="N250" s="49" t="str">
        <f t="shared" si="53"/>
        <v/>
      </c>
      <c r="O250" s="340"/>
      <c r="P250" s="341" t="str">
        <f>IFERROR(VLOOKUP(F250,[1]Trainingsarten!$A$9:$N$84,12,FALSE),"")</f>
        <v/>
      </c>
      <c r="Q250" s="342" t="s">
        <v>14</v>
      </c>
      <c r="R250" s="342" t="str">
        <f>IFERROR(VLOOKUP(F250,[1]Trainingsarten!$A$9:$N$84,14,FALSE),"")</f>
        <v/>
      </c>
      <c r="S250" s="53" t="str">
        <f t="shared" si="51"/>
        <v/>
      </c>
      <c r="T250" s="343">
        <f t="shared" si="48"/>
        <v>58.619913772953382</v>
      </c>
      <c r="U250" s="55">
        <f t="shared" si="47"/>
        <v>50.183430583288548</v>
      </c>
      <c r="V250" s="344">
        <f t="shared" si="49"/>
        <v>-16.982482706702875</v>
      </c>
      <c r="W250" s="94">
        <f t="shared" si="52"/>
        <v>1.1681129227636791</v>
      </c>
      <c r="X250" s="322"/>
      <c r="Y250" s="323"/>
      <c r="Z250" s="319"/>
      <c r="AA250" s="324"/>
      <c r="AB250" s="317"/>
    </row>
    <row r="251" spans="2:28" ht="16" thickBot="1" x14ac:dyDescent="0.25">
      <c r="B251" s="886">
        <f>B244+1</f>
        <v>35</v>
      </c>
      <c r="C251" s="389">
        <v>43339</v>
      </c>
      <c r="D251" s="349" t="s">
        <v>204</v>
      </c>
      <c r="E251" s="2280"/>
      <c r="F251" s="887" t="s">
        <v>205</v>
      </c>
      <c r="G251" s="62">
        <v>5.0474537037037033E-2</v>
      </c>
      <c r="H251" s="760">
        <v>15</v>
      </c>
      <c r="I251" s="888">
        <f t="shared" si="44"/>
        <v>3.3649691358024689E-3</v>
      </c>
      <c r="J251" s="67">
        <v>149</v>
      </c>
      <c r="K251" s="66">
        <v>100</v>
      </c>
      <c r="L251" s="67">
        <v>236</v>
      </c>
      <c r="M251" s="889"/>
      <c r="N251" s="69">
        <f t="shared" si="53"/>
        <v>1.0240756218905471</v>
      </c>
      <c r="O251" s="70" t="s">
        <v>171</v>
      </c>
      <c r="P251" s="347">
        <f>IFERROR(VLOOKUP(F251,[1]Trainingsarten!$A$9:$N$84,12,FALSE),"")</f>
        <v>268.75</v>
      </c>
      <c r="Q251" s="72" t="s">
        <v>14</v>
      </c>
      <c r="R251" s="72">
        <f>IFERROR(VLOOKUP(F251,[1]Trainingsarten!$A$9:$N$84,14,FALSE),"")</f>
        <v>293.25</v>
      </c>
      <c r="S251" s="890">
        <f t="shared" si="51"/>
        <v>1.5838926174496644</v>
      </c>
      <c r="T251" s="349">
        <f t="shared" si="48"/>
        <v>64.53135466253147</v>
      </c>
      <c r="U251" s="60">
        <f t="shared" si="47"/>
        <v>51.369539378924536</v>
      </c>
      <c r="V251" s="137">
        <f t="shared" si="49"/>
        <v>-8.436483189664834</v>
      </c>
      <c r="W251" s="891">
        <f t="shared" si="52"/>
        <v>1.2562182850525394</v>
      </c>
      <c r="X251" s="322"/>
      <c r="Y251" s="323"/>
      <c r="Z251" s="319"/>
      <c r="AA251" s="324"/>
      <c r="AB251" s="317"/>
    </row>
    <row r="252" spans="2:28" x14ac:dyDescent="0.2">
      <c r="B252" s="892" t="s">
        <v>26</v>
      </c>
      <c r="C252" s="325">
        <v>43340</v>
      </c>
      <c r="D252" s="318"/>
      <c r="E252" s="2277"/>
      <c r="F252" s="881"/>
      <c r="G252" s="353"/>
      <c r="H252" s="852" t="str">
        <f>IFERROR(VLOOKUP(F252,[1]Trainingsarten!$A$9:$K$78,10,FALSE),"")</f>
        <v/>
      </c>
      <c r="I252" s="701" t="str">
        <f t="shared" si="44"/>
        <v/>
      </c>
      <c r="J252" s="313"/>
      <c r="K252" s="312"/>
      <c r="L252" s="313"/>
      <c r="M252" s="853"/>
      <c r="N252" s="144" t="str">
        <f t="shared" si="53"/>
        <v/>
      </c>
      <c r="O252" s="314"/>
      <c r="P252" s="315" t="str">
        <f>IFERROR(VLOOKUP(F252,[1]Trainingsarten!$A$9:$N$84,12,FALSE),"")</f>
        <v/>
      </c>
      <c r="Q252" s="316" t="s">
        <v>14</v>
      </c>
      <c r="R252" s="316" t="str">
        <f>IFERROR(VLOOKUP(F252,[1]Trainingsarten!$A$9:$N$84,14,FALSE),"")</f>
        <v/>
      </c>
      <c r="S252" s="317" t="str">
        <f t="shared" si="51"/>
        <v/>
      </c>
      <c r="T252" s="318">
        <f t="shared" si="48"/>
        <v>55.312589710741264</v>
      </c>
      <c r="U252" s="319">
        <f t="shared" si="47"/>
        <v>50.14645510799776</v>
      </c>
      <c r="V252" s="320">
        <f t="shared" si="49"/>
        <v>-13.161815283606934</v>
      </c>
      <c r="W252" s="321">
        <f t="shared" si="52"/>
        <v>1.1030209332168639</v>
      </c>
      <c r="X252" s="322"/>
      <c r="Y252" s="323"/>
      <c r="Z252" s="319"/>
      <c r="AA252" s="324"/>
      <c r="AB252" s="317"/>
    </row>
    <row r="253" spans="2:28" ht="16" thickBot="1" x14ac:dyDescent="0.25">
      <c r="B253" s="33">
        <f>SUM(H251:H257)</f>
        <v>79.3</v>
      </c>
      <c r="C253" s="325">
        <v>43341</v>
      </c>
      <c r="D253" s="318" t="s">
        <v>206</v>
      </c>
      <c r="E253" s="2277"/>
      <c r="F253" s="881" t="s">
        <v>98</v>
      </c>
      <c r="G253" s="353">
        <v>4.5567129629629631E-2</v>
      </c>
      <c r="H253" s="852">
        <v>11.6</v>
      </c>
      <c r="I253" s="701">
        <f t="shared" si="44"/>
        <v>3.9282008301404856E-3</v>
      </c>
      <c r="J253" s="313">
        <v>127</v>
      </c>
      <c r="K253" s="312">
        <v>64</v>
      </c>
      <c r="L253" s="313">
        <v>210</v>
      </c>
      <c r="M253" s="853"/>
      <c r="N253" s="144">
        <f t="shared" si="53"/>
        <v>1.0637802367472982</v>
      </c>
      <c r="O253" s="314" t="s">
        <v>110</v>
      </c>
      <c r="P253" s="315" t="str">
        <f>IFERROR(VLOOKUP(F253,[1]Trainingsarten!$A$9:$N$84,12,FALSE),"")</f>
        <v/>
      </c>
      <c r="Q253" s="316" t="s">
        <v>14</v>
      </c>
      <c r="R253" s="316" t="str">
        <f>IFERROR(VLOOKUP(F253,[1]Trainingsarten!$A$9:$N$84,14,FALSE),"")</f>
        <v/>
      </c>
      <c r="S253" s="317">
        <f t="shared" si="51"/>
        <v>1.6535433070866141</v>
      </c>
      <c r="T253" s="318">
        <f t="shared" si="48"/>
        <v>56.55364832349251</v>
      </c>
      <c r="U253" s="319">
        <f t="shared" si="47"/>
        <v>50.476301414950193</v>
      </c>
      <c r="V253" s="320">
        <f t="shared" si="49"/>
        <v>-5.1661346027435044</v>
      </c>
      <c r="W253" s="321">
        <f t="shared" si="52"/>
        <v>1.1204000043224702</v>
      </c>
      <c r="X253" s="322"/>
      <c r="Y253" s="323"/>
      <c r="Z253" s="319"/>
      <c r="AA253" s="324"/>
      <c r="AB253" s="317"/>
    </row>
    <row r="254" spans="2:28" x14ac:dyDescent="0.2">
      <c r="B254" s="35" t="s">
        <v>9</v>
      </c>
      <c r="C254" s="325">
        <v>43342</v>
      </c>
      <c r="D254" s="318"/>
      <c r="E254" s="2277"/>
      <c r="F254" s="881"/>
      <c r="G254" s="353"/>
      <c r="H254" s="852" t="str">
        <f>IFERROR(VLOOKUP(F254,[1]Trainingsarten!$A$9:$K$78,10,FALSE),"")</f>
        <v/>
      </c>
      <c r="I254" s="701" t="str">
        <f t="shared" si="44"/>
        <v/>
      </c>
      <c r="J254" s="313"/>
      <c r="K254" s="312"/>
      <c r="L254" s="313"/>
      <c r="M254" s="853"/>
      <c r="N254" s="144" t="str">
        <f t="shared" si="53"/>
        <v/>
      </c>
      <c r="O254" s="314"/>
      <c r="P254" s="315" t="str">
        <f>IFERROR(VLOOKUP(F254,[1]Trainingsarten!$A$9:$N$84,12,FALSE),"")</f>
        <v/>
      </c>
      <c r="Q254" s="316" t="s">
        <v>14</v>
      </c>
      <c r="R254" s="316" t="str">
        <f>IFERROR(VLOOKUP(F254,[1]Trainingsarten!$A$9:$N$84,14,FALSE),"")</f>
        <v/>
      </c>
      <c r="S254" s="317" t="str">
        <f t="shared" si="51"/>
        <v/>
      </c>
      <c r="T254" s="318">
        <f t="shared" si="48"/>
        <v>48.474555705850719</v>
      </c>
      <c r="U254" s="319">
        <f t="shared" si="47"/>
        <v>49.274484714594237</v>
      </c>
      <c r="V254" s="320">
        <f t="shared" si="49"/>
        <v>-6.0773469085423173</v>
      </c>
      <c r="W254" s="321">
        <f t="shared" si="52"/>
        <v>0.98376585745387624</v>
      </c>
      <c r="X254" s="322"/>
      <c r="Y254" s="323"/>
      <c r="Z254" s="319"/>
      <c r="AA254" s="324"/>
      <c r="AB254" s="317"/>
    </row>
    <row r="255" spans="2:28" ht="16" thickBot="1" x14ac:dyDescent="0.25">
      <c r="B255" s="36">
        <f>SUM(K251:K257)</f>
        <v>479</v>
      </c>
      <c r="C255" s="325">
        <v>43343</v>
      </c>
      <c r="D255" s="318" t="s">
        <v>207</v>
      </c>
      <c r="E255" s="2277"/>
      <c r="F255" s="881" t="s">
        <v>208</v>
      </c>
      <c r="G255" s="353">
        <v>6.2210648148148147E-2</v>
      </c>
      <c r="H255" s="852">
        <v>19.2</v>
      </c>
      <c r="I255" s="701">
        <f t="shared" si="44"/>
        <v>3.2401379243827159E-3</v>
      </c>
      <c r="J255" s="313">
        <v>151</v>
      </c>
      <c r="K255" s="312">
        <v>125</v>
      </c>
      <c r="L255" s="313">
        <v>246</v>
      </c>
      <c r="M255" s="853"/>
      <c r="N255" s="144">
        <f t="shared" si="53"/>
        <v>1.0278684701492538</v>
      </c>
      <c r="O255" s="314" t="s">
        <v>171</v>
      </c>
      <c r="P255" s="315" t="str">
        <f>IFERROR(VLOOKUP(F255,[1]Trainingsarten!$A$9:$N$84,12,FALSE),"")</f>
        <v/>
      </c>
      <c r="Q255" s="316" t="s">
        <v>14</v>
      </c>
      <c r="R255" s="316" t="str">
        <f>IFERROR(VLOOKUP(F255,[1]Trainingsarten!$A$9:$N$84,14,FALSE),"")</f>
        <v/>
      </c>
      <c r="S255" s="317">
        <f t="shared" si="51"/>
        <v>1.6291390728476822</v>
      </c>
      <c r="T255" s="318">
        <f t="shared" si="48"/>
        <v>59.406762033586332</v>
      </c>
      <c r="U255" s="319">
        <f t="shared" si="47"/>
        <v>51.077473173770564</v>
      </c>
      <c r="V255" s="320">
        <f t="shared" si="49"/>
        <v>0.79992900874351847</v>
      </c>
      <c r="W255" s="321">
        <f t="shared" si="52"/>
        <v>1.1630716701955619</v>
      </c>
      <c r="X255" s="322"/>
      <c r="Y255" s="323"/>
      <c r="Z255" s="319"/>
      <c r="AA255" s="324"/>
      <c r="AB255" s="317"/>
    </row>
    <row r="256" spans="2:28" x14ac:dyDescent="0.2">
      <c r="B256" s="37" t="s">
        <v>27</v>
      </c>
      <c r="C256" s="325">
        <v>43344</v>
      </c>
      <c r="D256" s="318" t="s">
        <v>209</v>
      </c>
      <c r="E256" s="2277"/>
      <c r="F256" s="893" t="s">
        <v>98</v>
      </c>
      <c r="G256" s="353">
        <v>3.8240740740740742E-2</v>
      </c>
      <c r="H256" s="852">
        <v>10.1</v>
      </c>
      <c r="I256" s="701">
        <f t="shared" si="44"/>
        <v>3.7862119545287866E-3</v>
      </c>
      <c r="J256" s="313">
        <v>132</v>
      </c>
      <c r="K256" s="312">
        <v>59</v>
      </c>
      <c r="L256" s="313">
        <v>216</v>
      </c>
      <c r="M256" s="853"/>
      <c r="N256" s="144">
        <f t="shared" si="53"/>
        <v>1.0546239101522095</v>
      </c>
      <c r="O256" s="314" t="s">
        <v>110</v>
      </c>
      <c r="P256" s="315" t="str">
        <f>IFERROR(VLOOKUP(F256,[1]Trainingsarten!$A$9:$N$84,12,FALSE),"")</f>
        <v/>
      </c>
      <c r="Q256" s="316" t="s">
        <v>14</v>
      </c>
      <c r="R256" s="316" t="str">
        <f>IFERROR(VLOOKUP(F256,[1]Trainingsarten!$A$9:$N$84,14,FALSE),"")</f>
        <v/>
      </c>
      <c r="S256" s="317">
        <f t="shared" si="51"/>
        <v>1.6363636363636365</v>
      </c>
      <c r="T256" s="318">
        <f t="shared" si="48"/>
        <v>59.348653171645431</v>
      </c>
      <c r="U256" s="319">
        <f t="shared" si="47"/>
        <v>51.266104764871265</v>
      </c>
      <c r="V256" s="320">
        <f t="shared" si="49"/>
        <v>-8.3292888598157688</v>
      </c>
      <c r="W256" s="321">
        <f t="shared" si="52"/>
        <v>1.1576587190277916</v>
      </c>
      <c r="X256" s="322"/>
      <c r="Y256" s="323"/>
      <c r="Z256" s="319"/>
      <c r="AA256" s="324"/>
      <c r="AB256" s="317"/>
    </row>
    <row r="257" spans="2:28" ht="16" thickBot="1" x14ac:dyDescent="0.25">
      <c r="B257" s="38">
        <f>AVERAGE(W251:W257)</f>
        <v>1.1561412211152025</v>
      </c>
      <c r="C257" s="150">
        <v>43345</v>
      </c>
      <c r="D257" s="92" t="s">
        <v>210</v>
      </c>
      <c r="E257" s="2281"/>
      <c r="F257" s="878" t="s">
        <v>166</v>
      </c>
      <c r="G257" s="81">
        <v>8.8159722222222223E-2</v>
      </c>
      <c r="H257" s="678">
        <v>23.4</v>
      </c>
      <c r="I257" s="894">
        <f t="shared" si="44"/>
        <v>3.7675094966761638E-3</v>
      </c>
      <c r="J257" s="86">
        <v>134</v>
      </c>
      <c r="K257" s="85">
        <v>131</v>
      </c>
      <c r="L257" s="86">
        <v>216</v>
      </c>
      <c r="M257" s="681"/>
      <c r="N257" s="88">
        <f t="shared" si="53"/>
        <v>1.049414466130884</v>
      </c>
      <c r="O257" s="89" t="s">
        <v>110</v>
      </c>
      <c r="P257" s="90" t="str">
        <f>IFERROR(VLOOKUP(F257,[1]Trainingsarten!$A$9:$N$84,12,FALSE),"")</f>
        <v/>
      </c>
      <c r="Q257" s="91" t="s">
        <v>14</v>
      </c>
      <c r="R257" s="91" t="str">
        <f>IFERROR(VLOOKUP(F257,[1]Trainingsarten!$A$9:$N$84,14,FALSE),"")</f>
        <v/>
      </c>
      <c r="S257" s="53">
        <f t="shared" si="51"/>
        <v>1.6119402985074627</v>
      </c>
      <c r="T257" s="92">
        <f t="shared" si="48"/>
        <v>69.584559861410369</v>
      </c>
      <c r="U257" s="79">
        <f t="shared" si="47"/>
        <v>53.164530841898141</v>
      </c>
      <c r="V257" s="93">
        <f t="shared" si="49"/>
        <v>-8.0825484067741655</v>
      </c>
      <c r="W257" s="895">
        <f t="shared" si="52"/>
        <v>1.3088530785373143</v>
      </c>
      <c r="X257" s="7"/>
      <c r="Y257" s="8"/>
      <c r="Z257" s="6"/>
      <c r="AA257" s="9"/>
      <c r="AB257" s="10"/>
    </row>
    <row r="258" spans="2:28" ht="16" thickBot="1" x14ac:dyDescent="0.25">
      <c r="B258" s="896">
        <f>B251+1</f>
        <v>36</v>
      </c>
      <c r="C258" s="897">
        <v>43346</v>
      </c>
      <c r="D258" s="898"/>
      <c r="E258" s="2282"/>
      <c r="F258" s="899"/>
      <c r="G258" s="900"/>
      <c r="H258" s="901" t="str">
        <f>IFERROR(VLOOKUP(F258,[1]Trainingsarten!$A$9:$K$78,10,FALSE),"")</f>
        <v/>
      </c>
      <c r="I258" s="902" t="str">
        <f t="shared" si="44"/>
        <v/>
      </c>
      <c r="J258" s="903"/>
      <c r="K258" s="904"/>
      <c r="L258" s="905"/>
      <c r="M258" s="906"/>
      <c r="N258" s="907" t="str">
        <f t="shared" si="53"/>
        <v/>
      </c>
      <c r="O258" s="908"/>
      <c r="P258" s="909" t="str">
        <f>IFERROR(VLOOKUP(F258,[1]Trainingsarten!$A$9:$N$84,12,FALSE),"")</f>
        <v/>
      </c>
      <c r="Q258" s="910" t="s">
        <v>14</v>
      </c>
      <c r="R258" s="910" t="str">
        <f>IFERROR(VLOOKUP(F258,[1]Trainingsarten!$A$9:$N$84,14,FALSE),"")</f>
        <v/>
      </c>
      <c r="S258" s="911" t="str">
        <f t="shared" si="51"/>
        <v/>
      </c>
      <c r="T258" s="912">
        <f t="shared" si="48"/>
        <v>59.643908452637461</v>
      </c>
      <c r="U258" s="913">
        <f t="shared" si="47"/>
        <v>51.898708678995803</v>
      </c>
      <c r="V258" s="914">
        <f t="shared" si="49"/>
        <v>-16.420029019512228</v>
      </c>
      <c r="W258" s="76">
        <f t="shared" si="52"/>
        <v>1.1492368494473979</v>
      </c>
      <c r="X258" s="7"/>
      <c r="Y258" s="8"/>
      <c r="Z258" s="6"/>
      <c r="AA258" s="9"/>
      <c r="AB258" s="10"/>
    </row>
    <row r="259" spans="2:28" x14ac:dyDescent="0.2">
      <c r="B259" s="915" t="s">
        <v>26</v>
      </c>
      <c r="C259" s="916">
        <v>43347</v>
      </c>
      <c r="D259" s="917"/>
      <c r="E259" s="2283"/>
      <c r="F259" s="918"/>
      <c r="G259" s="521"/>
      <c r="H259" s="919" t="str">
        <f>IFERROR(VLOOKUP(F259,[1]Trainingsarten!$A$9:$K$78,10,FALSE),"")</f>
        <v/>
      </c>
      <c r="I259" s="920" t="str">
        <f t="shared" si="44"/>
        <v/>
      </c>
      <c r="J259" s="921"/>
      <c r="K259" s="524"/>
      <c r="L259" s="525"/>
      <c r="M259" s="922"/>
      <c r="N259" s="818" t="str">
        <f t="shared" si="53"/>
        <v/>
      </c>
      <c r="O259" s="527"/>
      <c r="P259" s="315" t="str">
        <f>IFERROR(VLOOKUP(F259,[1]Trainingsarten!$A$9:$N$84,12,FALSE),"")</f>
        <v/>
      </c>
      <c r="Q259" s="316" t="s">
        <v>14</v>
      </c>
      <c r="R259" s="316" t="str">
        <f>IFERROR(VLOOKUP(F259,[1]Trainingsarten!$A$9:$N$84,14,FALSE),"")</f>
        <v/>
      </c>
      <c r="S259" s="317" t="str">
        <f t="shared" si="51"/>
        <v/>
      </c>
      <c r="T259" s="318">
        <f t="shared" si="48"/>
        <v>51.12335010226068</v>
      </c>
      <c r="U259" s="319">
        <f t="shared" si="47"/>
        <v>50.663025139019709</v>
      </c>
      <c r="V259" s="320">
        <f t="shared" si="49"/>
        <v>-7.7451997736416587</v>
      </c>
      <c r="W259" s="321">
        <f t="shared" si="52"/>
        <v>1.0090860141489348</v>
      </c>
      <c r="X259" s="322"/>
      <c r="Y259" s="323"/>
      <c r="Z259" s="319"/>
      <c r="AA259" s="324"/>
      <c r="AB259" s="317"/>
    </row>
    <row r="260" spans="2:28" ht="16" thickBot="1" x14ac:dyDescent="0.25">
      <c r="B260" s="33">
        <f>SUM(H258:H264)</f>
        <v>33.200000000000003</v>
      </c>
      <c r="C260" s="518">
        <v>43348</v>
      </c>
      <c r="D260" s="519" t="s">
        <v>211</v>
      </c>
      <c r="E260" s="2265"/>
      <c r="F260" s="918" t="s">
        <v>98</v>
      </c>
      <c r="G260" s="521">
        <v>4.462962962962963E-2</v>
      </c>
      <c r="H260" s="919">
        <v>11.6</v>
      </c>
      <c r="I260" s="920">
        <f t="shared" si="44"/>
        <v>3.8473818646232441E-3</v>
      </c>
      <c r="J260" s="921">
        <v>126</v>
      </c>
      <c r="K260" s="524">
        <v>64</v>
      </c>
      <c r="L260" s="525">
        <v>213</v>
      </c>
      <c r="M260" s="922"/>
      <c r="N260" s="818">
        <f t="shared" si="53"/>
        <v>1.0567781780751415</v>
      </c>
      <c r="O260" s="527" t="s">
        <v>110</v>
      </c>
      <c r="P260" s="315" t="str">
        <f>IFERROR(VLOOKUP(F260,[1]Trainingsarten!$A$9:$N$84,12,FALSE),"")</f>
        <v/>
      </c>
      <c r="Q260" s="316" t="s">
        <v>14</v>
      </c>
      <c r="R260" s="316" t="str">
        <f>IFERROR(VLOOKUP(F260,[1]Trainingsarten!$A$9:$N$84,14,FALSE),"")</f>
        <v/>
      </c>
      <c r="S260" s="317">
        <f t="shared" si="51"/>
        <v>1.6904761904761905</v>
      </c>
      <c r="T260" s="318">
        <f t="shared" si="48"/>
        <v>52.962871516223437</v>
      </c>
      <c r="U260" s="319">
        <f t="shared" si="47"/>
        <v>50.980572159519241</v>
      </c>
      <c r="V260" s="320">
        <f t="shared" si="49"/>
        <v>-0.46032496324097139</v>
      </c>
      <c r="W260" s="321">
        <f t="shared" si="52"/>
        <v>1.0388834270141485</v>
      </c>
      <c r="X260" s="322"/>
      <c r="Y260" s="323"/>
      <c r="Z260" s="319"/>
      <c r="AA260" s="324"/>
      <c r="AB260" s="317"/>
    </row>
    <row r="261" spans="2:28" x14ac:dyDescent="0.2">
      <c r="B261" s="35" t="s">
        <v>9</v>
      </c>
      <c r="C261" s="518">
        <v>43349</v>
      </c>
      <c r="D261" s="519"/>
      <c r="E261" s="2265"/>
      <c r="F261" s="918"/>
      <c r="G261" s="521"/>
      <c r="H261" s="919" t="str">
        <f>IFERROR(VLOOKUP(F261,[1]Trainingsarten!$A$9:$K$78,10,FALSE),"")</f>
        <v/>
      </c>
      <c r="I261" s="920" t="str">
        <f t="shared" si="44"/>
        <v/>
      </c>
      <c r="J261" s="921"/>
      <c r="K261" s="524"/>
      <c r="L261" s="525"/>
      <c r="M261" s="922"/>
      <c r="N261" s="818" t="str">
        <f t="shared" si="53"/>
        <v/>
      </c>
      <c r="O261" s="527"/>
      <c r="P261" s="315" t="str">
        <f>IFERROR(VLOOKUP(F261,[1]Trainingsarten!$A$9:$N$84,12,FALSE),"")</f>
        <v/>
      </c>
      <c r="Q261" s="316" t="s">
        <v>14</v>
      </c>
      <c r="R261" s="316" t="str">
        <f>IFERROR(VLOOKUP(F261,[1]Trainingsarten!$A$9:$N$84,14,FALSE),"")</f>
        <v/>
      </c>
      <c r="S261" s="317" t="str">
        <f t="shared" si="51"/>
        <v/>
      </c>
      <c r="T261" s="318">
        <f t="shared" si="48"/>
        <v>45.396747013905802</v>
      </c>
      <c r="U261" s="319">
        <f t="shared" si="47"/>
        <v>49.766749012864018</v>
      </c>
      <c r="V261" s="320">
        <f t="shared" si="49"/>
        <v>-1.9822993567041962</v>
      </c>
      <c r="W261" s="321">
        <f t="shared" si="52"/>
        <v>0.9121903261587645</v>
      </c>
      <c r="X261" s="322"/>
      <c r="Y261" s="323"/>
      <c r="Z261" s="319"/>
      <c r="AA261" s="324"/>
      <c r="AB261" s="317"/>
    </row>
    <row r="262" spans="2:28" ht="16" thickBot="1" x14ac:dyDescent="0.25">
      <c r="B262" s="36">
        <f>SUM(K258:K264)</f>
        <v>192</v>
      </c>
      <c r="C262" s="518">
        <v>43350</v>
      </c>
      <c r="D262" s="519" t="s">
        <v>212</v>
      </c>
      <c r="E262" s="2265"/>
      <c r="F262" s="918" t="s">
        <v>86</v>
      </c>
      <c r="G262" s="521">
        <v>3.5613425925925923E-2</v>
      </c>
      <c r="H262" s="919">
        <v>10</v>
      </c>
      <c r="I262" s="920">
        <f t="shared" ref="I262:I325" si="54">IFERROR(G262/H262,"")</f>
        <v>3.5613425925925925E-3</v>
      </c>
      <c r="J262" s="921">
        <v>140</v>
      </c>
      <c r="K262" s="524">
        <v>63</v>
      </c>
      <c r="L262" s="525">
        <v>227</v>
      </c>
      <c r="M262" s="922"/>
      <c r="N262" s="818">
        <f t="shared" si="53"/>
        <v>1.0425059701492536</v>
      </c>
      <c r="O262" s="527" t="s">
        <v>171</v>
      </c>
      <c r="P262" s="315">
        <f>IFERROR(VLOOKUP(F262,[1]Trainingsarten!$A$9:$N$84,12,FALSE),"")</f>
        <v>243.25</v>
      </c>
      <c r="Q262" s="316" t="s">
        <v>14</v>
      </c>
      <c r="R262" s="316">
        <f>IFERROR(VLOOKUP(F262,[1]Trainingsarten!$A$9:$N$84,14,FALSE),"")</f>
        <v>267.75</v>
      </c>
      <c r="S262" s="317">
        <f t="shared" si="51"/>
        <v>1.6214285714285714</v>
      </c>
      <c r="T262" s="318">
        <f t="shared" si="48"/>
        <v>47.911497440490685</v>
      </c>
      <c r="U262" s="319">
        <f t="shared" si="47"/>
        <v>50.08182641731964</v>
      </c>
      <c r="V262" s="320">
        <f t="shared" si="49"/>
        <v>4.3700019989582159</v>
      </c>
      <c r="W262" s="321">
        <f t="shared" si="52"/>
        <v>0.9566643404986046</v>
      </c>
      <c r="X262" s="322"/>
      <c r="Y262" s="323"/>
      <c r="Z262" s="319"/>
      <c r="AA262" s="324"/>
      <c r="AB262" s="317"/>
    </row>
    <row r="263" spans="2:28" x14ac:dyDescent="0.2">
      <c r="B263" s="37" t="s">
        <v>27</v>
      </c>
      <c r="C263" s="518">
        <v>43351</v>
      </c>
      <c r="D263" s="519" t="s">
        <v>213</v>
      </c>
      <c r="E263" s="2265"/>
      <c r="F263" s="918" t="s">
        <v>138</v>
      </c>
      <c r="G263" s="521">
        <v>4.520833333333333E-2</v>
      </c>
      <c r="H263" s="919">
        <v>11.6</v>
      </c>
      <c r="I263" s="920">
        <f t="shared" si="54"/>
        <v>3.8972701149425286E-3</v>
      </c>
      <c r="J263" s="921">
        <v>132</v>
      </c>
      <c r="K263" s="524">
        <v>65</v>
      </c>
      <c r="L263" s="525">
        <v>211</v>
      </c>
      <c r="M263" s="922"/>
      <c r="N263" s="818">
        <f t="shared" si="53"/>
        <v>1.0604297478126608</v>
      </c>
      <c r="O263" s="527" t="s">
        <v>110</v>
      </c>
      <c r="P263" s="315" t="str">
        <f>IFERROR(VLOOKUP(F263,[1]Trainingsarten!$A$9:$N$84,12,FALSE),"")</f>
        <v/>
      </c>
      <c r="Q263" s="316" t="s">
        <v>14</v>
      </c>
      <c r="R263" s="316" t="str">
        <f>IFERROR(VLOOKUP(F263,[1]Trainingsarten!$A$9:$N$84,14,FALSE),"")</f>
        <v/>
      </c>
      <c r="S263" s="317">
        <f t="shared" si="51"/>
        <v>1.5984848484848484</v>
      </c>
      <c r="T263" s="318">
        <f t="shared" si="48"/>
        <v>50.352712091849156</v>
      </c>
      <c r="U263" s="319">
        <f t="shared" si="47"/>
        <v>50.437021026431076</v>
      </c>
      <c r="V263" s="320">
        <f t="shared" si="49"/>
        <v>2.1703289768289551</v>
      </c>
      <c r="W263" s="321">
        <f t="shared" si="52"/>
        <v>0.99832843151982076</v>
      </c>
      <c r="X263" s="322"/>
      <c r="Y263" s="323"/>
      <c r="Z263" s="319"/>
      <c r="AA263" s="324"/>
      <c r="AB263" s="317"/>
    </row>
    <row r="264" spans="2:28" ht="16" thickBot="1" x14ac:dyDescent="0.25">
      <c r="B264" s="38">
        <f>AVERAGE(W258:W264)</f>
        <v>0.99156720722999314</v>
      </c>
      <c r="C264" s="529">
        <v>43352</v>
      </c>
      <c r="D264" s="530"/>
      <c r="E264" s="2266"/>
      <c r="F264" s="923"/>
      <c r="G264" s="532"/>
      <c r="H264" s="924" t="str">
        <f>IFERROR(VLOOKUP(F264,[1]Trainingsarten!$A$9:$K$78,10,FALSE),"")</f>
        <v/>
      </c>
      <c r="I264" s="925" t="str">
        <f t="shared" si="54"/>
        <v/>
      </c>
      <c r="J264" s="926"/>
      <c r="K264" s="536"/>
      <c r="L264" s="537"/>
      <c r="M264" s="927"/>
      <c r="N264" s="928" t="str">
        <f t="shared" si="53"/>
        <v/>
      </c>
      <c r="O264" s="539"/>
      <c r="P264" s="341" t="str">
        <f>IFERROR(VLOOKUP(F264,[1]Trainingsarten!$A$9:$N$84,12,FALSE),"")</f>
        <v/>
      </c>
      <c r="Q264" s="342" t="s">
        <v>14</v>
      </c>
      <c r="R264" s="342" t="str">
        <f>IFERROR(VLOOKUP(F264,[1]Trainingsarten!$A$9:$N$84,14,FALSE),"")</f>
        <v/>
      </c>
      <c r="S264" s="53" t="str">
        <f t="shared" si="51"/>
        <v/>
      </c>
      <c r="T264" s="343">
        <f t="shared" si="48"/>
        <v>43.159467507299276</v>
      </c>
      <c r="U264" s="55">
        <f t="shared" si="47"/>
        <v>49.236139573420814</v>
      </c>
      <c r="V264" s="344">
        <f t="shared" si="49"/>
        <v>8.4308934581919459E-2</v>
      </c>
      <c r="W264" s="94">
        <f t="shared" si="52"/>
        <v>0.87658106182228157</v>
      </c>
      <c r="X264" s="322"/>
      <c r="Y264" s="323"/>
      <c r="Z264" s="319"/>
      <c r="AA264" s="324"/>
      <c r="AB264" s="317"/>
    </row>
    <row r="265" spans="2:28" ht="16" thickBot="1" x14ac:dyDescent="0.25">
      <c r="B265" s="929">
        <f>B258+1</f>
        <v>37</v>
      </c>
      <c r="C265" s="930">
        <v>43353</v>
      </c>
      <c r="D265" s="545" t="s">
        <v>214</v>
      </c>
      <c r="E265" s="2267"/>
      <c r="F265" s="931" t="s">
        <v>88</v>
      </c>
      <c r="G265" s="547">
        <v>2.0555555555555556E-2</v>
      </c>
      <c r="H265" s="932">
        <v>5.4</v>
      </c>
      <c r="I265" s="933">
        <f t="shared" si="54"/>
        <v>3.8065843621399175E-3</v>
      </c>
      <c r="J265" s="552">
        <v>139</v>
      </c>
      <c r="K265" s="551">
        <v>36</v>
      </c>
      <c r="L265" s="552">
        <v>211</v>
      </c>
      <c r="M265" s="809"/>
      <c r="N265" s="810">
        <f t="shared" si="53"/>
        <v>1.0357545605306799</v>
      </c>
      <c r="O265" s="554" t="s">
        <v>171</v>
      </c>
      <c r="P265" s="347" t="str">
        <f>IFERROR(VLOOKUP(F265,[1]Trainingsarten!$A$9:$N$84,12,FALSE),"")</f>
        <v/>
      </c>
      <c r="Q265" s="72" t="s">
        <v>14</v>
      </c>
      <c r="R265" s="72" t="str">
        <f>IFERROR(VLOOKUP(F265,[1]Trainingsarten!$A$9:$N$84,14,FALSE),"")</f>
        <v/>
      </c>
      <c r="S265" s="934">
        <f t="shared" si="51"/>
        <v>1.5179856115107915</v>
      </c>
      <c r="T265" s="349">
        <f t="shared" si="48"/>
        <v>42.136686434827951</v>
      </c>
      <c r="U265" s="60">
        <f t="shared" si="47"/>
        <v>48.92099339310127</v>
      </c>
      <c r="V265" s="137">
        <f t="shared" si="49"/>
        <v>6.0766720661215388</v>
      </c>
      <c r="W265" s="935">
        <f t="shared" si="52"/>
        <v>0.86132115299134482</v>
      </c>
      <c r="X265" s="322"/>
      <c r="Y265" s="323"/>
      <c r="Z265" s="319"/>
      <c r="AA265" s="324"/>
      <c r="AB265" s="317"/>
    </row>
    <row r="266" spans="2:28" x14ac:dyDescent="0.2">
      <c r="B266" s="936" t="s">
        <v>26</v>
      </c>
      <c r="C266" s="518">
        <v>43354</v>
      </c>
      <c r="D266" s="519"/>
      <c r="E266" s="2265"/>
      <c r="F266" s="937"/>
      <c r="G266" s="521"/>
      <c r="H266" s="919" t="str">
        <f>IFERROR(VLOOKUP(F266,[1]Trainingsarten!$A$9:$K$78,10,FALSE),"")</f>
        <v/>
      </c>
      <c r="I266" s="938" t="str">
        <f t="shared" si="54"/>
        <v/>
      </c>
      <c r="J266" s="525"/>
      <c r="K266" s="524"/>
      <c r="L266" s="525"/>
      <c r="M266" s="922"/>
      <c r="N266" s="818" t="str">
        <f t="shared" si="53"/>
        <v/>
      </c>
      <c r="O266" s="527"/>
      <c r="P266" s="315" t="str">
        <f>IFERROR(VLOOKUP(F266,[1]Trainingsarten!$A$9:$N$84,12,FALSE),"")</f>
        <v/>
      </c>
      <c r="Q266" s="316" t="s">
        <v>14</v>
      </c>
      <c r="R266" s="316" t="str">
        <f>IFERROR(VLOOKUP(F266,[1]Trainingsarten!$A$9:$N$84,14,FALSE),"")</f>
        <v/>
      </c>
      <c r="S266" s="317" t="str">
        <f t="shared" si="51"/>
        <v/>
      </c>
      <c r="T266" s="318">
        <f t="shared" si="48"/>
        <v>36.117159801281097</v>
      </c>
      <c r="U266" s="319">
        <f t="shared" si="47"/>
        <v>47.75620783612267</v>
      </c>
      <c r="V266" s="320">
        <f t="shared" si="49"/>
        <v>6.7843069582733193</v>
      </c>
      <c r="W266" s="321">
        <f t="shared" si="52"/>
        <v>0.75628198799240032</v>
      </c>
      <c r="X266" s="322"/>
      <c r="Y266" s="323"/>
      <c r="Z266" s="319"/>
      <c r="AA266" s="324"/>
      <c r="AB266" s="317"/>
    </row>
    <row r="267" spans="2:28" ht="16" thickBot="1" x14ac:dyDescent="0.25">
      <c r="B267" s="33">
        <f>SUM(H265:H271)</f>
        <v>33.394999999999996</v>
      </c>
      <c r="C267" s="518">
        <v>43355</v>
      </c>
      <c r="D267" s="519" t="s">
        <v>215</v>
      </c>
      <c r="E267" s="2265"/>
      <c r="F267" s="937" t="s">
        <v>91</v>
      </c>
      <c r="G267" s="521">
        <v>2.8009259259259262E-2</v>
      </c>
      <c r="H267" s="939">
        <v>6.9</v>
      </c>
      <c r="I267" s="938">
        <f t="shared" si="54"/>
        <v>4.0593129361245301E-3</v>
      </c>
      <c r="J267" s="525">
        <v>131</v>
      </c>
      <c r="K267" s="524">
        <v>37</v>
      </c>
      <c r="L267" s="525">
        <v>203</v>
      </c>
      <c r="M267" s="922"/>
      <c r="N267" s="818">
        <f t="shared" si="53"/>
        <v>1.062643305213065</v>
      </c>
      <c r="O267" s="527" t="s">
        <v>171</v>
      </c>
      <c r="P267" s="315" t="str">
        <f>IFERROR(VLOOKUP(F267,[1]Trainingsarten!$A$9:$N$84,12,FALSE),"")</f>
        <v/>
      </c>
      <c r="Q267" s="316" t="s">
        <v>14</v>
      </c>
      <c r="R267" s="316" t="str">
        <f>IFERROR(VLOOKUP(F267,[1]Trainingsarten!$A$9:$N$84,14,FALSE),"")</f>
        <v/>
      </c>
      <c r="S267" s="317">
        <f t="shared" si="51"/>
        <v>1.5496183206106871</v>
      </c>
      <c r="T267" s="318">
        <f t="shared" si="48"/>
        <v>36.243279829669511</v>
      </c>
      <c r="U267" s="319">
        <f t="shared" si="47"/>
        <v>47.500107649548319</v>
      </c>
      <c r="V267" s="320">
        <f t="shared" si="49"/>
        <v>11.639048034841572</v>
      </c>
      <c r="W267" s="321">
        <f t="shared" si="52"/>
        <v>0.76301468824174656</v>
      </c>
      <c r="X267" s="322"/>
      <c r="Y267" s="323"/>
      <c r="Z267" s="319"/>
      <c r="AA267" s="324"/>
      <c r="AB267" s="317"/>
    </row>
    <row r="268" spans="2:28" x14ac:dyDescent="0.2">
      <c r="B268" s="35" t="s">
        <v>9</v>
      </c>
      <c r="C268" s="518">
        <v>43356</v>
      </c>
      <c r="D268" s="519"/>
      <c r="E268" s="2265"/>
      <c r="F268" s="937"/>
      <c r="G268" s="521"/>
      <c r="H268" s="939" t="str">
        <f>IFERROR(VLOOKUP(F268,[1]Trainingsarten!$A$9:$K$78,10,FALSE),"")</f>
        <v/>
      </c>
      <c r="I268" s="938" t="str">
        <f t="shared" si="54"/>
        <v/>
      </c>
      <c r="J268" s="525"/>
      <c r="K268" s="524"/>
      <c r="L268" s="525"/>
      <c r="M268" s="940"/>
      <c r="N268" s="818" t="str">
        <f t="shared" si="53"/>
        <v/>
      </c>
      <c r="O268" s="527"/>
      <c r="P268" s="315" t="str">
        <f>IFERROR(VLOOKUP(F268,[1]Trainingsarten!$A$9:$N$84,12,FALSE),"")</f>
        <v/>
      </c>
      <c r="Q268" s="316" t="s">
        <v>14</v>
      </c>
      <c r="R268" s="316" t="str">
        <f>IFERROR(VLOOKUP(F268,[1]Trainingsarten!$A$9:$N$84,14,FALSE),"")</f>
        <v/>
      </c>
      <c r="S268" s="317" t="str">
        <f t="shared" si="51"/>
        <v/>
      </c>
      <c r="T268" s="318">
        <f t="shared" si="48"/>
        <v>31.06566842543101</v>
      </c>
      <c r="U268" s="319">
        <f t="shared" si="47"/>
        <v>46.369152705511453</v>
      </c>
      <c r="V268" s="320">
        <f t="shared" si="49"/>
        <v>11.256827819878808</v>
      </c>
      <c r="W268" s="321">
        <f t="shared" si="52"/>
        <v>0.66996411650494825</v>
      </c>
      <c r="X268" s="322"/>
      <c r="Y268" s="323"/>
      <c r="Z268" s="319"/>
      <c r="AA268" s="324"/>
      <c r="AB268" s="317"/>
    </row>
    <row r="269" spans="2:28" ht="16" thickBot="1" x14ac:dyDescent="0.25">
      <c r="B269" s="36">
        <f>SUM(K265:K271)</f>
        <v>215</v>
      </c>
      <c r="C269" s="518">
        <v>43357</v>
      </c>
      <c r="D269" s="519"/>
      <c r="E269" s="2265"/>
      <c r="F269" s="937"/>
      <c r="G269" s="521"/>
      <c r="H269" s="939" t="str">
        <f>IFERROR(VLOOKUP(F269,[1]Trainingsarten!$A$9:$K$78,10,FALSE),"")</f>
        <v/>
      </c>
      <c r="I269" s="938" t="str">
        <f t="shared" si="54"/>
        <v/>
      </c>
      <c r="J269" s="525"/>
      <c r="K269" s="524"/>
      <c r="L269" s="525"/>
      <c r="M269" s="940"/>
      <c r="N269" s="818" t="str">
        <f t="shared" si="53"/>
        <v/>
      </c>
      <c r="O269" s="527"/>
      <c r="P269" s="315" t="str">
        <f>IFERROR(VLOOKUP(F269,[1]Trainingsarten!$A$9:$N$84,12,FALSE),"")</f>
        <v/>
      </c>
      <c r="Q269" s="316" t="s">
        <v>14</v>
      </c>
      <c r="R269" s="316" t="str">
        <f>IFERROR(VLOOKUP(F269,[1]Trainingsarten!$A$9:$N$84,14,FALSE),"")</f>
        <v/>
      </c>
      <c r="S269" s="317" t="str">
        <f t="shared" si="51"/>
        <v/>
      </c>
      <c r="T269" s="318">
        <f t="shared" si="48"/>
        <v>26.627715793226578</v>
      </c>
      <c r="U269" s="319">
        <f t="shared" ref="U269:U332" si="55">U268+(K269-U268)/42</f>
        <v>45.265125260142135</v>
      </c>
      <c r="V269" s="320">
        <f t="shared" si="49"/>
        <v>15.303484280080443</v>
      </c>
      <c r="W269" s="321">
        <f t="shared" si="52"/>
        <v>0.58826117546775936</v>
      </c>
      <c r="X269" s="322"/>
      <c r="Y269" s="323"/>
      <c r="Z269" s="319"/>
      <c r="AA269" s="324"/>
      <c r="AB269" s="317"/>
    </row>
    <row r="270" spans="2:28" x14ac:dyDescent="0.2">
      <c r="B270" s="37" t="s">
        <v>27</v>
      </c>
      <c r="C270" s="941">
        <v>43358</v>
      </c>
      <c r="D270" s="942" t="s">
        <v>216</v>
      </c>
      <c r="E270" s="2284" t="s">
        <v>40</v>
      </c>
      <c r="F270" s="943" t="s">
        <v>41</v>
      </c>
      <c r="G270" s="944">
        <v>6.4201388888888891E-2</v>
      </c>
      <c r="H270" s="945">
        <v>21.094999999999999</v>
      </c>
      <c r="I270" s="946">
        <f>IFERROR(G270/H270,"")</f>
        <v>3.0434410471149036E-3</v>
      </c>
      <c r="J270" s="947">
        <v>164</v>
      </c>
      <c r="K270" s="948">
        <v>142</v>
      </c>
      <c r="L270" s="947">
        <v>266</v>
      </c>
      <c r="M270" s="949"/>
      <c r="N270" s="950">
        <f t="shared" si="53"/>
        <v>1.0439638734509487</v>
      </c>
      <c r="O270" s="951" t="s">
        <v>171</v>
      </c>
      <c r="P270" s="952" t="str">
        <f>IFERROR(VLOOKUP(F270,[1]Trainingsarten!$A$9:$N$84,12,FALSE),"")</f>
        <v/>
      </c>
      <c r="Q270" s="953" t="s">
        <v>14</v>
      </c>
      <c r="R270" s="953" t="str">
        <f>IFERROR(VLOOKUP(F270,[1]Trainingsarten!$A$9:$N$84,14,FALSE),"")</f>
        <v/>
      </c>
      <c r="S270" s="317">
        <f t="shared" si="51"/>
        <v>1.6219512195121952</v>
      </c>
      <c r="T270" s="318">
        <f t="shared" ref="T270:T333" si="56">T269+(K270-T269)/7</f>
        <v>43.109470679908497</v>
      </c>
      <c r="U270" s="319">
        <f t="shared" si="55"/>
        <v>47.568336563472087</v>
      </c>
      <c r="V270" s="320">
        <f t="shared" ref="V270:V333" si="57">U269-T269</f>
        <v>18.637409466915557</v>
      </c>
      <c r="W270" s="321">
        <f t="shared" si="52"/>
        <v>0.90626399395711532</v>
      </c>
      <c r="X270" s="322"/>
      <c r="Y270" s="323"/>
      <c r="Z270" s="319"/>
      <c r="AA270" s="324"/>
      <c r="AB270" s="317"/>
    </row>
    <row r="271" spans="2:28" ht="16" thickBot="1" x14ac:dyDescent="0.25">
      <c r="B271" s="38">
        <f>AVERAGE(W265:W271)</f>
        <v>0.76297872997848093</v>
      </c>
      <c r="C271" s="150">
        <v>43359</v>
      </c>
      <c r="D271" s="393"/>
      <c r="E271" s="2261"/>
      <c r="F271" s="773"/>
      <c r="G271" s="81"/>
      <c r="H271" s="774"/>
      <c r="I271" s="894" t="str">
        <f t="shared" si="54"/>
        <v/>
      </c>
      <c r="J271" s="86"/>
      <c r="K271" s="85"/>
      <c r="L271" s="86"/>
      <c r="M271" s="681"/>
      <c r="N271" s="88" t="str">
        <f t="shared" si="53"/>
        <v/>
      </c>
      <c r="O271" s="89"/>
      <c r="P271" s="90" t="str">
        <f>IFERROR(VLOOKUP(F271,[1]Trainingsarten!$A$9:$N$84,12,FALSE),"")</f>
        <v/>
      </c>
      <c r="Q271" s="91" t="s">
        <v>14</v>
      </c>
      <c r="R271" s="91" t="str">
        <f>IFERROR(VLOOKUP(F271,[1]Trainingsarten!$A$9:$N$84,14,FALSE),"")</f>
        <v/>
      </c>
      <c r="S271" s="53" t="str">
        <f t="shared" si="51"/>
        <v/>
      </c>
      <c r="T271" s="92">
        <f t="shared" si="56"/>
        <v>36.950974868492999</v>
      </c>
      <c r="U271" s="393">
        <f t="shared" si="55"/>
        <v>46.435757121484656</v>
      </c>
      <c r="V271" s="93">
        <f t="shared" si="57"/>
        <v>4.4588658835635897</v>
      </c>
      <c r="W271" s="895">
        <f t="shared" si="52"/>
        <v>0.79574399469405255</v>
      </c>
      <c r="X271" s="322"/>
      <c r="Y271" s="323"/>
      <c r="Z271" s="319"/>
      <c r="AA271" s="324"/>
      <c r="AB271" s="317"/>
    </row>
    <row r="272" spans="2:28" ht="16" thickBot="1" x14ac:dyDescent="0.25">
      <c r="B272" s="954">
        <f>B265+1</f>
        <v>38</v>
      </c>
      <c r="C272" s="955">
        <v>43360</v>
      </c>
      <c r="D272" s="956"/>
      <c r="E272" s="2285"/>
      <c r="F272" s="957"/>
      <c r="G272" s="958"/>
      <c r="H272" s="959" t="str">
        <f>IFERROR(VLOOKUP(F272,[1]Trainingsarten!$A$9:$K$78,10,FALSE),"")</f>
        <v/>
      </c>
      <c r="I272" s="960" t="str">
        <f t="shared" si="54"/>
        <v/>
      </c>
      <c r="J272" s="961"/>
      <c r="K272" s="962"/>
      <c r="L272" s="963"/>
      <c r="M272" s="964"/>
      <c r="N272" s="965" t="str">
        <f t="shared" si="53"/>
        <v/>
      </c>
      <c r="O272" s="966"/>
      <c r="P272" s="967" t="str">
        <f>IFERROR(VLOOKUP(F272,[1]Trainingsarten!$A$9:$N$84,12,FALSE),"")</f>
        <v/>
      </c>
      <c r="Q272" s="968" t="s">
        <v>14</v>
      </c>
      <c r="R272" s="968" t="str">
        <f>IFERROR(VLOOKUP(F272,[1]Trainingsarten!$A$9:$N$84,14,FALSE),"")</f>
        <v/>
      </c>
      <c r="S272" s="969" t="str">
        <f t="shared" si="51"/>
        <v/>
      </c>
      <c r="T272" s="970">
        <f t="shared" si="56"/>
        <v>31.672264172993998</v>
      </c>
      <c r="U272" s="956">
        <f t="shared" si="55"/>
        <v>45.3301438566874</v>
      </c>
      <c r="V272" s="971">
        <f t="shared" si="57"/>
        <v>9.484782252991657</v>
      </c>
      <c r="W272" s="350">
        <f t="shared" si="52"/>
        <v>0.69870204412160708</v>
      </c>
      <c r="X272" s="322"/>
      <c r="Y272" s="323"/>
      <c r="Z272" s="319"/>
      <c r="AA272" s="324"/>
      <c r="AB272" s="317"/>
    </row>
    <row r="273" spans="1:30" x14ac:dyDescent="0.2">
      <c r="B273" s="972" t="s">
        <v>26</v>
      </c>
      <c r="C273" s="325">
        <v>43361</v>
      </c>
      <c r="D273" s="319"/>
      <c r="E273" s="2257"/>
      <c r="F273" s="352"/>
      <c r="G273" s="353"/>
      <c r="H273" s="973" t="str">
        <f>IFERROR(VLOOKUP(F273,[1]Trainingsarten!$A$9:$K$78,10,FALSE),"")</f>
        <v/>
      </c>
      <c r="I273" s="974" t="str">
        <f t="shared" si="54"/>
        <v/>
      </c>
      <c r="J273" s="975"/>
      <c r="K273" s="312"/>
      <c r="L273" s="313"/>
      <c r="M273" s="976"/>
      <c r="N273" s="144" t="str">
        <f t="shared" si="53"/>
        <v/>
      </c>
      <c r="O273" s="314"/>
      <c r="P273" s="315" t="str">
        <f>IFERROR(VLOOKUP(F273,[1]Trainingsarten!$A$9:$N$84,12,FALSE),"")</f>
        <v/>
      </c>
      <c r="Q273" s="316" t="s">
        <v>14</v>
      </c>
      <c r="R273" s="316" t="str">
        <f>IFERROR(VLOOKUP(F273,[1]Trainingsarten!$A$9:$N$84,14,FALSE),"")</f>
        <v/>
      </c>
      <c r="S273" s="317" t="str">
        <f t="shared" si="51"/>
        <v/>
      </c>
      <c r="T273" s="318">
        <f t="shared" si="56"/>
        <v>27.147655005423427</v>
      </c>
      <c r="U273" s="319">
        <f t="shared" si="55"/>
        <v>44.250854717242461</v>
      </c>
      <c r="V273" s="320">
        <f t="shared" si="57"/>
        <v>13.657879683693402</v>
      </c>
      <c r="W273" s="321">
        <f t="shared" si="52"/>
        <v>0.61349447776531363</v>
      </c>
      <c r="X273" s="322"/>
      <c r="Y273" s="323"/>
      <c r="Z273" s="319"/>
      <c r="AA273" s="324"/>
      <c r="AB273" s="317"/>
    </row>
    <row r="274" spans="1:30" ht="16" thickBot="1" x14ac:dyDescent="0.25">
      <c r="B274" s="33">
        <f>SUM(H272:H278)</f>
        <v>21.48</v>
      </c>
      <c r="C274" s="325">
        <v>43362</v>
      </c>
      <c r="D274" s="319"/>
      <c r="E274" s="2257"/>
      <c r="F274" s="352"/>
      <c r="G274" s="353"/>
      <c r="H274" s="973" t="str">
        <f>IFERROR(VLOOKUP(F274,[1]Trainingsarten!$A$9:$K$78,10,FALSE),"")</f>
        <v/>
      </c>
      <c r="I274" s="974" t="str">
        <f t="shared" si="54"/>
        <v/>
      </c>
      <c r="J274" s="975"/>
      <c r="K274" s="312"/>
      <c r="L274" s="313"/>
      <c r="M274" s="976"/>
      <c r="N274" s="144" t="str">
        <f t="shared" si="53"/>
        <v/>
      </c>
      <c r="O274" s="314"/>
      <c r="P274" s="315" t="str">
        <f>IFERROR(VLOOKUP(F274,[1]Trainingsarten!$A$9:$N$84,12,FALSE),"")</f>
        <v/>
      </c>
      <c r="Q274" s="316" t="s">
        <v>14</v>
      </c>
      <c r="R274" s="316" t="str">
        <f>IFERROR(VLOOKUP(F274,[1]Trainingsarten!$A$9:$N$84,14,FALSE),"")</f>
        <v/>
      </c>
      <c r="S274" s="317" t="str">
        <f t="shared" si="51"/>
        <v/>
      </c>
      <c r="T274" s="318">
        <f t="shared" si="56"/>
        <v>23.269418576077225</v>
      </c>
      <c r="U274" s="319">
        <f t="shared" si="55"/>
        <v>43.197262938260501</v>
      </c>
      <c r="V274" s="320">
        <f t="shared" si="57"/>
        <v>17.103199711819034</v>
      </c>
      <c r="W274" s="321">
        <f t="shared" si="52"/>
        <v>0.53867807803783629</v>
      </c>
      <c r="X274" s="322"/>
      <c r="Y274" s="323"/>
      <c r="Z274" s="319"/>
      <c r="AA274" s="324"/>
      <c r="AB274" s="317"/>
    </row>
    <row r="275" spans="1:30" x14ac:dyDescent="0.2">
      <c r="B275" s="35" t="s">
        <v>9</v>
      </c>
      <c r="C275" s="325">
        <v>43363</v>
      </c>
      <c r="D275" s="319" t="s">
        <v>217</v>
      </c>
      <c r="E275" s="2257"/>
      <c r="F275" s="352" t="s">
        <v>98</v>
      </c>
      <c r="G275" s="353">
        <v>4.4444444444444446E-2</v>
      </c>
      <c r="H275" s="973">
        <v>11.51</v>
      </c>
      <c r="I275" s="974">
        <f t="shared" si="54"/>
        <v>3.8613765807510381E-3</v>
      </c>
      <c r="J275" s="975">
        <v>138</v>
      </c>
      <c r="K275" s="312">
        <v>67</v>
      </c>
      <c r="L275" s="313">
        <v>215</v>
      </c>
      <c r="M275" s="976"/>
      <c r="N275" s="144">
        <f t="shared" si="53"/>
        <v>1.0705810651347953</v>
      </c>
      <c r="O275" s="314" t="s">
        <v>110</v>
      </c>
      <c r="P275" s="315" t="str">
        <f>IFERROR(VLOOKUP(F275,[1]Trainingsarten!$A$9:$N$84,12,FALSE),"")</f>
        <v/>
      </c>
      <c r="Q275" s="316" t="s">
        <v>14</v>
      </c>
      <c r="R275" s="316" t="str">
        <f>IFERROR(VLOOKUP(F275,[1]Trainingsarten!$A$9:$N$84,14,FALSE),"")</f>
        <v/>
      </c>
      <c r="S275" s="317">
        <f t="shared" si="51"/>
        <v>1.5579710144927537</v>
      </c>
      <c r="T275" s="318">
        <f t="shared" si="56"/>
        <v>29.516644493780479</v>
      </c>
      <c r="U275" s="319">
        <f t="shared" si="55"/>
        <v>43.763994773063821</v>
      </c>
      <c r="V275" s="320">
        <f t="shared" si="57"/>
        <v>19.927844362183276</v>
      </c>
      <c r="W275" s="321">
        <f t="shared" si="52"/>
        <v>0.67445041630312041</v>
      </c>
      <c r="X275" s="322"/>
      <c r="Y275" s="323"/>
      <c r="Z275" s="319"/>
      <c r="AA275" s="324"/>
      <c r="AB275" s="317"/>
    </row>
    <row r="276" spans="1:30" ht="16" thickBot="1" x14ac:dyDescent="0.25">
      <c r="B276" s="36">
        <f>SUM(K272:K278)</f>
        <v>131</v>
      </c>
      <c r="C276" s="325">
        <v>43364</v>
      </c>
      <c r="D276" s="319"/>
      <c r="E276" s="2257"/>
      <c r="F276" s="352"/>
      <c r="G276" s="353"/>
      <c r="H276" s="973"/>
      <c r="I276" s="974"/>
      <c r="J276" s="975"/>
      <c r="K276" s="312"/>
      <c r="L276" s="313"/>
      <c r="M276" s="976"/>
      <c r="N276" s="144" t="str">
        <f t="shared" si="53"/>
        <v/>
      </c>
      <c r="O276" s="314"/>
      <c r="P276" s="315" t="str">
        <f>IFERROR(VLOOKUP(F276,[1]Trainingsarten!$A$9:$N$84,12,FALSE),"")</f>
        <v/>
      </c>
      <c r="Q276" s="316" t="s">
        <v>14</v>
      </c>
      <c r="R276" s="316" t="str">
        <f>IFERROR(VLOOKUP(F276,[1]Trainingsarten!$A$9:$N$84,14,FALSE),"")</f>
        <v/>
      </c>
      <c r="S276" s="317" t="str">
        <f t="shared" si="51"/>
        <v/>
      </c>
      <c r="T276" s="318">
        <f t="shared" si="56"/>
        <v>25.299980994668982</v>
      </c>
      <c r="U276" s="319">
        <f t="shared" si="55"/>
        <v>42.721994897514683</v>
      </c>
      <c r="V276" s="320">
        <f t="shared" si="57"/>
        <v>14.247350279283342</v>
      </c>
      <c r="W276" s="321">
        <f t="shared" si="52"/>
        <v>0.5922003655344471</v>
      </c>
      <c r="X276" s="322"/>
      <c r="Y276" s="323"/>
      <c r="Z276" s="319"/>
      <c r="AA276" s="324"/>
      <c r="AB276" s="317"/>
    </row>
    <row r="277" spans="1:30" x14ac:dyDescent="0.2">
      <c r="B277" s="37" t="s">
        <v>27</v>
      </c>
      <c r="C277" s="325">
        <v>43365</v>
      </c>
      <c r="D277" s="319" t="s">
        <v>218</v>
      </c>
      <c r="E277" s="2257"/>
      <c r="F277" s="352" t="s">
        <v>219</v>
      </c>
      <c r="G277" s="353">
        <v>3.770833333333333E-2</v>
      </c>
      <c r="H277" s="973">
        <v>9.9700000000000006</v>
      </c>
      <c r="I277" s="974">
        <f t="shared" si="54"/>
        <v>3.7821798729521894E-3</v>
      </c>
      <c r="J277" s="975">
        <v>135</v>
      </c>
      <c r="K277" s="312">
        <v>64</v>
      </c>
      <c r="L277" s="313">
        <v>221</v>
      </c>
      <c r="M277" s="976"/>
      <c r="N277" s="144">
        <f t="shared" si="53"/>
        <v>1.0778873935238549</v>
      </c>
      <c r="O277" s="314" t="s">
        <v>110</v>
      </c>
      <c r="P277" s="315" t="str">
        <f>IFERROR(VLOOKUP(F277,[1]Trainingsarten!$A$9:$N$84,12,FALSE),"")</f>
        <v/>
      </c>
      <c r="Q277" s="316" t="s">
        <v>14</v>
      </c>
      <c r="R277" s="316" t="str">
        <f>IFERROR(VLOOKUP(F277,[1]Trainingsarten!$A$9:$N$84,14,FALSE),"")</f>
        <v/>
      </c>
      <c r="S277" s="317">
        <f t="shared" si="51"/>
        <v>1.6370370370370371</v>
      </c>
      <c r="T277" s="318">
        <f t="shared" si="56"/>
        <v>30.828555138287697</v>
      </c>
      <c r="U277" s="319">
        <f t="shared" si="55"/>
        <v>43.228614066621475</v>
      </c>
      <c r="V277" s="320">
        <f t="shared" si="57"/>
        <v>17.422013902845702</v>
      </c>
      <c r="W277" s="321">
        <f t="shared" si="52"/>
        <v>0.71315159655075888</v>
      </c>
      <c r="X277" s="322"/>
      <c r="Y277" s="323"/>
      <c r="Z277" s="319"/>
      <c r="AA277" s="324"/>
      <c r="AB277" s="317"/>
    </row>
    <row r="278" spans="1:30" ht="16" thickBot="1" x14ac:dyDescent="0.25">
      <c r="B278" s="38">
        <f>AVERAGE(W272:W278)</f>
        <v>0.63669412399534409</v>
      </c>
      <c r="C278" s="269">
        <v>43366</v>
      </c>
      <c r="D278" s="55"/>
      <c r="E278" s="2255"/>
      <c r="F278" s="386"/>
      <c r="G278" s="431"/>
      <c r="H278" s="854" t="str">
        <f>IFERROR(VLOOKUP(F278,[1]Trainingsarten!$A$9:$K$78,10,FALSE),"")</f>
        <v/>
      </c>
      <c r="I278" s="884" t="str">
        <f t="shared" si="54"/>
        <v/>
      </c>
      <c r="J278" s="885"/>
      <c r="K278" s="338"/>
      <c r="L278" s="339"/>
      <c r="M278" s="855"/>
      <c r="N278" s="49" t="str">
        <f t="shared" si="53"/>
        <v/>
      </c>
      <c r="O278" s="340"/>
      <c r="P278" s="341" t="str">
        <f>IFERROR(VLOOKUP(F278,[1]Trainingsarten!$A$9:$N$84,12,FALSE),"")</f>
        <v/>
      </c>
      <c r="Q278" s="342" t="s">
        <v>14</v>
      </c>
      <c r="R278" s="342" t="str">
        <f>IFERROR(VLOOKUP(F278,[1]Trainingsarten!$A$9:$N$84,14,FALSE),"")</f>
        <v/>
      </c>
      <c r="S278" s="53" t="str">
        <f t="shared" ref="S278:S280" si="58">IFERROR(L278/J278,"")</f>
        <v/>
      </c>
      <c r="T278" s="343">
        <f t="shared" si="56"/>
        <v>26.424475832818025</v>
      </c>
      <c r="U278" s="55">
        <f t="shared" si="55"/>
        <v>42.199361350749534</v>
      </c>
      <c r="V278" s="344">
        <f t="shared" si="57"/>
        <v>12.400058928333777</v>
      </c>
      <c r="W278" s="94">
        <f t="shared" si="52"/>
        <v>0.62618188965432486</v>
      </c>
      <c r="X278" s="322"/>
      <c r="Y278" s="323"/>
      <c r="Z278" s="319"/>
      <c r="AA278" s="324"/>
      <c r="AB278" s="317"/>
    </row>
    <row r="279" spans="1:30" ht="16" thickBot="1" x14ac:dyDescent="0.25">
      <c r="B279" s="977">
        <f>B272+1</f>
        <v>39</v>
      </c>
      <c r="C279" s="389">
        <v>43367</v>
      </c>
      <c r="D279" s="60"/>
      <c r="E279" s="2247"/>
      <c r="F279" s="61"/>
      <c r="G279" s="978"/>
      <c r="H279" s="979" t="str">
        <f>IFERROR(VLOOKUP(F279,[1]Trainingsarten!$A$9:$K$78,10,FALSE),"")</f>
        <v/>
      </c>
      <c r="I279" s="888" t="str">
        <f t="shared" si="54"/>
        <v/>
      </c>
      <c r="J279" s="67"/>
      <c r="K279" s="66"/>
      <c r="L279" s="67"/>
      <c r="M279" s="889"/>
      <c r="N279" s="69" t="str">
        <f t="shared" si="53"/>
        <v/>
      </c>
      <c r="O279" s="70"/>
      <c r="P279" s="347" t="str">
        <f>IFERROR(VLOOKUP(F279,[1]Trainingsarten!$A$9:$N$84,12,FALSE),"")</f>
        <v/>
      </c>
      <c r="Q279" s="72" t="s">
        <v>14</v>
      </c>
      <c r="R279" s="72" t="str">
        <f>IFERROR(VLOOKUP(F279,[1]Trainingsarten!$A$9:$N$84,14,FALSE),"")</f>
        <v/>
      </c>
      <c r="S279" s="980" t="str">
        <f t="shared" si="58"/>
        <v/>
      </c>
      <c r="T279" s="349">
        <f t="shared" si="56"/>
        <v>22.649550713844022</v>
      </c>
      <c r="U279" s="60">
        <f t="shared" si="55"/>
        <v>41.194614651922166</v>
      </c>
      <c r="V279" s="137">
        <f t="shared" si="57"/>
        <v>15.774885517931509</v>
      </c>
      <c r="W279" s="981">
        <f t="shared" si="52"/>
        <v>0.5498182445745291</v>
      </c>
      <c r="X279" s="322"/>
      <c r="Y279" s="323"/>
      <c r="Z279" s="319"/>
      <c r="AA279" s="324"/>
      <c r="AB279" s="317"/>
    </row>
    <row r="280" spans="1:30" x14ac:dyDescent="0.2">
      <c r="B280" s="982" t="s">
        <v>26</v>
      </c>
      <c r="C280" s="325">
        <v>43368</v>
      </c>
      <c r="D280" s="319"/>
      <c r="E280" s="2257"/>
      <c r="F280" s="352"/>
      <c r="G280" s="308"/>
      <c r="H280" s="983" t="str">
        <f>IFERROR(VLOOKUP(F280,[1]Trainingsarten!$A$9:$K$78,10,FALSE),"")</f>
        <v/>
      </c>
      <c r="I280" s="701" t="str">
        <f t="shared" si="54"/>
        <v/>
      </c>
      <c r="J280" s="313"/>
      <c r="K280" s="312"/>
      <c r="L280" s="313"/>
      <c r="M280" s="976"/>
      <c r="N280" s="144" t="str">
        <f t="shared" si="53"/>
        <v/>
      </c>
      <c r="O280" s="314"/>
      <c r="P280" s="315" t="str">
        <f>IFERROR(VLOOKUP(F280,[1]Trainingsarten!$A$9:$N$84,12,FALSE),"")</f>
        <v/>
      </c>
      <c r="Q280" s="316" t="s">
        <v>14</v>
      </c>
      <c r="R280" s="316" t="str">
        <f>IFERROR(VLOOKUP(F280,[1]Trainingsarten!$A$9:$N$84,14,FALSE),"")</f>
        <v/>
      </c>
      <c r="S280" s="317" t="str">
        <f t="shared" si="58"/>
        <v/>
      </c>
      <c r="T280" s="318">
        <f t="shared" si="56"/>
        <v>19.413900611866303</v>
      </c>
      <c r="U280" s="319">
        <f t="shared" si="55"/>
        <v>40.213790493543065</v>
      </c>
      <c r="V280" s="320">
        <f t="shared" si="57"/>
        <v>18.545063938078144</v>
      </c>
      <c r="W280" s="321">
        <f t="shared" si="52"/>
        <v>0.48276723913861092</v>
      </c>
      <c r="X280" s="322"/>
      <c r="Y280" s="323"/>
      <c r="Z280" s="319"/>
      <c r="AA280" s="324"/>
      <c r="AB280" s="317"/>
    </row>
    <row r="281" spans="1:30" ht="16" thickBot="1" x14ac:dyDescent="0.25">
      <c r="B281" s="33">
        <f>SUM(H279:H285)</f>
        <v>20.259999999999998</v>
      </c>
      <c r="C281" s="325">
        <v>43369</v>
      </c>
      <c r="D281" s="319" t="s">
        <v>220</v>
      </c>
      <c r="E281" s="2257"/>
      <c r="F281" s="352" t="s">
        <v>98</v>
      </c>
      <c r="G281" s="308">
        <v>3.9305555555555559E-2</v>
      </c>
      <c r="H281" s="983">
        <v>10.7</v>
      </c>
      <c r="I281" s="701">
        <f t="shared" si="54"/>
        <v>3.6734164070612676E-3</v>
      </c>
      <c r="J281" s="313">
        <v>137</v>
      </c>
      <c r="K281" s="312">
        <v>65</v>
      </c>
      <c r="L281" s="313"/>
      <c r="M281" s="976"/>
      <c r="N281" s="144"/>
      <c r="O281" s="314" t="s">
        <v>110</v>
      </c>
      <c r="P281" s="315" t="str">
        <f>IFERROR(VLOOKUP(F281,[1]Trainingsarten!$A$9:$N$84,12,FALSE),"")</f>
        <v/>
      </c>
      <c r="Q281" s="316" t="s">
        <v>14</v>
      </c>
      <c r="R281" s="316" t="str">
        <f>IFERROR(VLOOKUP(F281,[1]Trainingsarten!$A$9:$N$84,14,FALSE),"")</f>
        <v/>
      </c>
      <c r="S281" s="317"/>
      <c r="T281" s="318">
        <f t="shared" si="56"/>
        <v>25.926200524456831</v>
      </c>
      <c r="U281" s="319">
        <f t="shared" si="55"/>
        <v>40.803938338934898</v>
      </c>
      <c r="V281" s="320">
        <f t="shared" si="57"/>
        <v>20.799889881676762</v>
      </c>
      <c r="W281" s="321">
        <f t="shared" si="52"/>
        <v>0.63538475891966018</v>
      </c>
      <c r="X281" s="322"/>
      <c r="Y281" s="323"/>
      <c r="Z281" s="319"/>
      <c r="AA281" s="324"/>
      <c r="AB281" s="317"/>
    </row>
    <row r="282" spans="1:30" x14ac:dyDescent="0.2">
      <c r="B282" s="35" t="s">
        <v>9</v>
      </c>
      <c r="C282" s="325">
        <v>43370</v>
      </c>
      <c r="D282" s="319"/>
      <c r="E282" s="2257"/>
      <c r="F282" s="352"/>
      <c r="G282" s="308"/>
      <c r="H282" s="983" t="str">
        <f>IFERROR(VLOOKUP(F282,[1]Trainingsarten!$A$9:$K$78,10,FALSE),"")</f>
        <v/>
      </c>
      <c r="I282" s="701" t="str">
        <f t="shared" si="54"/>
        <v/>
      </c>
      <c r="J282" s="313"/>
      <c r="K282" s="312"/>
      <c r="L282" s="313"/>
      <c r="M282" s="976"/>
      <c r="N282" s="144" t="str">
        <f t="shared" ref="N282:N318" si="59">IFERROR((L282/67)/(1/(I282*24)/3.6),"")</f>
        <v/>
      </c>
      <c r="O282" s="314"/>
      <c r="P282" s="315" t="str">
        <f>IFERROR(VLOOKUP(F282,[1]Trainingsarten!$A$9:$N$84,12,FALSE),"")</f>
        <v/>
      </c>
      <c r="Q282" s="316" t="s">
        <v>14</v>
      </c>
      <c r="R282" s="316" t="str">
        <f>IFERROR(VLOOKUP(F282,[1]Trainingsarten!$A$9:$N$84,14,FALSE),"")</f>
        <v/>
      </c>
      <c r="S282" s="317" t="str">
        <f t="shared" ref="S282:S339" si="60">IFERROR(L282/J282,"")</f>
        <v/>
      </c>
      <c r="T282" s="318">
        <f t="shared" si="56"/>
        <v>22.222457592391571</v>
      </c>
      <c r="U282" s="319">
        <f t="shared" si="55"/>
        <v>39.832415997531683</v>
      </c>
      <c r="V282" s="320">
        <f t="shared" si="57"/>
        <v>14.877737814478067</v>
      </c>
      <c r="W282" s="321">
        <f t="shared" si="52"/>
        <v>0.55789881270994568</v>
      </c>
      <c r="X282" s="322"/>
      <c r="Y282" s="323"/>
      <c r="Z282" s="319"/>
      <c r="AA282" s="324"/>
      <c r="AB282" s="317"/>
    </row>
    <row r="283" spans="1:30" ht="16" thickBot="1" x14ac:dyDescent="0.25">
      <c r="B283" s="36">
        <f>SUM(K279:K285)</f>
        <v>120</v>
      </c>
      <c r="C283" s="325">
        <v>43371</v>
      </c>
      <c r="D283" s="319" t="s">
        <v>221</v>
      </c>
      <c r="E283" s="2257"/>
      <c r="F283" s="352" t="s">
        <v>222</v>
      </c>
      <c r="G283" s="308">
        <v>3.7002314814814814E-2</v>
      </c>
      <c r="H283" s="983">
        <v>9.56</v>
      </c>
      <c r="I283" s="701">
        <f t="shared" si="54"/>
        <v>3.8705350224701686E-3</v>
      </c>
      <c r="J283" s="313">
        <v>137</v>
      </c>
      <c r="K283" s="312">
        <v>55</v>
      </c>
      <c r="L283" s="313">
        <v>213</v>
      </c>
      <c r="M283" s="976"/>
      <c r="N283" s="144">
        <f t="shared" si="59"/>
        <v>1.0631377630675074</v>
      </c>
      <c r="O283" s="314" t="s">
        <v>110</v>
      </c>
      <c r="P283" s="315" t="str">
        <f>IFERROR(VLOOKUP(F283,[1]Trainingsarten!$A$9:$N$84,12,FALSE),"")</f>
        <v/>
      </c>
      <c r="Q283" s="316" t="s">
        <v>14</v>
      </c>
      <c r="R283" s="316" t="str">
        <f>IFERROR(VLOOKUP(F283,[1]Trainingsarten!$A$9:$N$84,14,FALSE),"")</f>
        <v/>
      </c>
      <c r="S283" s="317">
        <f t="shared" si="60"/>
        <v>1.5547445255474452</v>
      </c>
      <c r="T283" s="318">
        <f t="shared" si="56"/>
        <v>26.904963650621347</v>
      </c>
      <c r="U283" s="319">
        <f t="shared" si="55"/>
        <v>40.193548949971408</v>
      </c>
      <c r="V283" s="320">
        <f t="shared" si="57"/>
        <v>17.609958405140112</v>
      </c>
      <c r="W283" s="321">
        <f t="shared" si="52"/>
        <v>0.66938512158032482</v>
      </c>
      <c r="X283" s="322"/>
      <c r="Y283" s="323"/>
      <c r="Z283" s="319"/>
      <c r="AA283" s="324"/>
      <c r="AB283" s="317"/>
    </row>
    <row r="284" spans="1:30" x14ac:dyDescent="0.2">
      <c r="B284" s="37" t="s">
        <v>27</v>
      </c>
      <c r="C284" s="325">
        <v>43372</v>
      </c>
      <c r="D284" s="319"/>
      <c r="E284" s="2257"/>
      <c r="F284" s="352"/>
      <c r="G284" s="308"/>
      <c r="H284" s="983"/>
      <c r="I284" s="701"/>
      <c r="J284" s="313"/>
      <c r="K284" s="312"/>
      <c r="L284" s="313"/>
      <c r="M284" s="976"/>
      <c r="N284" s="144" t="str">
        <f t="shared" si="59"/>
        <v/>
      </c>
      <c r="O284" s="314"/>
      <c r="P284" s="315" t="str">
        <f>IFERROR(VLOOKUP(F284,[1]Trainingsarten!$A$9:$N$84,12,FALSE),"")</f>
        <v/>
      </c>
      <c r="Q284" s="316" t="s">
        <v>14</v>
      </c>
      <c r="R284" s="316" t="str">
        <f>IFERROR(VLOOKUP(F284,[1]Trainingsarten!$A$9:$N$84,14,FALSE),"")</f>
        <v/>
      </c>
      <c r="S284" s="317" t="str">
        <f t="shared" si="60"/>
        <v/>
      </c>
      <c r="T284" s="318">
        <f t="shared" si="56"/>
        <v>23.061397414818298</v>
      </c>
      <c r="U284" s="319">
        <f t="shared" si="55"/>
        <v>39.236559689257803</v>
      </c>
      <c r="V284" s="320">
        <f t="shared" si="57"/>
        <v>13.288585299350061</v>
      </c>
      <c r="W284" s="321">
        <f t="shared" si="52"/>
        <v>0.58775278968028521</v>
      </c>
      <c r="X284" s="322"/>
      <c r="Y284" s="323"/>
      <c r="Z284" s="319"/>
      <c r="AA284" s="324"/>
      <c r="AB284" s="317"/>
    </row>
    <row r="285" spans="1:30" customFormat="1" ht="16" thickBot="1" x14ac:dyDescent="0.25">
      <c r="A285" s="1"/>
      <c r="B285" s="38">
        <f>AVERAGE(W279:W285)</f>
        <v>0.57129751240149074</v>
      </c>
      <c r="C285" s="150">
        <v>43373</v>
      </c>
      <c r="D285" s="393"/>
      <c r="E285" s="2261"/>
      <c r="F285" s="80"/>
      <c r="G285" s="984"/>
      <c r="H285" s="985" t="str">
        <f>IFERROR(VLOOKUP(F285,[1]Trainingsarten!$A$9:$K$78,10,FALSE),"")</f>
        <v/>
      </c>
      <c r="I285" s="894" t="str">
        <f t="shared" si="54"/>
        <v/>
      </c>
      <c r="J285" s="86"/>
      <c r="K285" s="85"/>
      <c r="L285" s="86"/>
      <c r="M285" s="681"/>
      <c r="N285" s="88" t="str">
        <f t="shared" si="59"/>
        <v/>
      </c>
      <c r="O285" s="89"/>
      <c r="P285" s="90" t="str">
        <f>IFERROR(VLOOKUP(F285,[1]Trainingsarten!$A$9:$N$84,12,FALSE),"")</f>
        <v/>
      </c>
      <c r="Q285" s="91" t="s">
        <v>14</v>
      </c>
      <c r="R285" s="91" t="str">
        <f>IFERROR(VLOOKUP(F285,[1]Trainingsarten!$A$9:$N$84,14,FALSE),"")</f>
        <v/>
      </c>
      <c r="S285" s="53" t="str">
        <f t="shared" si="60"/>
        <v/>
      </c>
      <c r="T285" s="92">
        <f t="shared" si="56"/>
        <v>19.766912069844256</v>
      </c>
      <c r="U285" s="79">
        <f t="shared" si="55"/>
        <v>38.30235588713262</v>
      </c>
      <c r="V285" s="93">
        <f t="shared" si="57"/>
        <v>16.175162274439504</v>
      </c>
      <c r="W285" s="895">
        <f t="shared" si="52"/>
        <v>0.51607562020707964</v>
      </c>
      <c r="X285" s="361"/>
      <c r="Y285" s="362"/>
      <c r="Z285" s="6"/>
      <c r="AA285" s="243"/>
      <c r="AB285" s="10"/>
      <c r="AC285" s="3"/>
      <c r="AD285" s="3"/>
    </row>
    <row r="286" spans="1:30" ht="16" thickBot="1" x14ac:dyDescent="0.25">
      <c r="B286" s="986">
        <f>B279+1</f>
        <v>40</v>
      </c>
      <c r="C286" s="987">
        <v>43374</v>
      </c>
      <c r="D286" s="988" t="s">
        <v>223</v>
      </c>
      <c r="E286" s="2286"/>
      <c r="F286" s="989" t="s">
        <v>222</v>
      </c>
      <c r="G286" s="990">
        <v>3.6932870370370366E-2</v>
      </c>
      <c r="H286" s="991">
        <v>9.5500000000000007</v>
      </c>
      <c r="I286" s="992">
        <f t="shared" si="54"/>
        <v>3.8673162691487293E-3</v>
      </c>
      <c r="J286" s="993">
        <v>132</v>
      </c>
      <c r="K286" s="994">
        <v>56</v>
      </c>
      <c r="L286" s="995">
        <v>213</v>
      </c>
      <c r="M286" s="996"/>
      <c r="N286" s="997">
        <f t="shared" si="59"/>
        <v>1.0622536531999687</v>
      </c>
      <c r="O286" s="998" t="s">
        <v>110</v>
      </c>
      <c r="P286" s="999" t="str">
        <f>IFERROR(VLOOKUP(F286,[1]Trainingsarten!$A$9:$N$84,12,FALSE),"")</f>
        <v/>
      </c>
      <c r="Q286" s="1000" t="s">
        <v>14</v>
      </c>
      <c r="R286" s="1000" t="str">
        <f>IFERROR(VLOOKUP(F286,[1]Trainingsarten!$A$9:$N$84,14,FALSE),"")</f>
        <v/>
      </c>
      <c r="S286" s="1001">
        <f t="shared" si="60"/>
        <v>1.6136363636363635</v>
      </c>
      <c r="T286" s="1002">
        <f t="shared" si="56"/>
        <v>24.943067488437933</v>
      </c>
      <c r="U286" s="988">
        <f t="shared" si="55"/>
        <v>38.723728366010413</v>
      </c>
      <c r="V286" s="1003">
        <f t="shared" si="57"/>
        <v>18.535443817288364</v>
      </c>
      <c r="W286" s="350">
        <f t="shared" si="52"/>
        <v>0.64412876912780959</v>
      </c>
      <c r="X286" s="7"/>
      <c r="Y286" s="8"/>
      <c r="Z286" s="6"/>
      <c r="AA286" s="9"/>
      <c r="AB286" s="10"/>
    </row>
    <row r="287" spans="1:30" x14ac:dyDescent="0.2">
      <c r="B287" s="1004" t="s">
        <v>26</v>
      </c>
      <c r="C287" s="12">
        <v>43375</v>
      </c>
      <c r="D287" s="6"/>
      <c r="E287" s="2244"/>
      <c r="F287" s="1005"/>
      <c r="G287" s="353"/>
      <c r="H287" s="1006" t="str">
        <f>IFERROR(VLOOKUP(F287,[1]Trainingsarten!$A$9:$K$78,10,FALSE),"")</f>
        <v/>
      </c>
      <c r="I287" s="1007" t="str">
        <f t="shared" si="54"/>
        <v/>
      </c>
      <c r="J287" s="1008"/>
      <c r="K287" s="312"/>
      <c r="L287" s="313"/>
      <c r="M287" s="1009"/>
      <c r="N287" s="144" t="str">
        <f t="shared" si="59"/>
        <v/>
      </c>
      <c r="O287" s="314"/>
      <c r="P287" s="315" t="str">
        <f>IFERROR(VLOOKUP(F287,[1]Trainingsarten!$A$9:$N$84,12,FALSE),"")</f>
        <v/>
      </c>
      <c r="Q287" s="316" t="s">
        <v>14</v>
      </c>
      <c r="R287" s="316" t="str">
        <f>IFERROR(VLOOKUP(F287,[1]Trainingsarten!$A$9:$N$84,14,FALSE),"")</f>
        <v/>
      </c>
      <c r="S287" s="317" t="str">
        <f t="shared" si="60"/>
        <v/>
      </c>
      <c r="T287" s="318">
        <f t="shared" si="56"/>
        <v>21.379772132946801</v>
      </c>
      <c r="U287" s="319">
        <f t="shared" si="55"/>
        <v>37.801734833486357</v>
      </c>
      <c r="V287" s="320">
        <f t="shared" si="57"/>
        <v>13.78066087757248</v>
      </c>
      <c r="W287" s="321">
        <f t="shared" si="52"/>
        <v>0.56557648020978402</v>
      </c>
      <c r="X287" s="322"/>
      <c r="Y287" s="323"/>
      <c r="Z287" s="319"/>
      <c r="AA287" s="324"/>
      <c r="AB287" s="317"/>
    </row>
    <row r="288" spans="1:30" ht="16" thickBot="1" x14ac:dyDescent="0.25">
      <c r="B288" s="33">
        <f>SUM(H286:H292)</f>
        <v>37.230000000000004</v>
      </c>
      <c r="C288" s="325">
        <v>43376</v>
      </c>
      <c r="D288" s="319" t="s">
        <v>224</v>
      </c>
      <c r="E288" s="2257"/>
      <c r="F288" s="1005" t="s">
        <v>48</v>
      </c>
      <c r="G288" s="353">
        <v>2.4548611111111115E-2</v>
      </c>
      <c r="H288" s="1006">
        <f>5.05+1.18+1.54</f>
        <v>7.77</v>
      </c>
      <c r="I288" s="1007">
        <v>2.7893518518518519E-3</v>
      </c>
      <c r="J288" s="1008"/>
      <c r="K288" s="312">
        <f>7+35+8</f>
        <v>50</v>
      </c>
      <c r="L288" s="313">
        <v>278</v>
      </c>
      <c r="M288" s="1009"/>
      <c r="N288" s="144">
        <f t="shared" si="59"/>
        <v>0.99997014925373129</v>
      </c>
      <c r="O288" s="314" t="s">
        <v>171</v>
      </c>
      <c r="P288" s="315" t="str">
        <f>IFERROR(VLOOKUP(F288,[1]Trainingsarten!$A$9:$N$84,12,FALSE),"")</f>
        <v/>
      </c>
      <c r="Q288" s="316" t="s">
        <v>14</v>
      </c>
      <c r="R288" s="316" t="str">
        <f>IFERROR(VLOOKUP(F288,[1]Trainingsarten!$A$9:$N$84,14,FALSE),"")</f>
        <v/>
      </c>
      <c r="S288" s="317" t="str">
        <f t="shared" si="60"/>
        <v/>
      </c>
      <c r="T288" s="318">
        <f t="shared" si="56"/>
        <v>25.468376113954399</v>
      </c>
      <c r="U288" s="319">
        <f t="shared" si="55"/>
        <v>38.092169718403348</v>
      </c>
      <c r="V288" s="320">
        <f t="shared" si="57"/>
        <v>16.421962700539556</v>
      </c>
      <c r="W288" s="321">
        <f t="shared" si="52"/>
        <v>0.66859872520335706</v>
      </c>
      <c r="X288" s="322"/>
      <c r="Y288" s="323"/>
      <c r="Z288" s="319"/>
      <c r="AA288" s="324"/>
      <c r="AB288" s="317"/>
    </row>
    <row r="289" spans="1:30" x14ac:dyDescent="0.2">
      <c r="B289" s="35" t="s">
        <v>9</v>
      </c>
      <c r="C289" s="325">
        <v>43377</v>
      </c>
      <c r="D289" s="319"/>
      <c r="E289" s="2257"/>
      <c r="F289" s="1010"/>
      <c r="G289" s="353"/>
      <c r="H289" s="1011" t="str">
        <f>IFERROR(VLOOKUP(F289,[1]Trainingsarten!$A$9:$K$78,10,FALSE),"")</f>
        <v/>
      </c>
      <c r="I289" s="1012" t="str">
        <f t="shared" si="54"/>
        <v/>
      </c>
      <c r="J289" s="1013"/>
      <c r="K289" s="312"/>
      <c r="L289" s="313"/>
      <c r="M289" s="1009"/>
      <c r="N289" s="144" t="str">
        <f t="shared" si="59"/>
        <v/>
      </c>
      <c r="O289" s="314"/>
      <c r="P289" s="315" t="str">
        <f>IFERROR(VLOOKUP(F289,[1]Trainingsarten!$A$9:$N$84,12,FALSE),"")</f>
        <v/>
      </c>
      <c r="Q289" s="316" t="s">
        <v>14</v>
      </c>
      <c r="R289" s="316" t="str">
        <f>IFERROR(VLOOKUP(F289,[1]Trainingsarten!$A$9:$N$84,14,FALSE),"")</f>
        <v/>
      </c>
      <c r="S289" s="317" t="str">
        <f t="shared" si="60"/>
        <v/>
      </c>
      <c r="T289" s="318">
        <f t="shared" si="56"/>
        <v>21.830036669103769</v>
      </c>
      <c r="U289" s="319">
        <f t="shared" si="55"/>
        <v>37.185213296536602</v>
      </c>
      <c r="V289" s="320">
        <f t="shared" si="57"/>
        <v>12.623793604448949</v>
      </c>
      <c r="W289" s="321">
        <f t="shared" si="52"/>
        <v>0.58706229530050857</v>
      </c>
      <c r="X289" s="322"/>
      <c r="Y289" s="323"/>
      <c r="Z289" s="319"/>
      <c r="AA289" s="324"/>
      <c r="AB289" s="317"/>
    </row>
    <row r="290" spans="1:30" ht="16" thickBot="1" x14ac:dyDescent="0.25">
      <c r="B290" s="36">
        <f>SUM(K286:K292)</f>
        <v>230</v>
      </c>
      <c r="C290" s="325">
        <v>43378</v>
      </c>
      <c r="D290" s="319" t="s">
        <v>225</v>
      </c>
      <c r="E290" s="2257"/>
      <c r="F290" s="1010" t="s">
        <v>222</v>
      </c>
      <c r="G290" s="353">
        <v>3.8773148148148147E-2</v>
      </c>
      <c r="H290" s="1011">
        <v>10</v>
      </c>
      <c r="I290" s="1012">
        <f t="shared" si="54"/>
        <v>3.8773148148148148E-3</v>
      </c>
      <c r="J290" s="1013">
        <v>134</v>
      </c>
      <c r="K290" s="312">
        <v>59</v>
      </c>
      <c r="L290" s="313">
        <v>213</v>
      </c>
      <c r="M290" s="1014"/>
      <c r="N290" s="144">
        <f t="shared" si="59"/>
        <v>1.0650000000000002</v>
      </c>
      <c r="O290" s="314" t="s">
        <v>110</v>
      </c>
      <c r="P290" s="315" t="str">
        <f>IFERROR(VLOOKUP(F290,[1]Trainingsarten!$A$9:$N$84,12,FALSE),"")</f>
        <v/>
      </c>
      <c r="Q290" s="316" t="s">
        <v>14</v>
      </c>
      <c r="R290" s="316" t="str">
        <f>IFERROR(VLOOKUP(F290,[1]Trainingsarten!$A$9:$N$84,14,FALSE),"")</f>
        <v/>
      </c>
      <c r="S290" s="317">
        <f t="shared" si="60"/>
        <v>1.5895522388059702</v>
      </c>
      <c r="T290" s="318">
        <f t="shared" si="56"/>
        <v>27.140031430660372</v>
      </c>
      <c r="U290" s="319">
        <f t="shared" si="55"/>
        <v>37.704612979952401</v>
      </c>
      <c r="V290" s="320">
        <f t="shared" si="57"/>
        <v>15.355176627432833</v>
      </c>
      <c r="W290" s="321">
        <f t="shared" si="52"/>
        <v>0.71980665721435111</v>
      </c>
      <c r="X290" s="322"/>
      <c r="Y290" s="323"/>
      <c r="Z290" s="319"/>
      <c r="AA290" s="324"/>
      <c r="AB290" s="317"/>
    </row>
    <row r="291" spans="1:30" x14ac:dyDescent="0.2">
      <c r="B291" s="37" t="s">
        <v>27</v>
      </c>
      <c r="C291" s="518">
        <v>43379</v>
      </c>
      <c r="D291" s="519"/>
      <c r="E291" s="2265"/>
      <c r="F291" s="1015"/>
      <c r="G291" s="1016"/>
      <c r="H291" s="1017"/>
      <c r="I291" s="1018" t="str">
        <f t="shared" si="54"/>
        <v/>
      </c>
      <c r="J291" s="1019"/>
      <c r="K291" s="1020"/>
      <c r="L291" s="1021"/>
      <c r="M291" s="1022"/>
      <c r="N291" s="818" t="str">
        <f t="shared" si="59"/>
        <v/>
      </c>
      <c r="O291" s="1023"/>
      <c r="P291" s="315" t="str">
        <f>IFERROR(VLOOKUP(F291,[1]Trainingsarten!$A$9:$N$84,12,FALSE),"")</f>
        <v/>
      </c>
      <c r="Q291" s="316" t="s">
        <v>14</v>
      </c>
      <c r="R291" s="316" t="str">
        <f>IFERROR(VLOOKUP(F291,[1]Trainingsarten!$A$9:$N$84,14,FALSE),"")</f>
        <v/>
      </c>
      <c r="S291" s="317" t="str">
        <f t="shared" si="60"/>
        <v/>
      </c>
      <c r="T291" s="318">
        <f t="shared" si="56"/>
        <v>23.262884083423177</v>
      </c>
      <c r="U291" s="319">
        <f t="shared" si="55"/>
        <v>36.806884099477344</v>
      </c>
      <c r="V291" s="320">
        <f t="shared" si="57"/>
        <v>10.564581549292029</v>
      </c>
      <c r="W291" s="321">
        <f t="shared" si="52"/>
        <v>0.63202535755406442</v>
      </c>
      <c r="X291" s="322"/>
      <c r="Y291" s="323"/>
      <c r="Z291" s="319"/>
      <c r="AA291" s="324"/>
      <c r="AB291" s="317"/>
    </row>
    <row r="292" spans="1:30" ht="16" thickBot="1" x14ac:dyDescent="0.25">
      <c r="B292" s="38">
        <f>AVERAGE(W286:W292)</f>
        <v>0.65671354058952758</v>
      </c>
      <c r="C292" s="529">
        <v>43380</v>
      </c>
      <c r="D292" s="1024" t="s">
        <v>226</v>
      </c>
      <c r="E292" s="2287"/>
      <c r="F292" s="1025" t="s">
        <v>219</v>
      </c>
      <c r="G292" s="1026">
        <v>3.7812500000000006E-2</v>
      </c>
      <c r="H292" s="854">
        <v>9.91</v>
      </c>
      <c r="I292" s="884">
        <f t="shared" si="54"/>
        <v>3.8155903128153385E-3</v>
      </c>
      <c r="J292" s="885">
        <v>138</v>
      </c>
      <c r="K292" s="338">
        <v>65</v>
      </c>
      <c r="L292" s="1027">
        <v>221</v>
      </c>
      <c r="M292" s="1028"/>
      <c r="N292" s="49">
        <f t="shared" si="59"/>
        <v>1.0874090696868837</v>
      </c>
      <c r="O292" s="1029" t="s">
        <v>110</v>
      </c>
      <c r="P292" s="1030" t="str">
        <f>IFERROR(VLOOKUP(F292,[1]Trainingsarten!$A$9:$N$84,12,FALSE),"")</f>
        <v/>
      </c>
      <c r="Q292" s="1031" t="s">
        <v>14</v>
      </c>
      <c r="R292" s="1031" t="str">
        <f>IFERROR(VLOOKUP(F292,[1]Trainingsarten!$A$9:$N$84,14,FALSE),"")</f>
        <v/>
      </c>
      <c r="S292" s="53">
        <f t="shared" si="60"/>
        <v>1.6014492753623188</v>
      </c>
      <c r="T292" s="882">
        <f t="shared" si="56"/>
        <v>29.225329214362723</v>
      </c>
      <c r="U292" s="55">
        <f t="shared" si="55"/>
        <v>37.478148763775501</v>
      </c>
      <c r="V292" s="1032">
        <f t="shared" si="57"/>
        <v>13.544000016054166</v>
      </c>
      <c r="W292" s="1033">
        <f t="shared" si="52"/>
        <v>0.77979649951681873</v>
      </c>
      <c r="X292" s="7"/>
      <c r="Y292" s="8"/>
      <c r="Z292" s="6"/>
      <c r="AA292" s="9"/>
      <c r="AB292" s="10"/>
    </row>
    <row r="293" spans="1:30" ht="16" thickBot="1" x14ac:dyDescent="0.25">
      <c r="B293" s="1034">
        <f>B286+1</f>
        <v>41</v>
      </c>
      <c r="C293" s="389">
        <v>43381</v>
      </c>
      <c r="D293" s="60"/>
      <c r="E293" s="2247"/>
      <c r="F293" s="61"/>
      <c r="G293" s="62"/>
      <c r="H293" s="760" t="str">
        <f>IFERROR(VLOOKUP(F293,[1]Trainingsarten!$A$9:$K$78,10,FALSE),"")</f>
        <v/>
      </c>
      <c r="I293" s="888" t="str">
        <f t="shared" si="54"/>
        <v/>
      </c>
      <c r="J293" s="67"/>
      <c r="K293" s="66"/>
      <c r="L293" s="67"/>
      <c r="M293" s="889"/>
      <c r="N293" s="69" t="str">
        <f t="shared" si="59"/>
        <v/>
      </c>
      <c r="O293" s="70"/>
      <c r="P293" s="347" t="str">
        <f>IFERROR(VLOOKUP(F293,[1]Trainingsarten!$A$9:$N$84,12,FALSE),"")</f>
        <v/>
      </c>
      <c r="Q293" s="72" t="s">
        <v>14</v>
      </c>
      <c r="R293" s="72" t="str">
        <f>IFERROR(VLOOKUP(F293,[1]Trainingsarten!$A$9:$N$84,14,FALSE),"")</f>
        <v/>
      </c>
      <c r="S293" s="1035" t="str">
        <f t="shared" si="60"/>
        <v/>
      </c>
      <c r="T293" s="349">
        <f t="shared" si="56"/>
        <v>25.050282183739476</v>
      </c>
      <c r="U293" s="60">
        <f t="shared" si="55"/>
        <v>36.585811888447509</v>
      </c>
      <c r="V293" s="137">
        <f t="shared" si="57"/>
        <v>8.2528195494127772</v>
      </c>
      <c r="W293" s="1036">
        <f t="shared" si="52"/>
        <v>0.68469936542940191</v>
      </c>
      <c r="X293" s="7"/>
      <c r="Y293" s="8"/>
      <c r="Z293" s="6"/>
      <c r="AA293" s="9"/>
      <c r="AB293" s="10"/>
    </row>
    <row r="294" spans="1:30" x14ac:dyDescent="0.2">
      <c r="B294" s="1037" t="s">
        <v>26</v>
      </c>
      <c r="C294" s="12">
        <v>43382</v>
      </c>
      <c r="D294" s="6" t="s">
        <v>227</v>
      </c>
      <c r="E294" s="2244"/>
      <c r="F294" s="352" t="s">
        <v>84</v>
      </c>
      <c r="G294" s="353">
        <v>3.2337962962962964E-2</v>
      </c>
      <c r="H294" s="1011">
        <v>8.57</v>
      </c>
      <c r="I294" s="701">
        <f t="shared" si="54"/>
        <v>3.7733912442197157E-3</v>
      </c>
      <c r="J294" s="313">
        <v>137</v>
      </c>
      <c r="K294" s="312">
        <v>52</v>
      </c>
      <c r="L294" s="313">
        <v>220</v>
      </c>
      <c r="M294" s="1014"/>
      <c r="N294" s="144">
        <f t="shared" si="59"/>
        <v>1.0705167279123637</v>
      </c>
      <c r="O294" s="314" t="s">
        <v>110</v>
      </c>
      <c r="P294" s="315" t="str">
        <f>IFERROR(VLOOKUP(F294,[1]Trainingsarten!$A$9:$N$84,12,FALSE),"")</f>
        <v/>
      </c>
      <c r="Q294" s="316" t="s">
        <v>14</v>
      </c>
      <c r="R294" s="316" t="str">
        <f>IFERROR(VLOOKUP(F294,[1]Trainingsarten!$A$9:$N$84,14,FALSE),"")</f>
        <v/>
      </c>
      <c r="S294" s="317">
        <f t="shared" si="60"/>
        <v>1.6058394160583942</v>
      </c>
      <c r="T294" s="318">
        <f t="shared" si="56"/>
        <v>28.900241871776693</v>
      </c>
      <c r="U294" s="319">
        <f t="shared" si="55"/>
        <v>36.952816367293998</v>
      </c>
      <c r="V294" s="320">
        <f t="shared" si="57"/>
        <v>11.535529704708033</v>
      </c>
      <c r="W294" s="321">
        <f t="shared" si="52"/>
        <v>0.7820849589520209</v>
      </c>
      <c r="X294" s="322"/>
      <c r="Y294" s="323"/>
      <c r="Z294" s="319"/>
      <c r="AA294" s="324"/>
      <c r="AB294" s="317"/>
    </row>
    <row r="295" spans="1:30" ht="16" thickBot="1" x14ac:dyDescent="0.25">
      <c r="B295" s="33">
        <f>SUM(H293:H299)</f>
        <v>28.98</v>
      </c>
      <c r="C295" s="325">
        <v>43383</v>
      </c>
      <c r="D295" s="319"/>
      <c r="E295" s="2257"/>
      <c r="F295" s="352"/>
      <c r="G295" s="353"/>
      <c r="H295" s="1011" t="str">
        <f>IFERROR(VLOOKUP(F295,[1]Trainingsarten!$A$9:$K$78,10,FALSE),"")</f>
        <v/>
      </c>
      <c r="I295" s="701" t="str">
        <f t="shared" si="54"/>
        <v/>
      </c>
      <c r="J295" s="313"/>
      <c r="K295" s="312"/>
      <c r="L295" s="313"/>
      <c r="M295" s="1014"/>
      <c r="N295" s="144" t="str">
        <f t="shared" si="59"/>
        <v/>
      </c>
      <c r="O295" s="314"/>
      <c r="P295" s="315" t="str">
        <f>IFERROR(VLOOKUP(F295,[1]Trainingsarten!$A$9:$N$84,12,FALSE),"")</f>
        <v/>
      </c>
      <c r="Q295" s="316" t="s">
        <v>14</v>
      </c>
      <c r="R295" s="316" t="str">
        <f>IFERROR(VLOOKUP(F295,[1]Trainingsarten!$A$9:$N$84,14,FALSE),"")</f>
        <v/>
      </c>
      <c r="S295" s="317" t="str">
        <f t="shared" si="60"/>
        <v/>
      </c>
      <c r="T295" s="318">
        <f t="shared" si="56"/>
        <v>24.771635890094309</v>
      </c>
      <c r="U295" s="319">
        <f t="shared" si="55"/>
        <v>36.072987406167954</v>
      </c>
      <c r="V295" s="320">
        <f t="shared" si="57"/>
        <v>8.0525744955173053</v>
      </c>
      <c r="W295" s="321">
        <f t="shared" si="52"/>
        <v>0.68670874444567687</v>
      </c>
      <c r="X295" s="322"/>
      <c r="Y295" s="323"/>
      <c r="Z295" s="319"/>
      <c r="AA295" s="324"/>
      <c r="AB295" s="317"/>
    </row>
    <row r="296" spans="1:30" x14ac:dyDescent="0.2">
      <c r="B296" s="35" t="s">
        <v>9</v>
      </c>
      <c r="C296" s="325">
        <v>43384</v>
      </c>
      <c r="D296" s="319" t="s">
        <v>228</v>
      </c>
      <c r="E296" s="2257"/>
      <c r="F296" s="352" t="s">
        <v>98</v>
      </c>
      <c r="G296" s="353">
        <v>4.0659722222222222E-2</v>
      </c>
      <c r="H296" s="1011">
        <v>10.7</v>
      </c>
      <c r="I296" s="701">
        <f t="shared" si="54"/>
        <v>3.799974039460021E-3</v>
      </c>
      <c r="J296" s="313">
        <v>140</v>
      </c>
      <c r="K296" s="312">
        <v>64</v>
      </c>
      <c r="L296" s="313">
        <v>217</v>
      </c>
      <c r="M296" s="1014"/>
      <c r="N296" s="144">
        <f t="shared" si="59"/>
        <v>1.063357511507881</v>
      </c>
      <c r="O296" s="314" t="s">
        <v>33</v>
      </c>
      <c r="P296" s="315" t="str">
        <f>IFERROR(VLOOKUP(F296,[1]Trainingsarten!$A$9:$N$84,12,FALSE),"")</f>
        <v/>
      </c>
      <c r="Q296" s="316" t="s">
        <v>14</v>
      </c>
      <c r="R296" s="316" t="str">
        <f>IFERROR(VLOOKUP(F296,[1]Trainingsarten!$A$9:$N$84,14,FALSE),"")</f>
        <v/>
      </c>
      <c r="S296" s="317">
        <f t="shared" si="60"/>
        <v>1.55</v>
      </c>
      <c r="T296" s="318">
        <f t="shared" si="56"/>
        <v>30.375687905795122</v>
      </c>
      <c r="U296" s="319">
        <f t="shared" si="55"/>
        <v>36.737916277449671</v>
      </c>
      <c r="V296" s="320">
        <f t="shared" si="57"/>
        <v>11.301351516073645</v>
      </c>
      <c r="W296" s="321">
        <f t="shared" si="52"/>
        <v>0.82682119683636524</v>
      </c>
      <c r="X296" s="322"/>
      <c r="Y296" s="323"/>
      <c r="Z296" s="319"/>
      <c r="AA296" s="324"/>
      <c r="AB296" s="317"/>
    </row>
    <row r="297" spans="1:30" ht="16" thickBot="1" x14ac:dyDescent="0.25">
      <c r="B297" s="36">
        <f>SUM(K293:K299)</f>
        <v>179</v>
      </c>
      <c r="C297" s="325">
        <v>43385</v>
      </c>
      <c r="D297" s="319"/>
      <c r="E297" s="2257"/>
      <c r="F297" s="352"/>
      <c r="G297" s="353"/>
      <c r="H297" s="1011" t="str">
        <f>IFERROR(VLOOKUP(F297,[1]Trainingsarten!$A$9:$K$78,10,FALSE),"")</f>
        <v/>
      </c>
      <c r="I297" s="701" t="str">
        <f t="shared" si="54"/>
        <v/>
      </c>
      <c r="J297" s="313"/>
      <c r="K297" s="312"/>
      <c r="L297" s="313"/>
      <c r="M297" s="1014"/>
      <c r="N297" s="144" t="str">
        <f t="shared" si="59"/>
        <v/>
      </c>
      <c r="O297" s="314"/>
      <c r="P297" s="315" t="str">
        <f>IFERROR(VLOOKUP(F297,[1]Trainingsarten!$A$9:$N$84,12,FALSE),"")</f>
        <v/>
      </c>
      <c r="Q297" s="316" t="s">
        <v>14</v>
      </c>
      <c r="R297" s="316" t="str">
        <f>IFERROR(VLOOKUP(F297,[1]Trainingsarten!$A$9:$N$84,14,FALSE),"")</f>
        <v/>
      </c>
      <c r="S297" s="317" t="str">
        <f t="shared" si="60"/>
        <v/>
      </c>
      <c r="T297" s="318">
        <f t="shared" si="56"/>
        <v>26.036303919252962</v>
      </c>
      <c r="U297" s="319">
        <f t="shared" si="55"/>
        <v>35.863203985129438</v>
      </c>
      <c r="V297" s="320">
        <f t="shared" si="57"/>
        <v>6.3622283716545489</v>
      </c>
      <c r="W297" s="321">
        <f t="shared" ref="W297:W360" si="61">T297/U297</f>
        <v>0.72598934356363787</v>
      </c>
      <c r="X297" s="322"/>
      <c r="Y297" s="323"/>
      <c r="Z297" s="319"/>
      <c r="AA297" s="324"/>
      <c r="AB297" s="317"/>
    </row>
    <row r="298" spans="1:30" x14ac:dyDescent="0.2">
      <c r="B298" s="37" t="s">
        <v>27</v>
      </c>
      <c r="C298" s="325">
        <v>43386</v>
      </c>
      <c r="D298" s="319" t="s">
        <v>229</v>
      </c>
      <c r="E298" s="2257"/>
      <c r="F298" s="352" t="s">
        <v>219</v>
      </c>
      <c r="G298" s="353">
        <v>3.4733796296296297E-2</v>
      </c>
      <c r="H298" s="1011">
        <v>9.7100000000000009</v>
      </c>
      <c r="I298" s="701">
        <f t="shared" si="54"/>
        <v>3.5771159934393712E-3</v>
      </c>
      <c r="J298" s="313">
        <v>141</v>
      </c>
      <c r="K298" s="312">
        <v>63</v>
      </c>
      <c r="L298" s="313">
        <v>233</v>
      </c>
      <c r="M298" s="1014"/>
      <c r="N298" s="144">
        <f t="shared" si="59"/>
        <v>1.0748005595093533</v>
      </c>
      <c r="O298" s="314" t="s">
        <v>110</v>
      </c>
      <c r="P298" s="315" t="str">
        <f>IFERROR(VLOOKUP(F298,[1]Trainingsarten!$A$9:$N$84,12,FALSE),"")</f>
        <v/>
      </c>
      <c r="Q298" s="316" t="s">
        <v>14</v>
      </c>
      <c r="R298" s="316" t="str">
        <f>IFERROR(VLOOKUP(F298,[1]Trainingsarten!$A$9:$N$84,14,FALSE),"")</f>
        <v/>
      </c>
      <c r="S298" s="317">
        <f t="shared" si="60"/>
        <v>1.6524822695035462</v>
      </c>
      <c r="T298" s="318">
        <f t="shared" si="56"/>
        <v>31.316831930788254</v>
      </c>
      <c r="U298" s="319">
        <f t="shared" si="55"/>
        <v>36.509318175959692</v>
      </c>
      <c r="V298" s="320">
        <f t="shared" si="57"/>
        <v>9.826900065876476</v>
      </c>
      <c r="W298" s="321">
        <f t="shared" si="61"/>
        <v>0.85777641148635486</v>
      </c>
      <c r="X298" s="322"/>
      <c r="Y298" s="323"/>
      <c r="Z298" s="319"/>
      <c r="AA298" s="324"/>
      <c r="AB298" s="317"/>
    </row>
    <row r="299" spans="1:30" customFormat="1" ht="16" thickBot="1" x14ac:dyDescent="0.25">
      <c r="A299" s="1"/>
      <c r="B299" s="38">
        <f>AVERAGE(W293:W299)</f>
        <v>0.75960707896432234</v>
      </c>
      <c r="C299" s="150">
        <v>43387</v>
      </c>
      <c r="D299" s="393"/>
      <c r="E299" s="2261"/>
      <c r="F299" s="80"/>
      <c r="G299" s="81"/>
      <c r="H299" s="678" t="str">
        <f>IFERROR(VLOOKUP(F299,[1]Trainingsarten!$A$9:$K$78,10,FALSE),"")</f>
        <v/>
      </c>
      <c r="I299" s="894" t="str">
        <f t="shared" si="54"/>
        <v/>
      </c>
      <c r="J299" s="86"/>
      <c r="K299" s="85"/>
      <c r="L299" s="86"/>
      <c r="M299" s="681"/>
      <c r="N299" s="88" t="str">
        <f t="shared" si="59"/>
        <v/>
      </c>
      <c r="O299" s="89"/>
      <c r="P299" s="90" t="str">
        <f>IFERROR(VLOOKUP(F299,[1]Trainingsarten!$A$9:$N$84,12,FALSE),"")</f>
        <v/>
      </c>
      <c r="Q299" s="91" t="s">
        <v>14</v>
      </c>
      <c r="R299" s="91" t="str">
        <f>IFERROR(VLOOKUP(F299,[1]Trainingsarten!$A$9:$N$84,14,FALSE),"")</f>
        <v/>
      </c>
      <c r="S299" s="53" t="str">
        <f t="shared" si="60"/>
        <v/>
      </c>
      <c r="T299" s="92">
        <f t="shared" si="56"/>
        <v>26.842998797818503</v>
      </c>
      <c r="U299" s="393">
        <f t="shared" si="55"/>
        <v>35.640048695579701</v>
      </c>
      <c r="V299" s="93">
        <f t="shared" si="57"/>
        <v>5.1924862451714375</v>
      </c>
      <c r="W299" s="345">
        <f t="shared" si="61"/>
        <v>0.75316953203679926</v>
      </c>
      <c r="X299" s="540"/>
      <c r="Y299" s="541"/>
      <c r="Z299" s="319"/>
      <c r="AA299" s="542"/>
      <c r="AB299" s="317"/>
      <c r="AC299" s="3"/>
      <c r="AD299" s="3"/>
    </row>
    <row r="300" spans="1:30" ht="16" thickBot="1" x14ac:dyDescent="0.25">
      <c r="B300" s="1038">
        <f>B293+1</f>
        <v>42</v>
      </c>
      <c r="C300" s="1039">
        <v>43388</v>
      </c>
      <c r="D300" s="1040" t="s">
        <v>230</v>
      </c>
      <c r="E300" s="2288"/>
      <c r="F300" s="1041" t="s">
        <v>84</v>
      </c>
      <c r="G300" s="1042">
        <v>3.2974537037037038E-2</v>
      </c>
      <c r="H300" s="1043">
        <v>8.09</v>
      </c>
      <c r="I300" s="1044">
        <f t="shared" si="54"/>
        <v>4.0759625509316491E-3</v>
      </c>
      <c r="J300" s="1045">
        <v>124</v>
      </c>
      <c r="K300" s="1046">
        <v>45</v>
      </c>
      <c r="L300" s="1047">
        <v>202</v>
      </c>
      <c r="M300" s="1048"/>
      <c r="N300" s="1049">
        <f t="shared" si="59"/>
        <v>1.0617456598343264</v>
      </c>
      <c r="O300" s="1050" t="s">
        <v>110</v>
      </c>
      <c r="P300" s="1051" t="str">
        <f>IFERROR(VLOOKUP(F300,[1]Trainingsarten!$A$9:$N$84,12,FALSE),"")</f>
        <v/>
      </c>
      <c r="Q300" s="1052" t="s">
        <v>14</v>
      </c>
      <c r="R300" s="1052" t="str">
        <f>IFERROR(VLOOKUP(F300,[1]Trainingsarten!$A$9:$N$84,14,FALSE),"")</f>
        <v/>
      </c>
      <c r="S300" s="1053">
        <f t="shared" si="60"/>
        <v>1.6290322580645162</v>
      </c>
      <c r="T300" s="1054">
        <f t="shared" si="56"/>
        <v>29.43685611241586</v>
      </c>
      <c r="U300" s="1040">
        <f t="shared" si="55"/>
        <v>35.862904679018278</v>
      </c>
      <c r="V300" s="1055">
        <f t="shared" si="57"/>
        <v>8.7970498977611982</v>
      </c>
      <c r="W300" s="350">
        <f t="shared" si="61"/>
        <v>0.82081628289406239</v>
      </c>
      <c r="X300" s="322"/>
      <c r="Y300" s="323"/>
      <c r="Z300" s="319"/>
      <c r="AA300" s="324"/>
      <c r="AB300" s="317"/>
    </row>
    <row r="301" spans="1:30" x14ac:dyDescent="0.2">
      <c r="B301" s="1056" t="s">
        <v>26</v>
      </c>
      <c r="C301" s="325">
        <v>43389</v>
      </c>
      <c r="D301" s="319"/>
      <c r="E301" s="2257"/>
      <c r="F301" s="1057"/>
      <c r="G301" s="353"/>
      <c r="H301" s="1058" t="str">
        <f>IFERROR(VLOOKUP(F301,[1]Trainingsarten!$A$9:$K$78,10,FALSE),"")</f>
        <v/>
      </c>
      <c r="I301" s="1059" t="str">
        <f t="shared" si="54"/>
        <v/>
      </c>
      <c r="J301" s="1060"/>
      <c r="K301" s="312"/>
      <c r="L301" s="313"/>
      <c r="M301" s="1061"/>
      <c r="N301" s="144" t="str">
        <f t="shared" si="59"/>
        <v/>
      </c>
      <c r="O301" s="314"/>
      <c r="P301" s="315" t="str">
        <f>IFERROR(VLOOKUP(F301,[1]Trainingsarten!$A$9:$N$84,12,FALSE),"")</f>
        <v/>
      </c>
      <c r="Q301" s="316" t="s">
        <v>14</v>
      </c>
      <c r="R301" s="316" t="str">
        <f>IFERROR(VLOOKUP(F301,[1]Trainingsarten!$A$9:$N$84,14,FALSE),"")</f>
        <v/>
      </c>
      <c r="S301" s="317" t="str">
        <f t="shared" si="60"/>
        <v/>
      </c>
      <c r="T301" s="318">
        <f t="shared" si="56"/>
        <v>25.231590953499307</v>
      </c>
      <c r="U301" s="319">
        <f t="shared" si="55"/>
        <v>35.009025996184512</v>
      </c>
      <c r="V301" s="320">
        <f t="shared" si="57"/>
        <v>6.4260485666024181</v>
      </c>
      <c r="W301" s="321">
        <f t="shared" si="61"/>
        <v>0.72071673619966437</v>
      </c>
      <c r="X301" s="322"/>
      <c r="Y301" s="323"/>
      <c r="Z301" s="319"/>
      <c r="AA301" s="324"/>
      <c r="AB301" s="317"/>
    </row>
    <row r="302" spans="1:30" ht="16" thickBot="1" x14ac:dyDescent="0.25">
      <c r="B302" s="33">
        <f>SUM(H300:H306)</f>
        <v>42.379999999999995</v>
      </c>
      <c r="C302" s="325">
        <v>43390</v>
      </c>
      <c r="D302" s="319" t="s">
        <v>231</v>
      </c>
      <c r="E302" s="2257"/>
      <c r="F302" s="1057" t="s">
        <v>98</v>
      </c>
      <c r="G302" s="353">
        <v>4.3564814814814813E-2</v>
      </c>
      <c r="H302" s="1058">
        <v>11.5</v>
      </c>
      <c r="I302" s="1059">
        <f t="shared" si="54"/>
        <v>3.7882447665056359E-3</v>
      </c>
      <c r="J302" s="1060">
        <v>135</v>
      </c>
      <c r="K302" s="312">
        <v>70</v>
      </c>
      <c r="L302" s="313">
        <v>219</v>
      </c>
      <c r="M302" s="1061"/>
      <c r="N302" s="144">
        <f t="shared" si="59"/>
        <v>1.0698455548345231</v>
      </c>
      <c r="O302" s="314" t="s">
        <v>171</v>
      </c>
      <c r="P302" s="315" t="str">
        <f>IFERROR(VLOOKUP(F302,[1]Trainingsarten!$A$9:$N$84,12,FALSE),"")</f>
        <v/>
      </c>
      <c r="Q302" s="316" t="s">
        <v>14</v>
      </c>
      <c r="R302" s="316" t="str">
        <f>IFERROR(VLOOKUP(F302,[1]Trainingsarten!$A$9:$N$84,14,FALSE),"")</f>
        <v/>
      </c>
      <c r="S302" s="317">
        <f t="shared" si="60"/>
        <v>1.6222222222222222</v>
      </c>
      <c r="T302" s="318">
        <f t="shared" si="56"/>
        <v>31.627077960142262</v>
      </c>
      <c r="U302" s="319">
        <f t="shared" si="55"/>
        <v>35.842144424846786</v>
      </c>
      <c r="V302" s="320">
        <f t="shared" si="57"/>
        <v>9.7774350426852052</v>
      </c>
      <c r="W302" s="321">
        <f t="shared" si="61"/>
        <v>0.88239915517491974</v>
      </c>
      <c r="X302" s="322"/>
      <c r="Y302" s="323"/>
      <c r="Z302" s="319"/>
      <c r="AA302" s="324"/>
      <c r="AB302" s="317"/>
    </row>
    <row r="303" spans="1:30" x14ac:dyDescent="0.2">
      <c r="B303" s="35" t="s">
        <v>9</v>
      </c>
      <c r="C303" s="325">
        <v>43391</v>
      </c>
      <c r="D303" s="319"/>
      <c r="E303" s="2257"/>
      <c r="F303" s="1062"/>
      <c r="G303" s="353"/>
      <c r="H303" s="1063" t="str">
        <f>IFERROR(VLOOKUP(F303,[1]Trainingsarten!$A$9:$K$78,10,FALSE),"")</f>
        <v/>
      </c>
      <c r="I303" s="1064" t="str">
        <f t="shared" si="54"/>
        <v/>
      </c>
      <c r="J303" s="1065"/>
      <c r="K303" s="312"/>
      <c r="L303" s="313"/>
      <c r="M303" s="1061"/>
      <c r="N303" s="144" t="str">
        <f t="shared" si="59"/>
        <v/>
      </c>
      <c r="O303" s="314"/>
      <c r="P303" s="315" t="str">
        <f>IFERROR(VLOOKUP(F303,[1]Trainingsarten!$A$9:$N$84,12,FALSE),"")</f>
        <v/>
      </c>
      <c r="Q303" s="316" t="s">
        <v>14</v>
      </c>
      <c r="R303" s="316" t="str">
        <f>IFERROR(VLOOKUP(F303,[1]Trainingsarten!$A$9:$N$84,14,FALSE),"")</f>
        <v/>
      </c>
      <c r="S303" s="317" t="str">
        <f t="shared" si="60"/>
        <v/>
      </c>
      <c r="T303" s="318">
        <f t="shared" si="56"/>
        <v>27.108923965836226</v>
      </c>
      <c r="U303" s="319">
        <f t="shared" si="55"/>
        <v>34.988760033779009</v>
      </c>
      <c r="V303" s="320">
        <f t="shared" si="57"/>
        <v>4.215066464704524</v>
      </c>
      <c r="W303" s="321">
        <f t="shared" si="61"/>
        <v>0.77478950210480746</v>
      </c>
      <c r="X303" s="322"/>
      <c r="Y303" s="323"/>
      <c r="Z303" s="319"/>
      <c r="AA303" s="324"/>
      <c r="AB303" s="317"/>
    </row>
    <row r="304" spans="1:30" ht="16" thickBot="1" x14ac:dyDescent="0.25">
      <c r="B304" s="36">
        <f>SUM(K300:K306)</f>
        <v>255</v>
      </c>
      <c r="C304" s="325">
        <v>43392</v>
      </c>
      <c r="D304" s="319" t="s">
        <v>232</v>
      </c>
      <c r="E304" s="2257"/>
      <c r="F304" s="1062" t="s">
        <v>98</v>
      </c>
      <c r="G304" s="353">
        <v>4.449074074074074E-2</v>
      </c>
      <c r="H304" s="1063">
        <v>11.49</v>
      </c>
      <c r="I304" s="1064">
        <f t="shared" si="54"/>
        <v>3.872127131483093E-3</v>
      </c>
      <c r="J304" s="1065">
        <v>133</v>
      </c>
      <c r="K304" s="312">
        <v>68</v>
      </c>
      <c r="L304" s="313">
        <v>215</v>
      </c>
      <c r="M304" s="1061"/>
      <c r="N304" s="144">
        <f t="shared" si="59"/>
        <v>1.0735616954392528</v>
      </c>
      <c r="O304" s="314" t="s">
        <v>110</v>
      </c>
      <c r="P304" s="315" t="str">
        <f>IFERROR(VLOOKUP(F304,[1]Trainingsarten!$A$9:$N$84,12,FALSE),"")</f>
        <v/>
      </c>
      <c r="Q304" s="316" t="s">
        <v>14</v>
      </c>
      <c r="R304" s="316" t="str">
        <f>IFERROR(VLOOKUP(F304,[1]Trainingsarten!$A$9:$N$84,14,FALSE),"")</f>
        <v/>
      </c>
      <c r="S304" s="317">
        <f t="shared" si="60"/>
        <v>1.6165413533834587</v>
      </c>
      <c r="T304" s="318">
        <f t="shared" si="56"/>
        <v>32.950506256431048</v>
      </c>
      <c r="U304" s="319">
        <f t="shared" si="55"/>
        <v>35.77474193773665</v>
      </c>
      <c r="V304" s="320">
        <f t="shared" si="57"/>
        <v>7.879836067942783</v>
      </c>
      <c r="W304" s="321">
        <f t="shared" si="61"/>
        <v>0.92105503692462742</v>
      </c>
      <c r="X304" s="322"/>
      <c r="Y304" s="323"/>
      <c r="Z304" s="319"/>
      <c r="AA304" s="324"/>
      <c r="AB304" s="317"/>
    </row>
    <row r="305" spans="2:28" x14ac:dyDescent="0.2">
      <c r="B305" s="37" t="s">
        <v>27</v>
      </c>
      <c r="C305" s="325">
        <v>43393</v>
      </c>
      <c r="D305" s="319"/>
      <c r="E305" s="2257"/>
      <c r="F305" s="1062"/>
      <c r="G305" s="353"/>
      <c r="H305" s="1063" t="str">
        <f>IFERROR(VLOOKUP(F305,[1]Trainingsarten!$A$9:$K$78,10,FALSE),"")</f>
        <v/>
      </c>
      <c r="I305" s="1064" t="str">
        <f t="shared" si="54"/>
        <v/>
      </c>
      <c r="J305" s="1065"/>
      <c r="K305" s="312"/>
      <c r="L305" s="313"/>
      <c r="M305" s="1066"/>
      <c r="N305" s="144" t="str">
        <f t="shared" si="59"/>
        <v/>
      </c>
      <c r="O305" s="314"/>
      <c r="P305" s="315" t="str">
        <f>IFERROR(VLOOKUP(F305,[1]Trainingsarten!$A$9:$N$84,12,FALSE),"")</f>
        <v/>
      </c>
      <c r="Q305" s="316" t="s">
        <v>14</v>
      </c>
      <c r="R305" s="316" t="str">
        <f>IFERROR(VLOOKUP(F305,[1]Trainingsarten!$A$9:$N$84,14,FALSE),"")</f>
        <v/>
      </c>
      <c r="S305" s="317" t="str">
        <f t="shared" si="60"/>
        <v/>
      </c>
      <c r="T305" s="318">
        <f t="shared" si="56"/>
        <v>28.243291076940899</v>
      </c>
      <c r="U305" s="319">
        <f t="shared" si="55"/>
        <v>34.922962367790539</v>
      </c>
      <c r="V305" s="320">
        <f t="shared" si="57"/>
        <v>2.824235681305602</v>
      </c>
      <c r="W305" s="321">
        <f t="shared" si="61"/>
        <v>0.80873125193381923</v>
      </c>
      <c r="X305" s="322"/>
      <c r="Y305" s="323"/>
      <c r="Z305" s="319"/>
      <c r="AA305" s="324"/>
      <c r="AB305" s="317"/>
    </row>
    <row r="306" spans="2:28" ht="16" thickBot="1" x14ac:dyDescent="0.25">
      <c r="B306" s="38">
        <f>AVERAGE(W300:W306)</f>
        <v>0.84169711191682361</v>
      </c>
      <c r="C306" s="269">
        <v>43394</v>
      </c>
      <c r="D306" s="55" t="s">
        <v>233</v>
      </c>
      <c r="E306" s="2255"/>
      <c r="F306" s="803" t="s">
        <v>234</v>
      </c>
      <c r="G306" s="431">
        <v>4.1145833333333333E-2</v>
      </c>
      <c r="H306" s="854">
        <v>11.3</v>
      </c>
      <c r="I306" s="884">
        <f t="shared" si="54"/>
        <v>3.6412241887905602E-3</v>
      </c>
      <c r="J306" s="885">
        <v>138</v>
      </c>
      <c r="K306" s="338">
        <v>72</v>
      </c>
      <c r="L306" s="339">
        <v>228</v>
      </c>
      <c r="M306" s="855"/>
      <c r="N306" s="49">
        <f t="shared" si="59"/>
        <v>1.0705851274600449</v>
      </c>
      <c r="O306" s="340" t="s">
        <v>110</v>
      </c>
      <c r="P306" s="341" t="str">
        <f>IFERROR(VLOOKUP(F306,[1]Trainingsarten!$A$9:$N$84,12,FALSE),"")</f>
        <v/>
      </c>
      <c r="Q306" s="342" t="s">
        <v>14</v>
      </c>
      <c r="R306" s="342" t="str">
        <f>IFERROR(VLOOKUP(F306,[1]Trainingsarten!$A$9:$N$84,14,FALSE),"")</f>
        <v/>
      </c>
      <c r="S306" s="53">
        <f t="shared" si="60"/>
        <v>1.6521739130434783</v>
      </c>
      <c r="T306" s="343">
        <f t="shared" si="56"/>
        <v>34.494249494520773</v>
      </c>
      <c r="U306" s="55">
        <f t="shared" si="55"/>
        <v>35.80574897808124</v>
      </c>
      <c r="V306" s="344">
        <f t="shared" si="57"/>
        <v>6.6796712908496403</v>
      </c>
      <c r="W306" s="94">
        <f t="shared" si="61"/>
        <v>0.96337181818586415</v>
      </c>
      <c r="X306" s="322"/>
      <c r="Y306" s="323"/>
      <c r="Z306" s="319"/>
      <c r="AA306" s="324"/>
      <c r="AB306" s="317"/>
    </row>
    <row r="307" spans="2:28" ht="16" thickBot="1" x14ac:dyDescent="0.25">
      <c r="B307" s="1067">
        <f>B300+1</f>
        <v>43</v>
      </c>
      <c r="C307" s="389">
        <v>43395</v>
      </c>
      <c r="D307" s="60"/>
      <c r="E307" s="2247"/>
      <c r="F307" s="61"/>
      <c r="G307" s="62"/>
      <c r="H307" s="760" t="str">
        <f>IFERROR(VLOOKUP(F307,[1]Trainingsarten!$A$9:$K$78,10,FALSE),"")</f>
        <v/>
      </c>
      <c r="I307" s="888" t="str">
        <f t="shared" si="54"/>
        <v/>
      </c>
      <c r="J307" s="67"/>
      <c r="K307" s="66"/>
      <c r="L307" s="67"/>
      <c r="M307" s="889"/>
      <c r="N307" s="69" t="str">
        <f t="shared" si="59"/>
        <v/>
      </c>
      <c r="O307" s="70"/>
      <c r="P307" s="347" t="str">
        <f>IFERROR(VLOOKUP(F307,[1]Trainingsarten!$A$9:$N$84,12,FALSE),"")</f>
        <v/>
      </c>
      <c r="Q307" s="72" t="s">
        <v>14</v>
      </c>
      <c r="R307" s="72" t="str">
        <f>IFERROR(VLOOKUP(F307,[1]Trainingsarten!$A$9:$N$84,14,FALSE),"")</f>
        <v/>
      </c>
      <c r="S307" s="1068" t="str">
        <f t="shared" si="60"/>
        <v/>
      </c>
      <c r="T307" s="349">
        <f t="shared" si="56"/>
        <v>29.566499566732091</v>
      </c>
      <c r="U307" s="60">
        <f t="shared" si="55"/>
        <v>34.953231145269783</v>
      </c>
      <c r="V307" s="137">
        <f t="shared" si="57"/>
        <v>1.3114994835604676</v>
      </c>
      <c r="W307" s="1069">
        <f t="shared" si="61"/>
        <v>0.84588745011441735</v>
      </c>
      <c r="X307" s="322"/>
      <c r="Y307" s="323"/>
      <c r="Z307" s="319"/>
      <c r="AA307" s="324"/>
      <c r="AB307" s="317"/>
    </row>
    <row r="308" spans="2:28" x14ac:dyDescent="0.2">
      <c r="B308" s="1070" t="s">
        <v>26</v>
      </c>
      <c r="C308" s="325">
        <v>43396</v>
      </c>
      <c r="D308" s="319" t="s">
        <v>235</v>
      </c>
      <c r="E308" s="2257"/>
      <c r="F308" s="352" t="s">
        <v>98</v>
      </c>
      <c r="G308" s="353">
        <v>4.0636574074074075E-2</v>
      </c>
      <c r="H308" s="1063">
        <v>10.7</v>
      </c>
      <c r="I308" s="701">
        <f t="shared" si="54"/>
        <v>3.7978106611284185E-3</v>
      </c>
      <c r="J308" s="313">
        <v>131</v>
      </c>
      <c r="K308" s="312">
        <v>66</v>
      </c>
      <c r="L308" s="313">
        <v>218</v>
      </c>
      <c r="M308" s="1066"/>
      <c r="N308" s="144">
        <f t="shared" si="59"/>
        <v>1.0676496024550148</v>
      </c>
      <c r="O308" s="314" t="s">
        <v>110</v>
      </c>
      <c r="P308" s="315" t="str">
        <f>IFERROR(VLOOKUP(F308,[1]Trainingsarten!$A$9:$N$84,12,FALSE),"")</f>
        <v/>
      </c>
      <c r="Q308" s="316" t="s">
        <v>14</v>
      </c>
      <c r="R308" s="316" t="str">
        <f>IFERROR(VLOOKUP(F308,[1]Trainingsarten!$A$9:$N$84,14,FALSE),"")</f>
        <v/>
      </c>
      <c r="S308" s="317">
        <f t="shared" si="60"/>
        <v>1.6641221374045803</v>
      </c>
      <c r="T308" s="318">
        <f t="shared" si="56"/>
        <v>34.771285342913224</v>
      </c>
      <c r="U308" s="319">
        <f t="shared" si="55"/>
        <v>35.692439927525264</v>
      </c>
      <c r="V308" s="320">
        <f t="shared" si="57"/>
        <v>5.3867315785376917</v>
      </c>
      <c r="W308" s="321">
        <f t="shared" si="61"/>
        <v>0.97419188527087319</v>
      </c>
      <c r="X308" s="322"/>
      <c r="Y308" s="323"/>
      <c r="Z308" s="319"/>
      <c r="AA308" s="324"/>
      <c r="AB308" s="317"/>
    </row>
    <row r="309" spans="2:28" ht="16" thickBot="1" x14ac:dyDescent="0.25">
      <c r="B309" s="33">
        <f>SUM(H307:H313)</f>
        <v>18.350000000000001</v>
      </c>
      <c r="C309" s="325">
        <v>43397</v>
      </c>
      <c r="D309" s="319"/>
      <c r="E309" s="2257"/>
      <c r="F309" s="352"/>
      <c r="G309" s="353"/>
      <c r="H309" s="1063" t="str">
        <f>IFERROR(VLOOKUP(F309,[1]Trainingsarten!$A$9:$K$78,10,FALSE),"")</f>
        <v/>
      </c>
      <c r="I309" s="701" t="str">
        <f t="shared" si="54"/>
        <v/>
      </c>
      <c r="J309" s="313"/>
      <c r="K309" s="312"/>
      <c r="L309" s="313"/>
      <c r="M309" s="1066"/>
      <c r="N309" s="144" t="str">
        <f t="shared" si="59"/>
        <v/>
      </c>
      <c r="O309" s="314"/>
      <c r="P309" s="315" t="str">
        <f>IFERROR(VLOOKUP(F309,[1]Trainingsarten!$A$9:$N$84,12,FALSE),"")</f>
        <v/>
      </c>
      <c r="Q309" s="316" t="s">
        <v>14</v>
      </c>
      <c r="R309" s="316" t="str">
        <f>IFERROR(VLOOKUP(F309,[1]Trainingsarten!$A$9:$N$84,14,FALSE),"")</f>
        <v/>
      </c>
      <c r="S309" s="317" t="str">
        <f t="shared" si="60"/>
        <v/>
      </c>
      <c r="T309" s="318">
        <f t="shared" si="56"/>
        <v>29.80395886535419</v>
      </c>
      <c r="U309" s="319">
        <f t="shared" si="55"/>
        <v>34.842619929250851</v>
      </c>
      <c r="V309" s="320">
        <f t="shared" si="57"/>
        <v>0.92115458461204014</v>
      </c>
      <c r="W309" s="321">
        <f t="shared" si="61"/>
        <v>0.85538799682320565</v>
      </c>
      <c r="X309" s="322"/>
      <c r="Y309" s="323"/>
      <c r="Z309" s="319"/>
      <c r="AA309" s="324"/>
      <c r="AB309" s="317"/>
    </row>
    <row r="310" spans="2:28" x14ac:dyDescent="0.2">
      <c r="B310" s="35" t="s">
        <v>9</v>
      </c>
      <c r="C310" s="325">
        <v>43398</v>
      </c>
      <c r="D310" s="319"/>
      <c r="E310" s="2257"/>
      <c r="F310" s="352"/>
      <c r="G310" s="353"/>
      <c r="H310" s="1063" t="str">
        <f>IFERROR(VLOOKUP(F310,[1]Trainingsarten!$A$9:$K$78,10,FALSE),"")</f>
        <v/>
      </c>
      <c r="I310" s="701" t="str">
        <f t="shared" si="54"/>
        <v/>
      </c>
      <c r="J310" s="313"/>
      <c r="K310" s="312"/>
      <c r="L310" s="313"/>
      <c r="M310" s="1066"/>
      <c r="N310" s="144" t="str">
        <f t="shared" si="59"/>
        <v/>
      </c>
      <c r="O310" s="314"/>
      <c r="P310" s="315" t="str">
        <f>IFERROR(VLOOKUP(F310,[1]Trainingsarten!$A$9:$N$84,12,FALSE),"")</f>
        <v/>
      </c>
      <c r="Q310" s="316" t="s">
        <v>14</v>
      </c>
      <c r="R310" s="316" t="str">
        <f>IFERROR(VLOOKUP(F310,[1]Trainingsarten!$A$9:$N$84,14,FALSE),"")</f>
        <v/>
      </c>
      <c r="S310" s="317" t="str">
        <f t="shared" si="60"/>
        <v/>
      </c>
      <c r="T310" s="318">
        <f t="shared" si="56"/>
        <v>25.546250456017876</v>
      </c>
      <c r="U310" s="319">
        <f t="shared" si="55"/>
        <v>34.013033740459164</v>
      </c>
      <c r="V310" s="320">
        <f t="shared" si="57"/>
        <v>5.0386610638966616</v>
      </c>
      <c r="W310" s="321">
        <f t="shared" si="61"/>
        <v>0.75107238745452209</v>
      </c>
      <c r="X310" s="322"/>
      <c r="Y310" s="323"/>
      <c r="Z310" s="319"/>
      <c r="AA310" s="324"/>
      <c r="AB310" s="317"/>
    </row>
    <row r="311" spans="2:28" ht="16" thickBot="1" x14ac:dyDescent="0.25">
      <c r="B311" s="36">
        <f>SUM(K307:K313)</f>
        <v>112</v>
      </c>
      <c r="C311" s="325">
        <v>43399</v>
      </c>
      <c r="D311" s="319"/>
      <c r="E311" s="2257"/>
      <c r="F311" s="352"/>
      <c r="G311" s="353"/>
      <c r="H311" s="1063" t="str">
        <f>IFERROR(VLOOKUP(F311,[1]Trainingsarten!$A$9:$K$78,10,FALSE),"")</f>
        <v/>
      </c>
      <c r="I311" s="701" t="str">
        <f t="shared" si="54"/>
        <v/>
      </c>
      <c r="J311" s="313"/>
      <c r="K311" s="312"/>
      <c r="L311" s="313"/>
      <c r="M311" s="1066"/>
      <c r="N311" s="144" t="str">
        <f t="shared" si="59"/>
        <v/>
      </c>
      <c r="O311" s="314"/>
      <c r="P311" s="315" t="str">
        <f>IFERROR(VLOOKUP(F311,[1]Trainingsarten!$A$9:$N$84,12,FALSE),"")</f>
        <v/>
      </c>
      <c r="Q311" s="316" t="s">
        <v>14</v>
      </c>
      <c r="R311" s="316" t="str">
        <f>IFERROR(VLOOKUP(F311,[1]Trainingsarten!$A$9:$N$84,14,FALSE),"")</f>
        <v/>
      </c>
      <c r="S311" s="317" t="str">
        <f t="shared" si="60"/>
        <v/>
      </c>
      <c r="T311" s="318">
        <f t="shared" si="56"/>
        <v>21.896786105158181</v>
      </c>
      <c r="U311" s="319">
        <f t="shared" si="55"/>
        <v>33.203199603781563</v>
      </c>
      <c r="V311" s="320">
        <f t="shared" si="57"/>
        <v>8.4667832844412878</v>
      </c>
      <c r="W311" s="321">
        <f t="shared" si="61"/>
        <v>0.65947819386250728</v>
      </c>
      <c r="X311" s="322"/>
      <c r="Y311" s="323"/>
      <c r="Z311" s="319"/>
      <c r="AA311" s="324"/>
      <c r="AB311" s="317"/>
    </row>
    <row r="312" spans="2:28" x14ac:dyDescent="0.2">
      <c r="B312" s="37" t="s">
        <v>27</v>
      </c>
      <c r="C312" s="325">
        <v>43400</v>
      </c>
      <c r="D312" s="319"/>
      <c r="E312" s="2257"/>
      <c r="F312" s="352"/>
      <c r="G312" s="353"/>
      <c r="H312" s="1063" t="str">
        <f>IFERROR(VLOOKUP(F312,[1]Trainingsarten!$A$9:$K$78,10,FALSE),"")</f>
        <v/>
      </c>
      <c r="I312" s="701" t="str">
        <f t="shared" si="54"/>
        <v/>
      </c>
      <c r="J312" s="313"/>
      <c r="K312" s="312"/>
      <c r="L312" s="313"/>
      <c r="M312" s="1066"/>
      <c r="N312" s="144" t="str">
        <f t="shared" si="59"/>
        <v/>
      </c>
      <c r="O312" s="314"/>
      <c r="P312" s="315" t="str">
        <f>IFERROR(VLOOKUP(F312,[1]Trainingsarten!$A$9:$N$84,12,FALSE),"")</f>
        <v/>
      </c>
      <c r="Q312" s="316" t="s">
        <v>14</v>
      </c>
      <c r="R312" s="316" t="str">
        <f>IFERROR(VLOOKUP(F312,[1]Trainingsarten!$A$9:$N$84,14,FALSE),"")</f>
        <v/>
      </c>
      <c r="S312" s="317" t="str">
        <f t="shared" si="60"/>
        <v/>
      </c>
      <c r="T312" s="318">
        <f t="shared" si="56"/>
        <v>18.768673804421297</v>
      </c>
      <c r="U312" s="319">
        <f t="shared" si="55"/>
        <v>32.412647232262955</v>
      </c>
      <c r="V312" s="320">
        <f t="shared" si="57"/>
        <v>11.306413498623382</v>
      </c>
      <c r="W312" s="321">
        <f t="shared" si="61"/>
        <v>0.57905402387927463</v>
      </c>
      <c r="X312" s="322"/>
      <c r="Y312" s="323"/>
      <c r="Z312" s="319"/>
      <c r="AA312" s="324"/>
      <c r="AB312" s="317"/>
    </row>
    <row r="313" spans="2:28" ht="16" thickBot="1" x14ac:dyDescent="0.25">
      <c r="B313" s="38">
        <f>AVERAGE(W307:W313)</f>
        <v>0.76531974619877796</v>
      </c>
      <c r="C313" s="150">
        <v>43401</v>
      </c>
      <c r="D313" s="393" t="s">
        <v>236</v>
      </c>
      <c r="E313" s="2261"/>
      <c r="F313" s="80" t="s">
        <v>98</v>
      </c>
      <c r="G313" s="81">
        <v>2.9849537037037036E-2</v>
      </c>
      <c r="H313" s="678">
        <v>7.65</v>
      </c>
      <c r="I313" s="894">
        <f t="shared" si="54"/>
        <v>3.9019002662793508E-3</v>
      </c>
      <c r="J313" s="86"/>
      <c r="K313" s="85">
        <v>46</v>
      </c>
      <c r="L313" s="86">
        <v>211</v>
      </c>
      <c r="M313" s="681"/>
      <c r="N313" s="88">
        <f t="shared" si="59"/>
        <v>1.0616895912593891</v>
      </c>
      <c r="O313" s="89" t="s">
        <v>33</v>
      </c>
      <c r="P313" s="90" t="str">
        <f>IFERROR(VLOOKUP(F313,[1]Trainingsarten!$A$9:$N$84,12,FALSE),"")</f>
        <v/>
      </c>
      <c r="Q313" s="91" t="s">
        <v>14</v>
      </c>
      <c r="R313" s="91" t="str">
        <f>IFERROR(VLOOKUP(F313,[1]Trainingsarten!$A$9:$N$84,14,FALSE),"")</f>
        <v/>
      </c>
      <c r="S313" s="53" t="str">
        <f t="shared" si="60"/>
        <v/>
      </c>
      <c r="T313" s="92">
        <f t="shared" si="56"/>
        <v>22.658863260932542</v>
      </c>
      <c r="U313" s="79">
        <f t="shared" si="55"/>
        <v>32.736155631494789</v>
      </c>
      <c r="V313" s="93">
        <f t="shared" si="57"/>
        <v>13.643973427841658</v>
      </c>
      <c r="W313" s="895">
        <f t="shared" si="61"/>
        <v>0.69216628598664498</v>
      </c>
      <c r="X313" s="7"/>
      <c r="Y313" s="8"/>
      <c r="Z313" s="6"/>
      <c r="AA313" s="9"/>
      <c r="AB313" s="10"/>
    </row>
    <row r="314" spans="2:28" ht="16" thickBot="1" x14ac:dyDescent="0.25">
      <c r="B314" s="1071">
        <f>B307+1</f>
        <v>44</v>
      </c>
      <c r="C314" s="1072">
        <v>43402</v>
      </c>
      <c r="D314" s="1073"/>
      <c r="E314" s="2289"/>
      <c r="F314" s="1074"/>
      <c r="G314" s="1075"/>
      <c r="H314" s="1076" t="str">
        <f>IFERROR(VLOOKUP(F314,[1]Trainingsarten!$A$9:$K$78,10,FALSE),"")</f>
        <v/>
      </c>
      <c r="I314" s="1077" t="str">
        <f t="shared" si="54"/>
        <v/>
      </c>
      <c r="J314" s="1078"/>
      <c r="K314" s="1079"/>
      <c r="L314" s="1080"/>
      <c r="M314" s="1081"/>
      <c r="N314" s="1082" t="str">
        <f t="shared" si="59"/>
        <v/>
      </c>
      <c r="O314" s="1083"/>
      <c r="P314" s="1084" t="str">
        <f>IFERROR(VLOOKUP(F314,[1]Trainingsarten!$A$9:$N$84,12,FALSE),"")</f>
        <v/>
      </c>
      <c r="Q314" s="1085" t="s">
        <v>14</v>
      </c>
      <c r="R314" s="1085" t="str">
        <f>IFERROR(VLOOKUP(F314,[1]Trainingsarten!$A$9:$N$84,14,FALSE),"")</f>
        <v/>
      </c>
      <c r="S314" s="1086" t="str">
        <f t="shared" si="60"/>
        <v/>
      </c>
      <c r="T314" s="1087">
        <f t="shared" si="56"/>
        <v>19.421882795085036</v>
      </c>
      <c r="U314" s="1073">
        <f t="shared" si="55"/>
        <v>31.956723354554438</v>
      </c>
      <c r="V314" s="1088">
        <f t="shared" si="57"/>
        <v>10.077292370562247</v>
      </c>
      <c r="W314" s="350">
        <f t="shared" si="61"/>
        <v>0.60775576330534686</v>
      </c>
      <c r="X314" s="7"/>
      <c r="Y314" s="8"/>
      <c r="Z314" s="6"/>
      <c r="AA314" s="9"/>
      <c r="AB314" s="10"/>
    </row>
    <row r="315" spans="2:28" x14ac:dyDescent="0.2">
      <c r="B315" s="1089" t="s">
        <v>26</v>
      </c>
      <c r="C315" s="12">
        <v>43403</v>
      </c>
      <c r="D315" s="6" t="s">
        <v>237</v>
      </c>
      <c r="E315" s="2244"/>
      <c r="F315" s="1090" t="s">
        <v>98</v>
      </c>
      <c r="G315" s="353">
        <v>4.4444444444444446E-2</v>
      </c>
      <c r="H315" s="1063">
        <v>11.34</v>
      </c>
      <c r="I315" s="1064">
        <f t="shared" si="54"/>
        <v>3.9192631785224382E-3</v>
      </c>
      <c r="J315" s="1065">
        <v>134</v>
      </c>
      <c r="K315" s="312">
        <v>68</v>
      </c>
      <c r="L315" s="313">
        <v>211</v>
      </c>
      <c r="M315" s="1066"/>
      <c r="N315" s="144">
        <f t="shared" si="59"/>
        <v>1.06641396193635</v>
      </c>
      <c r="O315" s="314" t="s">
        <v>110</v>
      </c>
      <c r="P315" s="315" t="str">
        <f>IFERROR(VLOOKUP(F315,[1]Trainingsarten!$A$9:$N$84,12,FALSE),"")</f>
        <v/>
      </c>
      <c r="Q315" s="316" t="s">
        <v>14</v>
      </c>
      <c r="R315" s="316" t="str">
        <f>IFERROR(VLOOKUP(F315,[1]Trainingsarten!$A$9:$N$84,14,FALSE),"")</f>
        <v/>
      </c>
      <c r="S315" s="317">
        <f t="shared" si="60"/>
        <v>1.5746268656716418</v>
      </c>
      <c r="T315" s="318">
        <f t="shared" si="56"/>
        <v>26.361613824358603</v>
      </c>
      <c r="U315" s="319">
        <f t="shared" si="55"/>
        <v>32.814896608017428</v>
      </c>
      <c r="V315" s="320">
        <f t="shared" si="57"/>
        <v>12.534840559469401</v>
      </c>
      <c r="W315" s="321">
        <f t="shared" si="61"/>
        <v>0.80334288842213997</v>
      </c>
      <c r="X315" s="322"/>
      <c r="Y315" s="323"/>
      <c r="Z315" s="319"/>
      <c r="AA315" s="324"/>
      <c r="AB315" s="317"/>
    </row>
    <row r="316" spans="2:28" ht="16" thickBot="1" x14ac:dyDescent="0.25">
      <c r="B316" s="33">
        <f>SUM(H314:H320)</f>
        <v>29.749999999999996</v>
      </c>
      <c r="C316" s="325">
        <v>43404</v>
      </c>
      <c r="D316" s="319"/>
      <c r="E316" s="2257"/>
      <c r="F316" s="1090"/>
      <c r="G316" s="353"/>
      <c r="H316" s="1091" t="str">
        <f>IFERROR(VLOOKUP(F316,[1]Trainingsarten!$A$9:$K$78,10,FALSE),"")</f>
        <v/>
      </c>
      <c r="I316" s="1092" t="str">
        <f t="shared" si="54"/>
        <v/>
      </c>
      <c r="J316" s="1093"/>
      <c r="K316" s="312"/>
      <c r="L316" s="313"/>
      <c r="M316" s="1066"/>
      <c r="N316" s="144" t="str">
        <f t="shared" si="59"/>
        <v/>
      </c>
      <c r="O316" s="314"/>
      <c r="P316" s="315" t="str">
        <f>IFERROR(VLOOKUP(F316,[1]Trainingsarten!$A$9:$N$84,12,FALSE),"")</f>
        <v/>
      </c>
      <c r="Q316" s="316" t="s">
        <v>14</v>
      </c>
      <c r="R316" s="316" t="str">
        <f>IFERROR(VLOOKUP(F316,[1]Trainingsarten!$A$9:$N$84,14,FALSE),"")</f>
        <v/>
      </c>
      <c r="S316" s="317" t="str">
        <f t="shared" si="60"/>
        <v/>
      </c>
      <c r="T316" s="318">
        <f t="shared" si="56"/>
        <v>22.595668992307374</v>
      </c>
      <c r="U316" s="319">
        <f t="shared" si="55"/>
        <v>32.033589545921771</v>
      </c>
      <c r="V316" s="320">
        <f t="shared" si="57"/>
        <v>6.4532827836588247</v>
      </c>
      <c r="W316" s="321">
        <f t="shared" si="61"/>
        <v>0.7053742434926108</v>
      </c>
      <c r="X316" s="322"/>
      <c r="Y316" s="323"/>
      <c r="Z316" s="319"/>
      <c r="AA316" s="324"/>
      <c r="AB316" s="317"/>
    </row>
    <row r="317" spans="2:28" x14ac:dyDescent="0.2">
      <c r="B317" s="35" t="s">
        <v>9</v>
      </c>
      <c r="C317" s="325">
        <v>43405</v>
      </c>
      <c r="D317" s="319" t="s">
        <v>238</v>
      </c>
      <c r="E317" s="2257"/>
      <c r="F317" s="1090" t="s">
        <v>98</v>
      </c>
      <c r="G317" s="353">
        <v>4.1724537037037039E-2</v>
      </c>
      <c r="H317" s="1091">
        <v>10.6</v>
      </c>
      <c r="I317" s="1092">
        <f t="shared" si="54"/>
        <v>3.9362770789657586E-3</v>
      </c>
      <c r="J317" s="1093">
        <v>134</v>
      </c>
      <c r="K317" s="312">
        <v>62</v>
      </c>
      <c r="L317" s="313">
        <v>212</v>
      </c>
      <c r="M317" s="1094"/>
      <c r="N317" s="144">
        <f t="shared" si="59"/>
        <v>1.0761194029850745</v>
      </c>
      <c r="O317" s="314" t="s">
        <v>110</v>
      </c>
      <c r="P317" s="315" t="str">
        <f>IFERROR(VLOOKUP(F317,[1]Trainingsarten!$A$9:$N$84,12,FALSE),"")</f>
        <v/>
      </c>
      <c r="Q317" s="316" t="s">
        <v>14</v>
      </c>
      <c r="R317" s="316" t="str">
        <f>IFERROR(VLOOKUP(F317,[1]Trainingsarten!$A$9:$N$84,14,FALSE),"")</f>
        <v/>
      </c>
      <c r="S317" s="317">
        <f t="shared" si="60"/>
        <v>1.5820895522388059</v>
      </c>
      <c r="T317" s="318">
        <f t="shared" si="56"/>
        <v>28.224859136263461</v>
      </c>
      <c r="U317" s="319">
        <f t="shared" si="55"/>
        <v>32.747075509114111</v>
      </c>
      <c r="V317" s="320">
        <f t="shared" si="57"/>
        <v>9.4379205536143971</v>
      </c>
      <c r="W317" s="321">
        <f t="shared" si="61"/>
        <v>0.86190472576422783</v>
      </c>
      <c r="X317" s="322"/>
      <c r="Y317" s="323"/>
      <c r="Z317" s="319"/>
      <c r="AA317" s="324"/>
      <c r="AB317" s="317"/>
    </row>
    <row r="318" spans="2:28" ht="16" thickBot="1" x14ac:dyDescent="0.25">
      <c r="B318" s="36">
        <f>SUM(K314:K320)</f>
        <v>188</v>
      </c>
      <c r="C318" s="325">
        <v>43406</v>
      </c>
      <c r="D318" s="319"/>
      <c r="E318" s="2257"/>
      <c r="F318" s="1090"/>
      <c r="G318" s="353"/>
      <c r="H318" s="1091" t="str">
        <f>IFERROR(VLOOKUP(F318,[1]Trainingsarten!$A$9:$K$78,10,FALSE),"")</f>
        <v/>
      </c>
      <c r="I318" s="1092" t="str">
        <f t="shared" si="54"/>
        <v/>
      </c>
      <c r="J318" s="1093"/>
      <c r="K318" s="312"/>
      <c r="L318" s="313"/>
      <c r="M318" s="1094"/>
      <c r="N318" s="144" t="str">
        <f t="shared" si="59"/>
        <v/>
      </c>
      <c r="O318" s="314"/>
      <c r="P318" s="315" t="str">
        <f>IFERROR(VLOOKUP(F318,[1]Trainingsarten!$A$9:$N$84,12,FALSE),"")</f>
        <v/>
      </c>
      <c r="Q318" s="316" t="s">
        <v>14</v>
      </c>
      <c r="R318" s="316" t="str">
        <f>IFERROR(VLOOKUP(F318,[1]Trainingsarten!$A$9:$N$84,14,FALSE),"")</f>
        <v/>
      </c>
      <c r="S318" s="317" t="str">
        <f t="shared" si="60"/>
        <v/>
      </c>
      <c r="T318" s="318">
        <f t="shared" si="56"/>
        <v>24.192736402511539</v>
      </c>
      <c r="U318" s="319">
        <f t="shared" si="55"/>
        <v>31.967383235087585</v>
      </c>
      <c r="V318" s="320">
        <f t="shared" si="57"/>
        <v>4.5222163728506501</v>
      </c>
      <c r="W318" s="321">
        <f t="shared" si="61"/>
        <v>0.75679439335395615</v>
      </c>
      <c r="X318" s="322"/>
      <c r="Y318" s="323"/>
      <c r="Z318" s="319"/>
      <c r="AA318" s="324"/>
      <c r="AB318" s="317"/>
    </row>
    <row r="319" spans="2:28" x14ac:dyDescent="0.2">
      <c r="B319" s="37" t="s">
        <v>27</v>
      </c>
      <c r="C319" s="325">
        <v>43407</v>
      </c>
      <c r="D319" s="319" t="s">
        <v>239</v>
      </c>
      <c r="E319" s="2257"/>
      <c r="F319" s="1095" t="s">
        <v>219</v>
      </c>
      <c r="G319" s="353">
        <v>3.8634259259259257E-2</v>
      </c>
      <c r="H319" s="1096">
        <v>7.81</v>
      </c>
      <c r="I319" s="1097">
        <f t="shared" si="54"/>
        <v>4.9467681509935031E-3</v>
      </c>
      <c r="J319" s="1098">
        <v>141</v>
      </c>
      <c r="K319" s="312">
        <v>58</v>
      </c>
      <c r="L319" s="313">
        <v>194</v>
      </c>
      <c r="M319" s="1094"/>
      <c r="N319" s="144"/>
      <c r="O319" s="314" t="s">
        <v>110</v>
      </c>
      <c r="P319" s="315" t="str">
        <f>IFERROR(VLOOKUP(F319,[1]Trainingsarten!$A$9:$N$84,12,FALSE),"")</f>
        <v/>
      </c>
      <c r="Q319" s="316" t="s">
        <v>14</v>
      </c>
      <c r="R319" s="316" t="str">
        <f>IFERROR(VLOOKUP(F319,[1]Trainingsarten!$A$9:$N$84,14,FALSE),"")</f>
        <v/>
      </c>
      <c r="S319" s="317">
        <f t="shared" si="60"/>
        <v>1.375886524822695</v>
      </c>
      <c r="T319" s="318">
        <f t="shared" si="56"/>
        <v>29.022345487867032</v>
      </c>
      <c r="U319" s="319">
        <f t="shared" si="55"/>
        <v>32.587207443775974</v>
      </c>
      <c r="V319" s="320">
        <f t="shared" si="57"/>
        <v>7.7746468325760461</v>
      </c>
      <c r="W319" s="321">
        <f t="shared" si="61"/>
        <v>0.89060547878919838</v>
      </c>
      <c r="X319" s="322"/>
      <c r="Y319" s="323"/>
      <c r="Z319" s="319"/>
      <c r="AA319" s="324"/>
      <c r="AB319" s="317"/>
    </row>
    <row r="320" spans="2:28" ht="16" thickBot="1" x14ac:dyDescent="0.25">
      <c r="B320" s="38">
        <f>AVERAGE(W314:W320)</f>
        <v>0.77253893538201324</v>
      </c>
      <c r="C320" s="269">
        <v>43408</v>
      </c>
      <c r="D320" s="55"/>
      <c r="E320" s="2255"/>
      <c r="F320" s="1099"/>
      <c r="G320" s="431"/>
      <c r="H320" s="1100" t="str">
        <f>IFERROR(VLOOKUP(F320,[1]Trainingsarten!$A$9:$K$78,10,FALSE),"")</f>
        <v/>
      </c>
      <c r="I320" s="1101" t="str">
        <f t="shared" si="54"/>
        <v/>
      </c>
      <c r="J320" s="1102"/>
      <c r="K320" s="338"/>
      <c r="L320" s="339"/>
      <c r="M320" s="1103"/>
      <c r="N320" s="49" t="str">
        <f>IFERROR((L320/67)/(1/(I320*24)/3.6),"")</f>
        <v/>
      </c>
      <c r="O320" s="340"/>
      <c r="P320" s="341" t="str">
        <f>IFERROR(VLOOKUP(F320,[1]Trainingsarten!$A$9:$N$84,12,FALSE),"")</f>
        <v/>
      </c>
      <c r="Q320" s="342" t="s">
        <v>14</v>
      </c>
      <c r="R320" s="342" t="str">
        <f>IFERROR(VLOOKUP(F320,[1]Trainingsarten!$A$9:$N$84,14,FALSE),"")</f>
        <v/>
      </c>
      <c r="S320" s="53" t="str">
        <f t="shared" si="60"/>
        <v/>
      </c>
      <c r="T320" s="343">
        <f t="shared" si="56"/>
        <v>24.876296132457455</v>
      </c>
      <c r="U320" s="55">
        <f t="shared" si="55"/>
        <v>31.8113215522575</v>
      </c>
      <c r="V320" s="344">
        <f t="shared" si="57"/>
        <v>3.5648619559089418</v>
      </c>
      <c r="W320" s="94">
        <f t="shared" si="61"/>
        <v>0.78199505454661322</v>
      </c>
      <c r="X320" s="322"/>
      <c r="Y320" s="323"/>
      <c r="Z320" s="319"/>
      <c r="AA320" s="324"/>
      <c r="AB320" s="317"/>
    </row>
    <row r="321" spans="2:28" ht="16" thickBot="1" x14ac:dyDescent="0.25">
      <c r="B321" s="1104">
        <f>B314+1</f>
        <v>45</v>
      </c>
      <c r="C321" s="389">
        <v>43409</v>
      </c>
      <c r="D321" s="60"/>
      <c r="E321" s="2247"/>
      <c r="F321" s="61"/>
      <c r="G321" s="62"/>
      <c r="H321" s="760" t="str">
        <f>IFERROR(VLOOKUP(F321,[1]Trainingsarten!$A$9:$K$78,10,FALSE),"")</f>
        <v/>
      </c>
      <c r="I321" s="888" t="str">
        <f t="shared" si="54"/>
        <v/>
      </c>
      <c r="J321" s="67"/>
      <c r="K321" s="66"/>
      <c r="L321" s="67"/>
      <c r="M321" s="889"/>
      <c r="N321" s="69" t="str">
        <f>IFERROR((L321/67)/(1/(I321*24)/3.6),"")</f>
        <v/>
      </c>
      <c r="O321" s="70"/>
      <c r="P321" s="347" t="str">
        <f>IFERROR(VLOOKUP(F321,[1]Trainingsarten!$A$9:$N$84,12,FALSE),"")</f>
        <v/>
      </c>
      <c r="Q321" s="72" t="s">
        <v>14</v>
      </c>
      <c r="R321" s="72" t="str">
        <f>IFERROR(VLOOKUP(F321,[1]Trainingsarten!$A$9:$N$84,14,FALSE),"")</f>
        <v/>
      </c>
      <c r="S321" s="1105" t="str">
        <f t="shared" si="60"/>
        <v/>
      </c>
      <c r="T321" s="349">
        <f t="shared" si="56"/>
        <v>21.322539542106391</v>
      </c>
      <c r="U321" s="60">
        <f t="shared" si="55"/>
        <v>31.053909134346608</v>
      </c>
      <c r="V321" s="137">
        <f t="shared" si="57"/>
        <v>6.9350254198000449</v>
      </c>
      <c r="W321" s="1106">
        <f t="shared" si="61"/>
        <v>0.68662980399214812</v>
      </c>
      <c r="X321" s="322"/>
      <c r="Y321" s="323"/>
      <c r="Z321" s="319"/>
      <c r="AA321" s="324"/>
      <c r="AB321" s="317"/>
    </row>
    <row r="322" spans="2:28" x14ac:dyDescent="0.2">
      <c r="B322" s="1107" t="s">
        <v>26</v>
      </c>
      <c r="C322" s="325">
        <v>43410</v>
      </c>
      <c r="D322" s="319" t="s">
        <v>240</v>
      </c>
      <c r="E322" s="2257"/>
      <c r="F322" s="352" t="s">
        <v>56</v>
      </c>
      <c r="G322" s="353">
        <v>4.071759259259259E-2</v>
      </c>
      <c r="H322" s="1091">
        <v>10.6</v>
      </c>
      <c r="I322" s="701">
        <f t="shared" si="54"/>
        <v>3.8412823200559046E-3</v>
      </c>
      <c r="J322" s="313">
        <v>139</v>
      </c>
      <c r="K322" s="312">
        <v>69</v>
      </c>
      <c r="L322" s="313">
        <v>209</v>
      </c>
      <c r="M322" s="1094"/>
      <c r="N322" s="144">
        <f>IFERROR((L322/67)/(1/(I322*24)/3.6),"")</f>
        <v>1.0352886510842016</v>
      </c>
      <c r="O322" s="314" t="s">
        <v>171</v>
      </c>
      <c r="P322" s="315">
        <f>IFERROR(VLOOKUP(F322,[1]Trainingsarten!$A$9:$N$84,12,FALSE),"")</f>
        <v>279.53100000000006</v>
      </c>
      <c r="Q322" s="316" t="s">
        <v>14</v>
      </c>
      <c r="R322" s="316">
        <f>IFERROR(VLOOKUP(F322,[1]Trainingsarten!$A$9:$N$84,14,FALSE),"")</f>
        <v>306.15300000000002</v>
      </c>
      <c r="S322" s="317">
        <f t="shared" si="60"/>
        <v>1.5035971223021583</v>
      </c>
      <c r="T322" s="318">
        <f t="shared" si="56"/>
        <v>28.133605321805476</v>
      </c>
      <c r="U322" s="319">
        <f t="shared" si="55"/>
        <v>31.957387488290735</v>
      </c>
      <c r="V322" s="320">
        <f t="shared" si="57"/>
        <v>9.7313695922402168</v>
      </c>
      <c r="W322" s="321">
        <f t="shared" si="61"/>
        <v>0.8803474730878329</v>
      </c>
      <c r="X322" s="322"/>
      <c r="Y322" s="323"/>
      <c r="Z322" s="319"/>
      <c r="AA322" s="324"/>
      <c r="AB322" s="317"/>
    </row>
    <row r="323" spans="2:28" ht="16" thickBot="1" x14ac:dyDescent="0.25">
      <c r="B323" s="33">
        <f>SUM(H321:H327)</f>
        <v>34.5</v>
      </c>
      <c r="C323" s="325">
        <v>43411</v>
      </c>
      <c r="D323" s="319"/>
      <c r="E323" s="2257"/>
      <c r="F323" s="352"/>
      <c r="G323" s="353"/>
      <c r="H323" s="1091"/>
      <c r="I323" s="701"/>
      <c r="J323" s="313"/>
      <c r="K323" s="312"/>
      <c r="L323" s="313"/>
      <c r="M323" s="1094"/>
      <c r="N323" s="144"/>
      <c r="O323" s="314"/>
      <c r="P323" s="315" t="str">
        <f>IFERROR(VLOOKUP(F323,[1]Trainingsarten!$A$9:$N$84,12,FALSE),"")</f>
        <v/>
      </c>
      <c r="Q323" s="316" t="s">
        <v>14</v>
      </c>
      <c r="R323" s="316" t="str">
        <f>IFERROR(VLOOKUP(F323,[1]Trainingsarten!$A$9:$N$84,14,FALSE),"")</f>
        <v/>
      </c>
      <c r="S323" s="317" t="str">
        <f t="shared" si="60"/>
        <v/>
      </c>
      <c r="T323" s="318">
        <f t="shared" si="56"/>
        <v>24.114518847261834</v>
      </c>
      <c r="U323" s="319">
        <f t="shared" si="55"/>
        <v>31.196497309998097</v>
      </c>
      <c r="V323" s="320">
        <f t="shared" si="57"/>
        <v>3.8237821664852589</v>
      </c>
      <c r="W323" s="321">
        <f t="shared" si="61"/>
        <v>0.7729880251502923</v>
      </c>
      <c r="X323" s="322"/>
      <c r="Y323" s="323"/>
      <c r="Z323" s="319"/>
      <c r="AA323" s="324"/>
      <c r="AB323" s="317"/>
    </row>
    <row r="324" spans="2:28" x14ac:dyDescent="0.2">
      <c r="B324" s="35" t="s">
        <v>9</v>
      </c>
      <c r="C324" s="325">
        <v>43412</v>
      </c>
      <c r="D324" s="319"/>
      <c r="E324" s="2257"/>
      <c r="F324" s="352"/>
      <c r="G324" s="353"/>
      <c r="H324" s="1091"/>
      <c r="I324" s="701"/>
      <c r="J324" s="313"/>
      <c r="K324" s="312"/>
      <c r="L324" s="313"/>
      <c r="M324" s="1094"/>
      <c r="N324" s="144"/>
      <c r="O324" s="314"/>
      <c r="P324" s="315" t="str">
        <f>IFERROR(VLOOKUP(F324,[1]Trainingsarten!$A$9:$N$84,12,FALSE),"")</f>
        <v/>
      </c>
      <c r="Q324" s="316" t="s">
        <v>14</v>
      </c>
      <c r="R324" s="316" t="str">
        <f>IFERROR(VLOOKUP(F324,[1]Trainingsarten!$A$9:$N$84,14,FALSE),"")</f>
        <v/>
      </c>
      <c r="S324" s="317" t="str">
        <f t="shared" si="60"/>
        <v/>
      </c>
      <c r="T324" s="318">
        <f t="shared" si="56"/>
        <v>20.669587583367285</v>
      </c>
      <c r="U324" s="319">
        <f t="shared" si="55"/>
        <v>30.453723564521951</v>
      </c>
      <c r="V324" s="320">
        <f t="shared" si="57"/>
        <v>7.081978462736263</v>
      </c>
      <c r="W324" s="321">
        <f t="shared" si="61"/>
        <v>0.67872119281489074</v>
      </c>
      <c r="X324" s="322"/>
      <c r="Y324" s="323"/>
      <c r="Z324" s="319"/>
      <c r="AA324" s="324"/>
      <c r="AB324" s="317"/>
    </row>
    <row r="325" spans="2:28" ht="16" thickBot="1" x14ac:dyDescent="0.25">
      <c r="B325" s="36">
        <f>SUM(K321:K327)</f>
        <v>218</v>
      </c>
      <c r="C325" s="325">
        <v>43413</v>
      </c>
      <c r="D325" s="319" t="s">
        <v>241</v>
      </c>
      <c r="E325" s="2257"/>
      <c r="F325" s="352" t="s">
        <v>219</v>
      </c>
      <c r="G325" s="353">
        <v>3.7465277777777778E-2</v>
      </c>
      <c r="H325" s="1091">
        <v>10.4</v>
      </c>
      <c r="I325" s="701">
        <f t="shared" si="54"/>
        <v>3.6024305555555553E-3</v>
      </c>
      <c r="J325" s="313">
        <v>143</v>
      </c>
      <c r="K325" s="312">
        <v>66</v>
      </c>
      <c r="L325" s="313">
        <v>230</v>
      </c>
      <c r="M325" s="1094"/>
      <c r="N325" s="144">
        <f t="shared" ref="N325:N339" si="62">IFERROR((L325/67)/(1/(I325*24)/3.6),"")</f>
        <v>1.0684701492537314</v>
      </c>
      <c r="O325" s="314" t="s">
        <v>110</v>
      </c>
      <c r="P325" s="315" t="str">
        <f>IFERROR(VLOOKUP(F325,[1]Trainingsarten!$A$9:$N$84,12,FALSE),"")</f>
        <v/>
      </c>
      <c r="Q325" s="316" t="s">
        <v>14</v>
      </c>
      <c r="R325" s="316" t="str">
        <f>IFERROR(VLOOKUP(F325,[1]Trainingsarten!$A$9:$N$84,14,FALSE),"")</f>
        <v/>
      </c>
      <c r="S325" s="317">
        <f t="shared" si="60"/>
        <v>1.6083916083916083</v>
      </c>
      <c r="T325" s="318">
        <f t="shared" si="56"/>
        <v>27.145360785743385</v>
      </c>
      <c r="U325" s="319">
        <f t="shared" si="55"/>
        <v>31.30006347965238</v>
      </c>
      <c r="V325" s="320">
        <f t="shared" si="57"/>
        <v>9.784135981154666</v>
      </c>
      <c r="W325" s="321">
        <f t="shared" si="61"/>
        <v>0.86726216396941513</v>
      </c>
      <c r="X325" s="322"/>
      <c r="Y325" s="323"/>
      <c r="Z325" s="319"/>
      <c r="AA325" s="324"/>
      <c r="AB325" s="317"/>
    </row>
    <row r="326" spans="2:28" x14ac:dyDescent="0.2">
      <c r="B326" s="37" t="s">
        <v>27</v>
      </c>
      <c r="C326" s="325">
        <v>43414</v>
      </c>
      <c r="D326" s="319"/>
      <c r="E326" s="2257"/>
      <c r="F326" s="352"/>
      <c r="G326" s="353"/>
      <c r="H326" s="1091" t="str">
        <f>IFERROR(VLOOKUP(F326,[1]Trainingsarten!$A$9:$K$78,10,FALSE),"")</f>
        <v/>
      </c>
      <c r="I326" s="701" t="str">
        <f t="shared" ref="I326:I377" si="63">IFERROR(G326/H326,"")</f>
        <v/>
      </c>
      <c r="J326" s="313"/>
      <c r="K326" s="312"/>
      <c r="L326" s="313"/>
      <c r="M326" s="1094"/>
      <c r="N326" s="144" t="str">
        <f t="shared" si="62"/>
        <v/>
      </c>
      <c r="O326" s="314"/>
      <c r="P326" s="315" t="str">
        <f>IFERROR(VLOOKUP(F326,[1]Trainingsarten!$A$9:$N$84,12,FALSE),"")</f>
        <v/>
      </c>
      <c r="Q326" s="316" t="s">
        <v>14</v>
      </c>
      <c r="R326" s="316" t="str">
        <f>IFERROR(VLOOKUP(F326,[1]Trainingsarten!$A$9:$N$84,14,FALSE),"")</f>
        <v/>
      </c>
      <c r="S326" s="317" t="str">
        <f t="shared" si="60"/>
        <v/>
      </c>
      <c r="T326" s="318">
        <f t="shared" si="56"/>
        <v>23.267452102065757</v>
      </c>
      <c r="U326" s="319">
        <f t="shared" si="55"/>
        <v>30.554823872993989</v>
      </c>
      <c r="V326" s="320">
        <f t="shared" si="57"/>
        <v>4.1547026939089946</v>
      </c>
      <c r="W326" s="321">
        <f t="shared" si="61"/>
        <v>0.76149848543655962</v>
      </c>
      <c r="X326" s="322"/>
      <c r="Y326" s="323"/>
      <c r="Z326" s="319"/>
      <c r="AA326" s="324"/>
      <c r="AB326" s="317"/>
    </row>
    <row r="327" spans="2:28" ht="16" thickBot="1" x14ac:dyDescent="0.25">
      <c r="B327" s="38">
        <f>AVERAGE(W321:W327)</f>
        <v>0.80676538273131748</v>
      </c>
      <c r="C327" s="150">
        <v>43415</v>
      </c>
      <c r="D327" s="393" t="s">
        <v>242</v>
      </c>
      <c r="E327" s="2261"/>
      <c r="F327" s="80" t="s">
        <v>138</v>
      </c>
      <c r="G327" s="81">
        <v>5.0289351851851849E-2</v>
      </c>
      <c r="H327" s="678">
        <v>13.5</v>
      </c>
      <c r="I327" s="894">
        <f t="shared" si="63"/>
        <v>3.7251371742112482E-3</v>
      </c>
      <c r="J327" s="86">
        <v>139</v>
      </c>
      <c r="K327" s="85">
        <v>83</v>
      </c>
      <c r="L327" s="86">
        <v>221</v>
      </c>
      <c r="M327" s="681"/>
      <c r="N327" s="88">
        <f t="shared" si="62"/>
        <v>1.0616307352128247</v>
      </c>
      <c r="O327" s="89" t="s">
        <v>33</v>
      </c>
      <c r="P327" s="90" t="str">
        <f>IFERROR(VLOOKUP(F327,[1]Trainingsarten!$A$9:$N$84,12,FALSE),"")</f>
        <v/>
      </c>
      <c r="Q327" s="91" t="s">
        <v>14</v>
      </c>
      <c r="R327" s="91" t="str">
        <f>IFERROR(VLOOKUP(F327,[1]Trainingsarten!$A$9:$N$84,14,FALSE),"")</f>
        <v/>
      </c>
      <c r="S327" s="53">
        <f t="shared" si="60"/>
        <v>1.5899280575539569</v>
      </c>
      <c r="T327" s="92">
        <f t="shared" si="56"/>
        <v>31.800673230342078</v>
      </c>
      <c r="U327" s="79">
        <f t="shared" si="55"/>
        <v>31.803518542684607</v>
      </c>
      <c r="V327" s="93">
        <f t="shared" si="57"/>
        <v>7.2873717709282317</v>
      </c>
      <c r="W327" s="895">
        <f t="shared" si="61"/>
        <v>0.99991053466808366</v>
      </c>
      <c r="X327" s="7"/>
      <c r="Y327" s="8"/>
      <c r="Z327" s="6"/>
      <c r="AA327" s="9"/>
      <c r="AB327" s="10"/>
    </row>
    <row r="328" spans="2:28" ht="16" thickBot="1" x14ac:dyDescent="0.25">
      <c r="B328" s="1108">
        <f>B321+1</f>
        <v>46</v>
      </c>
      <c r="C328" s="1109">
        <v>43416</v>
      </c>
      <c r="D328" s="1110"/>
      <c r="E328" s="2290"/>
      <c r="F328" s="1111"/>
      <c r="G328" s="1112"/>
      <c r="H328" s="1113" t="str">
        <f>IFERROR(VLOOKUP(F328,[1]Trainingsarten!$A$9:$K$78,10,FALSE),"")</f>
        <v/>
      </c>
      <c r="I328" s="1114" t="str">
        <f t="shared" si="63"/>
        <v/>
      </c>
      <c r="J328" s="1115"/>
      <c r="K328" s="1116"/>
      <c r="L328" s="1117"/>
      <c r="M328" s="1118"/>
      <c r="N328" s="1119" t="str">
        <f t="shared" si="62"/>
        <v/>
      </c>
      <c r="O328" s="1120"/>
      <c r="P328" s="1121" t="str">
        <f>IFERROR(VLOOKUP(F328,[1]Trainingsarten!$A$9:$N$84,12,FALSE),"")</f>
        <v/>
      </c>
      <c r="Q328" s="1122" t="s">
        <v>14</v>
      </c>
      <c r="R328" s="1122" t="str">
        <f>IFERROR(VLOOKUP(F328,[1]Trainingsarten!$A$9:$N$84,14,FALSE),"")</f>
        <v/>
      </c>
      <c r="S328" s="1123" t="str">
        <f t="shared" si="60"/>
        <v/>
      </c>
      <c r="T328" s="1124">
        <f t="shared" si="56"/>
        <v>27.257719911721779</v>
      </c>
      <c r="U328" s="1110">
        <f t="shared" si="55"/>
        <v>31.046291910715926</v>
      </c>
      <c r="V328" s="1125">
        <f t="shared" si="57"/>
        <v>2.8453123425293825E-3</v>
      </c>
      <c r="W328" s="350">
        <f t="shared" si="61"/>
        <v>0.87797022556221971</v>
      </c>
      <c r="X328" s="7"/>
      <c r="Y328" s="8"/>
      <c r="Z328" s="6"/>
      <c r="AA328" s="9"/>
      <c r="AB328" s="10"/>
    </row>
    <row r="329" spans="2:28" x14ac:dyDescent="0.2">
      <c r="B329" s="1126" t="s">
        <v>26</v>
      </c>
      <c r="C329" s="12">
        <v>43417</v>
      </c>
      <c r="D329" s="6" t="s">
        <v>243</v>
      </c>
      <c r="E329" s="2244"/>
      <c r="F329" s="1095" t="s">
        <v>88</v>
      </c>
      <c r="G329" s="353">
        <v>3.4699074074074077E-2</v>
      </c>
      <c r="H329" s="1096">
        <v>8.98</v>
      </c>
      <c r="I329" s="1097">
        <f t="shared" si="63"/>
        <v>3.8640394291841952E-3</v>
      </c>
      <c r="J329" s="1098">
        <v>138</v>
      </c>
      <c r="K329" s="312">
        <v>58</v>
      </c>
      <c r="L329" s="313">
        <v>215</v>
      </c>
      <c r="M329" s="1094"/>
      <c r="N329" s="144">
        <f t="shared" si="62"/>
        <v>1.0713193497988898</v>
      </c>
      <c r="O329" s="314" t="s">
        <v>171</v>
      </c>
      <c r="P329" s="315" t="str">
        <f>IFERROR(VLOOKUP(F329,[1]Trainingsarten!$A$9:$N$84,12,FALSE),"")</f>
        <v/>
      </c>
      <c r="Q329" s="316" t="s">
        <v>14</v>
      </c>
      <c r="R329" s="316" t="str">
        <f>IFERROR(VLOOKUP(F329,[1]Trainingsarten!$A$9:$N$84,14,FALSE),"")</f>
        <v/>
      </c>
      <c r="S329" s="317">
        <f t="shared" si="60"/>
        <v>1.5579710144927537</v>
      </c>
      <c r="T329" s="318">
        <f t="shared" si="56"/>
        <v>31.649474210047238</v>
      </c>
      <c r="U329" s="319">
        <f t="shared" si="55"/>
        <v>31.688046865222688</v>
      </c>
      <c r="V329" s="320">
        <f t="shared" si="57"/>
        <v>3.7885719989941471</v>
      </c>
      <c r="W329" s="321">
        <f t="shared" si="61"/>
        <v>0.99878273800403317</v>
      </c>
      <c r="X329" s="322"/>
      <c r="Y329" s="323"/>
      <c r="Z329" s="319"/>
      <c r="AA329" s="324"/>
      <c r="AB329" s="317"/>
    </row>
    <row r="330" spans="2:28" ht="16" thickBot="1" x14ac:dyDescent="0.25">
      <c r="B330" s="33">
        <f>SUM(H328:H334)</f>
        <v>45.589999999999996</v>
      </c>
      <c r="C330" s="325">
        <v>43418</v>
      </c>
      <c r="D330" s="319" t="s">
        <v>244</v>
      </c>
      <c r="E330" s="2257"/>
      <c r="F330" s="1095" t="s">
        <v>98</v>
      </c>
      <c r="G330" s="353">
        <v>3.7326388888888888E-2</v>
      </c>
      <c r="H330" s="1096">
        <v>9.74</v>
      </c>
      <c r="I330" s="1097">
        <f t="shared" si="63"/>
        <v>3.8322781200091261E-3</v>
      </c>
      <c r="J330" s="1098">
        <v>139</v>
      </c>
      <c r="K330" s="312">
        <v>59</v>
      </c>
      <c r="L330" s="313">
        <v>216</v>
      </c>
      <c r="M330" s="1127"/>
      <c r="N330" s="144">
        <f t="shared" si="62"/>
        <v>1.0674553311471391</v>
      </c>
      <c r="O330" s="314" t="s">
        <v>110</v>
      </c>
      <c r="P330" s="315" t="str">
        <f>IFERROR(VLOOKUP(F330,[1]Trainingsarten!$A$9:$N$84,12,FALSE),"")</f>
        <v/>
      </c>
      <c r="Q330" s="316" t="s">
        <v>14</v>
      </c>
      <c r="R330" s="316" t="str">
        <f>IFERROR(VLOOKUP(F330,[1]Trainingsarten!$A$9:$N$84,14,FALSE),"")</f>
        <v/>
      </c>
      <c r="S330" s="317">
        <f t="shared" si="60"/>
        <v>1.5539568345323742</v>
      </c>
      <c r="T330" s="318">
        <f t="shared" si="56"/>
        <v>35.556692180040493</v>
      </c>
      <c r="U330" s="319">
        <f t="shared" si="55"/>
        <v>32.338331463669768</v>
      </c>
      <c r="V330" s="320">
        <f t="shared" si="57"/>
        <v>3.8572655175450166E-2</v>
      </c>
      <c r="W330" s="321">
        <f t="shared" si="61"/>
        <v>1.099521545197419</v>
      </c>
      <c r="X330" s="322"/>
      <c r="Y330" s="323"/>
      <c r="Z330" s="319"/>
      <c r="AA330" s="324"/>
      <c r="AB330" s="317"/>
    </row>
    <row r="331" spans="2:28" x14ac:dyDescent="0.2">
      <c r="B331" s="35" t="s">
        <v>9</v>
      </c>
      <c r="C331" s="325">
        <v>43419</v>
      </c>
      <c r="D331" s="319"/>
      <c r="E331" s="2257"/>
      <c r="F331" s="1095"/>
      <c r="G331" s="353"/>
      <c r="H331" s="1096" t="str">
        <f>IFERROR(VLOOKUP(F331,[1]Trainingsarten!$A$9:$K$78,10,FALSE),"")</f>
        <v/>
      </c>
      <c r="I331" s="1097" t="str">
        <f t="shared" si="63"/>
        <v/>
      </c>
      <c r="J331" s="1098"/>
      <c r="K331" s="312"/>
      <c r="L331" s="313"/>
      <c r="M331" s="1127"/>
      <c r="N331" s="144" t="str">
        <f t="shared" si="62"/>
        <v/>
      </c>
      <c r="O331" s="314"/>
      <c r="P331" s="315" t="str">
        <f>IFERROR(VLOOKUP(F331,[1]Trainingsarten!$A$9:$N$84,12,FALSE),"")</f>
        <v/>
      </c>
      <c r="Q331" s="316" t="s">
        <v>14</v>
      </c>
      <c r="R331" s="316" t="str">
        <f>IFERROR(VLOOKUP(F331,[1]Trainingsarten!$A$9:$N$84,14,FALSE),"")</f>
        <v/>
      </c>
      <c r="S331" s="317" t="str">
        <f t="shared" si="60"/>
        <v/>
      </c>
      <c r="T331" s="318">
        <f t="shared" si="56"/>
        <v>30.477164725748992</v>
      </c>
      <c r="U331" s="319">
        <f t="shared" si="55"/>
        <v>31.568371190725248</v>
      </c>
      <c r="V331" s="320">
        <f t="shared" si="57"/>
        <v>-3.2183607163707251</v>
      </c>
      <c r="W331" s="321">
        <f t="shared" si="61"/>
        <v>0.96543355188066049</v>
      </c>
      <c r="X331" s="322"/>
      <c r="Y331" s="323"/>
      <c r="Z331" s="319"/>
      <c r="AA331" s="324"/>
      <c r="AB331" s="317"/>
    </row>
    <row r="332" spans="2:28" ht="16" thickBot="1" x14ac:dyDescent="0.25">
      <c r="B332" s="36">
        <f>SUM(K328:K334)</f>
        <v>280</v>
      </c>
      <c r="C332" s="325">
        <v>43420</v>
      </c>
      <c r="D332" s="319" t="s">
        <v>245</v>
      </c>
      <c r="E332" s="2257"/>
      <c r="F332" s="1128" t="s">
        <v>98</v>
      </c>
      <c r="G332" s="353">
        <v>3.9675925925925927E-2</v>
      </c>
      <c r="H332" s="1096">
        <v>9.9700000000000006</v>
      </c>
      <c r="I332" s="1097">
        <f t="shared" si="63"/>
        <v>3.9795311861510457E-3</v>
      </c>
      <c r="J332" s="1098">
        <v>134</v>
      </c>
      <c r="K332" s="312">
        <v>58</v>
      </c>
      <c r="L332" s="313">
        <v>209</v>
      </c>
      <c r="M332" s="1127"/>
      <c r="N332" s="144">
        <f t="shared" si="62"/>
        <v>1.072548990254345</v>
      </c>
      <c r="O332" s="314" t="s">
        <v>110</v>
      </c>
      <c r="P332" s="315" t="str">
        <f>IFERROR(VLOOKUP(F332,[1]Trainingsarten!$A$9:$N$84,12,FALSE),"")</f>
        <v/>
      </c>
      <c r="Q332" s="316" t="s">
        <v>14</v>
      </c>
      <c r="R332" s="316" t="str">
        <f>IFERROR(VLOOKUP(F332,[1]Trainingsarten!$A$9:$N$84,14,FALSE),"")</f>
        <v/>
      </c>
      <c r="S332" s="317">
        <f t="shared" si="60"/>
        <v>1.5597014925373134</v>
      </c>
      <c r="T332" s="318">
        <f t="shared" si="56"/>
        <v>34.408998336356277</v>
      </c>
      <c r="U332" s="319">
        <f t="shared" si="55"/>
        <v>32.197695686184169</v>
      </c>
      <c r="V332" s="320">
        <f t="shared" si="57"/>
        <v>1.0912064649762563</v>
      </c>
      <c r="W332" s="321">
        <f t="shared" si="61"/>
        <v>1.0686789101842764</v>
      </c>
      <c r="X332" s="322"/>
      <c r="Y332" s="323"/>
      <c r="Z332" s="319"/>
      <c r="AA332" s="324"/>
      <c r="AB332" s="317"/>
    </row>
    <row r="333" spans="2:28" x14ac:dyDescent="0.2">
      <c r="B333" s="37" t="s">
        <v>27</v>
      </c>
      <c r="C333" s="325">
        <v>43421</v>
      </c>
      <c r="D333" s="319"/>
      <c r="E333" s="2257"/>
      <c r="F333" s="1128"/>
      <c r="G333" s="353"/>
      <c r="H333" s="1129" t="str">
        <f>IFERROR(VLOOKUP(F333,[1]Trainingsarten!$A$9:$K$78,10,FALSE),"")</f>
        <v/>
      </c>
      <c r="I333" s="1130" t="str">
        <f t="shared" si="63"/>
        <v/>
      </c>
      <c r="J333" s="1131"/>
      <c r="K333" s="312"/>
      <c r="L333" s="313"/>
      <c r="M333" s="1127"/>
      <c r="N333" s="144" t="str">
        <f t="shared" si="62"/>
        <v/>
      </c>
      <c r="O333" s="314"/>
      <c r="P333" s="315" t="str">
        <f>IFERROR(VLOOKUP(F333,[1]Trainingsarten!$A$9:$N$84,12,FALSE),"")</f>
        <v/>
      </c>
      <c r="Q333" s="316" t="s">
        <v>14</v>
      </c>
      <c r="R333" s="316" t="str">
        <f>IFERROR(VLOOKUP(F333,[1]Trainingsarten!$A$9:$N$84,14,FALSE),"")</f>
        <v/>
      </c>
      <c r="S333" s="317" t="str">
        <f t="shared" si="60"/>
        <v/>
      </c>
      <c r="T333" s="318">
        <f t="shared" si="56"/>
        <v>29.493427145448237</v>
      </c>
      <c r="U333" s="319">
        <f t="shared" ref="U333:U376" si="64">U332+(K333-U332)/42</f>
        <v>31.431083884132164</v>
      </c>
      <c r="V333" s="320">
        <f t="shared" si="57"/>
        <v>-2.211302650172108</v>
      </c>
      <c r="W333" s="321">
        <f t="shared" si="61"/>
        <v>0.93835221382034029</v>
      </c>
      <c r="X333" s="322"/>
      <c r="Y333" s="323"/>
      <c r="Z333" s="319"/>
      <c r="AA333" s="324"/>
      <c r="AB333" s="317"/>
    </row>
    <row r="334" spans="2:28" ht="16" thickBot="1" x14ac:dyDescent="0.25">
      <c r="B334" s="38">
        <f>AVERAGE(W328:W334)</f>
        <v>1.0232323216459709</v>
      </c>
      <c r="C334" s="384">
        <v>43422</v>
      </c>
      <c r="D334" s="385" t="s">
        <v>246</v>
      </c>
      <c r="E334" s="2260"/>
      <c r="F334" s="1099" t="s">
        <v>122</v>
      </c>
      <c r="G334" s="431">
        <v>6.277777777777778E-2</v>
      </c>
      <c r="H334" s="1100">
        <v>16.899999999999999</v>
      </c>
      <c r="I334" s="1101">
        <f t="shared" si="63"/>
        <v>3.7146614069690997E-3</v>
      </c>
      <c r="J334" s="1102">
        <v>142</v>
      </c>
      <c r="K334" s="338">
        <v>105</v>
      </c>
      <c r="L334" s="339">
        <v>223</v>
      </c>
      <c r="M334" s="1103"/>
      <c r="N334" s="49">
        <f t="shared" si="62"/>
        <v>1.0682257352291795</v>
      </c>
      <c r="O334" s="340" t="s">
        <v>33</v>
      </c>
      <c r="P334" s="341" t="str">
        <f>IFERROR(VLOOKUP(F334,[1]Trainingsarten!$A$9:$N$84,12,FALSE),"")</f>
        <v/>
      </c>
      <c r="Q334" s="342" t="s">
        <v>14</v>
      </c>
      <c r="R334" s="342" t="str">
        <f>IFERROR(VLOOKUP(F334,[1]Trainingsarten!$A$9:$N$84,14,FALSE),"")</f>
        <v/>
      </c>
      <c r="S334" s="53">
        <f t="shared" si="60"/>
        <v>1.5704225352112675</v>
      </c>
      <c r="T334" s="343">
        <f t="shared" ref="T334:T375" si="65">T333+(K334-T333)/7</f>
        <v>40.280080410384201</v>
      </c>
      <c r="U334" s="55">
        <f t="shared" si="64"/>
        <v>33.182724744033777</v>
      </c>
      <c r="V334" s="344">
        <f t="shared" ref="V334:V376" si="66">U333-T333</f>
        <v>1.937656738683927</v>
      </c>
      <c r="W334" s="94">
        <f t="shared" si="61"/>
        <v>1.213887066872847</v>
      </c>
      <c r="X334" s="322"/>
      <c r="Y334" s="323"/>
      <c r="Z334" s="319"/>
      <c r="AA334" s="324"/>
      <c r="AB334" s="317"/>
    </row>
    <row r="335" spans="2:28" ht="16" thickBot="1" x14ac:dyDescent="0.25">
      <c r="B335" s="1132">
        <f>B328+1</f>
        <v>47</v>
      </c>
      <c r="C335" s="389">
        <v>43423</v>
      </c>
      <c r="D335" s="60"/>
      <c r="E335" s="2247"/>
      <c r="F335" s="61"/>
      <c r="G335" s="62"/>
      <c r="H335" s="760" t="str">
        <f>IFERROR(VLOOKUP(F335,[1]Trainingsarten!$A$9:$K$78,10,FALSE),"")</f>
        <v/>
      </c>
      <c r="I335" s="888" t="str">
        <f t="shared" si="63"/>
        <v/>
      </c>
      <c r="J335" s="67"/>
      <c r="K335" s="66"/>
      <c r="L335" s="67"/>
      <c r="M335" s="889"/>
      <c r="N335" s="69" t="str">
        <f t="shared" si="62"/>
        <v/>
      </c>
      <c r="O335" s="70"/>
      <c r="P335" s="347" t="str">
        <f>IFERROR(VLOOKUP(F335,[1]Trainingsarten!$A$9:$N$84,12,FALSE),"")</f>
        <v/>
      </c>
      <c r="Q335" s="72" t="s">
        <v>14</v>
      </c>
      <c r="R335" s="72" t="str">
        <f>IFERROR(VLOOKUP(F335,[1]Trainingsarten!$A$9:$N$84,14,FALSE),"")</f>
        <v/>
      </c>
      <c r="S335" s="1133" t="str">
        <f t="shared" si="60"/>
        <v/>
      </c>
      <c r="T335" s="349">
        <f t="shared" si="65"/>
        <v>34.525783208900741</v>
      </c>
      <c r="U335" s="60">
        <f t="shared" si="64"/>
        <v>32.39265986917583</v>
      </c>
      <c r="V335" s="137">
        <f t="shared" si="66"/>
        <v>-7.097355666350424</v>
      </c>
      <c r="W335" s="1134">
        <f t="shared" si="61"/>
        <v>1.0658520587176217</v>
      </c>
      <c r="X335" s="322"/>
      <c r="Y335" s="323"/>
      <c r="Z335" s="319"/>
      <c r="AA335" s="324"/>
      <c r="AB335" s="317"/>
    </row>
    <row r="336" spans="2:28" x14ac:dyDescent="0.2">
      <c r="B336" s="1135" t="s">
        <v>26</v>
      </c>
      <c r="C336" s="325">
        <v>43424</v>
      </c>
      <c r="D336" s="319"/>
      <c r="E336" s="2257"/>
      <c r="F336" s="352"/>
      <c r="G336" s="353"/>
      <c r="H336" s="1096" t="str">
        <f>IFERROR(VLOOKUP(F336,[1]Trainingsarten!$A$9:$K$78,10,FALSE),"")</f>
        <v/>
      </c>
      <c r="I336" s="701" t="str">
        <f t="shared" si="63"/>
        <v/>
      </c>
      <c r="J336" s="313"/>
      <c r="K336" s="312"/>
      <c r="L336" s="313"/>
      <c r="M336" s="1127"/>
      <c r="N336" s="144" t="str">
        <f t="shared" si="62"/>
        <v/>
      </c>
      <c r="O336" s="314"/>
      <c r="P336" s="315" t="str">
        <f>IFERROR(VLOOKUP(F336,[1]Trainingsarten!$A$9:$N$84,12,FALSE),"")</f>
        <v/>
      </c>
      <c r="Q336" s="316" t="s">
        <v>14</v>
      </c>
      <c r="R336" s="316" t="str">
        <f>IFERROR(VLOOKUP(F336,[1]Trainingsarten!$A$9:$N$84,14,FALSE),"")</f>
        <v/>
      </c>
      <c r="S336" s="317" t="str">
        <f t="shared" si="60"/>
        <v/>
      </c>
      <c r="T336" s="318">
        <f t="shared" si="65"/>
        <v>29.593528464772064</v>
      </c>
      <c r="U336" s="319">
        <f t="shared" si="64"/>
        <v>31.62140606276688</v>
      </c>
      <c r="V336" s="320">
        <f t="shared" si="66"/>
        <v>-2.1331233397249107</v>
      </c>
      <c r="W336" s="321">
        <f t="shared" si="61"/>
        <v>0.9358701003374239</v>
      </c>
      <c r="X336" s="322"/>
      <c r="Y336" s="323"/>
      <c r="Z336" s="319"/>
      <c r="AA336" s="324"/>
      <c r="AB336" s="317"/>
    </row>
    <row r="337" spans="1:30" ht="16" thickBot="1" x14ac:dyDescent="0.25">
      <c r="B337" s="33">
        <f>SUM(H335:H341)</f>
        <v>22.5</v>
      </c>
      <c r="C337" s="325">
        <v>43425</v>
      </c>
      <c r="D337" s="319" t="s">
        <v>247</v>
      </c>
      <c r="E337" s="2257"/>
      <c r="F337" s="352" t="s">
        <v>98</v>
      </c>
      <c r="G337" s="353">
        <v>4.2557870370370371E-2</v>
      </c>
      <c r="H337" s="1096">
        <v>11.3</v>
      </c>
      <c r="I337" s="701">
        <f t="shared" si="63"/>
        <v>3.7661832186168466E-3</v>
      </c>
      <c r="J337" s="313">
        <v>140</v>
      </c>
      <c r="K337" s="312">
        <v>70</v>
      </c>
      <c r="L337" s="313">
        <v>222</v>
      </c>
      <c r="M337" s="1127"/>
      <c r="N337" s="144">
        <f t="shared" si="62"/>
        <v>1.0781851802932241</v>
      </c>
      <c r="O337" s="314" t="s">
        <v>110</v>
      </c>
      <c r="P337" s="315" t="str">
        <f>IFERROR(VLOOKUP(F337,[1]Trainingsarten!$A$9:$N$84,12,FALSE),"")</f>
        <v/>
      </c>
      <c r="Q337" s="316" t="s">
        <v>14</v>
      </c>
      <c r="R337" s="316" t="str">
        <f>IFERROR(VLOOKUP(F337,[1]Trainingsarten!$A$9:$N$84,14,FALSE),"")</f>
        <v/>
      </c>
      <c r="S337" s="317">
        <f t="shared" si="60"/>
        <v>1.5857142857142856</v>
      </c>
      <c r="T337" s="318">
        <f t="shared" si="65"/>
        <v>35.3658815412332</v>
      </c>
      <c r="U337" s="319">
        <f t="shared" si="64"/>
        <v>32.535182108891476</v>
      </c>
      <c r="V337" s="320">
        <f t="shared" si="66"/>
        <v>2.0278775979948165</v>
      </c>
      <c r="W337" s="321">
        <f t="shared" si="61"/>
        <v>1.0870042596616702</v>
      </c>
      <c r="X337" s="322"/>
      <c r="Y337" s="323"/>
      <c r="Z337" s="319"/>
      <c r="AA337" s="324"/>
      <c r="AB337" s="317"/>
    </row>
    <row r="338" spans="1:30" x14ac:dyDescent="0.2">
      <c r="B338" s="35" t="s">
        <v>9</v>
      </c>
      <c r="C338" s="325">
        <v>43426</v>
      </c>
      <c r="D338" s="319"/>
      <c r="E338" s="2257"/>
      <c r="F338" s="352"/>
      <c r="G338" s="353"/>
      <c r="H338" s="1096" t="str">
        <f>IFERROR(VLOOKUP(F338,[1]Trainingsarten!$A$9:$K$78,10,FALSE),"")</f>
        <v/>
      </c>
      <c r="I338" s="701" t="str">
        <f t="shared" si="63"/>
        <v/>
      </c>
      <c r="J338" s="313"/>
      <c r="K338" s="312"/>
      <c r="L338" s="313"/>
      <c r="M338" s="1127"/>
      <c r="N338" s="144" t="str">
        <f t="shared" si="62"/>
        <v/>
      </c>
      <c r="O338" s="314"/>
      <c r="P338" s="315" t="str">
        <f>IFERROR(VLOOKUP(F338,[1]Trainingsarten!$A$9:$N$84,12,FALSE),"")</f>
        <v/>
      </c>
      <c r="Q338" s="316" t="s">
        <v>14</v>
      </c>
      <c r="R338" s="316" t="str">
        <f>IFERROR(VLOOKUP(F338,[1]Trainingsarten!$A$9:$N$84,14,FALSE),"")</f>
        <v/>
      </c>
      <c r="S338" s="317" t="str">
        <f t="shared" si="60"/>
        <v/>
      </c>
      <c r="T338" s="318">
        <f t="shared" si="65"/>
        <v>30.313612749628458</v>
      </c>
      <c r="U338" s="319">
        <f t="shared" si="64"/>
        <v>31.760534915822632</v>
      </c>
      <c r="V338" s="320">
        <f t="shared" si="66"/>
        <v>-2.8306994323417243</v>
      </c>
      <c r="W338" s="321">
        <f t="shared" si="61"/>
        <v>0.95444276458097876</v>
      </c>
      <c r="X338" s="322"/>
      <c r="Y338" s="323"/>
      <c r="Z338" s="319"/>
      <c r="AA338" s="324"/>
      <c r="AB338" s="317"/>
    </row>
    <row r="339" spans="1:30" ht="16" thickBot="1" x14ac:dyDescent="0.25">
      <c r="B339" s="36">
        <f>SUM(K335:K341)</f>
        <v>135</v>
      </c>
      <c r="C339" s="325">
        <v>43427</v>
      </c>
      <c r="D339" s="319"/>
      <c r="E339" s="2257"/>
      <c r="F339" s="352"/>
      <c r="G339" s="353"/>
      <c r="H339" s="1096" t="str">
        <f>IFERROR(VLOOKUP(F339,[1]Trainingsarten!$A$9:$K$78,10,FALSE),"")</f>
        <v/>
      </c>
      <c r="I339" s="701" t="str">
        <f t="shared" si="63"/>
        <v/>
      </c>
      <c r="J339" s="313"/>
      <c r="K339" s="312"/>
      <c r="L339" s="313"/>
      <c r="M339" s="1127"/>
      <c r="N339" s="144" t="str">
        <f t="shared" si="62"/>
        <v/>
      </c>
      <c r="O339" s="314"/>
      <c r="P339" s="315" t="str">
        <f>IFERROR(VLOOKUP(F339,[1]Trainingsarten!$A$9:$N$84,12,FALSE),"")</f>
        <v/>
      </c>
      <c r="Q339" s="316" t="s">
        <v>14</v>
      </c>
      <c r="R339" s="316" t="str">
        <f>IFERROR(VLOOKUP(F339,[1]Trainingsarten!$A$9:$N$84,14,FALSE),"")</f>
        <v/>
      </c>
      <c r="S339" s="317" t="str">
        <f t="shared" si="60"/>
        <v/>
      </c>
      <c r="T339" s="318">
        <f t="shared" si="65"/>
        <v>25.983096642538676</v>
      </c>
      <c r="U339" s="319">
        <f t="shared" si="64"/>
        <v>31.004331703541141</v>
      </c>
      <c r="V339" s="320">
        <f t="shared" si="66"/>
        <v>1.4469221661941738</v>
      </c>
      <c r="W339" s="321">
        <f t="shared" si="61"/>
        <v>0.83804730548573747</v>
      </c>
      <c r="X339" s="322"/>
      <c r="Y339" s="323"/>
      <c r="Z339" s="319"/>
      <c r="AA339" s="324"/>
      <c r="AB339" s="317"/>
    </row>
    <row r="340" spans="1:30" x14ac:dyDescent="0.2">
      <c r="B340" s="37" t="s">
        <v>27</v>
      </c>
      <c r="C340" s="325">
        <v>43428</v>
      </c>
      <c r="D340" s="319" t="s">
        <v>248</v>
      </c>
      <c r="E340" s="2257"/>
      <c r="F340" s="352" t="s">
        <v>98</v>
      </c>
      <c r="G340" s="353">
        <v>4.3032407407407408E-2</v>
      </c>
      <c r="H340" s="1096">
        <v>11.2</v>
      </c>
      <c r="I340" s="701">
        <f t="shared" si="63"/>
        <v>3.8421792328042332E-3</v>
      </c>
      <c r="J340" s="313">
        <v>142</v>
      </c>
      <c r="K340" s="312">
        <v>65</v>
      </c>
      <c r="L340" s="313"/>
      <c r="M340" s="1127"/>
      <c r="N340" s="144"/>
      <c r="O340" s="314" t="s">
        <v>110</v>
      </c>
      <c r="P340" s="315" t="str">
        <f>IFERROR(VLOOKUP(F340,[1]Trainingsarten!$A$9:$N$84,12,FALSE),"")</f>
        <v/>
      </c>
      <c r="Q340" s="316" t="s">
        <v>14</v>
      </c>
      <c r="R340" s="316" t="str">
        <f>IFERROR(VLOOKUP(F340,[1]Trainingsarten!$A$9:$N$84,14,FALSE),"")</f>
        <v/>
      </c>
      <c r="S340" s="317"/>
      <c r="T340" s="318">
        <f t="shared" si="65"/>
        <v>31.556939979318866</v>
      </c>
      <c r="U340" s="319">
        <f t="shared" si="64"/>
        <v>31.813752377266351</v>
      </c>
      <c r="V340" s="320">
        <f t="shared" si="66"/>
        <v>5.0212350610024643</v>
      </c>
      <c r="W340" s="321">
        <f t="shared" si="61"/>
        <v>0.99192762944458579</v>
      </c>
      <c r="X340" s="322"/>
      <c r="Y340" s="323"/>
      <c r="Z340" s="319"/>
      <c r="AA340" s="324"/>
      <c r="AB340" s="317"/>
    </row>
    <row r="341" spans="1:30" customFormat="1" ht="16" thickBot="1" x14ac:dyDescent="0.25">
      <c r="A341" s="1"/>
      <c r="B341" s="38">
        <f>AVERAGE(W335:W341)</f>
        <v>0.96344356622771365</v>
      </c>
      <c r="C341" s="150">
        <v>43429</v>
      </c>
      <c r="D341" s="393"/>
      <c r="E341" s="2261"/>
      <c r="F341" s="80"/>
      <c r="G341" s="81"/>
      <c r="H341" s="678" t="str">
        <f>IFERROR(VLOOKUP(F341,[1]Trainingsarten!$A$9:$K$78,10,FALSE),"")</f>
        <v/>
      </c>
      <c r="I341" s="894" t="str">
        <f t="shared" si="63"/>
        <v/>
      </c>
      <c r="J341" s="86"/>
      <c r="K341" s="85"/>
      <c r="L341" s="86"/>
      <c r="M341" s="681"/>
      <c r="N341" s="88" t="str">
        <f t="shared" ref="N341:N347" si="67">IFERROR((L341/67)/(1/(I341*24)/3.6),"")</f>
        <v/>
      </c>
      <c r="O341" s="89"/>
      <c r="P341" s="90" t="str">
        <f>IFERROR(VLOOKUP(F341,[1]Trainingsarten!$A$9:$N$84,12,FALSE),"")</f>
        <v/>
      </c>
      <c r="Q341" s="91" t="s">
        <v>14</v>
      </c>
      <c r="R341" s="91" t="str">
        <f>IFERROR(VLOOKUP(F341,[1]Trainingsarten!$A$9:$N$84,14,FALSE),"")</f>
        <v/>
      </c>
      <c r="S341" s="53" t="str">
        <f t="shared" ref="S341:S404" si="68">IFERROR(L341/J341,"")</f>
        <v/>
      </c>
      <c r="T341" s="92">
        <f t="shared" si="65"/>
        <v>27.048805696559029</v>
      </c>
      <c r="U341" s="79">
        <f t="shared" si="64"/>
        <v>31.056282082569531</v>
      </c>
      <c r="V341" s="93">
        <f t="shared" si="66"/>
        <v>0.25681239794748478</v>
      </c>
      <c r="W341" s="895">
        <f t="shared" si="61"/>
        <v>0.87096084536597784</v>
      </c>
      <c r="X341" s="361"/>
      <c r="Y341" s="362"/>
      <c r="Z341" s="6"/>
      <c r="AA341" s="243"/>
      <c r="AB341" s="10"/>
      <c r="AC341" s="3"/>
      <c r="AD341" s="3"/>
    </row>
    <row r="342" spans="1:30" ht="16" thickBot="1" x14ac:dyDescent="0.25">
      <c r="B342" s="1136">
        <f>B335+1</f>
        <v>48</v>
      </c>
      <c r="C342" s="1137">
        <v>43430</v>
      </c>
      <c r="D342" s="1138"/>
      <c r="E342" s="2291"/>
      <c r="F342" s="1139"/>
      <c r="G342" s="1140"/>
      <c r="H342" s="1141" t="str">
        <f>IFERROR(VLOOKUP(F342,[1]Trainingsarten!$A$9:$K$78,10,FALSE),"")</f>
        <v/>
      </c>
      <c r="I342" s="1142" t="str">
        <f t="shared" si="63"/>
        <v/>
      </c>
      <c r="J342" s="1143"/>
      <c r="K342" s="1144"/>
      <c r="L342" s="1145"/>
      <c r="M342" s="1146"/>
      <c r="N342" s="1147" t="str">
        <f t="shared" si="67"/>
        <v/>
      </c>
      <c r="O342" s="1148"/>
      <c r="P342" s="1149" t="str">
        <f>IFERROR(VLOOKUP(F342,[1]Trainingsarten!$A$9:$N$84,12,FALSE),"")</f>
        <v/>
      </c>
      <c r="Q342" s="1150" t="s">
        <v>14</v>
      </c>
      <c r="R342" s="1150" t="str">
        <f>IFERROR(VLOOKUP(F342,[1]Trainingsarten!$A$9:$N$84,14,FALSE),"")</f>
        <v/>
      </c>
      <c r="S342" s="1151" t="str">
        <f t="shared" si="68"/>
        <v/>
      </c>
      <c r="T342" s="1152">
        <f t="shared" si="65"/>
        <v>23.184690597050597</v>
      </c>
      <c r="U342" s="1138">
        <f t="shared" si="64"/>
        <v>30.316846794889305</v>
      </c>
      <c r="V342" s="1153">
        <f t="shared" si="66"/>
        <v>4.0074763860105023</v>
      </c>
      <c r="W342" s="350">
        <f t="shared" si="61"/>
        <v>0.76474610812622446</v>
      </c>
      <c r="X342" s="7"/>
      <c r="Y342" s="8"/>
      <c r="Z342" s="6"/>
      <c r="AA342" s="9"/>
      <c r="AB342" s="10"/>
    </row>
    <row r="343" spans="1:30" x14ac:dyDescent="0.2">
      <c r="B343" s="1154" t="s">
        <v>26</v>
      </c>
      <c r="C343" s="12">
        <v>43431</v>
      </c>
      <c r="D343" s="6" t="s">
        <v>249</v>
      </c>
      <c r="E343" s="2244"/>
      <c r="F343" s="1128" t="s">
        <v>88</v>
      </c>
      <c r="G343" s="353">
        <v>3.3425925925925921E-2</v>
      </c>
      <c r="H343" s="1129">
        <v>8.1999999999999993</v>
      </c>
      <c r="I343" s="1130">
        <f t="shared" si="63"/>
        <v>4.0763324299909667E-3</v>
      </c>
      <c r="J343" s="1131">
        <v>139</v>
      </c>
      <c r="K343" s="312">
        <v>53</v>
      </c>
      <c r="L343" s="313">
        <v>205</v>
      </c>
      <c r="M343" s="1155"/>
      <c r="N343" s="144">
        <f t="shared" si="67"/>
        <v>1.0776119402985076</v>
      </c>
      <c r="O343" s="314" t="s">
        <v>171</v>
      </c>
      <c r="P343" s="315" t="str">
        <f>IFERROR(VLOOKUP(F343,[1]Trainingsarten!$A$9:$N$84,12,FALSE),"")</f>
        <v/>
      </c>
      <c r="Q343" s="316" t="s">
        <v>14</v>
      </c>
      <c r="R343" s="316" t="str">
        <f>IFERROR(VLOOKUP(F343,[1]Trainingsarten!$A$9:$N$84,14,FALSE),"")</f>
        <v/>
      </c>
      <c r="S343" s="317">
        <f t="shared" si="68"/>
        <v>1.474820143884892</v>
      </c>
      <c r="T343" s="318">
        <f t="shared" si="65"/>
        <v>27.444020511757657</v>
      </c>
      <c r="U343" s="319">
        <f t="shared" si="64"/>
        <v>30.856921871201465</v>
      </c>
      <c r="V343" s="320">
        <f t="shared" si="66"/>
        <v>7.1321561978387074</v>
      </c>
      <c r="W343" s="321">
        <f t="shared" si="61"/>
        <v>0.88939592310310633</v>
      </c>
      <c r="X343" s="322"/>
      <c r="Y343" s="323"/>
      <c r="Z343" s="319"/>
      <c r="AA343" s="324"/>
      <c r="AB343" s="317"/>
    </row>
    <row r="344" spans="1:30" ht="16" thickBot="1" x14ac:dyDescent="0.25">
      <c r="B344" s="33">
        <f>SUM(H342:H348)</f>
        <v>30.999999999999996</v>
      </c>
      <c r="C344" s="325">
        <v>43432</v>
      </c>
      <c r="D344" s="319" t="s">
        <v>250</v>
      </c>
      <c r="E344" s="2257"/>
      <c r="F344" s="1128" t="s">
        <v>98</v>
      </c>
      <c r="G344" s="353">
        <v>4.1562500000000002E-2</v>
      </c>
      <c r="H344" s="1129">
        <v>11.1</v>
      </c>
      <c r="I344" s="1130">
        <f t="shared" si="63"/>
        <v>3.7443693693693697E-3</v>
      </c>
      <c r="J344" s="1131">
        <v>138</v>
      </c>
      <c r="K344" s="312">
        <v>68</v>
      </c>
      <c r="L344" s="313">
        <v>222</v>
      </c>
      <c r="M344" s="1155"/>
      <c r="N344" s="144">
        <f t="shared" si="67"/>
        <v>1.0719402985074629</v>
      </c>
      <c r="O344" s="314" t="s">
        <v>110</v>
      </c>
      <c r="P344" s="315" t="str">
        <f>IFERROR(VLOOKUP(F344,[1]Trainingsarten!$A$9:$N$84,12,FALSE),"")</f>
        <v/>
      </c>
      <c r="Q344" s="316" t="s">
        <v>14</v>
      </c>
      <c r="R344" s="316" t="str">
        <f>IFERROR(VLOOKUP(F344,[1]Trainingsarten!$A$9:$N$84,14,FALSE),"")</f>
        <v/>
      </c>
      <c r="S344" s="317">
        <f t="shared" si="68"/>
        <v>1.6086956521739131</v>
      </c>
      <c r="T344" s="318">
        <f t="shared" si="65"/>
        <v>33.237731867220852</v>
      </c>
      <c r="U344" s="319">
        <f t="shared" si="64"/>
        <v>31.741280874268096</v>
      </c>
      <c r="V344" s="320">
        <f t="shared" si="66"/>
        <v>3.4129013594438078</v>
      </c>
      <c r="W344" s="321">
        <f t="shared" si="61"/>
        <v>1.0471452616824262</v>
      </c>
      <c r="X344" s="322"/>
      <c r="Y344" s="323"/>
      <c r="Z344" s="319"/>
      <c r="AA344" s="324"/>
      <c r="AB344" s="317"/>
    </row>
    <row r="345" spans="1:30" x14ac:dyDescent="0.2">
      <c r="B345" s="35" t="s">
        <v>9</v>
      </c>
      <c r="C345" s="325">
        <v>43433</v>
      </c>
      <c r="D345" s="319"/>
      <c r="E345" s="2257"/>
      <c r="F345" s="1156"/>
      <c r="G345" s="353"/>
      <c r="H345" s="1157" t="str">
        <f>IFERROR(VLOOKUP(F345,[1]Trainingsarten!$A$9:$K$78,10,FALSE),"")</f>
        <v/>
      </c>
      <c r="I345" s="1158" t="str">
        <f t="shared" si="63"/>
        <v/>
      </c>
      <c r="J345" s="1159"/>
      <c r="K345" s="312"/>
      <c r="L345" s="313"/>
      <c r="M345" s="1155"/>
      <c r="N345" s="144" t="str">
        <f t="shared" si="67"/>
        <v/>
      </c>
      <c r="O345" s="314"/>
      <c r="P345" s="315" t="str">
        <f>IFERROR(VLOOKUP(F345,[1]Trainingsarten!$A$9:$N$84,12,FALSE),"")</f>
        <v/>
      </c>
      <c r="Q345" s="316" t="s">
        <v>14</v>
      </c>
      <c r="R345" s="316" t="str">
        <f>IFERROR(VLOOKUP(F345,[1]Trainingsarten!$A$9:$N$84,14,FALSE),"")</f>
        <v/>
      </c>
      <c r="S345" s="317" t="str">
        <f t="shared" si="68"/>
        <v/>
      </c>
      <c r="T345" s="318">
        <f t="shared" si="65"/>
        <v>28.489484457617873</v>
      </c>
      <c r="U345" s="319">
        <f t="shared" si="64"/>
        <v>30.985536091547427</v>
      </c>
      <c r="V345" s="320">
        <f t="shared" si="66"/>
        <v>-1.4964509929527559</v>
      </c>
      <c r="W345" s="321">
        <f t="shared" si="61"/>
        <v>0.91944462001383753</v>
      </c>
      <c r="X345" s="322"/>
      <c r="Y345" s="323"/>
      <c r="Z345" s="319"/>
      <c r="AA345" s="324"/>
      <c r="AB345" s="317"/>
    </row>
    <row r="346" spans="1:30" ht="16" thickBot="1" x14ac:dyDescent="0.25">
      <c r="B346" s="36">
        <f>SUM(K342:K348)</f>
        <v>199</v>
      </c>
      <c r="C346" s="325">
        <v>43434</v>
      </c>
      <c r="D346" s="319" t="s">
        <v>251</v>
      </c>
      <c r="E346" s="2257"/>
      <c r="F346" s="1156" t="s">
        <v>234</v>
      </c>
      <c r="G346" s="353">
        <v>4.4988425925925925E-2</v>
      </c>
      <c r="H346" s="1157">
        <v>11.7</v>
      </c>
      <c r="I346" s="1158">
        <f t="shared" si="63"/>
        <v>3.845164609053498E-3</v>
      </c>
      <c r="J346" s="1159">
        <v>139</v>
      </c>
      <c r="K346" s="312">
        <v>78</v>
      </c>
      <c r="L346" s="313">
        <v>218</v>
      </c>
      <c r="M346" s="1160"/>
      <c r="N346" s="144">
        <f t="shared" si="67"/>
        <v>1.0809618573797679</v>
      </c>
      <c r="O346" s="314" t="s">
        <v>110</v>
      </c>
      <c r="P346" s="315" t="str">
        <f>IFERROR(VLOOKUP(F346,[1]Trainingsarten!$A$9:$N$84,12,FALSE),"")</f>
        <v/>
      </c>
      <c r="Q346" s="316" t="s">
        <v>14</v>
      </c>
      <c r="R346" s="316" t="str">
        <f>IFERROR(VLOOKUP(F346,[1]Trainingsarten!$A$9:$N$84,14,FALSE),"")</f>
        <v/>
      </c>
      <c r="S346" s="317">
        <f t="shared" si="68"/>
        <v>1.5683453237410072</v>
      </c>
      <c r="T346" s="318">
        <f t="shared" si="65"/>
        <v>35.562415249386746</v>
      </c>
      <c r="U346" s="319">
        <f t="shared" si="64"/>
        <v>32.104928089367725</v>
      </c>
      <c r="V346" s="320">
        <f t="shared" si="66"/>
        <v>2.4960516339295538</v>
      </c>
      <c r="W346" s="321">
        <f t="shared" si="61"/>
        <v>1.107693346965136</v>
      </c>
      <c r="X346" s="322"/>
      <c r="Y346" s="323"/>
      <c r="Z346" s="319"/>
      <c r="AA346" s="324"/>
      <c r="AB346" s="317"/>
    </row>
    <row r="347" spans="1:30" x14ac:dyDescent="0.2">
      <c r="B347" s="37" t="s">
        <v>27</v>
      </c>
      <c r="C347" s="325">
        <v>43435</v>
      </c>
      <c r="D347" s="319"/>
      <c r="E347" s="2257"/>
      <c r="F347" s="1156"/>
      <c r="G347" s="353"/>
      <c r="H347" s="1157" t="str">
        <f>IFERROR(VLOOKUP(F347,[1]Trainingsarten!$A$9:$K$78,10,FALSE),"")</f>
        <v/>
      </c>
      <c r="I347" s="1158" t="str">
        <f t="shared" si="63"/>
        <v/>
      </c>
      <c r="J347" s="1159"/>
      <c r="K347" s="312"/>
      <c r="L347" s="313"/>
      <c r="M347" s="1160"/>
      <c r="N347" s="144" t="str">
        <f t="shared" si="67"/>
        <v/>
      </c>
      <c r="O347" s="314"/>
      <c r="P347" s="315" t="str">
        <f>IFERROR(VLOOKUP(F347,[1]Trainingsarten!$A$9:$N$84,12,FALSE),"")</f>
        <v/>
      </c>
      <c r="Q347" s="316" t="s">
        <v>14</v>
      </c>
      <c r="R347" s="316" t="str">
        <f>IFERROR(VLOOKUP(F347,[1]Trainingsarten!$A$9:$N$84,14,FALSE),"")</f>
        <v/>
      </c>
      <c r="S347" s="317" t="str">
        <f t="shared" si="68"/>
        <v/>
      </c>
      <c r="T347" s="318">
        <f t="shared" si="65"/>
        <v>30.482070213760068</v>
      </c>
      <c r="U347" s="319">
        <f t="shared" si="64"/>
        <v>31.340525039620875</v>
      </c>
      <c r="V347" s="320">
        <f t="shared" si="66"/>
        <v>-3.4574871600190207</v>
      </c>
      <c r="W347" s="321">
        <f t="shared" si="61"/>
        <v>0.97260879245719256</v>
      </c>
      <c r="X347" s="322"/>
      <c r="Y347" s="323"/>
      <c r="Z347" s="319"/>
      <c r="AA347" s="324"/>
      <c r="AB347" s="317"/>
    </row>
    <row r="348" spans="1:30" ht="16" thickBot="1" x14ac:dyDescent="0.25">
      <c r="B348" s="38">
        <f>AVERAGE(W342:W348)</f>
        <v>0.93643314520809684</v>
      </c>
      <c r="C348" s="269">
        <v>43436</v>
      </c>
      <c r="D348" s="55"/>
      <c r="E348" s="2255"/>
      <c r="F348" s="1161"/>
      <c r="G348" s="431"/>
      <c r="H348" s="1162"/>
      <c r="I348" s="1163"/>
      <c r="J348" s="1164"/>
      <c r="K348" s="338"/>
      <c r="L348" s="339"/>
      <c r="M348" s="1165"/>
      <c r="N348" s="49"/>
      <c r="O348" s="340"/>
      <c r="P348" s="341" t="str">
        <f>IFERROR(VLOOKUP(F348,[1]Trainingsarten!$A$9:$N$84,12,FALSE),"")</f>
        <v/>
      </c>
      <c r="Q348" s="342" t="s">
        <v>14</v>
      </c>
      <c r="R348" s="342" t="str">
        <f>IFERROR(VLOOKUP(F348,[1]Trainingsarten!$A$9:$N$84,14,FALSE),"")</f>
        <v/>
      </c>
      <c r="S348" s="53" t="str">
        <f t="shared" si="68"/>
        <v/>
      </c>
      <c r="T348" s="343">
        <f t="shared" si="65"/>
        <v>26.127488754651488</v>
      </c>
      <c r="U348" s="55">
        <f t="shared" si="64"/>
        <v>30.594322062487045</v>
      </c>
      <c r="V348" s="344">
        <f t="shared" si="66"/>
        <v>0.85845482586080735</v>
      </c>
      <c r="W348" s="94">
        <f t="shared" si="61"/>
        <v>0.8539979641087545</v>
      </c>
      <c r="X348" s="322"/>
      <c r="Y348" s="323"/>
      <c r="Z348" s="319"/>
      <c r="AA348" s="324"/>
      <c r="AB348" s="317"/>
    </row>
    <row r="349" spans="1:30" ht="16" thickBot="1" x14ac:dyDescent="0.25">
      <c r="B349" s="1166">
        <f>B342+1</f>
        <v>49</v>
      </c>
      <c r="C349" s="389">
        <v>43437</v>
      </c>
      <c r="D349" s="60"/>
      <c r="E349" s="2247"/>
      <c r="F349" s="61"/>
      <c r="G349" s="62"/>
      <c r="H349" s="760" t="str">
        <f>IFERROR(VLOOKUP(F349,[1]Trainingsarten!$A$9:$K$78,10,FALSE),"")</f>
        <v/>
      </c>
      <c r="I349" s="888" t="str">
        <f t="shared" si="63"/>
        <v/>
      </c>
      <c r="J349" s="67"/>
      <c r="K349" s="66"/>
      <c r="L349" s="67"/>
      <c r="M349" s="889"/>
      <c r="N349" s="69" t="str">
        <f t="shared" ref="N349:N377" si="69">IFERROR((L349/67)/(1/(I349*24)/3.6),"")</f>
        <v/>
      </c>
      <c r="O349" s="70"/>
      <c r="P349" s="347" t="str">
        <f>IFERROR(VLOOKUP(F349,[1]Trainingsarten!$A$9:$N$84,12,FALSE),"")</f>
        <v/>
      </c>
      <c r="Q349" s="72" t="s">
        <v>14</v>
      </c>
      <c r="R349" s="72" t="str">
        <f>IFERROR(VLOOKUP(F349,[1]Trainingsarten!$A$9:$N$84,14,FALSE),"")</f>
        <v/>
      </c>
      <c r="S349" s="1167" t="str">
        <f t="shared" si="68"/>
        <v/>
      </c>
      <c r="T349" s="349">
        <f t="shared" si="65"/>
        <v>22.394990361129846</v>
      </c>
      <c r="U349" s="60">
        <f t="shared" si="64"/>
        <v>29.865885822904019</v>
      </c>
      <c r="V349" s="137">
        <f t="shared" si="66"/>
        <v>4.4668333078355573</v>
      </c>
      <c r="W349" s="1168">
        <f t="shared" si="61"/>
        <v>0.74985187092476002</v>
      </c>
      <c r="X349" s="322"/>
      <c r="Y349" s="323"/>
      <c r="Z349" s="319"/>
      <c r="AA349" s="324"/>
      <c r="AB349" s="317"/>
    </row>
    <row r="350" spans="1:30" x14ac:dyDescent="0.2">
      <c r="B350" s="1169" t="s">
        <v>26</v>
      </c>
      <c r="C350" s="325">
        <v>43438</v>
      </c>
      <c r="D350" s="319" t="s">
        <v>252</v>
      </c>
      <c r="E350" s="2257"/>
      <c r="F350" s="352" t="s">
        <v>88</v>
      </c>
      <c r="G350" s="353">
        <v>3.8333333333333337E-2</v>
      </c>
      <c r="H350" s="1157">
        <v>9.56</v>
      </c>
      <c r="I350" s="701">
        <f t="shared" si="63"/>
        <v>4.0097629009762902E-3</v>
      </c>
      <c r="J350" s="313">
        <v>135</v>
      </c>
      <c r="K350" s="312">
        <v>63</v>
      </c>
      <c r="L350" s="313">
        <v>204</v>
      </c>
      <c r="M350" s="1160"/>
      <c r="N350" s="144">
        <f t="shared" si="69"/>
        <v>1.0548429401111599</v>
      </c>
      <c r="O350" s="314" t="s">
        <v>171</v>
      </c>
      <c r="P350" s="315" t="str">
        <f>IFERROR(VLOOKUP(F350,[1]Trainingsarten!$A$9:$N$84,12,FALSE),"")</f>
        <v/>
      </c>
      <c r="Q350" s="316" t="s">
        <v>14</v>
      </c>
      <c r="R350" s="316" t="str">
        <f>IFERROR(VLOOKUP(F350,[1]Trainingsarten!$A$9:$N$84,14,FALSE),"")</f>
        <v/>
      </c>
      <c r="S350" s="317">
        <f t="shared" si="68"/>
        <v>1.5111111111111111</v>
      </c>
      <c r="T350" s="318">
        <f t="shared" si="65"/>
        <v>28.195706023825583</v>
      </c>
      <c r="U350" s="319">
        <f t="shared" si="64"/>
        <v>30.654793303311067</v>
      </c>
      <c r="V350" s="320">
        <f t="shared" si="66"/>
        <v>7.4708954617741732</v>
      </c>
      <c r="W350" s="321">
        <f t="shared" si="61"/>
        <v>0.91978131265951568</v>
      </c>
      <c r="X350" s="322"/>
      <c r="Y350" s="323"/>
      <c r="Z350" s="319"/>
      <c r="AA350" s="324"/>
      <c r="AB350" s="317"/>
    </row>
    <row r="351" spans="1:30" ht="16" thickBot="1" x14ac:dyDescent="0.25">
      <c r="B351" s="33">
        <f>SUM(H349:H355)</f>
        <v>32.260000000000005</v>
      </c>
      <c r="C351" s="325">
        <v>43439</v>
      </c>
      <c r="D351" s="319"/>
      <c r="E351" s="2257"/>
      <c r="F351" s="352"/>
      <c r="G351" s="353"/>
      <c r="H351" s="1157" t="str">
        <f>IFERROR(VLOOKUP(F351,[1]Trainingsarten!$A$9:$K$78,10,FALSE),"")</f>
        <v/>
      </c>
      <c r="I351" s="701" t="str">
        <f t="shared" si="63"/>
        <v/>
      </c>
      <c r="J351" s="313"/>
      <c r="K351" s="312"/>
      <c r="L351" s="313"/>
      <c r="M351" s="1160"/>
      <c r="N351" s="144" t="str">
        <f t="shared" si="69"/>
        <v/>
      </c>
      <c r="O351" s="314"/>
      <c r="P351" s="315" t="str">
        <f>IFERROR(VLOOKUP(F351,[1]Trainingsarten!$A$9:$N$84,12,FALSE),"")</f>
        <v/>
      </c>
      <c r="Q351" s="316" t="s">
        <v>14</v>
      </c>
      <c r="R351" s="316" t="str">
        <f>IFERROR(VLOOKUP(F351,[1]Trainingsarten!$A$9:$N$84,14,FALSE),"")</f>
        <v/>
      </c>
      <c r="S351" s="317" t="str">
        <f t="shared" si="68"/>
        <v/>
      </c>
      <c r="T351" s="318">
        <f t="shared" si="65"/>
        <v>24.167748020421929</v>
      </c>
      <c r="U351" s="319">
        <f t="shared" si="64"/>
        <v>29.924917272279849</v>
      </c>
      <c r="V351" s="320">
        <f t="shared" si="66"/>
        <v>2.4590872794854839</v>
      </c>
      <c r="W351" s="321">
        <f t="shared" si="61"/>
        <v>0.80761285989616016</v>
      </c>
      <c r="X351" s="322"/>
      <c r="Y351" s="323"/>
      <c r="Z351" s="319"/>
      <c r="AA351" s="324"/>
      <c r="AB351" s="317"/>
    </row>
    <row r="352" spans="1:30" x14ac:dyDescent="0.2">
      <c r="B352" s="35" t="s">
        <v>9</v>
      </c>
      <c r="C352" s="325">
        <v>43440</v>
      </c>
      <c r="D352" s="319" t="s">
        <v>253</v>
      </c>
      <c r="E352" s="2257"/>
      <c r="F352" s="352" t="s">
        <v>98</v>
      </c>
      <c r="G352" s="353">
        <v>4.1770833333333333E-2</v>
      </c>
      <c r="H352" s="1157">
        <v>10.4</v>
      </c>
      <c r="I352" s="701">
        <f t="shared" si="63"/>
        <v>4.0164262820512817E-3</v>
      </c>
      <c r="J352" s="313">
        <v>141</v>
      </c>
      <c r="K352" s="312">
        <v>61</v>
      </c>
      <c r="L352" s="313">
        <v>209</v>
      </c>
      <c r="M352" s="1160"/>
      <c r="N352" s="144">
        <f t="shared" si="69"/>
        <v>1.0824928243398393</v>
      </c>
      <c r="O352" s="314" t="s">
        <v>110</v>
      </c>
      <c r="P352" s="315" t="str">
        <f>IFERROR(VLOOKUP(F352,[1]Trainingsarten!$A$9:$N$84,12,FALSE),"")</f>
        <v/>
      </c>
      <c r="Q352" s="316" t="s">
        <v>14</v>
      </c>
      <c r="R352" s="316" t="str">
        <f>IFERROR(VLOOKUP(F352,[1]Trainingsarten!$A$9:$N$84,14,FALSE),"")</f>
        <v/>
      </c>
      <c r="S352" s="317">
        <f t="shared" si="68"/>
        <v>1.4822695035460993</v>
      </c>
      <c r="T352" s="318">
        <f t="shared" si="65"/>
        <v>29.429498303218796</v>
      </c>
      <c r="U352" s="319">
        <f t="shared" si="64"/>
        <v>30.664800194368425</v>
      </c>
      <c r="V352" s="320">
        <f t="shared" si="66"/>
        <v>5.7571692518579205</v>
      </c>
      <c r="W352" s="321">
        <f t="shared" si="61"/>
        <v>0.95971596477656196</v>
      </c>
      <c r="X352" s="322"/>
      <c r="Y352" s="323"/>
      <c r="Z352" s="319"/>
      <c r="AA352" s="324"/>
      <c r="AB352" s="317"/>
    </row>
    <row r="353" spans="2:28" ht="16" thickBot="1" x14ac:dyDescent="0.25">
      <c r="B353" s="36">
        <f>SUM(K349:K355)</f>
        <v>194</v>
      </c>
      <c r="C353" s="325">
        <v>43441</v>
      </c>
      <c r="D353" s="319"/>
      <c r="E353" s="2257"/>
      <c r="F353" s="352"/>
      <c r="G353" s="353"/>
      <c r="H353" s="1157" t="str">
        <f>IFERROR(VLOOKUP(F353,[1]Trainingsarten!$A$9:$K$78,10,FALSE),"")</f>
        <v/>
      </c>
      <c r="I353" s="701" t="str">
        <f t="shared" si="63"/>
        <v/>
      </c>
      <c r="J353" s="313"/>
      <c r="K353" s="312"/>
      <c r="L353" s="313"/>
      <c r="M353" s="1160"/>
      <c r="N353" s="144" t="str">
        <f t="shared" si="69"/>
        <v/>
      </c>
      <c r="O353" s="314"/>
      <c r="P353" s="315" t="str">
        <f>IFERROR(VLOOKUP(F353,[1]Trainingsarten!$A$9:$N$84,12,FALSE),"")</f>
        <v/>
      </c>
      <c r="Q353" s="316" t="s">
        <v>14</v>
      </c>
      <c r="R353" s="316" t="str">
        <f>IFERROR(VLOOKUP(F353,[1]Trainingsarten!$A$9:$N$84,14,FALSE),"")</f>
        <v/>
      </c>
      <c r="S353" s="317" t="str">
        <f t="shared" si="68"/>
        <v/>
      </c>
      <c r="T353" s="318">
        <f t="shared" si="65"/>
        <v>25.225284259901827</v>
      </c>
      <c r="U353" s="319">
        <f t="shared" si="64"/>
        <v>29.93468590402632</v>
      </c>
      <c r="V353" s="320">
        <f t="shared" si="66"/>
        <v>1.2353018911496285</v>
      </c>
      <c r="W353" s="321">
        <f t="shared" si="61"/>
        <v>0.84267743248673732</v>
      </c>
      <c r="X353" s="322"/>
      <c r="Y353" s="323"/>
      <c r="Z353" s="319"/>
      <c r="AA353" s="324"/>
      <c r="AB353" s="317"/>
    </row>
    <row r="354" spans="2:28" x14ac:dyDescent="0.2">
      <c r="B354" s="37" t="s">
        <v>27</v>
      </c>
      <c r="C354" s="325">
        <v>43442</v>
      </c>
      <c r="D354" s="319"/>
      <c r="E354" s="2257"/>
      <c r="F354" s="352"/>
      <c r="G354" s="353"/>
      <c r="H354" s="1157" t="str">
        <f>IFERROR(VLOOKUP(F354,[1]Trainingsarten!$A$9:$K$78,10,FALSE),"")</f>
        <v/>
      </c>
      <c r="I354" s="701" t="str">
        <f t="shared" si="63"/>
        <v/>
      </c>
      <c r="J354" s="313"/>
      <c r="K354" s="312"/>
      <c r="L354" s="313"/>
      <c r="M354" s="1160"/>
      <c r="N354" s="144" t="str">
        <f t="shared" si="69"/>
        <v/>
      </c>
      <c r="O354" s="314"/>
      <c r="P354" s="315" t="str">
        <f>IFERROR(VLOOKUP(F354,[1]Trainingsarten!$A$9:$N$84,12,FALSE),"")</f>
        <v/>
      </c>
      <c r="Q354" s="316" t="s">
        <v>14</v>
      </c>
      <c r="R354" s="316" t="str">
        <f>IFERROR(VLOOKUP(F354,[1]Trainingsarten!$A$9:$N$84,14,FALSE),"")</f>
        <v/>
      </c>
      <c r="S354" s="317" t="str">
        <f t="shared" si="68"/>
        <v/>
      </c>
      <c r="T354" s="318">
        <f t="shared" si="65"/>
        <v>21.621672222772993</v>
      </c>
      <c r="U354" s="319">
        <f t="shared" si="64"/>
        <v>29.221955287263789</v>
      </c>
      <c r="V354" s="320">
        <f t="shared" si="66"/>
        <v>4.7094016441244939</v>
      </c>
      <c r="W354" s="321">
        <f t="shared" si="61"/>
        <v>0.73991189193957418</v>
      </c>
      <c r="X354" s="322"/>
      <c r="Y354" s="323"/>
      <c r="Z354" s="319"/>
      <c r="AA354" s="324"/>
      <c r="AB354" s="317"/>
    </row>
    <row r="355" spans="2:28" ht="16" thickBot="1" x14ac:dyDescent="0.25">
      <c r="B355" s="38">
        <f>AVERAGE(W349:W355)</f>
        <v>0.85208163927891423</v>
      </c>
      <c r="C355" s="150">
        <v>43443</v>
      </c>
      <c r="D355" s="393" t="s">
        <v>254</v>
      </c>
      <c r="E355" s="2261"/>
      <c r="F355" s="80" t="s">
        <v>108</v>
      </c>
      <c r="G355" s="81">
        <v>4.8969907407407413E-2</v>
      </c>
      <c r="H355" s="678">
        <v>12.3</v>
      </c>
      <c r="I355" s="894">
        <f t="shared" si="63"/>
        <v>3.9812932851550744E-3</v>
      </c>
      <c r="J355" s="86">
        <v>134</v>
      </c>
      <c r="K355" s="85">
        <v>70</v>
      </c>
      <c r="L355" s="86">
        <v>208</v>
      </c>
      <c r="M355" s="681"/>
      <c r="N355" s="88">
        <f t="shared" si="69"/>
        <v>1.0678898191966997</v>
      </c>
      <c r="O355" s="89" t="s">
        <v>33</v>
      </c>
      <c r="P355" s="90" t="str">
        <f>IFERROR(VLOOKUP(F355,[1]Trainingsarten!$A$9:$N$84,12,FALSE),"")</f>
        <v/>
      </c>
      <c r="Q355" s="91" t="s">
        <v>14</v>
      </c>
      <c r="R355" s="91" t="str">
        <f>IFERROR(VLOOKUP(F355,[1]Trainingsarten!$A$9:$N$84,14,FALSE),"")</f>
        <v/>
      </c>
      <c r="S355" s="53">
        <f t="shared" si="68"/>
        <v>1.5522388059701493</v>
      </c>
      <c r="T355" s="92">
        <f t="shared" si="65"/>
        <v>28.532861905233993</v>
      </c>
      <c r="U355" s="393">
        <f t="shared" si="64"/>
        <v>30.192861113757509</v>
      </c>
      <c r="V355" s="93">
        <f t="shared" si="66"/>
        <v>7.6002830644907959</v>
      </c>
      <c r="W355" s="895">
        <f t="shared" si="61"/>
        <v>0.94502014226908992</v>
      </c>
      <c r="X355" s="322"/>
      <c r="Y355" s="323"/>
      <c r="Z355" s="319"/>
      <c r="AA355" s="324"/>
      <c r="AB355" s="317"/>
    </row>
    <row r="356" spans="2:28" ht="16" thickBot="1" x14ac:dyDescent="0.25">
      <c r="B356" s="1170">
        <f>B349+1</f>
        <v>50</v>
      </c>
      <c r="C356" s="1171">
        <v>43444</v>
      </c>
      <c r="D356" s="1172"/>
      <c r="E356" s="2292"/>
      <c r="F356" s="1173"/>
      <c r="G356" s="1174"/>
      <c r="H356" s="1175" t="str">
        <f>IFERROR(VLOOKUP(F356,[1]Trainingsarten!$A$9:$K$78,10,FALSE),"")</f>
        <v/>
      </c>
      <c r="I356" s="1176" t="str">
        <f t="shared" si="63"/>
        <v/>
      </c>
      <c r="J356" s="1177"/>
      <c r="K356" s="1178"/>
      <c r="L356" s="1179"/>
      <c r="M356" s="1180"/>
      <c r="N356" s="1181" t="str">
        <f t="shared" si="69"/>
        <v/>
      </c>
      <c r="O356" s="1182"/>
      <c r="P356" s="1183" t="str">
        <f>IFERROR(VLOOKUP(F356,[1]Trainingsarten!$A$9:$N$84,12,FALSE),"")</f>
        <v/>
      </c>
      <c r="Q356" s="1184" t="s">
        <v>14</v>
      </c>
      <c r="R356" s="1184" t="str">
        <f>IFERROR(VLOOKUP(F356,[1]Trainingsarten!$A$9:$N$84,14,FALSE),"")</f>
        <v/>
      </c>
      <c r="S356" s="1185" t="str">
        <f t="shared" si="68"/>
        <v/>
      </c>
      <c r="T356" s="1186">
        <f t="shared" si="65"/>
        <v>24.45673877591485</v>
      </c>
      <c r="U356" s="1172">
        <f t="shared" si="64"/>
        <v>29.473983468191854</v>
      </c>
      <c r="V356" s="1187">
        <f t="shared" si="66"/>
        <v>1.6599992085235158</v>
      </c>
      <c r="W356" s="350">
        <f t="shared" si="61"/>
        <v>0.82977378345578623</v>
      </c>
      <c r="X356" s="322"/>
      <c r="Y356" s="323"/>
      <c r="Z356" s="319"/>
      <c r="AA356" s="324"/>
      <c r="AB356" s="317"/>
    </row>
    <row r="357" spans="2:28" x14ac:dyDescent="0.2">
      <c r="B357" s="1188" t="s">
        <v>26</v>
      </c>
      <c r="C357" s="325">
        <v>43445</v>
      </c>
      <c r="D357" s="319"/>
      <c r="E357" s="2257"/>
      <c r="F357" s="1189"/>
      <c r="G357" s="353"/>
      <c r="H357" s="1190" t="str">
        <f>IFERROR(VLOOKUP(F357,[1]Trainingsarten!$A$9:$K$84,10,FALSE),"")</f>
        <v/>
      </c>
      <c r="I357" s="1191" t="str">
        <f t="shared" si="63"/>
        <v/>
      </c>
      <c r="J357" s="1192"/>
      <c r="K357" s="312"/>
      <c r="L357" s="313"/>
      <c r="M357" s="1193"/>
      <c r="N357" s="144" t="str">
        <f t="shared" si="69"/>
        <v/>
      </c>
      <c r="O357" s="314"/>
      <c r="P357" s="315" t="str">
        <f>IFERROR(VLOOKUP(F357,[1]Trainingsarten!$A$9:$N$84,12,FALSE),"")</f>
        <v/>
      </c>
      <c r="Q357" s="316" t="s">
        <v>14</v>
      </c>
      <c r="R357" s="316" t="str">
        <f>IFERROR(VLOOKUP(F357,[1]Trainingsarten!$A$9:$N$84,14,FALSE),"")</f>
        <v/>
      </c>
      <c r="S357" s="317" t="str">
        <f t="shared" si="68"/>
        <v/>
      </c>
      <c r="T357" s="318">
        <f t="shared" si="65"/>
        <v>20.962918950784157</v>
      </c>
      <c r="U357" s="319">
        <f t="shared" si="64"/>
        <v>28.77222195704443</v>
      </c>
      <c r="V357" s="320">
        <f t="shared" si="66"/>
        <v>5.0172446922770035</v>
      </c>
      <c r="W357" s="321">
        <f t="shared" si="61"/>
        <v>0.72858185864410496</v>
      </c>
      <c r="X357" s="322"/>
      <c r="Y357" s="323"/>
      <c r="Z357" s="319"/>
      <c r="AA357" s="324"/>
      <c r="AB357" s="317"/>
    </row>
    <row r="358" spans="2:28" ht="16" thickBot="1" x14ac:dyDescent="0.25">
      <c r="B358" s="33">
        <f>SUM(H356:H362)</f>
        <v>37.900000000000006</v>
      </c>
      <c r="C358" s="325">
        <v>43446</v>
      </c>
      <c r="D358" s="319" t="s">
        <v>255</v>
      </c>
      <c r="E358" s="2257"/>
      <c r="F358" s="1189" t="s">
        <v>98</v>
      </c>
      <c r="G358" s="353">
        <v>4.4189814814814814E-2</v>
      </c>
      <c r="H358" s="1190">
        <v>11.4</v>
      </c>
      <c r="I358" s="1191">
        <f t="shared" si="63"/>
        <v>3.876299545159194E-3</v>
      </c>
      <c r="J358" s="1192">
        <v>138</v>
      </c>
      <c r="K358" s="312">
        <v>67</v>
      </c>
      <c r="L358" s="313">
        <v>213</v>
      </c>
      <c r="M358" s="1193"/>
      <c r="N358" s="144">
        <f t="shared" si="69"/>
        <v>1.0647211311861744</v>
      </c>
      <c r="O358" s="314" t="s">
        <v>110</v>
      </c>
      <c r="P358" s="315" t="str">
        <f>IFERROR(VLOOKUP(F358,[1]Trainingsarten!$A$9:$N$84,12,FALSE),"")</f>
        <v/>
      </c>
      <c r="Q358" s="316" t="s">
        <v>14</v>
      </c>
      <c r="R358" s="316" t="str">
        <f>IFERROR(VLOOKUP(F358,[1]Trainingsarten!$A$9:$N$84,14,FALSE),"")</f>
        <v/>
      </c>
      <c r="S358" s="317">
        <f t="shared" si="68"/>
        <v>1.5434782608695652</v>
      </c>
      <c r="T358" s="318">
        <f t="shared" si="65"/>
        <v>27.53964481495785</v>
      </c>
      <c r="U358" s="319">
        <f t="shared" si="64"/>
        <v>29.682407148543373</v>
      </c>
      <c r="V358" s="320">
        <f t="shared" si="66"/>
        <v>7.8093030062602722</v>
      </c>
      <c r="W358" s="321">
        <f t="shared" si="61"/>
        <v>0.92781035840987458</v>
      </c>
      <c r="X358" s="322"/>
      <c r="Y358" s="323"/>
      <c r="Z358" s="319"/>
      <c r="AA358" s="324"/>
      <c r="AB358" s="317"/>
    </row>
    <row r="359" spans="2:28" x14ac:dyDescent="0.2">
      <c r="B359" s="35" t="s">
        <v>9</v>
      </c>
      <c r="C359" s="325">
        <v>43447</v>
      </c>
      <c r="D359" s="319"/>
      <c r="E359" s="2257"/>
      <c r="F359" s="1194"/>
      <c r="G359" s="353"/>
      <c r="H359" s="1195" t="str">
        <f>IFERROR(VLOOKUP(F359,[1]Trainingsarten!$A$9:$K$84,10,FALSE),"")</f>
        <v/>
      </c>
      <c r="I359" s="1196" t="str">
        <f t="shared" si="63"/>
        <v/>
      </c>
      <c r="J359" s="1197"/>
      <c r="K359" s="312"/>
      <c r="L359" s="313"/>
      <c r="M359" s="1193"/>
      <c r="N359" s="144" t="str">
        <f t="shared" si="69"/>
        <v/>
      </c>
      <c r="O359" s="314"/>
      <c r="P359" s="315" t="str">
        <f>IFERROR(VLOOKUP(F359,[1]Trainingsarten!$A$9:$N$84,12,FALSE),"")</f>
        <v/>
      </c>
      <c r="Q359" s="316" t="s">
        <v>14</v>
      </c>
      <c r="R359" s="316" t="str">
        <f>IFERROR(VLOOKUP(F359,[1]Trainingsarten!$A$9:$N$84,14,FALSE),"")</f>
        <v/>
      </c>
      <c r="S359" s="317" t="str">
        <f t="shared" si="68"/>
        <v/>
      </c>
      <c r="T359" s="318">
        <f t="shared" si="65"/>
        <v>23.605409841392444</v>
      </c>
      <c r="U359" s="319">
        <f t="shared" si="64"/>
        <v>28.97568316881615</v>
      </c>
      <c r="V359" s="320">
        <f t="shared" si="66"/>
        <v>2.142762333585523</v>
      </c>
      <c r="W359" s="321">
        <f t="shared" si="61"/>
        <v>0.81466275372574348</v>
      </c>
      <c r="X359" s="322"/>
      <c r="Y359" s="323"/>
      <c r="Z359" s="319"/>
      <c r="AA359" s="324"/>
      <c r="AB359" s="317"/>
    </row>
    <row r="360" spans="2:28" ht="16" thickBot="1" x14ac:dyDescent="0.25">
      <c r="B360" s="36">
        <f>SUM(K356:K362)</f>
        <v>229</v>
      </c>
      <c r="C360" s="325">
        <v>43448</v>
      </c>
      <c r="D360" s="319" t="s">
        <v>256</v>
      </c>
      <c r="E360" s="2257"/>
      <c r="F360" s="1194" t="s">
        <v>234</v>
      </c>
      <c r="G360" s="353">
        <v>4.6412037037037036E-2</v>
      </c>
      <c r="H360" s="1195">
        <v>12.3</v>
      </c>
      <c r="I360" s="1196">
        <f t="shared" si="63"/>
        <v>3.7733363444745556E-3</v>
      </c>
      <c r="J360" s="1197">
        <v>137</v>
      </c>
      <c r="K360" s="312">
        <v>75</v>
      </c>
      <c r="L360" s="313">
        <v>220</v>
      </c>
      <c r="M360" s="1193"/>
      <c r="N360" s="144">
        <f t="shared" si="69"/>
        <v>1.0705011527727217</v>
      </c>
      <c r="O360" s="314" t="s">
        <v>110</v>
      </c>
      <c r="P360" s="315" t="str">
        <f>IFERROR(VLOOKUP(F360,[1]Trainingsarten!$A$9:$N$84,12,FALSE),"")</f>
        <v/>
      </c>
      <c r="Q360" s="316" t="s">
        <v>14</v>
      </c>
      <c r="R360" s="316" t="str">
        <f>IFERROR(VLOOKUP(F360,[1]Trainingsarten!$A$9:$N$84,14,FALSE),"")</f>
        <v/>
      </c>
      <c r="S360" s="317">
        <f t="shared" si="68"/>
        <v>1.6058394160583942</v>
      </c>
      <c r="T360" s="318">
        <f t="shared" si="65"/>
        <v>30.94749414976495</v>
      </c>
      <c r="U360" s="319">
        <f t="shared" si="64"/>
        <v>30.07150023622529</v>
      </c>
      <c r="V360" s="320">
        <f t="shared" si="66"/>
        <v>5.3702733274237069</v>
      </c>
      <c r="W360" s="321">
        <f t="shared" si="61"/>
        <v>1.0291303695079503</v>
      </c>
      <c r="X360" s="322"/>
      <c r="Y360" s="323"/>
      <c r="Z360" s="319"/>
      <c r="AA360" s="324"/>
      <c r="AB360" s="317"/>
    </row>
    <row r="361" spans="2:28" x14ac:dyDescent="0.2">
      <c r="B361" s="37" t="s">
        <v>27</v>
      </c>
      <c r="C361" s="325">
        <v>43449</v>
      </c>
      <c r="D361" s="319"/>
      <c r="E361" s="2257"/>
      <c r="F361" s="1194"/>
      <c r="G361" s="353"/>
      <c r="H361" s="1195" t="str">
        <f>IFERROR(VLOOKUP(F361,[1]Trainingsarten!$A$9:$K$84,10,FALSE),"")</f>
        <v/>
      </c>
      <c r="I361" s="1196" t="str">
        <f t="shared" si="63"/>
        <v/>
      </c>
      <c r="J361" s="1197"/>
      <c r="K361" s="312"/>
      <c r="L361" s="313"/>
      <c r="M361" s="1198"/>
      <c r="N361" s="144" t="str">
        <f t="shared" si="69"/>
        <v/>
      </c>
      <c r="O361" s="314"/>
      <c r="P361" s="315" t="str">
        <f>IFERROR(VLOOKUP(F361,[1]Trainingsarten!$A$9:$N$84,12,FALSE),"")</f>
        <v/>
      </c>
      <c r="Q361" s="316" t="s">
        <v>14</v>
      </c>
      <c r="R361" s="316" t="str">
        <f>IFERROR(VLOOKUP(F361,[1]Trainingsarten!$A$9:$N$84,14,FALSE),"")</f>
        <v/>
      </c>
      <c r="S361" s="317" t="str">
        <f t="shared" si="68"/>
        <v/>
      </c>
      <c r="T361" s="318">
        <f t="shared" si="65"/>
        <v>26.526423556941385</v>
      </c>
      <c r="U361" s="319">
        <f t="shared" si="64"/>
        <v>29.355512135362783</v>
      </c>
      <c r="V361" s="320">
        <f t="shared" si="66"/>
        <v>-0.87599391353965927</v>
      </c>
      <c r="W361" s="321">
        <f t="shared" ref="W361:W424" si="70">T361/U361</f>
        <v>0.90362666590941987</v>
      </c>
      <c r="X361" s="322"/>
      <c r="Y361" s="323"/>
      <c r="Z361" s="319"/>
      <c r="AA361" s="324"/>
      <c r="AB361" s="317"/>
    </row>
    <row r="362" spans="2:28" ht="16" thickBot="1" x14ac:dyDescent="0.25">
      <c r="B362" s="38">
        <f>AVERAGE(W356:W362)</f>
        <v>0.91114260663687041</v>
      </c>
      <c r="C362" s="269">
        <v>43450</v>
      </c>
      <c r="D362" s="55" t="s">
        <v>257</v>
      </c>
      <c r="E362" s="2255"/>
      <c r="F362" s="1199" t="s">
        <v>258</v>
      </c>
      <c r="G362" s="431">
        <v>5.2731481481481483E-2</v>
      </c>
      <c r="H362" s="1200">
        <v>14.2</v>
      </c>
      <c r="I362" s="1201">
        <f t="shared" si="63"/>
        <v>3.7134846113719357E-3</v>
      </c>
      <c r="J362" s="1202">
        <v>162</v>
      </c>
      <c r="K362" s="338">
        <v>87</v>
      </c>
      <c r="L362" s="339">
        <v>218</v>
      </c>
      <c r="M362" s="1203"/>
      <c r="N362" s="49">
        <f t="shared" si="69"/>
        <v>1.0439436619718312</v>
      </c>
      <c r="O362" s="340" t="s">
        <v>33</v>
      </c>
      <c r="P362" s="341" t="str">
        <f>IFERROR(VLOOKUP(F362,[1]Trainingsarten!$A$9:$N$84,12,FALSE),"")</f>
        <v/>
      </c>
      <c r="Q362" s="342" t="s">
        <v>14</v>
      </c>
      <c r="R362" s="342" t="str">
        <f>IFERROR(VLOOKUP(F362,[1]Trainingsarten!$A$9:$N$84,14,FALSE),"")</f>
        <v/>
      </c>
      <c r="S362" s="53">
        <f t="shared" si="68"/>
        <v>1.345679012345679</v>
      </c>
      <c r="T362" s="343">
        <f t="shared" si="65"/>
        <v>35.165505905949757</v>
      </c>
      <c r="U362" s="55">
        <f t="shared" si="64"/>
        <v>30.727999941663668</v>
      </c>
      <c r="V362" s="344">
        <f t="shared" si="66"/>
        <v>2.8290885784213984</v>
      </c>
      <c r="W362" s="94">
        <f t="shared" si="70"/>
        <v>1.144412456805213</v>
      </c>
      <c r="X362" s="322"/>
      <c r="Y362" s="323"/>
      <c r="Z362" s="319"/>
      <c r="AA362" s="324"/>
      <c r="AB362" s="317"/>
    </row>
    <row r="363" spans="2:28" ht="16" thickBot="1" x14ac:dyDescent="0.25">
      <c r="B363" s="1204">
        <f>B356+1</f>
        <v>51</v>
      </c>
      <c r="C363" s="389">
        <v>43451</v>
      </c>
      <c r="D363" s="60"/>
      <c r="E363" s="2247"/>
      <c r="F363" s="61"/>
      <c r="G363" s="978"/>
      <c r="H363" s="979" t="str">
        <f>IFERROR(VLOOKUP(F363,[1]Trainingsarten!$A$9:$K$84,10,FALSE),"")</f>
        <v/>
      </c>
      <c r="I363" s="888" t="str">
        <f t="shared" si="63"/>
        <v/>
      </c>
      <c r="J363" s="67"/>
      <c r="K363" s="66"/>
      <c r="L363" s="67"/>
      <c r="M363" s="889"/>
      <c r="N363" s="69" t="str">
        <f t="shared" si="69"/>
        <v/>
      </c>
      <c r="O363" s="70"/>
      <c r="P363" s="347" t="str">
        <f>IFERROR(VLOOKUP(F363,[1]Trainingsarten!$A$9:$N$84,12,FALSE),"")</f>
        <v/>
      </c>
      <c r="Q363" s="72" t="s">
        <v>14</v>
      </c>
      <c r="R363" s="72" t="str">
        <f>IFERROR(VLOOKUP(F363,[1]Trainingsarten!$A$9:$N$84,14,FALSE),"")</f>
        <v/>
      </c>
      <c r="S363" s="1205" t="str">
        <f t="shared" si="68"/>
        <v/>
      </c>
      <c r="T363" s="349">
        <f t="shared" si="65"/>
        <v>30.141862205099791</v>
      </c>
      <c r="U363" s="60">
        <f t="shared" si="64"/>
        <v>29.996380895433582</v>
      </c>
      <c r="V363" s="137">
        <f t="shared" si="66"/>
        <v>-4.437505964286089</v>
      </c>
      <c r="W363" s="1206">
        <f t="shared" si="70"/>
        <v>1.0048499620728697</v>
      </c>
      <c r="X363" s="322"/>
      <c r="Y363" s="323"/>
      <c r="Z363" s="319"/>
      <c r="AA363" s="324"/>
      <c r="AB363" s="317"/>
    </row>
    <row r="364" spans="2:28" x14ac:dyDescent="0.2">
      <c r="B364" s="1207" t="s">
        <v>26</v>
      </c>
      <c r="C364" s="325">
        <v>43452</v>
      </c>
      <c r="D364" s="319" t="s">
        <v>259</v>
      </c>
      <c r="E364" s="2257"/>
      <c r="F364" s="352" t="s">
        <v>88</v>
      </c>
      <c r="G364" s="308">
        <v>3.5671296296296298E-2</v>
      </c>
      <c r="H364" s="983">
        <v>9.25</v>
      </c>
      <c r="I364" s="701">
        <f t="shared" si="63"/>
        <v>3.8563563563563568E-3</v>
      </c>
      <c r="J364" s="313">
        <v>136</v>
      </c>
      <c r="K364" s="312">
        <v>67</v>
      </c>
      <c r="L364" s="313">
        <v>214</v>
      </c>
      <c r="M364" s="1198"/>
      <c r="N364" s="144">
        <f t="shared" si="69"/>
        <v>1.0642162162162163</v>
      </c>
      <c r="O364" s="314" t="s">
        <v>171</v>
      </c>
      <c r="P364" s="315" t="str">
        <f>IFERROR(VLOOKUP(F364,[1]Trainingsarten!$A$9:$N$84,12,FALSE),"")</f>
        <v/>
      </c>
      <c r="Q364" s="316" t="s">
        <v>14</v>
      </c>
      <c r="R364" s="316" t="str">
        <f>IFERROR(VLOOKUP(F364,[1]Trainingsarten!$A$9:$N$84,14,FALSE),"")</f>
        <v/>
      </c>
      <c r="S364" s="317">
        <f t="shared" si="68"/>
        <v>1.5735294117647058</v>
      </c>
      <c r="T364" s="318">
        <f t="shared" si="65"/>
        <v>35.407310461514108</v>
      </c>
      <c r="U364" s="319">
        <f t="shared" si="64"/>
        <v>30.877419445542305</v>
      </c>
      <c r="V364" s="320">
        <f t="shared" si="66"/>
        <v>-0.14548130966620931</v>
      </c>
      <c r="W364" s="321">
        <f t="shared" si="70"/>
        <v>1.1467056216909919</v>
      </c>
      <c r="X364" s="322"/>
      <c r="Y364" s="323"/>
      <c r="Z364" s="319"/>
      <c r="AA364" s="324"/>
      <c r="AB364" s="317"/>
    </row>
    <row r="365" spans="2:28" ht="16" thickBot="1" x14ac:dyDescent="0.25">
      <c r="B365" s="33">
        <f>SUM(H363:H369)</f>
        <v>32.44</v>
      </c>
      <c r="C365" s="325">
        <v>43453</v>
      </c>
      <c r="D365" s="319" t="s">
        <v>260</v>
      </c>
      <c r="E365" s="2257"/>
      <c r="F365" s="352" t="s">
        <v>222</v>
      </c>
      <c r="G365" s="308">
        <v>3.6863425925925931E-2</v>
      </c>
      <c r="H365" s="983">
        <v>9.19</v>
      </c>
      <c r="I365" s="701">
        <f t="shared" si="63"/>
        <v>4.0112541812759445E-3</v>
      </c>
      <c r="J365" s="313">
        <v>134</v>
      </c>
      <c r="K365" s="312">
        <v>52</v>
      </c>
      <c r="L365" s="313">
        <v>204</v>
      </c>
      <c r="M365" s="1198"/>
      <c r="N365" s="144">
        <f t="shared" si="69"/>
        <v>1.0552352492163775</v>
      </c>
      <c r="O365" s="314" t="s">
        <v>110</v>
      </c>
      <c r="P365" s="315" t="str">
        <f>IFERROR(VLOOKUP(F365,[1]Trainingsarten!$A$9:$N$84,12,FALSE),"")</f>
        <v/>
      </c>
      <c r="Q365" s="316" t="s">
        <v>14</v>
      </c>
      <c r="R365" s="316" t="str">
        <f>IFERROR(VLOOKUP(F365,[1]Trainingsarten!$A$9:$N$84,14,FALSE),"")</f>
        <v/>
      </c>
      <c r="S365" s="317">
        <f t="shared" si="68"/>
        <v>1.5223880597014925</v>
      </c>
      <c r="T365" s="318">
        <f t="shared" si="65"/>
        <v>37.77769468129781</v>
      </c>
      <c r="U365" s="319">
        <f t="shared" si="64"/>
        <v>31.380338030172251</v>
      </c>
      <c r="V365" s="320">
        <f t="shared" si="66"/>
        <v>-4.5298910159718027</v>
      </c>
      <c r="W365" s="321">
        <f t="shared" si="70"/>
        <v>1.2038651286985655</v>
      </c>
      <c r="X365" s="322"/>
      <c r="Y365" s="323"/>
      <c r="Z365" s="319"/>
      <c r="AA365" s="324"/>
      <c r="AB365" s="317"/>
    </row>
    <row r="366" spans="2:28" x14ac:dyDescent="0.2">
      <c r="B366" s="35" t="s">
        <v>9</v>
      </c>
      <c r="C366" s="325">
        <v>43454</v>
      </c>
      <c r="D366" s="319"/>
      <c r="E366" s="2257"/>
      <c r="F366" s="352"/>
      <c r="G366" s="308"/>
      <c r="H366" s="983" t="str">
        <f>IFERROR(VLOOKUP(F366,[1]Trainingsarten!$A$9:$K$84,10,FALSE),"")</f>
        <v/>
      </c>
      <c r="I366" s="701" t="str">
        <f t="shared" si="63"/>
        <v/>
      </c>
      <c r="J366" s="313"/>
      <c r="K366" s="312"/>
      <c r="L366" s="313"/>
      <c r="M366" s="1198"/>
      <c r="N366" s="144" t="str">
        <f t="shared" si="69"/>
        <v/>
      </c>
      <c r="O366" s="314"/>
      <c r="P366" s="315" t="str">
        <f>IFERROR(VLOOKUP(F366,[1]Trainingsarten!$A$9:$N$84,12,FALSE),"")</f>
        <v/>
      </c>
      <c r="Q366" s="316" t="s">
        <v>14</v>
      </c>
      <c r="R366" s="316" t="str">
        <f>IFERROR(VLOOKUP(F366,[1]Trainingsarten!$A$9:$N$84,14,FALSE),"")</f>
        <v/>
      </c>
      <c r="S366" s="317" t="str">
        <f t="shared" si="68"/>
        <v/>
      </c>
      <c r="T366" s="318">
        <f t="shared" si="65"/>
        <v>32.380881155398122</v>
      </c>
      <c r="U366" s="319">
        <f t="shared" si="64"/>
        <v>30.633187124691958</v>
      </c>
      <c r="V366" s="320">
        <f t="shared" si="66"/>
        <v>-6.3973566511255591</v>
      </c>
      <c r="W366" s="321">
        <f t="shared" si="70"/>
        <v>1.0570523081255698</v>
      </c>
      <c r="X366" s="322"/>
      <c r="Y366" s="323"/>
      <c r="Z366" s="319"/>
      <c r="AA366" s="324"/>
      <c r="AB366" s="317"/>
    </row>
    <row r="367" spans="2:28" ht="16" thickBot="1" x14ac:dyDescent="0.25">
      <c r="B367" s="36">
        <f>SUM(K363:K369)</f>
        <v>205</v>
      </c>
      <c r="C367" s="325">
        <v>43455</v>
      </c>
      <c r="D367" s="319"/>
      <c r="E367" s="2257"/>
      <c r="F367" s="352"/>
      <c r="G367" s="308"/>
      <c r="H367" s="983" t="str">
        <f>IFERROR(VLOOKUP(F367,[1]Trainingsarten!$A$9:$K$84,10,FALSE),"")</f>
        <v/>
      </c>
      <c r="I367" s="701" t="str">
        <f t="shared" si="63"/>
        <v/>
      </c>
      <c r="J367" s="313"/>
      <c r="K367" s="312"/>
      <c r="L367" s="313"/>
      <c r="M367" s="1198"/>
      <c r="N367" s="144" t="str">
        <f t="shared" si="69"/>
        <v/>
      </c>
      <c r="O367" s="314"/>
      <c r="P367" s="315" t="str">
        <f>IFERROR(VLOOKUP(F367,[1]Trainingsarten!$A$9:$N$84,12,FALSE),"")</f>
        <v/>
      </c>
      <c r="Q367" s="316" t="s">
        <v>14</v>
      </c>
      <c r="R367" s="316" t="str">
        <f>IFERROR(VLOOKUP(F367,[1]Trainingsarten!$A$9:$N$84,14,FALSE),"")</f>
        <v/>
      </c>
      <c r="S367" s="317" t="str">
        <f t="shared" si="68"/>
        <v/>
      </c>
      <c r="T367" s="318">
        <f t="shared" si="65"/>
        <v>27.755040990341246</v>
      </c>
      <c r="U367" s="319">
        <f t="shared" si="64"/>
        <v>29.903825526485008</v>
      </c>
      <c r="V367" s="320">
        <f t="shared" si="66"/>
        <v>-1.7476940307061639</v>
      </c>
      <c r="W367" s="321">
        <f t="shared" si="70"/>
        <v>0.9281434900614759</v>
      </c>
      <c r="X367" s="322"/>
      <c r="Y367" s="323"/>
      <c r="Z367" s="319"/>
      <c r="AA367" s="324"/>
      <c r="AB367" s="317"/>
    </row>
    <row r="368" spans="2:28" x14ac:dyDescent="0.2">
      <c r="B368" s="37" t="s">
        <v>27</v>
      </c>
      <c r="C368" s="325">
        <v>43456</v>
      </c>
      <c r="D368" s="319" t="s">
        <v>261</v>
      </c>
      <c r="E368" s="2257"/>
      <c r="F368" s="352" t="s">
        <v>234</v>
      </c>
      <c r="G368" s="308">
        <v>5.3854166666666668E-2</v>
      </c>
      <c r="H368" s="983">
        <v>14</v>
      </c>
      <c r="I368" s="701">
        <f t="shared" si="63"/>
        <v>3.8467261904761908E-3</v>
      </c>
      <c r="J368" s="313">
        <v>136</v>
      </c>
      <c r="K368" s="312">
        <v>86</v>
      </c>
      <c r="L368" s="313">
        <v>215</v>
      </c>
      <c r="M368" s="1198"/>
      <c r="N368" s="144">
        <f t="shared" si="69"/>
        <v>1.0665191897654587</v>
      </c>
      <c r="O368" s="314" t="s">
        <v>110</v>
      </c>
      <c r="P368" s="315" t="str">
        <f>IFERROR(VLOOKUP(F368,[1]Trainingsarten!$A$9:$N$84,12,FALSE),"")</f>
        <v/>
      </c>
      <c r="Q368" s="316" t="s">
        <v>14</v>
      </c>
      <c r="R368" s="316" t="str">
        <f>IFERROR(VLOOKUP(F368,[1]Trainingsarten!$A$9:$N$84,14,FALSE),"")</f>
        <v/>
      </c>
      <c r="S368" s="317">
        <f t="shared" si="68"/>
        <v>1.5808823529411764</v>
      </c>
      <c r="T368" s="318">
        <f t="shared" si="65"/>
        <v>36.075749420292496</v>
      </c>
      <c r="U368" s="319">
        <f t="shared" si="64"/>
        <v>31.239448728235367</v>
      </c>
      <c r="V368" s="320">
        <f t="shared" si="66"/>
        <v>2.1487845361437614</v>
      </c>
      <c r="W368" s="321">
        <f t="shared" si="70"/>
        <v>1.1548138936166918</v>
      </c>
      <c r="X368" s="322"/>
      <c r="Y368" s="323"/>
      <c r="Z368" s="319"/>
      <c r="AA368" s="324"/>
      <c r="AB368" s="317"/>
    </row>
    <row r="369" spans="1:30" ht="16" thickBot="1" x14ac:dyDescent="0.25">
      <c r="B369" s="38">
        <f>AVERAGE(W363:W369)</f>
        <v>1.0727733336066678</v>
      </c>
      <c r="C369" s="150">
        <v>43457</v>
      </c>
      <c r="D369" s="393"/>
      <c r="E369" s="2261"/>
      <c r="F369" s="80"/>
      <c r="G369" s="984"/>
      <c r="H369" s="985" t="str">
        <f>IFERROR(VLOOKUP(F369,[1]Trainingsarten!$A$9:$K$84,10,FALSE),"")</f>
        <v/>
      </c>
      <c r="I369" s="894" t="str">
        <f t="shared" si="63"/>
        <v/>
      </c>
      <c r="J369" s="86"/>
      <c r="K369" s="85"/>
      <c r="L369" s="86"/>
      <c r="M369" s="681"/>
      <c r="N369" s="88" t="str">
        <f t="shared" si="69"/>
        <v/>
      </c>
      <c r="O369" s="89"/>
      <c r="P369" s="90" t="str">
        <f>IFERROR(VLOOKUP(F369,[1]Trainingsarten!$A$9:$N$84,12,FALSE),"")</f>
        <v/>
      </c>
      <c r="Q369" s="91" t="s">
        <v>14</v>
      </c>
      <c r="R369" s="91" t="str">
        <f>IFERROR(VLOOKUP(F369,[1]Trainingsarten!$A$9:$N$84,14,FALSE),"")</f>
        <v/>
      </c>
      <c r="S369" s="53" t="str">
        <f t="shared" si="68"/>
        <v/>
      </c>
      <c r="T369" s="92">
        <f t="shared" si="65"/>
        <v>30.922070931679283</v>
      </c>
      <c r="U369" s="79">
        <f t="shared" si="64"/>
        <v>30.495652329944047</v>
      </c>
      <c r="V369" s="93">
        <f t="shared" si="66"/>
        <v>-4.8363006920571294</v>
      </c>
      <c r="W369" s="895">
        <f t="shared" si="70"/>
        <v>1.01398293098051</v>
      </c>
      <c r="X369" s="7"/>
      <c r="Y369" s="8"/>
      <c r="Z369" s="6"/>
      <c r="AA369" s="9"/>
      <c r="AB369" s="10"/>
    </row>
    <row r="370" spans="1:30" ht="16" thickBot="1" x14ac:dyDescent="0.25">
      <c r="B370" s="1208">
        <f>B363+1</f>
        <v>52</v>
      </c>
      <c r="C370" s="1209">
        <v>43458</v>
      </c>
      <c r="D370" s="1210"/>
      <c r="E370" s="2293"/>
      <c r="F370" s="1211"/>
      <c r="G370" s="1212"/>
      <c r="H370" s="1213" t="str">
        <f>IFERROR(VLOOKUP(F370,[1]Trainingsarten!$A$9:$K$84,10,FALSE),"")</f>
        <v/>
      </c>
      <c r="I370" s="1214" t="str">
        <f t="shared" si="63"/>
        <v/>
      </c>
      <c r="J370" s="1215"/>
      <c r="K370" s="1216"/>
      <c r="L370" s="1217"/>
      <c r="M370" s="1218"/>
      <c r="N370" s="1219" t="str">
        <f t="shared" si="69"/>
        <v/>
      </c>
      <c r="O370" s="1220"/>
      <c r="P370" s="1221" t="str">
        <f>IFERROR(VLOOKUP(F370,[1]Trainingsarten!$A$9:$N$84,12,FALSE),"")</f>
        <v/>
      </c>
      <c r="Q370" s="1222" t="s">
        <v>14</v>
      </c>
      <c r="R370" s="1222" t="str">
        <f>IFERROR(VLOOKUP(F370,[1]Trainingsarten!$A$9:$N$84,14,FALSE),"")</f>
        <v/>
      </c>
      <c r="S370" s="1223" t="str">
        <f t="shared" si="68"/>
        <v/>
      </c>
      <c r="T370" s="1224">
        <f t="shared" si="65"/>
        <v>26.504632227153671</v>
      </c>
      <c r="U370" s="1210">
        <f t="shared" si="64"/>
        <v>29.769565369707284</v>
      </c>
      <c r="V370" s="1225">
        <f t="shared" si="66"/>
        <v>-0.42641860173523582</v>
      </c>
      <c r="W370" s="350">
        <f t="shared" si="70"/>
        <v>0.89032647598288683</v>
      </c>
      <c r="X370" s="7"/>
      <c r="Y370" s="8"/>
      <c r="Z370" s="6"/>
      <c r="AA370" s="9"/>
      <c r="AB370" s="10"/>
    </row>
    <row r="371" spans="1:30" x14ac:dyDescent="0.2">
      <c r="B371" s="1226" t="s">
        <v>26</v>
      </c>
      <c r="C371" s="1227">
        <v>43459</v>
      </c>
      <c r="D371" s="6"/>
      <c r="E371" s="2244"/>
      <c r="F371" s="352"/>
      <c r="G371" s="353"/>
      <c r="H371" s="1195" t="str">
        <f>IFERROR(VLOOKUP(F371,[1]Trainingsarten!$A$9:$K$84,10,FALSE),"")</f>
        <v/>
      </c>
      <c r="I371" s="1196" t="str">
        <f t="shared" si="63"/>
        <v/>
      </c>
      <c r="J371" s="1197"/>
      <c r="K371" s="312"/>
      <c r="L371" s="313"/>
      <c r="M371" s="1198"/>
      <c r="N371" s="144" t="str">
        <f t="shared" si="69"/>
        <v/>
      </c>
      <c r="O371" s="314"/>
      <c r="P371" s="315" t="str">
        <f>IFERROR(VLOOKUP(F371,[1]Trainingsarten!$A$9:$N$84,12,FALSE),"")</f>
        <v/>
      </c>
      <c r="Q371" s="316" t="s">
        <v>14</v>
      </c>
      <c r="R371" s="316" t="str">
        <f>IFERROR(VLOOKUP(F371,[1]Trainingsarten!$A$9:$N$84,14,FALSE),"")</f>
        <v/>
      </c>
      <c r="S371" s="317" t="str">
        <f t="shared" si="68"/>
        <v/>
      </c>
      <c r="T371" s="318">
        <f t="shared" si="65"/>
        <v>22.718256194703148</v>
      </c>
      <c r="U371" s="319">
        <f t="shared" si="64"/>
        <v>29.060766194238063</v>
      </c>
      <c r="V371" s="320">
        <f t="shared" si="66"/>
        <v>3.2649331425536126</v>
      </c>
      <c r="W371" s="321">
        <f t="shared" si="70"/>
        <v>0.78175007647277872</v>
      </c>
      <c r="X371" s="322"/>
      <c r="Y371" s="323"/>
      <c r="Z371" s="319"/>
      <c r="AA371" s="324"/>
      <c r="AB371" s="317"/>
    </row>
    <row r="372" spans="1:30" ht="16" thickBot="1" x14ac:dyDescent="0.25">
      <c r="B372" s="33">
        <f>SUM(H370:H376)</f>
        <v>19.18</v>
      </c>
      <c r="C372" s="1228">
        <v>43460</v>
      </c>
      <c r="D372" s="319"/>
      <c r="E372" s="2257"/>
      <c r="F372" s="352"/>
      <c r="G372" s="353"/>
      <c r="H372" s="1195" t="str">
        <f>IFERROR(VLOOKUP(F372,[1]Trainingsarten!$A$9:$K$84,10,FALSE),"")</f>
        <v/>
      </c>
      <c r="I372" s="1196" t="str">
        <f t="shared" si="63"/>
        <v/>
      </c>
      <c r="J372" s="1197"/>
      <c r="K372" s="312"/>
      <c r="L372" s="313"/>
      <c r="M372" s="1198"/>
      <c r="N372" s="144" t="str">
        <f t="shared" si="69"/>
        <v/>
      </c>
      <c r="O372" s="314"/>
      <c r="P372" s="315" t="str">
        <f>IFERROR(VLOOKUP(F372,[1]Trainingsarten!$A$9:$N$84,12,FALSE),"")</f>
        <v/>
      </c>
      <c r="Q372" s="316" t="s">
        <v>14</v>
      </c>
      <c r="R372" s="316" t="str">
        <f>IFERROR(VLOOKUP(F372,[1]Trainingsarten!$A$9:$N$84,14,FALSE),"")</f>
        <v/>
      </c>
      <c r="S372" s="317" t="str">
        <f t="shared" si="68"/>
        <v/>
      </c>
      <c r="T372" s="318">
        <f t="shared" si="65"/>
        <v>19.47279102403127</v>
      </c>
      <c r="U372" s="319">
        <f t="shared" si="64"/>
        <v>28.368843189613347</v>
      </c>
      <c r="V372" s="320">
        <f t="shared" si="66"/>
        <v>6.342509999534915</v>
      </c>
      <c r="W372" s="321">
        <f t="shared" si="70"/>
        <v>0.68641470129317161</v>
      </c>
      <c r="X372" s="322"/>
      <c r="Y372" s="323"/>
      <c r="Z372" s="319"/>
      <c r="AA372" s="324"/>
      <c r="AB372" s="317"/>
    </row>
    <row r="373" spans="1:30" x14ac:dyDescent="0.2">
      <c r="B373" s="35" t="s">
        <v>9</v>
      </c>
      <c r="C373" s="1227">
        <v>43461</v>
      </c>
      <c r="D373" s="6" t="s">
        <v>262</v>
      </c>
      <c r="E373" s="2244"/>
      <c r="F373" s="352" t="s">
        <v>98</v>
      </c>
      <c r="G373" s="353">
        <v>4.3888888888888887E-2</v>
      </c>
      <c r="H373" s="1195">
        <v>11.1</v>
      </c>
      <c r="I373" s="1196">
        <f t="shared" si="63"/>
        <v>3.9539539539539537E-3</v>
      </c>
      <c r="J373" s="1197">
        <v>136</v>
      </c>
      <c r="K373" s="312">
        <v>67</v>
      </c>
      <c r="L373" s="313">
        <v>207</v>
      </c>
      <c r="M373" s="1198"/>
      <c r="N373" s="144">
        <f t="shared" si="69"/>
        <v>1.055457845905607</v>
      </c>
      <c r="O373" s="314" t="s">
        <v>110</v>
      </c>
      <c r="P373" s="315" t="str">
        <f>IFERROR(VLOOKUP(F373,[1]Trainingsarten!$A$9:$N$84,12,FALSE),"")</f>
        <v/>
      </c>
      <c r="Q373" s="316" t="s">
        <v>14</v>
      </c>
      <c r="R373" s="316" t="str">
        <f>IFERROR(VLOOKUP(F373,[1]Trainingsarten!$A$9:$N$84,14,FALSE),"")</f>
        <v/>
      </c>
      <c r="S373" s="317">
        <f t="shared" si="68"/>
        <v>1.5220588235294117</v>
      </c>
      <c r="T373" s="318">
        <f>T372+(K373-T372)/7</f>
        <v>26.262392306312517</v>
      </c>
      <c r="U373" s="319">
        <f t="shared" si="64"/>
        <v>29.288632637479697</v>
      </c>
      <c r="V373" s="320">
        <f t="shared" si="66"/>
        <v>8.896052165582077</v>
      </c>
      <c r="W373" s="321">
        <f t="shared" si="70"/>
        <v>0.89667526071891113</v>
      </c>
      <c r="X373" s="322"/>
      <c r="Y373" s="323"/>
      <c r="Z373" s="319"/>
      <c r="AA373" s="324"/>
      <c r="AB373" s="317"/>
    </row>
    <row r="374" spans="1:30" ht="16" thickBot="1" x14ac:dyDescent="0.25">
      <c r="B374" s="36">
        <f>SUM(K370:K376)</f>
        <v>116</v>
      </c>
      <c r="C374" s="1228">
        <v>43462</v>
      </c>
      <c r="D374" s="319"/>
      <c r="E374" s="2257"/>
      <c r="F374" s="352"/>
      <c r="G374" s="353"/>
      <c r="H374" s="1195" t="str">
        <f>IFERROR(VLOOKUP(F374,[1]Trainingsarten!$A$9:$K$84,10,FALSE),"")</f>
        <v/>
      </c>
      <c r="I374" s="1196" t="str">
        <f t="shared" si="63"/>
        <v/>
      </c>
      <c r="J374" s="1197"/>
      <c r="K374" s="312"/>
      <c r="L374" s="313"/>
      <c r="M374" s="1198"/>
      <c r="N374" s="144" t="str">
        <f t="shared" si="69"/>
        <v/>
      </c>
      <c r="O374" s="314"/>
      <c r="P374" s="315" t="str">
        <f>IFERROR(VLOOKUP(F374,[1]Trainingsarten!$A$9:$N$84,12,FALSE),"")</f>
        <v/>
      </c>
      <c r="Q374" s="316" t="s">
        <v>14</v>
      </c>
      <c r="R374" s="316" t="str">
        <f>IFERROR(VLOOKUP(F374,[1]Trainingsarten!$A$9:$N$84,14,FALSE),"")</f>
        <v/>
      </c>
      <c r="S374" s="317" t="str">
        <f t="shared" si="68"/>
        <v/>
      </c>
      <c r="T374" s="318">
        <f t="shared" si="65"/>
        <v>22.5106219768393</v>
      </c>
      <c r="U374" s="319">
        <f t="shared" si="64"/>
        <v>28.591284241349229</v>
      </c>
      <c r="V374" s="320">
        <f t="shared" si="66"/>
        <v>3.0262403311671804</v>
      </c>
      <c r="W374" s="321">
        <f t="shared" si="70"/>
        <v>0.78732461916782437</v>
      </c>
      <c r="X374" s="322"/>
      <c r="Y374" s="323"/>
      <c r="Z374" s="319"/>
      <c r="AA374" s="324"/>
      <c r="AB374" s="317"/>
    </row>
    <row r="375" spans="1:30" x14ac:dyDescent="0.2">
      <c r="B375" s="37" t="s">
        <v>27</v>
      </c>
      <c r="C375" s="1227">
        <v>43463</v>
      </c>
      <c r="D375" s="6" t="s">
        <v>263</v>
      </c>
      <c r="E375" s="2244"/>
      <c r="F375" s="80" t="s">
        <v>98</v>
      </c>
      <c r="G375" s="353">
        <v>3.1689814814814816E-2</v>
      </c>
      <c r="H375" s="1195">
        <v>8.08</v>
      </c>
      <c r="I375" s="1196">
        <f t="shared" si="63"/>
        <v>3.9220067840117345E-3</v>
      </c>
      <c r="J375" s="1197">
        <v>131</v>
      </c>
      <c r="K375" s="312">
        <v>49</v>
      </c>
      <c r="L375" s="313">
        <v>211</v>
      </c>
      <c r="M375" s="1198"/>
      <c r="N375" s="144">
        <f t="shared" si="69"/>
        <v>1.067160484705187</v>
      </c>
      <c r="O375" s="314" t="s">
        <v>110</v>
      </c>
      <c r="P375" s="315" t="str">
        <f>IFERROR(VLOOKUP(F375,[1]Trainingsarten!$A$9:$N$84,12,FALSE),"")</f>
        <v/>
      </c>
      <c r="Q375" s="316" t="s">
        <v>14</v>
      </c>
      <c r="R375" s="316" t="str">
        <f>IFERROR(VLOOKUP(F375,[1]Trainingsarten!$A$9:$N$84,14,FALSE),"")</f>
        <v/>
      </c>
      <c r="S375" s="317">
        <f t="shared" si="68"/>
        <v>1.6106870229007633</v>
      </c>
      <c r="T375" s="318">
        <f t="shared" si="65"/>
        <v>26.29481883729083</v>
      </c>
      <c r="U375" s="319">
        <f t="shared" si="64"/>
        <v>29.077206045126626</v>
      </c>
      <c r="V375" s="320">
        <f t="shared" si="66"/>
        <v>6.0806622645099289</v>
      </c>
      <c r="W375" s="321">
        <f t="shared" si="70"/>
        <v>0.90431036587498659</v>
      </c>
      <c r="X375" s="322"/>
      <c r="Y375" s="323"/>
      <c r="Z375" s="319"/>
      <c r="AA375" s="324"/>
      <c r="AB375" s="317"/>
    </row>
    <row r="376" spans="1:30" customFormat="1" ht="16" thickBot="1" x14ac:dyDescent="0.25">
      <c r="A376" s="1"/>
      <c r="B376" s="38">
        <f>AVERAGE(W370:W376)</f>
        <v>0.82011858763565304</v>
      </c>
      <c r="C376" s="1229">
        <v>43464</v>
      </c>
      <c r="D376" s="55"/>
      <c r="E376" s="2255"/>
      <c r="F376" s="386"/>
      <c r="G376" s="431"/>
      <c r="H376" s="1200" t="str">
        <f>IFERROR(VLOOKUP(F376,[1]Trainingsarten!$A$9:$K$84,10,FALSE),"")</f>
        <v/>
      </c>
      <c r="I376" s="1201" t="str">
        <f t="shared" si="63"/>
        <v/>
      </c>
      <c r="J376" s="1202"/>
      <c r="K376" s="338"/>
      <c r="L376" s="339"/>
      <c r="M376" s="1203"/>
      <c r="N376" s="49" t="str">
        <f t="shared" si="69"/>
        <v/>
      </c>
      <c r="O376" s="340"/>
      <c r="P376" s="341" t="str">
        <f>IFERROR(VLOOKUP(F376,[1]Trainingsarten!$A$9:$N$84,12,FALSE),"")</f>
        <v/>
      </c>
      <c r="Q376" s="342" t="s">
        <v>14</v>
      </c>
      <c r="R376" s="342" t="str">
        <f>IFERROR(VLOOKUP(F376,[1]Trainingsarten!$A$9:$N$84,14,FALSE),"")</f>
        <v/>
      </c>
      <c r="S376" s="53" t="str">
        <f t="shared" si="68"/>
        <v/>
      </c>
      <c r="T376" s="343">
        <f>T375+(K376-T375)/7</f>
        <v>22.538416146249283</v>
      </c>
      <c r="U376" s="55">
        <f t="shared" si="64"/>
        <v>28.384891615480754</v>
      </c>
      <c r="V376" s="344">
        <f t="shared" si="66"/>
        <v>2.7823872078357965</v>
      </c>
      <c r="W376" s="94">
        <f t="shared" si="70"/>
        <v>0.79402861393901258</v>
      </c>
      <c r="X376" s="540"/>
      <c r="Y376" s="541"/>
      <c r="Z376" s="319"/>
      <c r="AA376" s="542"/>
      <c r="AB376" s="317"/>
      <c r="AC376" s="3"/>
      <c r="AD376" s="3"/>
    </row>
    <row r="377" spans="1:30" ht="16" thickBot="1" x14ac:dyDescent="0.25">
      <c r="B377" s="1230">
        <v>1</v>
      </c>
      <c r="C377" s="1231">
        <v>43465</v>
      </c>
      <c r="D377" s="1232">
        <v>193</v>
      </c>
      <c r="E377" s="2294"/>
      <c r="F377" s="1233" t="s">
        <v>264</v>
      </c>
      <c r="G377" s="1234">
        <v>3.1226851851851853E-2</v>
      </c>
      <c r="H377" s="1235">
        <v>10</v>
      </c>
      <c r="I377" s="1236">
        <f t="shared" si="63"/>
        <v>3.1226851851851854E-3</v>
      </c>
      <c r="J377" s="1237">
        <v>163</v>
      </c>
      <c r="K377" s="1238">
        <v>68</v>
      </c>
      <c r="L377" s="1239">
        <v>254</v>
      </c>
      <c r="M377" s="1240"/>
      <c r="N377" s="1241">
        <f t="shared" si="69"/>
        <v>1.0228238805970151</v>
      </c>
      <c r="O377" s="1242" t="s">
        <v>171</v>
      </c>
      <c r="P377" s="1243">
        <f>IFERROR(VLOOKUP(F377,[1]Trainingsarten!$A$9:$N$84,12,FALSE),"")</f>
        <v>243.25</v>
      </c>
      <c r="Q377" s="1244" t="s">
        <v>14</v>
      </c>
      <c r="R377" s="1244">
        <f>IFERROR(VLOOKUP(F377,[1]Trainingsarten!$A$9:$N$84,14,FALSE),"")</f>
        <v>267.75</v>
      </c>
      <c r="S377" s="1245">
        <f t="shared" si="68"/>
        <v>1.5582822085889572</v>
      </c>
      <c r="T377" s="1232">
        <v>29</v>
      </c>
      <c r="U377" s="1240">
        <v>29</v>
      </c>
      <c r="V377" s="1240">
        <v>0</v>
      </c>
      <c r="W377" s="1246">
        <f t="shared" si="70"/>
        <v>1</v>
      </c>
      <c r="X377" s="322"/>
      <c r="Y377" s="323"/>
      <c r="Z377" s="319"/>
      <c r="AA377" s="324"/>
      <c r="AB377" s="317"/>
    </row>
    <row r="378" spans="1:30" x14ac:dyDescent="0.2">
      <c r="B378" s="1226" t="s">
        <v>26</v>
      </c>
      <c r="C378" s="389">
        <v>43466</v>
      </c>
      <c r="D378" s="60"/>
      <c r="E378" s="2247"/>
      <c r="F378" s="893"/>
      <c r="G378" s="1247"/>
      <c r="H378" s="1248" t="str">
        <f>IFERROR(VLOOKUP(F378,[1]Trainingsarten!$A$9:$K$84,10,FALSE),"")</f>
        <v/>
      </c>
      <c r="I378" s="807"/>
      <c r="J378" s="808"/>
      <c r="K378" s="551" t="str">
        <f>IFERROR(VLOOKUP(F378,[1]Trainingsarten!$A$9:$K$84,11,FALSE),"0")</f>
        <v>0</v>
      </c>
      <c r="L378" s="552"/>
      <c r="M378" s="809"/>
      <c r="N378" s="69" t="str">
        <f>IFERROR((L378/68)/(1/(I378*24)/3.6),"")</f>
        <v/>
      </c>
      <c r="O378" s="1249"/>
      <c r="P378" s="347" t="str">
        <f>IFERROR(VLOOKUP(F378,[1]Trainingsarten!$A$9:$N$84,12,FALSE),"")</f>
        <v/>
      </c>
      <c r="Q378" s="72" t="s">
        <v>14</v>
      </c>
      <c r="R378" s="72" t="str">
        <f>IFERROR(VLOOKUP(F378,[1]Trainingsarten!$A$9:$N$84,14,FALSE),"")</f>
        <v/>
      </c>
      <c r="S378" s="1250" t="str">
        <f t="shared" si="68"/>
        <v/>
      </c>
      <c r="T378" s="2">
        <f>T377+($K$378-T377)/7</f>
        <v>24.857142857142858</v>
      </c>
      <c r="U378" s="4">
        <f t="shared" ref="U378:U441" si="71">U377+(K378-U377)/42</f>
        <v>28.30952380952381</v>
      </c>
      <c r="V378" s="349">
        <f t="shared" ref="V378:V441" si="72">U377-T377</f>
        <v>0</v>
      </c>
      <c r="W378" s="350">
        <f t="shared" si="70"/>
        <v>0.87804878048780488</v>
      </c>
      <c r="X378" s="322"/>
      <c r="Y378" s="323"/>
      <c r="Z378" s="319"/>
      <c r="AA378" s="324"/>
      <c r="AB378" s="317"/>
    </row>
    <row r="379" spans="1:30" ht="16" thickBot="1" x14ac:dyDescent="0.25">
      <c r="B379" s="33">
        <f>SUM(H377:H383)</f>
        <v>47.5</v>
      </c>
      <c r="C379" s="325">
        <v>43467</v>
      </c>
      <c r="D379" s="319"/>
      <c r="E379" s="2257"/>
      <c r="F379" s="875"/>
      <c r="G379" s="598"/>
      <c r="H379" s="1251" t="str">
        <f>IFERROR(VLOOKUP(F379,[1]Trainingsarten!$A$9:$K$84,10,FALSE),"")</f>
        <v/>
      </c>
      <c r="I379" s="1252"/>
      <c r="J379" s="1253"/>
      <c r="K379" s="524" t="str">
        <f>IFERROR(VLOOKUP(F379,[1]Trainingsarten!$A$9:$K$84,11,FALSE),"0")</f>
        <v>0</v>
      </c>
      <c r="L379" s="525"/>
      <c r="M379" s="1254"/>
      <c r="N379" s="144" t="str">
        <f>IFERROR((L379/68)/(1/(I379*24)/3.6),"")</f>
        <v/>
      </c>
      <c r="O379" s="1255"/>
      <c r="P379" s="315" t="str">
        <f>IFERROR(VLOOKUP(F379,[1]Trainingsarten!$A$9:$N$84,12,FALSE),"")</f>
        <v/>
      </c>
      <c r="Q379" s="316" t="s">
        <v>14</v>
      </c>
      <c r="R379" s="316" t="str">
        <f>IFERROR(VLOOKUP(F379,[1]Trainingsarten!$A$9:$N$84,14,FALSE),"")</f>
        <v/>
      </c>
      <c r="S379" s="317" t="str">
        <f t="shared" si="68"/>
        <v/>
      </c>
      <c r="T379" s="393">
        <f t="shared" ref="T379:T442" si="73">T378+(K379-T378)/7</f>
        <v>21.306122448979593</v>
      </c>
      <c r="U379" s="92">
        <f t="shared" si="71"/>
        <v>27.635487528344672</v>
      </c>
      <c r="V379" s="318">
        <f t="shared" si="72"/>
        <v>3.4523809523809526</v>
      </c>
      <c r="W379" s="321">
        <f t="shared" si="70"/>
        <v>0.7709696609161214</v>
      </c>
      <c r="X379" s="322"/>
      <c r="Y379" s="323"/>
      <c r="Z379" s="319"/>
      <c r="AA379" s="324"/>
      <c r="AB379" s="317"/>
    </row>
    <row r="380" spans="1:30" x14ac:dyDescent="0.2">
      <c r="B380" s="35" t="s">
        <v>9</v>
      </c>
      <c r="C380" s="325">
        <v>43468</v>
      </c>
      <c r="D380" s="319" t="s">
        <v>28</v>
      </c>
      <c r="E380" s="2257"/>
      <c r="F380" s="875" t="s">
        <v>98</v>
      </c>
      <c r="G380" s="598">
        <v>4.189814814814815E-2</v>
      </c>
      <c r="H380" s="1251">
        <v>10.7</v>
      </c>
      <c r="I380" s="356">
        <f t="shared" ref="I380:I394" si="74">IFERROR(G380/H380,"")</f>
        <v>3.9157147802007623E-3</v>
      </c>
      <c r="J380" s="1256">
        <v>139</v>
      </c>
      <c r="K380" s="524">
        <v>67</v>
      </c>
      <c r="L380" s="525">
        <v>208</v>
      </c>
      <c r="M380" s="1254"/>
      <c r="N380" s="144">
        <f t="shared" ref="N380:N443" si="75">IFERROR((L380/67)/(1/(I380*24)/3.6),"")</f>
        <v>1.0502999023573723</v>
      </c>
      <c r="O380" s="1255" t="s">
        <v>110</v>
      </c>
      <c r="P380" s="315" t="str">
        <f>IFERROR(VLOOKUP(F380,[1]Trainingsarten!$A$9:$N$84,12,FALSE),"")</f>
        <v/>
      </c>
      <c r="Q380" s="316" t="s">
        <v>14</v>
      </c>
      <c r="R380" s="316" t="str">
        <f>IFERROR(VLOOKUP(F380,[1]Trainingsarten!$A$9:$N$84,14,FALSE),"")</f>
        <v/>
      </c>
      <c r="S380" s="317">
        <f t="shared" si="68"/>
        <v>1.4964028776978417</v>
      </c>
      <c r="T380" s="393">
        <f t="shared" si="73"/>
        <v>27.833819241982511</v>
      </c>
      <c r="U380" s="92">
        <f t="shared" si="71"/>
        <v>28.572737825288847</v>
      </c>
      <c r="V380" s="318">
        <f t="shared" si="72"/>
        <v>6.3293650793650791</v>
      </c>
      <c r="W380" s="321">
        <f t="shared" si="70"/>
        <v>0.97413903463418394</v>
      </c>
      <c r="X380" s="322"/>
      <c r="Y380" s="323"/>
      <c r="Z380" s="319"/>
      <c r="AA380" s="324"/>
      <c r="AB380" s="317"/>
    </row>
    <row r="381" spans="1:30" ht="16" thickBot="1" x14ac:dyDescent="0.25">
      <c r="B381" s="36">
        <f>SUM(K377:K383)</f>
        <v>311</v>
      </c>
      <c r="C381" s="325">
        <v>43469</v>
      </c>
      <c r="D381" s="319"/>
      <c r="E381" s="2257"/>
      <c r="F381" s="875"/>
      <c r="G381" s="598"/>
      <c r="H381" s="1251" t="str">
        <f>IFERROR(VLOOKUP(F381,[1]Trainingsarten!$A$9:$K$84,10,FALSE),"")</f>
        <v/>
      </c>
      <c r="I381" s="356" t="str">
        <f t="shared" si="74"/>
        <v/>
      </c>
      <c r="J381" s="1256"/>
      <c r="K381" s="524" t="str">
        <f>IFERROR(VLOOKUP(F381,[1]Trainingsarten!$A$9:$K$84,11,FALSE),"0")</f>
        <v>0</v>
      </c>
      <c r="L381" s="525"/>
      <c r="M381" s="1254"/>
      <c r="N381" s="144" t="str">
        <f t="shared" si="75"/>
        <v/>
      </c>
      <c r="O381" s="1255"/>
      <c r="P381" s="315" t="str">
        <f>IFERROR(VLOOKUP(F381,[1]Trainingsarten!$A$9:$N$84,12,FALSE),"")</f>
        <v/>
      </c>
      <c r="Q381" s="316" t="s">
        <v>14</v>
      </c>
      <c r="R381" s="316" t="str">
        <f>IFERROR(VLOOKUP(F381,[1]Trainingsarten!$A$9:$N$84,14,FALSE),"")</f>
        <v/>
      </c>
      <c r="S381" s="317" t="str">
        <f t="shared" si="68"/>
        <v/>
      </c>
      <c r="T381" s="393">
        <f t="shared" si="73"/>
        <v>23.857559350270723</v>
      </c>
      <c r="U381" s="92">
        <f t="shared" si="71"/>
        <v>27.89243454373435</v>
      </c>
      <c r="V381" s="318">
        <f t="shared" si="72"/>
        <v>0.73891858330633653</v>
      </c>
      <c r="W381" s="321">
        <f t="shared" si="70"/>
        <v>0.85534159138611277</v>
      </c>
      <c r="X381" s="322"/>
      <c r="Y381" s="323"/>
      <c r="Z381" s="319"/>
      <c r="AA381" s="324"/>
      <c r="AB381" s="317"/>
    </row>
    <row r="382" spans="1:30" x14ac:dyDescent="0.2">
      <c r="B382" s="37" t="s">
        <v>27</v>
      </c>
      <c r="C382" s="325">
        <v>43470</v>
      </c>
      <c r="D382" s="319" t="s">
        <v>31</v>
      </c>
      <c r="E382" s="2257"/>
      <c r="F382" s="875" t="s">
        <v>234</v>
      </c>
      <c r="G382" s="598">
        <v>4.8194444444444449E-2</v>
      </c>
      <c r="H382" s="1251">
        <v>12.5</v>
      </c>
      <c r="I382" s="356">
        <f t="shared" si="74"/>
        <v>3.8555555555555561E-3</v>
      </c>
      <c r="J382" s="1256">
        <v>143</v>
      </c>
      <c r="K382" s="524">
        <v>79</v>
      </c>
      <c r="L382" s="525">
        <v>215</v>
      </c>
      <c r="M382" s="1254"/>
      <c r="N382" s="144">
        <f t="shared" si="75"/>
        <v>1.0689671641791048</v>
      </c>
      <c r="O382" s="1255" t="s">
        <v>110</v>
      </c>
      <c r="P382" s="315" t="str">
        <f>IFERROR(VLOOKUP(F382,[1]Trainingsarten!$A$9:$N$84,12,FALSE),"")</f>
        <v/>
      </c>
      <c r="Q382" s="316" t="s">
        <v>14</v>
      </c>
      <c r="R382" s="316" t="str">
        <f>IFERROR(VLOOKUP(F382,[1]Trainingsarten!$A$9:$N$84,14,FALSE),"")</f>
        <v/>
      </c>
      <c r="S382" s="317">
        <f t="shared" si="68"/>
        <v>1.5034965034965035</v>
      </c>
      <c r="T382" s="393">
        <f t="shared" si="73"/>
        <v>31.735050871660619</v>
      </c>
      <c r="U382" s="92">
        <f t="shared" si="71"/>
        <v>29.109281340312101</v>
      </c>
      <c r="V382" s="318">
        <f t="shared" si="72"/>
        <v>4.0348751934636269</v>
      </c>
      <c r="W382" s="321">
        <f t="shared" si="70"/>
        <v>1.0902038597466921</v>
      </c>
      <c r="X382" s="322"/>
      <c r="Y382" s="323"/>
      <c r="Z382" s="319"/>
      <c r="AA382" s="324"/>
      <c r="AB382" s="317"/>
    </row>
    <row r="383" spans="1:30" ht="16" thickBot="1" x14ac:dyDescent="0.25">
      <c r="B383" s="38">
        <f>AVERAGE(W377:W383)</f>
        <v>0.98642818065270432</v>
      </c>
      <c r="C383" s="150">
        <v>43471</v>
      </c>
      <c r="D383" s="393" t="s">
        <v>32</v>
      </c>
      <c r="E383" s="2261"/>
      <c r="F383" s="878" t="s">
        <v>258</v>
      </c>
      <c r="G383" s="1257">
        <v>5.1898148148148145E-2</v>
      </c>
      <c r="H383" s="1258">
        <v>14.3</v>
      </c>
      <c r="I383" s="679">
        <f t="shared" si="74"/>
        <v>3.6292411292411287E-3</v>
      </c>
      <c r="J383" s="728">
        <v>142</v>
      </c>
      <c r="K383" s="573">
        <v>97</v>
      </c>
      <c r="L383" s="574">
        <v>224</v>
      </c>
      <c r="M383" s="729"/>
      <c r="N383" s="88">
        <f t="shared" si="75"/>
        <v>1.0483415092370316</v>
      </c>
      <c r="O383" s="1259" t="s">
        <v>171</v>
      </c>
      <c r="P383" s="1260" t="str">
        <f>IFERROR(VLOOKUP(F383,[1]Trainingsarten!$A$9:$N$84,12,FALSE),"")</f>
        <v/>
      </c>
      <c r="Q383" s="91" t="s">
        <v>14</v>
      </c>
      <c r="R383" s="91" t="str">
        <f>IFERROR(VLOOKUP(F383,[1]Trainingsarten!$A$9:$N$84,14,FALSE),"")</f>
        <v/>
      </c>
      <c r="S383" s="53">
        <f t="shared" si="68"/>
        <v>1.5774647887323943</v>
      </c>
      <c r="T383" s="79">
        <f t="shared" si="73"/>
        <v>41.058615032851961</v>
      </c>
      <c r="U383" s="1261">
        <f t="shared" si="71"/>
        <v>30.725727022685621</v>
      </c>
      <c r="V383" s="1261">
        <f t="shared" si="72"/>
        <v>-2.6257695313485172</v>
      </c>
      <c r="W383" s="895">
        <f t="shared" si="70"/>
        <v>1.3362943373980147</v>
      </c>
      <c r="X383" s="7"/>
      <c r="Y383" s="8"/>
      <c r="Z383" s="6"/>
      <c r="AA383" s="9"/>
      <c r="AB383" s="10"/>
    </row>
    <row r="384" spans="1:30" ht="16" thickBot="1" x14ac:dyDescent="0.25">
      <c r="B384" s="1230">
        <f>B377+1</f>
        <v>2</v>
      </c>
      <c r="C384" s="1262">
        <v>43472</v>
      </c>
      <c r="D384" s="1263"/>
      <c r="E384" s="2295"/>
      <c r="F384" s="1264"/>
      <c r="G384" s="1265"/>
      <c r="H384" s="1266" t="str">
        <f>IFERROR(VLOOKUP(F384,[1]Trainingsarten!$A$9:$K$84,10,FALSE),"")</f>
        <v/>
      </c>
      <c r="I384" s="1267" t="str">
        <f t="shared" si="74"/>
        <v/>
      </c>
      <c r="J384" s="1268"/>
      <c r="K384" s="1269" t="str">
        <f>IFERROR(VLOOKUP(F384,[1]Trainingsarten!$A$9:$K$84,11,FALSE),"0")</f>
        <v>0</v>
      </c>
      <c r="L384" s="1268"/>
      <c r="M384" s="1270"/>
      <c r="N384" s="1271" t="str">
        <f t="shared" si="75"/>
        <v/>
      </c>
      <c r="O384" s="1272"/>
      <c r="P384" s="1273" t="str">
        <f>IFERROR(VLOOKUP(F384,[1]Trainingsarten!$A$9:$N$84,12,FALSE),"")</f>
        <v/>
      </c>
      <c r="Q384" s="1274" t="s">
        <v>14</v>
      </c>
      <c r="R384" s="1274" t="str">
        <f>IFERROR(VLOOKUP(F384,[1]Trainingsarten!$A$9:$N$84,14,FALSE),"")</f>
        <v/>
      </c>
      <c r="S384" s="1275" t="str">
        <f t="shared" si="68"/>
        <v/>
      </c>
      <c r="T384" s="1276">
        <f t="shared" si="73"/>
        <v>35.193098599587394</v>
      </c>
      <c r="U384" s="1277">
        <f t="shared" si="71"/>
        <v>29.994162093574058</v>
      </c>
      <c r="V384" s="1278">
        <f t="shared" si="72"/>
        <v>-10.332888010166339</v>
      </c>
      <c r="W384" s="76">
        <f t="shared" si="70"/>
        <v>1.1733316133250862</v>
      </c>
      <c r="X384" s="7"/>
      <c r="Y384" s="8"/>
      <c r="Z384" s="6"/>
      <c r="AA384" s="9"/>
      <c r="AB384" s="10"/>
    </row>
    <row r="385" spans="2:28" x14ac:dyDescent="0.2">
      <c r="B385" s="1279" t="s">
        <v>26</v>
      </c>
      <c r="C385" s="12">
        <v>43473</v>
      </c>
      <c r="D385" s="6" t="s">
        <v>34</v>
      </c>
      <c r="E385" s="2244"/>
      <c r="F385" s="1280" t="s">
        <v>219</v>
      </c>
      <c r="G385" s="598">
        <v>3.3888888888888885E-2</v>
      </c>
      <c r="H385" s="1251">
        <v>9.06</v>
      </c>
      <c r="I385" s="701">
        <f t="shared" si="74"/>
        <v>3.7404954623497665E-3</v>
      </c>
      <c r="J385" s="525">
        <v>143</v>
      </c>
      <c r="K385" s="524">
        <v>59</v>
      </c>
      <c r="L385" s="525">
        <v>220</v>
      </c>
      <c r="M385" s="1254"/>
      <c r="N385" s="144">
        <f t="shared" si="75"/>
        <v>1.0611841454976771</v>
      </c>
      <c r="O385" s="1255" t="s">
        <v>33</v>
      </c>
      <c r="P385" s="315" t="str">
        <f>IFERROR(VLOOKUP(F385,[1]Trainingsarten!$A$9:$N$84,12,FALSE),"")</f>
        <v/>
      </c>
      <c r="Q385" s="316" t="s">
        <v>14</v>
      </c>
      <c r="R385" s="316" t="str">
        <f>IFERROR(VLOOKUP(F385,[1]Trainingsarten!$A$9:$N$84,14,FALSE),"")</f>
        <v/>
      </c>
      <c r="S385" s="317">
        <f t="shared" si="68"/>
        <v>1.5384615384615385</v>
      </c>
      <c r="T385" s="393">
        <f t="shared" si="73"/>
        <v>38.594084513932053</v>
      </c>
      <c r="U385" s="92">
        <f t="shared" si="71"/>
        <v>30.684777281822296</v>
      </c>
      <c r="V385" s="318">
        <f t="shared" si="72"/>
        <v>-5.1989365060133359</v>
      </c>
      <c r="W385" s="321">
        <f t="shared" si="70"/>
        <v>1.257759968712409</v>
      </c>
      <c r="X385" s="322"/>
      <c r="Y385" s="323"/>
      <c r="Z385" s="319"/>
      <c r="AA385" s="324"/>
      <c r="AB385" s="317"/>
    </row>
    <row r="386" spans="2:28" ht="16" thickBot="1" x14ac:dyDescent="0.25">
      <c r="B386" s="33">
        <f>SUM(H384:H390)</f>
        <v>38.260000000000005</v>
      </c>
      <c r="C386" s="325">
        <v>43474</v>
      </c>
      <c r="D386" s="319" t="s">
        <v>35</v>
      </c>
      <c r="E386" s="2257"/>
      <c r="F386" s="1280" t="s">
        <v>84</v>
      </c>
      <c r="G386" s="598">
        <v>3.1192129629629629E-2</v>
      </c>
      <c r="H386" s="1251">
        <v>7.72</v>
      </c>
      <c r="I386" s="701">
        <f t="shared" si="74"/>
        <v>4.0404312991748226E-3</v>
      </c>
      <c r="J386" s="525">
        <v>136</v>
      </c>
      <c r="K386" s="524">
        <v>47</v>
      </c>
      <c r="L386" s="525">
        <v>205</v>
      </c>
      <c r="M386" s="1254"/>
      <c r="N386" s="144">
        <f t="shared" si="75"/>
        <v>1.0681211816564846</v>
      </c>
      <c r="O386" s="1255" t="s">
        <v>33</v>
      </c>
      <c r="P386" s="315" t="str">
        <f>IFERROR(VLOOKUP(F386,[1]Trainingsarten!$A$9:$N$84,12,FALSE),"")</f>
        <v/>
      </c>
      <c r="Q386" s="316" t="s">
        <v>14</v>
      </c>
      <c r="R386" s="316" t="str">
        <f>IFERROR(VLOOKUP(F386,[1]Trainingsarten!$A$9:$N$84,14,FALSE),"")</f>
        <v/>
      </c>
      <c r="S386" s="317">
        <f t="shared" si="68"/>
        <v>1.5073529411764706</v>
      </c>
      <c r="T386" s="393">
        <f t="shared" si="73"/>
        <v>39.794929583370333</v>
      </c>
      <c r="U386" s="92">
        <f t="shared" si="71"/>
        <v>31.07323496558843</v>
      </c>
      <c r="V386" s="318">
        <f t="shared" si="72"/>
        <v>-7.9093072321097573</v>
      </c>
      <c r="W386" s="321">
        <f t="shared" si="70"/>
        <v>1.2806818996297169</v>
      </c>
      <c r="X386" s="322"/>
      <c r="Y386" s="323"/>
      <c r="Z386" s="319"/>
      <c r="AA386" s="324"/>
      <c r="AB386" s="317"/>
    </row>
    <row r="387" spans="2:28" x14ac:dyDescent="0.2">
      <c r="B387" s="35" t="s">
        <v>9</v>
      </c>
      <c r="C387" s="325">
        <v>43475</v>
      </c>
      <c r="D387" s="319"/>
      <c r="E387" s="2257"/>
      <c r="F387" s="1280"/>
      <c r="G387" s="598"/>
      <c r="H387" s="1251" t="str">
        <f>IFERROR(VLOOKUP(F387,[1]Trainingsarten!$A$9:$K$84,10,FALSE),"")</f>
        <v/>
      </c>
      <c r="I387" s="701" t="str">
        <f t="shared" si="74"/>
        <v/>
      </c>
      <c r="J387" s="525"/>
      <c r="K387" s="524" t="str">
        <f>IFERROR(VLOOKUP(F387,[1]Trainingsarten!$A$9:$K$84,11,FALSE),"0")</f>
        <v>0</v>
      </c>
      <c r="L387" s="525"/>
      <c r="M387" s="1254"/>
      <c r="N387" s="144" t="str">
        <f t="shared" si="75"/>
        <v/>
      </c>
      <c r="O387" s="1255"/>
      <c r="P387" s="315" t="str">
        <f>IFERROR(VLOOKUP(F387,[1]Trainingsarten!$A$9:$N$84,12,FALSE),"")</f>
        <v/>
      </c>
      <c r="Q387" s="316" t="s">
        <v>14</v>
      </c>
      <c r="R387" s="316" t="str">
        <f>IFERROR(VLOOKUP(F387,[1]Trainingsarten!$A$9:$N$84,14,FALSE),"")</f>
        <v/>
      </c>
      <c r="S387" s="317" t="str">
        <f t="shared" si="68"/>
        <v/>
      </c>
      <c r="T387" s="393">
        <f t="shared" si="73"/>
        <v>34.109939642888854</v>
      </c>
      <c r="U387" s="92">
        <f t="shared" si="71"/>
        <v>30.333396037836323</v>
      </c>
      <c r="V387" s="318">
        <f t="shared" si="72"/>
        <v>-8.7216946177819032</v>
      </c>
      <c r="W387" s="321">
        <f t="shared" si="70"/>
        <v>1.1245011801626783</v>
      </c>
      <c r="X387" s="322"/>
      <c r="Y387" s="323"/>
      <c r="Z387" s="319"/>
      <c r="AA387" s="324"/>
      <c r="AB387" s="317"/>
    </row>
    <row r="388" spans="2:28" ht="16" thickBot="1" x14ac:dyDescent="0.25">
      <c r="B388" s="36">
        <f>SUM(K384:K390)</f>
        <v>238</v>
      </c>
      <c r="C388" s="325">
        <v>43476</v>
      </c>
      <c r="D388" s="319"/>
      <c r="E388" s="2257"/>
      <c r="F388" s="1280"/>
      <c r="G388" s="598"/>
      <c r="H388" s="1251" t="str">
        <f>IFERROR(VLOOKUP(F388,[1]Trainingsarten!$A$9:$K$84,10,FALSE),"")</f>
        <v/>
      </c>
      <c r="I388" s="701" t="str">
        <f t="shared" si="74"/>
        <v/>
      </c>
      <c r="J388" s="525"/>
      <c r="K388" s="524" t="str">
        <f>IFERROR(VLOOKUP(F388,[1]Trainingsarten!$A$9:$K$84,11,FALSE),"0")</f>
        <v>0</v>
      </c>
      <c r="L388" s="525"/>
      <c r="M388" s="1254"/>
      <c r="N388" s="144" t="str">
        <f t="shared" si="75"/>
        <v/>
      </c>
      <c r="O388" s="1255"/>
      <c r="P388" s="315" t="str">
        <f>IFERROR(VLOOKUP(F388,[1]Trainingsarten!$A$9:$N$84,12,FALSE),"")</f>
        <v/>
      </c>
      <c r="Q388" s="316" t="s">
        <v>14</v>
      </c>
      <c r="R388" s="316" t="str">
        <f>IFERROR(VLOOKUP(F388,[1]Trainingsarten!$A$9:$N$84,14,FALSE),"")</f>
        <v/>
      </c>
      <c r="S388" s="317" t="str">
        <f t="shared" si="68"/>
        <v/>
      </c>
      <c r="T388" s="393">
        <f t="shared" si="73"/>
        <v>29.237091122476158</v>
      </c>
      <c r="U388" s="92">
        <f t="shared" si="71"/>
        <v>29.611172322649743</v>
      </c>
      <c r="V388" s="318">
        <f t="shared" si="72"/>
        <v>-3.7765436050525309</v>
      </c>
      <c r="W388" s="321">
        <f t="shared" si="70"/>
        <v>0.98736688989893695</v>
      </c>
      <c r="X388" s="322"/>
      <c r="Y388" s="323"/>
      <c r="Z388" s="319"/>
      <c r="AA388" s="324"/>
      <c r="AB388" s="317"/>
    </row>
    <row r="389" spans="2:28" x14ac:dyDescent="0.2">
      <c r="B389" s="37" t="s">
        <v>27</v>
      </c>
      <c r="C389" s="325">
        <v>43477</v>
      </c>
      <c r="D389" s="319" t="s">
        <v>36</v>
      </c>
      <c r="E389" s="2257"/>
      <c r="F389" s="1280" t="s">
        <v>98</v>
      </c>
      <c r="G389" s="598">
        <v>3.5949074074074071E-2</v>
      </c>
      <c r="H389" s="1251">
        <v>9.2799999999999994</v>
      </c>
      <c r="I389" s="701">
        <f t="shared" si="74"/>
        <v>3.8738226372924647E-3</v>
      </c>
      <c r="J389" s="525">
        <v>142</v>
      </c>
      <c r="K389" s="524">
        <v>58</v>
      </c>
      <c r="L389" s="525">
        <v>212</v>
      </c>
      <c r="M389" s="1254"/>
      <c r="N389" s="144">
        <f t="shared" si="75"/>
        <v>1.0590452907874421</v>
      </c>
      <c r="O389" s="1255" t="s">
        <v>110</v>
      </c>
      <c r="P389" s="315" t="str">
        <f>IFERROR(VLOOKUP(F389,[1]Trainingsarten!$A$9:$N$84,12,FALSE),"")</f>
        <v/>
      </c>
      <c r="Q389" s="316" t="s">
        <v>14</v>
      </c>
      <c r="R389" s="316" t="str">
        <f>IFERROR(VLOOKUP(F389,[1]Trainingsarten!$A$9:$N$84,14,FALSE),"")</f>
        <v/>
      </c>
      <c r="S389" s="317">
        <f t="shared" si="68"/>
        <v>1.4929577464788732</v>
      </c>
      <c r="T389" s="393">
        <f t="shared" si="73"/>
        <v>33.346078104979561</v>
      </c>
      <c r="U389" s="92">
        <f t="shared" si="71"/>
        <v>30.287096791158081</v>
      </c>
      <c r="V389" s="318">
        <f t="shared" si="72"/>
        <v>0.3740812001735847</v>
      </c>
      <c r="W389" s="321">
        <f t="shared" si="70"/>
        <v>1.100999489482746</v>
      </c>
      <c r="X389" s="322"/>
      <c r="Y389" s="323"/>
      <c r="Z389" s="319"/>
      <c r="AA389" s="324"/>
      <c r="AB389" s="317"/>
    </row>
    <row r="390" spans="2:28" ht="16" thickBot="1" x14ac:dyDescent="0.25">
      <c r="B390" s="38">
        <f>AVERAGE(W384:W390)</f>
        <v>1.1677781879176641</v>
      </c>
      <c r="C390" s="269">
        <v>43478</v>
      </c>
      <c r="D390" s="55" t="s">
        <v>38</v>
      </c>
      <c r="E390" s="2255"/>
      <c r="F390" s="1281" t="s">
        <v>108</v>
      </c>
      <c r="G390" s="602">
        <v>4.9675925925925929E-2</v>
      </c>
      <c r="H390" s="1282">
        <v>12.2</v>
      </c>
      <c r="I390" s="706">
        <f t="shared" si="74"/>
        <v>4.0717972070431095E-3</v>
      </c>
      <c r="J390" s="537">
        <v>135</v>
      </c>
      <c r="K390" s="536">
        <v>74</v>
      </c>
      <c r="L390" s="537">
        <v>203</v>
      </c>
      <c r="M390" s="1283"/>
      <c r="N390" s="49">
        <f t="shared" si="75"/>
        <v>1.0659114264741867</v>
      </c>
      <c r="O390" s="1284" t="s">
        <v>33</v>
      </c>
      <c r="P390" s="341" t="str">
        <f>IFERROR(VLOOKUP(F390,[1]Trainingsarten!$A$9:$N$84,12,FALSE),"")</f>
        <v/>
      </c>
      <c r="Q390" s="342" t="s">
        <v>14</v>
      </c>
      <c r="R390" s="342" t="str">
        <f>IFERROR(VLOOKUP(F390,[1]Trainingsarten!$A$9:$N$84,14,FALSE),"")</f>
        <v/>
      </c>
      <c r="S390" s="53">
        <f t="shared" si="68"/>
        <v>1.5037037037037038</v>
      </c>
      <c r="T390" s="55">
        <f t="shared" si="73"/>
        <v>39.153781232839627</v>
      </c>
      <c r="U390" s="343">
        <f t="shared" si="71"/>
        <v>31.327880200892412</v>
      </c>
      <c r="V390" s="343">
        <f t="shared" si="72"/>
        <v>-3.0589813138214801</v>
      </c>
      <c r="W390" s="94">
        <f t="shared" si="70"/>
        <v>1.2498062742120766</v>
      </c>
      <c r="X390" s="322"/>
      <c r="Y390" s="323"/>
      <c r="Z390" s="319"/>
      <c r="AA390" s="324"/>
      <c r="AB390" s="317"/>
    </row>
    <row r="391" spans="2:28" ht="16" thickBot="1" x14ac:dyDescent="0.25">
      <c r="B391" s="1285">
        <f>B384+1</f>
        <v>3</v>
      </c>
      <c r="C391" s="59">
        <v>43479</v>
      </c>
      <c r="D391" s="60"/>
      <c r="E391" s="2247"/>
      <c r="F391" s="1286"/>
      <c r="G391" s="1247"/>
      <c r="H391" s="1248" t="str">
        <f>IFERROR(VLOOKUP(F391,[1]Trainingsarten!$A$9:$K$84,10,FALSE),"")</f>
        <v/>
      </c>
      <c r="I391" s="64" t="str">
        <f t="shared" si="74"/>
        <v/>
      </c>
      <c r="J391" s="1287"/>
      <c r="K391" s="551" t="str">
        <f>IFERROR(VLOOKUP(F391,[1]Trainingsarten!$A$9:$K$84,11,FALSE),"0")</f>
        <v>0</v>
      </c>
      <c r="L391" s="552"/>
      <c r="M391" s="809"/>
      <c r="N391" s="69" t="str">
        <f t="shared" si="75"/>
        <v/>
      </c>
      <c r="O391" s="1249"/>
      <c r="P391" s="347" t="str">
        <f>IFERROR(VLOOKUP(F391,[1]Trainingsarten!$A$9:$N$84,12,FALSE),"")</f>
        <v/>
      </c>
      <c r="Q391" s="72" t="s">
        <v>14</v>
      </c>
      <c r="R391" s="72" t="str">
        <f>IFERROR(VLOOKUP(F391,[1]Trainingsarten!$A$9:$N$84,14,FALSE),"")</f>
        <v/>
      </c>
      <c r="S391" s="1288" t="str">
        <f t="shared" si="68"/>
        <v/>
      </c>
      <c r="T391" s="2">
        <f t="shared" si="73"/>
        <v>33.560383913862537</v>
      </c>
      <c r="U391" s="4">
        <f t="shared" si="71"/>
        <v>30.581978291347355</v>
      </c>
      <c r="V391" s="349">
        <f t="shared" si="72"/>
        <v>-7.8259010319472146</v>
      </c>
      <c r="W391" s="1289">
        <f t="shared" si="70"/>
        <v>1.0973908749179209</v>
      </c>
      <c r="X391" s="322"/>
      <c r="Y391" s="323"/>
      <c r="Z391" s="319"/>
      <c r="AA391" s="324"/>
      <c r="AB391" s="317"/>
    </row>
    <row r="392" spans="2:28" x14ac:dyDescent="0.2">
      <c r="B392" s="1290" t="s">
        <v>26</v>
      </c>
      <c r="C392" s="325">
        <v>43480</v>
      </c>
      <c r="D392" s="319" t="s">
        <v>39</v>
      </c>
      <c r="E392" s="2257"/>
      <c r="F392" s="1280" t="s">
        <v>88</v>
      </c>
      <c r="G392" s="598">
        <v>2.3136574074074077E-2</v>
      </c>
      <c r="H392" s="1251">
        <v>6.38</v>
      </c>
      <c r="I392" s="356">
        <f t="shared" si="74"/>
        <v>3.6264222686636484E-3</v>
      </c>
      <c r="J392" s="1256">
        <v>144</v>
      </c>
      <c r="K392" s="524">
        <v>46</v>
      </c>
      <c r="L392" s="525">
        <v>219</v>
      </c>
      <c r="M392" s="1254"/>
      <c r="N392" s="144">
        <f t="shared" si="75"/>
        <v>1.0241449492350163</v>
      </c>
      <c r="O392" s="1255" t="s">
        <v>171</v>
      </c>
      <c r="P392" s="315" t="str">
        <f>IFERROR(VLOOKUP(F392,[1]Trainingsarten!$A$9:$N$84,12,FALSE),"")</f>
        <v/>
      </c>
      <c r="Q392" s="316" t="s">
        <v>14</v>
      </c>
      <c r="R392" s="316" t="str">
        <f>IFERROR(VLOOKUP(F392,[1]Trainingsarten!$A$9:$N$84,14,FALSE),"")</f>
        <v/>
      </c>
      <c r="S392" s="317">
        <f t="shared" si="68"/>
        <v>1.5208333333333333</v>
      </c>
      <c r="T392" s="393">
        <f t="shared" si="73"/>
        <v>35.337471926167886</v>
      </c>
      <c r="U392" s="92">
        <f t="shared" si="71"/>
        <v>30.949074046315275</v>
      </c>
      <c r="V392" s="318">
        <f t="shared" si="72"/>
        <v>-2.9784056225151829</v>
      </c>
      <c r="W392" s="321">
        <f t="shared" si="70"/>
        <v>1.1417941575016226</v>
      </c>
      <c r="X392" s="322"/>
      <c r="Y392" s="323"/>
      <c r="Z392" s="319"/>
      <c r="AA392" s="324"/>
      <c r="AB392" s="317"/>
    </row>
    <row r="393" spans="2:28" ht="16" thickBot="1" x14ac:dyDescent="0.25">
      <c r="B393" s="33">
        <f>SUM(H391:H397)</f>
        <v>27.64</v>
      </c>
      <c r="C393" s="325">
        <v>43481</v>
      </c>
      <c r="D393" s="319" t="s">
        <v>42</v>
      </c>
      <c r="E393" s="2257"/>
      <c r="F393" s="1280" t="s">
        <v>98</v>
      </c>
      <c r="G393" s="598">
        <v>4.4560185185185182E-2</v>
      </c>
      <c r="H393" s="1251">
        <v>11.4</v>
      </c>
      <c r="I393" s="356">
        <f t="shared" si="74"/>
        <v>3.9087881741390511E-3</v>
      </c>
      <c r="J393" s="1256">
        <v>136</v>
      </c>
      <c r="K393" s="524">
        <v>70</v>
      </c>
      <c r="L393" s="525">
        <v>209</v>
      </c>
      <c r="M393" s="1254"/>
      <c r="N393" s="144">
        <f t="shared" si="75"/>
        <v>1.0534825870646767</v>
      </c>
      <c r="O393" s="1255" t="s">
        <v>110</v>
      </c>
      <c r="P393" s="315" t="str">
        <f>IFERROR(VLOOKUP(F393,[1]Trainingsarten!$A$9:$N$84,12,FALSE),"")</f>
        <v/>
      </c>
      <c r="Q393" s="316" t="s">
        <v>14</v>
      </c>
      <c r="R393" s="316" t="str">
        <f>IFERROR(VLOOKUP(F393,[1]Trainingsarten!$A$9:$N$84,14,FALSE),"")</f>
        <v/>
      </c>
      <c r="S393" s="317">
        <f t="shared" si="68"/>
        <v>1.536764705882353</v>
      </c>
      <c r="T393" s="393">
        <f t="shared" si="73"/>
        <v>40.289261651001048</v>
      </c>
      <c r="U393" s="92">
        <f t="shared" si="71"/>
        <v>31.878857997593482</v>
      </c>
      <c r="V393" s="318">
        <f t="shared" si="72"/>
        <v>-4.3883978798526115</v>
      </c>
      <c r="W393" s="321">
        <f t="shared" si="70"/>
        <v>1.2638238689115671</v>
      </c>
      <c r="X393" s="322"/>
      <c r="Y393" s="323"/>
      <c r="Z393" s="319"/>
      <c r="AA393" s="324"/>
      <c r="AB393" s="317"/>
    </row>
    <row r="394" spans="2:28" x14ac:dyDescent="0.2">
      <c r="B394" s="35" t="s">
        <v>9</v>
      </c>
      <c r="C394" s="325">
        <v>43482</v>
      </c>
      <c r="D394" s="319"/>
      <c r="E394" s="2257"/>
      <c r="F394" s="1280"/>
      <c r="G394" s="598"/>
      <c r="H394" s="1251" t="str">
        <f>IFERROR(VLOOKUP(F394,[1]Trainingsarten!$A$9:$K$84,10,FALSE),"")</f>
        <v/>
      </c>
      <c r="I394" s="356" t="str">
        <f t="shared" si="74"/>
        <v/>
      </c>
      <c r="J394" s="1256"/>
      <c r="K394" s="524" t="str">
        <f>IFERROR(VLOOKUP(F394,[1]Trainingsarten!$A$9:$K$84,11,FALSE),"0")</f>
        <v>0</v>
      </c>
      <c r="L394" s="525"/>
      <c r="M394" s="1254"/>
      <c r="N394" s="144" t="str">
        <f t="shared" si="75"/>
        <v/>
      </c>
      <c r="O394" s="1255"/>
      <c r="P394" s="315" t="str">
        <f>IFERROR(VLOOKUP(F394,[1]Trainingsarten!$A$9:$N$84,12,FALSE),"")</f>
        <v/>
      </c>
      <c r="Q394" s="316" t="s">
        <v>14</v>
      </c>
      <c r="R394" s="316" t="str">
        <f>IFERROR(VLOOKUP(F394,[1]Trainingsarten!$A$9:$N$84,14,FALSE),"")</f>
        <v/>
      </c>
      <c r="S394" s="317" t="str">
        <f t="shared" si="68"/>
        <v/>
      </c>
      <c r="T394" s="393">
        <f t="shared" si="73"/>
        <v>34.533652843715181</v>
      </c>
      <c r="U394" s="92">
        <f t="shared" si="71"/>
        <v>31.119837569079351</v>
      </c>
      <c r="V394" s="318">
        <f t="shared" si="72"/>
        <v>-8.4104036534075668</v>
      </c>
      <c r="W394" s="321">
        <f t="shared" si="70"/>
        <v>1.1096990068491808</v>
      </c>
      <c r="X394" s="322"/>
      <c r="Y394" s="323"/>
      <c r="Z394" s="319"/>
      <c r="AA394" s="324"/>
      <c r="AB394" s="317"/>
    </row>
    <row r="395" spans="2:28" ht="16" thickBot="1" x14ac:dyDescent="0.25">
      <c r="B395" s="36">
        <f>SUM(K391:K397)</f>
        <v>191</v>
      </c>
      <c r="C395" s="325">
        <v>43483</v>
      </c>
      <c r="D395" s="319"/>
      <c r="E395" s="2257"/>
      <c r="F395" s="1280"/>
      <c r="G395" s="598"/>
      <c r="H395" s="1251"/>
      <c r="I395" s="356"/>
      <c r="J395" s="1256"/>
      <c r="K395" s="524" t="str">
        <f>IFERROR(VLOOKUP(F395,[1]Trainingsarten!$A$9:$K$84,11,FALSE),"0")</f>
        <v>0</v>
      </c>
      <c r="L395" s="525"/>
      <c r="M395" s="1254"/>
      <c r="N395" s="144" t="str">
        <f t="shared" si="75"/>
        <v/>
      </c>
      <c r="O395" s="1255"/>
      <c r="P395" s="315" t="str">
        <f>IFERROR(VLOOKUP(F395,[1]Trainingsarten!$A$9:$N$84,12,FALSE),"")</f>
        <v/>
      </c>
      <c r="Q395" s="316" t="s">
        <v>14</v>
      </c>
      <c r="R395" s="316" t="str">
        <f>IFERROR(VLOOKUP(F395,[1]Trainingsarten!$A$9:$N$84,14,FALSE),"")</f>
        <v/>
      </c>
      <c r="S395" s="317" t="str">
        <f t="shared" si="68"/>
        <v/>
      </c>
      <c r="T395" s="393">
        <f t="shared" si="73"/>
        <v>29.600273866041583</v>
      </c>
      <c r="U395" s="92">
        <f t="shared" si="71"/>
        <v>30.378889055529843</v>
      </c>
      <c r="V395" s="318">
        <f t="shared" si="72"/>
        <v>-3.4138152746358301</v>
      </c>
      <c r="W395" s="321">
        <f t="shared" si="70"/>
        <v>0.97436985967245138</v>
      </c>
      <c r="X395" s="322"/>
      <c r="Y395" s="323"/>
      <c r="Z395" s="319"/>
      <c r="AA395" s="324"/>
      <c r="AB395" s="317"/>
    </row>
    <row r="396" spans="2:28" x14ac:dyDescent="0.2">
      <c r="B396" s="37" t="s">
        <v>27</v>
      </c>
      <c r="C396" s="325">
        <v>43484</v>
      </c>
      <c r="D396" s="319"/>
      <c r="E396" s="2257"/>
      <c r="F396" s="1280"/>
      <c r="G396" s="598"/>
      <c r="H396" s="1251" t="str">
        <f>IFERROR(VLOOKUP(F396,[1]Trainingsarten!$A$9:$K$84,10,FALSE),"")</f>
        <v/>
      </c>
      <c r="I396" s="356" t="str">
        <f t="shared" ref="I396:I459" si="76">IFERROR(G396/H396,"")</f>
        <v/>
      </c>
      <c r="J396" s="1256"/>
      <c r="K396" s="524" t="str">
        <f>IFERROR(VLOOKUP(F396,[1]Trainingsarten!$A$9:$K$84,11,FALSE),"0")</f>
        <v>0</v>
      </c>
      <c r="L396" s="525"/>
      <c r="M396" s="1254"/>
      <c r="N396" s="144" t="str">
        <f t="shared" si="75"/>
        <v/>
      </c>
      <c r="O396" s="1255"/>
      <c r="P396" s="315" t="str">
        <f>IFERROR(VLOOKUP(F396,[1]Trainingsarten!$A$9:$N$84,12,FALSE),"")</f>
        <v/>
      </c>
      <c r="Q396" s="316" t="s">
        <v>14</v>
      </c>
      <c r="R396" s="316" t="str">
        <f>IFERROR(VLOOKUP(F396,[1]Trainingsarten!$A$9:$N$84,14,FALSE),"")</f>
        <v/>
      </c>
      <c r="S396" s="317" t="str">
        <f t="shared" si="68"/>
        <v/>
      </c>
      <c r="T396" s="393">
        <f t="shared" si="73"/>
        <v>25.371663313749927</v>
      </c>
      <c r="U396" s="92">
        <f t="shared" si="71"/>
        <v>29.655582173255322</v>
      </c>
      <c r="V396" s="318">
        <f t="shared" si="72"/>
        <v>0.77861518948826003</v>
      </c>
      <c r="W396" s="321">
        <f t="shared" si="70"/>
        <v>0.85554426702946951</v>
      </c>
      <c r="X396" s="322"/>
      <c r="Y396" s="323"/>
      <c r="Z396" s="319"/>
      <c r="AA396" s="324"/>
      <c r="AB396" s="317"/>
    </row>
    <row r="397" spans="2:28" ht="16" thickBot="1" x14ac:dyDescent="0.25">
      <c r="B397" s="38">
        <f>AVERAGE(W391:W397)</f>
        <v>1.0712551577324916</v>
      </c>
      <c r="C397" s="1291">
        <v>43485</v>
      </c>
      <c r="D397" s="1292" t="s">
        <v>43</v>
      </c>
      <c r="E397" s="2296" t="s">
        <v>40</v>
      </c>
      <c r="F397" s="1293" t="s">
        <v>41</v>
      </c>
      <c r="G397" s="1294">
        <v>2.9317129629629634E-2</v>
      </c>
      <c r="H397" s="1295">
        <v>9.86</v>
      </c>
      <c r="I397" s="1296">
        <f t="shared" si="76"/>
        <v>2.9733397190293749E-3</v>
      </c>
      <c r="J397" s="1297">
        <v>163</v>
      </c>
      <c r="K397" s="1298">
        <v>75</v>
      </c>
      <c r="L397" s="1299">
        <v>267</v>
      </c>
      <c r="M397" s="1300"/>
      <c r="N397" s="1301">
        <f t="shared" si="75"/>
        <v>1.023751930005147</v>
      </c>
      <c r="O397" s="1302" t="s">
        <v>110</v>
      </c>
      <c r="P397" s="1303" t="str">
        <f>IFERROR(VLOOKUP(F397,[1]Trainingsarten!$A$9:$N$84,12,FALSE),"")</f>
        <v/>
      </c>
      <c r="Q397" s="1304" t="s">
        <v>14</v>
      </c>
      <c r="R397" s="1304" t="str">
        <f>IFERROR(VLOOKUP(F397,[1]Trainingsarten!$A$9:$N$84,14,FALSE),"")</f>
        <v/>
      </c>
      <c r="S397" s="53">
        <f t="shared" si="68"/>
        <v>1.638036809815951</v>
      </c>
      <c r="T397" s="79">
        <f t="shared" si="73"/>
        <v>32.461425697499941</v>
      </c>
      <c r="U397" s="1261">
        <f t="shared" si="71"/>
        <v>30.735211169130196</v>
      </c>
      <c r="V397" s="1261">
        <f t="shared" si="72"/>
        <v>4.2839188595053947</v>
      </c>
      <c r="W397" s="895">
        <f t="shared" si="70"/>
        <v>1.0561640692452283</v>
      </c>
      <c r="X397" s="7"/>
      <c r="Y397" s="8"/>
      <c r="Z397" s="6"/>
      <c r="AA397" s="9"/>
      <c r="AB397" s="10"/>
    </row>
    <row r="398" spans="2:28" ht="16" thickBot="1" x14ac:dyDescent="0.25">
      <c r="B398" s="1305">
        <f>B391+1</f>
        <v>4</v>
      </c>
      <c r="C398" s="1306">
        <v>43486</v>
      </c>
      <c r="D398" s="1307"/>
      <c r="E398" s="2297"/>
      <c r="F398" s="1308"/>
      <c r="G398" s="1309"/>
      <c r="H398" s="1310" t="str">
        <f>IFERROR(VLOOKUP(F398,[1]Trainingsarten!$A$9:$K$84,10,FALSE),"")</f>
        <v/>
      </c>
      <c r="I398" s="1311" t="str">
        <f t="shared" si="76"/>
        <v/>
      </c>
      <c r="J398" s="1312"/>
      <c r="K398" s="1313" t="str">
        <f>IFERROR(VLOOKUP(F398,[1]Trainingsarten!$A$9:$K$84,11,FALSE),"0")</f>
        <v>0</v>
      </c>
      <c r="L398" s="1312"/>
      <c r="M398" s="1314"/>
      <c r="N398" s="1315" t="str">
        <f t="shared" si="75"/>
        <v/>
      </c>
      <c r="O398" s="1316"/>
      <c r="P398" s="1317" t="str">
        <f>IFERROR(VLOOKUP(F398,[1]Trainingsarten!$A$9:$N$84,12,FALSE),"")</f>
        <v/>
      </c>
      <c r="Q398" s="1318" t="s">
        <v>14</v>
      </c>
      <c r="R398" s="1318" t="str">
        <f>IFERROR(VLOOKUP(F398,[1]Trainingsarten!$A$9:$N$84,14,FALSE),"")</f>
        <v/>
      </c>
      <c r="S398" s="1319" t="str">
        <f t="shared" si="68"/>
        <v/>
      </c>
      <c r="T398" s="1276">
        <f t="shared" si="73"/>
        <v>27.824079169285664</v>
      </c>
      <c r="U398" s="1277">
        <f t="shared" si="71"/>
        <v>30.003420427008049</v>
      </c>
      <c r="V398" s="1320">
        <f t="shared" si="72"/>
        <v>-1.726214528369745</v>
      </c>
      <c r="W398" s="76">
        <f t="shared" si="70"/>
        <v>0.92736357299581029</v>
      </c>
      <c r="X398" s="7"/>
      <c r="Y398" s="8"/>
      <c r="Z398" s="6"/>
      <c r="AA398" s="9"/>
      <c r="AB398" s="10"/>
    </row>
    <row r="399" spans="2:28" x14ac:dyDescent="0.2">
      <c r="B399" s="1321" t="s">
        <v>26</v>
      </c>
      <c r="C399" s="12">
        <v>43487</v>
      </c>
      <c r="D399" s="6"/>
      <c r="E399" s="2244"/>
      <c r="F399" s="1280"/>
      <c r="G399" s="598"/>
      <c r="H399" s="1251" t="str">
        <f>IFERROR(VLOOKUP(F399,[1]Trainingsarten!$A$9:$K$84,10,FALSE),"")</f>
        <v/>
      </c>
      <c r="I399" s="701" t="str">
        <f t="shared" si="76"/>
        <v/>
      </c>
      <c r="J399" s="525"/>
      <c r="K399" s="524" t="str">
        <f>IFERROR(VLOOKUP(F399,[1]Trainingsarten!$A$9:$K$84,11,FALSE),"0")</f>
        <v>0</v>
      </c>
      <c r="L399" s="525"/>
      <c r="M399" s="1254"/>
      <c r="N399" s="144" t="str">
        <f t="shared" si="75"/>
        <v/>
      </c>
      <c r="O399" s="1255"/>
      <c r="P399" s="315" t="str">
        <f>IFERROR(VLOOKUP(F399,[1]Trainingsarten!$A$9:$N$84,12,FALSE),"")</f>
        <v/>
      </c>
      <c r="Q399" s="316" t="s">
        <v>14</v>
      </c>
      <c r="R399" s="316" t="str">
        <f>IFERROR(VLOOKUP(F399,[1]Trainingsarten!$A$9:$N$84,14,FALSE),"")</f>
        <v/>
      </c>
      <c r="S399" s="317" t="str">
        <f t="shared" si="68"/>
        <v/>
      </c>
      <c r="T399" s="393">
        <f t="shared" si="73"/>
        <v>23.849210716530568</v>
      </c>
      <c r="U399" s="92">
        <f t="shared" si="71"/>
        <v>29.289053273984049</v>
      </c>
      <c r="V399" s="318">
        <f t="shared" si="72"/>
        <v>2.1793412577223847</v>
      </c>
      <c r="W399" s="321">
        <f t="shared" si="70"/>
        <v>0.81427045433778455</v>
      </c>
      <c r="X399" s="322"/>
      <c r="Y399" s="323"/>
      <c r="Z399" s="319"/>
      <c r="AA399" s="324"/>
      <c r="AB399" s="317"/>
    </row>
    <row r="400" spans="2:28" ht="16" thickBot="1" x14ac:dyDescent="0.25">
      <c r="B400" s="33">
        <f>SUM(H398:H404)</f>
        <v>41</v>
      </c>
      <c r="C400" s="325">
        <v>43488</v>
      </c>
      <c r="D400" s="319" t="s">
        <v>45</v>
      </c>
      <c r="E400" s="2257"/>
      <c r="F400" s="1280" t="s">
        <v>98</v>
      </c>
      <c r="G400" s="598">
        <v>4.4166666666666667E-2</v>
      </c>
      <c r="H400" s="1251">
        <v>11.3</v>
      </c>
      <c r="I400" s="701">
        <f t="shared" si="76"/>
        <v>3.9085545722713864E-3</v>
      </c>
      <c r="J400" s="525">
        <v>135</v>
      </c>
      <c r="K400" s="524">
        <v>68</v>
      </c>
      <c r="L400" s="525">
        <v>211</v>
      </c>
      <c r="M400" s="1254"/>
      <c r="N400" s="144">
        <f t="shared" si="75"/>
        <v>1.0635001981244221</v>
      </c>
      <c r="O400" s="1255" t="s">
        <v>110</v>
      </c>
      <c r="P400" s="315" t="str">
        <f>IFERROR(VLOOKUP(F400,[1]Trainingsarten!$A$9:$N$84,12,FALSE),"")</f>
        <v/>
      </c>
      <c r="Q400" s="316" t="s">
        <v>14</v>
      </c>
      <c r="R400" s="316" t="str">
        <f>IFERROR(VLOOKUP(F400,[1]Trainingsarten!$A$9:$N$84,14,FALSE),"")</f>
        <v/>
      </c>
      <c r="S400" s="317">
        <f t="shared" si="68"/>
        <v>1.5629629629629629</v>
      </c>
      <c r="T400" s="393">
        <f t="shared" si="73"/>
        <v>30.156466328454773</v>
      </c>
      <c r="U400" s="92">
        <f t="shared" si="71"/>
        <v>30.210742481746333</v>
      </c>
      <c r="V400" s="318">
        <f t="shared" si="72"/>
        <v>5.4398425574534812</v>
      </c>
      <c r="W400" s="321">
        <f t="shared" si="70"/>
        <v>0.99820341544653013</v>
      </c>
      <c r="X400" s="322"/>
      <c r="Y400" s="323"/>
      <c r="Z400" s="319"/>
      <c r="AA400" s="324"/>
      <c r="AB400" s="317"/>
    </row>
    <row r="401" spans="2:28" x14ac:dyDescent="0.2">
      <c r="B401" s="35" t="s">
        <v>9</v>
      </c>
      <c r="C401" s="325">
        <v>43489</v>
      </c>
      <c r="D401" s="319"/>
      <c r="E401" s="2257"/>
      <c r="F401" s="1280"/>
      <c r="G401" s="598"/>
      <c r="H401" s="1251" t="str">
        <f>IFERROR(VLOOKUP(F401,[1]Trainingsarten!$A$9:$K$84,10,FALSE),"")</f>
        <v/>
      </c>
      <c r="I401" s="701" t="str">
        <f t="shared" si="76"/>
        <v/>
      </c>
      <c r="J401" s="525"/>
      <c r="K401" s="524" t="str">
        <f>IFERROR(VLOOKUP(F401,[1]Trainingsarten!$A$9:$K$84,11,FALSE),"0")</f>
        <v>0</v>
      </c>
      <c r="L401" s="525"/>
      <c r="M401" s="1254"/>
      <c r="N401" s="144" t="str">
        <f t="shared" si="75"/>
        <v/>
      </c>
      <c r="O401" s="1255"/>
      <c r="P401" s="315" t="str">
        <f>IFERROR(VLOOKUP(F401,[1]Trainingsarten!$A$9:$N$84,12,FALSE),"")</f>
        <v/>
      </c>
      <c r="Q401" s="316" t="s">
        <v>14</v>
      </c>
      <c r="R401" s="316" t="str">
        <f>IFERROR(VLOOKUP(F401,[1]Trainingsarten!$A$9:$N$84,14,FALSE),"")</f>
        <v/>
      </c>
      <c r="S401" s="317" t="str">
        <f t="shared" si="68"/>
        <v/>
      </c>
      <c r="T401" s="393">
        <f t="shared" si="73"/>
        <v>25.84839971010409</v>
      </c>
      <c r="U401" s="92">
        <f t="shared" si="71"/>
        <v>29.491439089323801</v>
      </c>
      <c r="V401" s="318">
        <f t="shared" si="72"/>
        <v>5.4276153291560547E-2</v>
      </c>
      <c r="W401" s="321">
        <f t="shared" si="70"/>
        <v>0.87647129161158743</v>
      </c>
      <c r="X401" s="322"/>
      <c r="Y401" s="323"/>
      <c r="Z401" s="319"/>
      <c r="AA401" s="324"/>
      <c r="AB401" s="317"/>
    </row>
    <row r="402" spans="2:28" ht="16" thickBot="1" x14ac:dyDescent="0.25">
      <c r="B402" s="36">
        <f>SUM(K398:K404)</f>
        <v>262</v>
      </c>
      <c r="C402" s="325">
        <v>43490</v>
      </c>
      <c r="D402" s="319" t="s">
        <v>47</v>
      </c>
      <c r="E402" s="2257"/>
      <c r="F402" s="1280" t="s">
        <v>234</v>
      </c>
      <c r="G402" s="598">
        <v>4.3518518518518519E-2</v>
      </c>
      <c r="H402" s="1251">
        <v>12.5</v>
      </c>
      <c r="I402" s="701">
        <f t="shared" si="76"/>
        <v>3.4814814814814817E-3</v>
      </c>
      <c r="J402" s="525">
        <v>149</v>
      </c>
      <c r="K402" s="524">
        <v>86</v>
      </c>
      <c r="L402" s="525">
        <v>234</v>
      </c>
      <c r="M402" s="1254"/>
      <c r="N402" s="144">
        <f t="shared" si="75"/>
        <v>1.0505552238805971</v>
      </c>
      <c r="O402" s="1255" t="s">
        <v>110</v>
      </c>
      <c r="P402" s="315" t="str">
        <f>IFERROR(VLOOKUP(F402,[1]Trainingsarten!$A$9:$N$84,12,FALSE),"")</f>
        <v/>
      </c>
      <c r="Q402" s="316" t="s">
        <v>14</v>
      </c>
      <c r="R402" s="316" t="str">
        <f>IFERROR(VLOOKUP(F402,[1]Trainingsarten!$A$9:$N$84,14,FALSE),"")</f>
        <v/>
      </c>
      <c r="S402" s="317">
        <f t="shared" si="68"/>
        <v>1.5704697986577181</v>
      </c>
      <c r="T402" s="393">
        <f t="shared" si="73"/>
        <v>34.44148546580351</v>
      </c>
      <c r="U402" s="92">
        <f t="shared" si="71"/>
        <v>30.836881015768473</v>
      </c>
      <c r="V402" s="318">
        <f t="shared" si="72"/>
        <v>3.6430393792197115</v>
      </c>
      <c r="W402" s="321">
        <f t="shared" si="70"/>
        <v>1.1168926406075834</v>
      </c>
      <c r="X402" s="322"/>
      <c r="Y402" s="323"/>
      <c r="Z402" s="319"/>
      <c r="AA402" s="324"/>
      <c r="AB402" s="317"/>
    </row>
    <row r="403" spans="2:28" x14ac:dyDescent="0.2">
      <c r="B403" s="37" t="s">
        <v>27</v>
      </c>
      <c r="C403" s="325">
        <v>43491</v>
      </c>
      <c r="D403" s="319"/>
      <c r="E403" s="2257"/>
      <c r="F403" s="1280"/>
      <c r="G403" s="598"/>
      <c r="H403" s="1251" t="str">
        <f>IFERROR(VLOOKUP(F403,[1]Trainingsarten!$A$9:$K$84,10,FALSE),"")</f>
        <v/>
      </c>
      <c r="I403" s="701" t="str">
        <f t="shared" si="76"/>
        <v/>
      </c>
      <c r="J403" s="525"/>
      <c r="K403" s="524" t="str">
        <f>IFERROR(VLOOKUP(F403,[1]Trainingsarten!$A$9:$K$84,11,FALSE),"0")</f>
        <v>0</v>
      </c>
      <c r="L403" s="525"/>
      <c r="M403" s="1254"/>
      <c r="N403" s="144" t="str">
        <f t="shared" si="75"/>
        <v/>
      </c>
      <c r="O403" s="1255"/>
      <c r="P403" s="315" t="str">
        <f>IFERROR(VLOOKUP(F403,[1]Trainingsarten!$A$9:$N$84,12,FALSE),"")</f>
        <v/>
      </c>
      <c r="Q403" s="316" t="s">
        <v>14</v>
      </c>
      <c r="R403" s="316" t="str">
        <f>IFERROR(VLOOKUP(F403,[1]Trainingsarten!$A$9:$N$84,14,FALSE),"")</f>
        <v/>
      </c>
      <c r="S403" s="317" t="str">
        <f t="shared" si="68"/>
        <v/>
      </c>
      <c r="T403" s="393">
        <f t="shared" si="73"/>
        <v>29.521273256403006</v>
      </c>
      <c r="U403" s="92">
        <f t="shared" si="71"/>
        <v>30.102669563012082</v>
      </c>
      <c r="V403" s="318">
        <f t="shared" si="72"/>
        <v>-3.6046044500350369</v>
      </c>
      <c r="W403" s="321">
        <f t="shared" si="70"/>
        <v>0.98068622102129266</v>
      </c>
      <c r="X403" s="322"/>
      <c r="Y403" s="323"/>
      <c r="Z403" s="319"/>
      <c r="AA403" s="324"/>
      <c r="AB403" s="317"/>
    </row>
    <row r="404" spans="2:28" ht="16" thickBot="1" x14ac:dyDescent="0.25">
      <c r="B404" s="38">
        <f>AVERAGE(W398:W404)</f>
        <v>0.99835384561430451</v>
      </c>
      <c r="C404" s="269">
        <v>43492</v>
      </c>
      <c r="D404" s="55" t="s">
        <v>49</v>
      </c>
      <c r="E404" s="2255"/>
      <c r="F404" s="1281" t="s">
        <v>265</v>
      </c>
      <c r="G404" s="602">
        <v>6.5335648148148143E-2</v>
      </c>
      <c r="H404" s="1282">
        <v>17.2</v>
      </c>
      <c r="I404" s="706">
        <f t="shared" si="76"/>
        <v>3.798584194659776E-3</v>
      </c>
      <c r="J404" s="537">
        <v>134</v>
      </c>
      <c r="K404" s="536">
        <v>108</v>
      </c>
      <c r="L404" s="537">
        <v>214</v>
      </c>
      <c r="M404" s="1283"/>
      <c r="N404" s="49">
        <f t="shared" si="75"/>
        <v>1.0482731690385283</v>
      </c>
      <c r="O404" s="1284" t="s">
        <v>110</v>
      </c>
      <c r="P404" s="341" t="str">
        <f>IFERROR(VLOOKUP(F404,[1]Trainingsarten!$A$9:$N$84,12,FALSE),"")</f>
        <v/>
      </c>
      <c r="Q404" s="342" t="s">
        <v>14</v>
      </c>
      <c r="R404" s="342" t="str">
        <f>IFERROR(VLOOKUP(F404,[1]Trainingsarten!$A$9:$N$84,14,FALSE),"")</f>
        <v/>
      </c>
      <c r="S404" s="53">
        <f t="shared" si="68"/>
        <v>1.5970149253731343</v>
      </c>
      <c r="T404" s="55">
        <f t="shared" si="73"/>
        <v>40.732519934059724</v>
      </c>
      <c r="U404" s="343">
        <f t="shared" si="71"/>
        <v>31.957367906749891</v>
      </c>
      <c r="V404" s="343">
        <f t="shared" si="72"/>
        <v>0.58139630660907571</v>
      </c>
      <c r="W404" s="94">
        <f t="shared" si="70"/>
        <v>1.2745893232795429</v>
      </c>
      <c r="X404" s="322"/>
      <c r="Y404" s="323"/>
      <c r="Z404" s="319"/>
      <c r="AA404" s="324"/>
      <c r="AB404" s="317"/>
    </row>
    <row r="405" spans="2:28" ht="16" thickBot="1" x14ac:dyDescent="0.25">
      <c r="B405" s="1322">
        <f>B398+1</f>
        <v>5</v>
      </c>
      <c r="C405" s="59">
        <v>43493</v>
      </c>
      <c r="D405" s="60"/>
      <c r="E405" s="2247"/>
      <c r="F405" s="1286"/>
      <c r="G405" s="1247"/>
      <c r="H405" s="1248" t="str">
        <f>IFERROR(VLOOKUP(F405,[1]Trainingsarten!$A$9:$K$84,10,FALSE),"")</f>
        <v/>
      </c>
      <c r="I405" s="64" t="str">
        <f t="shared" si="76"/>
        <v/>
      </c>
      <c r="J405" s="1287"/>
      <c r="K405" s="551" t="str">
        <f>IFERROR(VLOOKUP(F405,[1]Trainingsarten!$A$9:$K$84,11,FALSE),"0")</f>
        <v>0</v>
      </c>
      <c r="L405" s="552"/>
      <c r="M405" s="809"/>
      <c r="N405" s="69" t="str">
        <f t="shared" si="75"/>
        <v/>
      </c>
      <c r="O405" s="1249"/>
      <c r="P405" s="347" t="str">
        <f>IFERROR(VLOOKUP(F405,[1]Trainingsarten!$A$9:$N$84,12,FALSE),"")</f>
        <v/>
      </c>
      <c r="Q405" s="72" t="s">
        <v>14</v>
      </c>
      <c r="R405" s="72" t="str">
        <f>IFERROR(VLOOKUP(F405,[1]Trainingsarten!$A$9:$N$84,14,FALSE),"")</f>
        <v/>
      </c>
      <c r="S405" s="1323" t="str">
        <f t="shared" ref="S405:S468" si="77">IFERROR(L405/J405,"")</f>
        <v/>
      </c>
      <c r="T405" s="2">
        <f t="shared" si="73"/>
        <v>34.913588514908334</v>
      </c>
      <c r="U405" s="4">
        <f t="shared" si="71"/>
        <v>31.196478194684417</v>
      </c>
      <c r="V405" s="349">
        <f t="shared" si="72"/>
        <v>-8.7751520273098329</v>
      </c>
      <c r="W405" s="1324">
        <f t="shared" si="70"/>
        <v>1.1191516009283791</v>
      </c>
      <c r="X405" s="322"/>
      <c r="Y405" s="323"/>
      <c r="Z405" s="319"/>
      <c r="AA405" s="324"/>
      <c r="AB405" s="317"/>
    </row>
    <row r="406" spans="2:28" x14ac:dyDescent="0.2">
      <c r="B406" s="1325" t="s">
        <v>26</v>
      </c>
      <c r="C406" s="325">
        <v>43494</v>
      </c>
      <c r="D406" s="319" t="s">
        <v>50</v>
      </c>
      <c r="E406" s="2257"/>
      <c r="F406" s="1280" t="s">
        <v>173</v>
      </c>
      <c r="G406" s="598">
        <v>3.9120370370370368E-2</v>
      </c>
      <c r="H406" s="1251">
        <v>11.2</v>
      </c>
      <c r="I406" s="356">
        <f t="shared" si="76"/>
        <v>3.4928902116402117E-3</v>
      </c>
      <c r="J406" s="1256">
        <v>152</v>
      </c>
      <c r="K406" s="524">
        <v>80</v>
      </c>
      <c r="L406" s="525">
        <v>227</v>
      </c>
      <c r="M406" s="1254"/>
      <c r="N406" s="144">
        <f t="shared" si="75"/>
        <v>1.0224680170575693</v>
      </c>
      <c r="O406" s="1255" t="s">
        <v>171</v>
      </c>
      <c r="P406" s="315" t="str">
        <f>IFERROR(VLOOKUP(F406,[1]Trainingsarten!$A$9:$N$84,12,FALSE),"")</f>
        <v/>
      </c>
      <c r="Q406" s="316" t="s">
        <v>14</v>
      </c>
      <c r="R406" s="316" t="str">
        <f>IFERROR(VLOOKUP(F406,[1]Trainingsarten!$A$9:$N$84,14,FALSE),"")</f>
        <v/>
      </c>
      <c r="S406" s="317">
        <f t="shared" si="77"/>
        <v>1.493421052631579</v>
      </c>
      <c r="T406" s="393">
        <f t="shared" si="73"/>
        <v>41.354504441350002</v>
      </c>
      <c r="U406" s="92">
        <f t="shared" si="71"/>
        <v>32.35846680909669</v>
      </c>
      <c r="V406" s="318">
        <f t="shared" si="72"/>
        <v>-3.7171103202239166</v>
      </c>
      <c r="W406" s="321">
        <f t="shared" si="70"/>
        <v>1.2780118627166948</v>
      </c>
      <c r="X406" s="322"/>
      <c r="Y406" s="323"/>
      <c r="Z406" s="319"/>
      <c r="AA406" s="324"/>
      <c r="AB406" s="317"/>
    </row>
    <row r="407" spans="2:28" ht="16" thickBot="1" x14ac:dyDescent="0.25">
      <c r="B407" s="33">
        <f>SUM(H405:H411)</f>
        <v>45.949999999999996</v>
      </c>
      <c r="C407" s="325">
        <v>43495</v>
      </c>
      <c r="D407" s="319" t="s">
        <v>51</v>
      </c>
      <c r="E407" s="2257"/>
      <c r="F407" s="1280" t="s">
        <v>98</v>
      </c>
      <c r="G407" s="598">
        <v>4.2534722222222217E-2</v>
      </c>
      <c r="H407" s="1251">
        <v>10.7</v>
      </c>
      <c r="I407" s="356">
        <f t="shared" si="76"/>
        <v>3.975207684319834E-3</v>
      </c>
      <c r="J407" s="1256">
        <v>137</v>
      </c>
      <c r="K407" s="524">
        <v>64</v>
      </c>
      <c r="L407" s="525">
        <v>208</v>
      </c>
      <c r="M407" s="1254"/>
      <c r="N407" s="144">
        <f t="shared" si="75"/>
        <v>1.0662574975589345</v>
      </c>
      <c r="O407" s="1255" t="s">
        <v>33</v>
      </c>
      <c r="P407" s="315" t="str">
        <f>IFERROR(VLOOKUP(F407,[1]Trainingsarten!$A$9:$N$84,12,FALSE),"")</f>
        <v/>
      </c>
      <c r="Q407" s="316" t="s">
        <v>14</v>
      </c>
      <c r="R407" s="316" t="str">
        <f>IFERROR(VLOOKUP(F407,[1]Trainingsarten!$A$9:$N$84,14,FALSE),"")</f>
        <v/>
      </c>
      <c r="S407" s="317">
        <f t="shared" si="77"/>
        <v>1.5182481751824817</v>
      </c>
      <c r="T407" s="393">
        <f t="shared" si="73"/>
        <v>44.589575235442858</v>
      </c>
      <c r="U407" s="92">
        <f t="shared" si="71"/>
        <v>33.111836646975341</v>
      </c>
      <c r="V407" s="318">
        <f t="shared" si="72"/>
        <v>-8.9960376322533122</v>
      </c>
      <c r="W407" s="321">
        <f t="shared" si="70"/>
        <v>1.3466355162003969</v>
      </c>
      <c r="X407" s="322"/>
      <c r="Y407" s="323"/>
      <c r="Z407" s="319"/>
      <c r="AA407" s="324"/>
      <c r="AB407" s="317"/>
    </row>
    <row r="408" spans="2:28" x14ac:dyDescent="0.2">
      <c r="B408" s="35" t="s">
        <v>9</v>
      </c>
      <c r="C408" s="325">
        <v>43496</v>
      </c>
      <c r="D408" s="319"/>
      <c r="E408" s="2257"/>
      <c r="F408" s="1280"/>
      <c r="G408" s="598"/>
      <c r="H408" s="1251" t="str">
        <f>IFERROR(VLOOKUP(F408,[1]Trainingsarten!$A$9:$K$84,10,FALSE),"")</f>
        <v/>
      </c>
      <c r="I408" s="356" t="str">
        <f t="shared" si="76"/>
        <v/>
      </c>
      <c r="J408" s="1256"/>
      <c r="K408" s="524" t="str">
        <f>IFERROR(VLOOKUP(F408,[1]Trainingsarten!$A$9:$K$84,11,FALSE),"0")</f>
        <v>0</v>
      </c>
      <c r="L408" s="525"/>
      <c r="M408" s="1254"/>
      <c r="N408" s="144" t="str">
        <f t="shared" si="75"/>
        <v/>
      </c>
      <c r="O408" s="1255"/>
      <c r="P408" s="315" t="str">
        <f>IFERROR(VLOOKUP(F408,[1]Trainingsarten!$A$9:$N$84,12,FALSE),"")</f>
        <v/>
      </c>
      <c r="Q408" s="316" t="s">
        <v>14</v>
      </c>
      <c r="R408" s="316" t="str">
        <f>IFERROR(VLOOKUP(F408,[1]Trainingsarten!$A$9:$N$84,14,FALSE),"")</f>
        <v/>
      </c>
      <c r="S408" s="317" t="str">
        <f t="shared" si="77"/>
        <v/>
      </c>
      <c r="T408" s="393">
        <f t="shared" si="73"/>
        <v>38.219635916093878</v>
      </c>
      <c r="U408" s="92">
        <f t="shared" si="71"/>
        <v>32.323459583952122</v>
      </c>
      <c r="V408" s="318">
        <f t="shared" si="72"/>
        <v>-11.477738588467517</v>
      </c>
      <c r="W408" s="321">
        <f t="shared" si="70"/>
        <v>1.1824116727613241</v>
      </c>
      <c r="X408" s="322"/>
      <c r="Y408" s="323"/>
      <c r="Z408" s="319"/>
      <c r="AA408" s="324"/>
      <c r="AB408" s="317"/>
    </row>
    <row r="409" spans="2:28" ht="16" thickBot="1" x14ac:dyDescent="0.25">
      <c r="B409" s="36">
        <f>SUM(K405:K411)</f>
        <v>300</v>
      </c>
      <c r="C409" s="325">
        <v>43497</v>
      </c>
      <c r="D409" s="319" t="s">
        <v>52</v>
      </c>
      <c r="E409" s="2257"/>
      <c r="F409" s="1280" t="s">
        <v>234</v>
      </c>
      <c r="G409" s="598">
        <v>4.387731481481482E-2</v>
      </c>
      <c r="H409" s="1251">
        <v>12.45</v>
      </c>
      <c r="I409" s="356">
        <f t="shared" si="76"/>
        <v>3.5242823144429575E-3</v>
      </c>
      <c r="J409" s="1256">
        <v>145</v>
      </c>
      <c r="K409" s="524">
        <v>89</v>
      </c>
      <c r="L409" s="525">
        <v>235</v>
      </c>
      <c r="M409" s="1254"/>
      <c r="N409" s="144">
        <f t="shared" si="75"/>
        <v>1.0680153449619374</v>
      </c>
      <c r="O409" s="1255" t="s">
        <v>171</v>
      </c>
      <c r="P409" s="315" t="str">
        <f>IFERROR(VLOOKUP(F409,[1]Trainingsarten!$A$9:$N$84,12,FALSE),"")</f>
        <v/>
      </c>
      <c r="Q409" s="316" t="s">
        <v>14</v>
      </c>
      <c r="R409" s="316" t="str">
        <f>IFERROR(VLOOKUP(F409,[1]Trainingsarten!$A$9:$N$84,14,FALSE),"")</f>
        <v/>
      </c>
      <c r="S409" s="317">
        <f t="shared" si="77"/>
        <v>1.6206896551724137</v>
      </c>
      <c r="T409" s="393">
        <f t="shared" si="73"/>
        <v>45.473973642366182</v>
      </c>
      <c r="U409" s="92">
        <f t="shared" si="71"/>
        <v>33.67290102242945</v>
      </c>
      <c r="V409" s="318">
        <f t="shared" si="72"/>
        <v>-5.8961763321417564</v>
      </c>
      <c r="W409" s="321">
        <f t="shared" si="70"/>
        <v>1.3504620113389121</v>
      </c>
      <c r="X409" s="322"/>
      <c r="Y409" s="323"/>
      <c r="Z409" s="319"/>
      <c r="AA409" s="324"/>
      <c r="AB409" s="317"/>
    </row>
    <row r="410" spans="2:28" x14ac:dyDescent="0.2">
      <c r="B410" s="37" t="s">
        <v>27</v>
      </c>
      <c r="C410" s="325">
        <v>43498</v>
      </c>
      <c r="D410" s="319" t="s">
        <v>53</v>
      </c>
      <c r="E410" s="2257"/>
      <c r="F410" s="1280" t="s">
        <v>98</v>
      </c>
      <c r="G410" s="598">
        <v>4.6967592592592589E-2</v>
      </c>
      <c r="H410" s="1251">
        <v>11.6</v>
      </c>
      <c r="I410" s="356">
        <f t="shared" si="76"/>
        <v>4.0489303959131539E-3</v>
      </c>
      <c r="J410" s="1256">
        <v>134</v>
      </c>
      <c r="K410" s="524">
        <v>67</v>
      </c>
      <c r="L410" s="525">
        <v>202</v>
      </c>
      <c r="M410" s="1254"/>
      <c r="N410" s="144">
        <f t="shared" si="75"/>
        <v>1.0547040658775089</v>
      </c>
      <c r="O410" s="1255" t="s">
        <v>110</v>
      </c>
      <c r="P410" s="315" t="str">
        <f>IFERROR(VLOOKUP(F410,[1]Trainingsarten!$A$9:$N$84,12,FALSE),"")</f>
        <v/>
      </c>
      <c r="Q410" s="316" t="s">
        <v>14</v>
      </c>
      <c r="R410" s="316" t="str">
        <f>IFERROR(VLOOKUP(F410,[1]Trainingsarten!$A$9:$N$84,14,FALSE),"")</f>
        <v/>
      </c>
      <c r="S410" s="317">
        <f t="shared" si="77"/>
        <v>1.5074626865671641</v>
      </c>
      <c r="T410" s="393">
        <f t="shared" si="73"/>
        <v>48.549120264885296</v>
      </c>
      <c r="U410" s="92">
        <f t="shared" si="71"/>
        <v>34.466403379038269</v>
      </c>
      <c r="V410" s="318">
        <f t="shared" si="72"/>
        <v>-11.801072619936733</v>
      </c>
      <c r="W410" s="321">
        <f t="shared" si="70"/>
        <v>1.4085925859735</v>
      </c>
      <c r="X410" s="322"/>
      <c r="Y410" s="323"/>
      <c r="Z410" s="319"/>
      <c r="AA410" s="324"/>
      <c r="AB410" s="317"/>
    </row>
    <row r="411" spans="2:28" ht="16" thickBot="1" x14ac:dyDescent="0.25">
      <c r="B411" s="38">
        <f>AVERAGE(W405:W411)</f>
        <v>1.274582607462486</v>
      </c>
      <c r="C411" s="150">
        <v>43499</v>
      </c>
      <c r="D411" s="393"/>
      <c r="E411" s="2261"/>
      <c r="F411" s="1326"/>
      <c r="G411" s="1257"/>
      <c r="H411" s="1258" t="str">
        <f>IFERROR(VLOOKUP(F411,[1]Trainingsarten!$A$9:$K$84,10,FALSE),"")</f>
        <v/>
      </c>
      <c r="I411" s="1327" t="str">
        <f t="shared" si="76"/>
        <v/>
      </c>
      <c r="J411" s="1328"/>
      <c r="K411" s="573" t="str">
        <f>IFERROR(VLOOKUP(F411,[1]Trainingsarten!$A$9:$K$84,11,FALSE),"0")</f>
        <v>0</v>
      </c>
      <c r="L411" s="574"/>
      <c r="M411" s="729"/>
      <c r="N411" s="88" t="str">
        <f t="shared" si="75"/>
        <v/>
      </c>
      <c r="O411" s="1259"/>
      <c r="P411" s="1260" t="str">
        <f>IFERROR(VLOOKUP(F411,[1]Trainingsarten!$A$9:$N$84,12,FALSE),"")</f>
        <v/>
      </c>
      <c r="Q411" s="1329" t="s">
        <v>14</v>
      </c>
      <c r="R411" s="1329" t="str">
        <f>IFERROR(VLOOKUP(F411,[1]Trainingsarten!$A$9:$N$84,14,FALSE),"")</f>
        <v/>
      </c>
      <c r="S411" s="53" t="str">
        <f t="shared" si="77"/>
        <v/>
      </c>
      <c r="T411" s="79">
        <f t="shared" si="73"/>
        <v>41.613531655615965</v>
      </c>
      <c r="U411" s="1261">
        <f t="shared" si="71"/>
        <v>33.645774727156407</v>
      </c>
      <c r="V411" s="1261">
        <f t="shared" si="72"/>
        <v>-14.082716885847027</v>
      </c>
      <c r="W411" s="895">
        <f t="shared" si="70"/>
        <v>1.2368130023181951</v>
      </c>
      <c r="X411" s="7"/>
      <c r="Y411" s="8"/>
      <c r="Z411" s="6"/>
      <c r="AA411" s="9"/>
      <c r="AB411" s="10"/>
    </row>
    <row r="412" spans="2:28" ht="16" thickBot="1" x14ac:dyDescent="0.25">
      <c r="B412" s="1330">
        <f>B405+1</f>
        <v>6</v>
      </c>
      <c r="C412" s="1331">
        <v>43500</v>
      </c>
      <c r="D412" s="1332" t="s">
        <v>54</v>
      </c>
      <c r="E412" s="2298"/>
      <c r="F412" s="1333" t="s">
        <v>98</v>
      </c>
      <c r="G412" s="1334">
        <v>4.673611111111111E-2</v>
      </c>
      <c r="H412" s="1335">
        <v>11.6</v>
      </c>
      <c r="I412" s="1336">
        <f t="shared" si="76"/>
        <v>4.028975095785441E-3</v>
      </c>
      <c r="J412" s="1337">
        <v>132</v>
      </c>
      <c r="K412" s="1338">
        <v>68</v>
      </c>
      <c r="L412" s="1337">
        <v>204</v>
      </c>
      <c r="M412" s="1339"/>
      <c r="N412" s="1340">
        <f t="shared" si="75"/>
        <v>1.0598970663921772</v>
      </c>
      <c r="O412" s="1341" t="s">
        <v>110</v>
      </c>
      <c r="P412" s="1342" t="str">
        <f>IFERROR(VLOOKUP(F412,[1]Trainingsarten!$A$9:$N$84,12,FALSE),"")</f>
        <v/>
      </c>
      <c r="Q412" s="1343" t="s">
        <v>14</v>
      </c>
      <c r="R412" s="1343" t="str">
        <f>IFERROR(VLOOKUP(F412,[1]Trainingsarten!$A$9:$N$84,14,FALSE),"")</f>
        <v/>
      </c>
      <c r="S412" s="1344">
        <f t="shared" si="77"/>
        <v>1.5454545454545454</v>
      </c>
      <c r="T412" s="1276">
        <f t="shared" si="73"/>
        <v>45.383027133385113</v>
      </c>
      <c r="U412" s="1277">
        <f t="shared" si="71"/>
        <v>34.463732471747925</v>
      </c>
      <c r="V412" s="1345">
        <f t="shared" si="72"/>
        <v>-7.9677569284595577</v>
      </c>
      <c r="W412" s="76">
        <f t="shared" si="70"/>
        <v>1.3168343611821041</v>
      </c>
      <c r="X412" s="7"/>
      <c r="Y412" s="8"/>
      <c r="Z412" s="6"/>
      <c r="AA412" s="9"/>
      <c r="AB412" s="10"/>
    </row>
    <row r="413" spans="2:28" x14ac:dyDescent="0.2">
      <c r="B413" s="1346" t="s">
        <v>26</v>
      </c>
      <c r="C413" s="12">
        <v>43501</v>
      </c>
      <c r="D413" s="6"/>
      <c r="E413" s="2244"/>
      <c r="F413" s="1280"/>
      <c r="G413" s="598"/>
      <c r="H413" s="1251" t="str">
        <f>IFERROR(VLOOKUP(F413,[1]Trainingsarten!$A$9:$K$84,10,FALSE),"")</f>
        <v/>
      </c>
      <c r="I413" s="701" t="str">
        <f t="shared" si="76"/>
        <v/>
      </c>
      <c r="J413" s="525"/>
      <c r="K413" s="524" t="str">
        <f>IFERROR(VLOOKUP(F413,[1]Trainingsarten!$A$9:$K$84,11,FALSE),"0")</f>
        <v>0</v>
      </c>
      <c r="L413" s="525"/>
      <c r="M413" s="1254"/>
      <c r="N413" s="144" t="str">
        <f t="shared" si="75"/>
        <v/>
      </c>
      <c r="O413" s="1255"/>
      <c r="P413" s="315" t="str">
        <f>IFERROR(VLOOKUP(F413,[1]Trainingsarten!$A$9:$N$84,12,FALSE),"")</f>
        <v/>
      </c>
      <c r="Q413" s="316" t="s">
        <v>14</v>
      </c>
      <c r="R413" s="316" t="str">
        <f>IFERROR(VLOOKUP(F413,[1]Trainingsarten!$A$9:$N$84,14,FALSE),"")</f>
        <v/>
      </c>
      <c r="S413" s="317" t="str">
        <f t="shared" si="77"/>
        <v/>
      </c>
      <c r="T413" s="393">
        <f t="shared" si="73"/>
        <v>38.899737542901526</v>
      </c>
      <c r="U413" s="92">
        <f t="shared" si="71"/>
        <v>33.643167412896787</v>
      </c>
      <c r="V413" s="318">
        <f t="shared" si="72"/>
        <v>-10.919294661637188</v>
      </c>
      <c r="W413" s="321">
        <f t="shared" si="70"/>
        <v>1.156244804940384</v>
      </c>
      <c r="X413" s="322"/>
      <c r="Y413" s="323"/>
      <c r="Z413" s="319"/>
      <c r="AA413" s="324"/>
      <c r="AB413" s="317"/>
    </row>
    <row r="414" spans="2:28" ht="16" thickBot="1" x14ac:dyDescent="0.25">
      <c r="B414" s="33">
        <f>SUM(H412:H418)</f>
        <v>49.489999999999995</v>
      </c>
      <c r="C414" s="325">
        <v>43502</v>
      </c>
      <c r="D414" s="319" t="s">
        <v>55</v>
      </c>
      <c r="E414" s="2257"/>
      <c r="F414" s="1280" t="s">
        <v>98</v>
      </c>
      <c r="G414" s="598">
        <v>4.3831018518518512E-2</v>
      </c>
      <c r="H414" s="1251">
        <v>11.52</v>
      </c>
      <c r="I414" s="701">
        <f t="shared" si="76"/>
        <v>3.8047759130658432E-3</v>
      </c>
      <c r="J414" s="525">
        <v>136</v>
      </c>
      <c r="K414" s="524">
        <v>72</v>
      </c>
      <c r="L414" s="525">
        <v>216</v>
      </c>
      <c r="M414" s="1254"/>
      <c r="N414" s="144">
        <f t="shared" si="75"/>
        <v>1.0597947761194029</v>
      </c>
      <c r="O414" s="1255" t="s">
        <v>110</v>
      </c>
      <c r="P414" s="315" t="str">
        <f>IFERROR(VLOOKUP(F414,[1]Trainingsarten!$A$9:$N$84,12,FALSE),"")</f>
        <v/>
      </c>
      <c r="Q414" s="316" t="s">
        <v>14</v>
      </c>
      <c r="R414" s="316" t="str">
        <f>IFERROR(VLOOKUP(F414,[1]Trainingsarten!$A$9:$N$84,14,FALSE),"")</f>
        <v/>
      </c>
      <c r="S414" s="317">
        <f t="shared" si="77"/>
        <v>1.588235294117647</v>
      </c>
      <c r="T414" s="393">
        <f t="shared" si="73"/>
        <v>43.628346465344165</v>
      </c>
      <c r="U414" s="92">
        <f t="shared" si="71"/>
        <v>34.556425331637342</v>
      </c>
      <c r="V414" s="318">
        <f t="shared" si="72"/>
        <v>-5.2565701300047394</v>
      </c>
      <c r="W414" s="321">
        <f t="shared" si="70"/>
        <v>1.2625248719056954</v>
      </c>
      <c r="X414" s="322"/>
      <c r="Y414" s="323"/>
      <c r="Z414" s="319"/>
      <c r="AA414" s="324"/>
      <c r="AB414" s="317"/>
    </row>
    <row r="415" spans="2:28" x14ac:dyDescent="0.2">
      <c r="B415" s="35" t="s">
        <v>9</v>
      </c>
      <c r="C415" s="325">
        <v>43503</v>
      </c>
      <c r="D415" s="319"/>
      <c r="E415" s="2257"/>
      <c r="F415" s="1280"/>
      <c r="G415" s="598"/>
      <c r="H415" s="1251" t="str">
        <f>IFERROR(VLOOKUP(F415,[1]Trainingsarten!$A$9:$K$84,10,FALSE),"")</f>
        <v/>
      </c>
      <c r="I415" s="701" t="str">
        <f t="shared" si="76"/>
        <v/>
      </c>
      <c r="J415" s="525"/>
      <c r="K415" s="524" t="str">
        <f>IFERROR(VLOOKUP(F415,[1]Trainingsarten!$A$9:$K$84,11,FALSE),"0")</f>
        <v>0</v>
      </c>
      <c r="L415" s="525"/>
      <c r="M415" s="1254"/>
      <c r="N415" s="144" t="str">
        <f t="shared" si="75"/>
        <v/>
      </c>
      <c r="O415" s="1255"/>
      <c r="P415" s="315" t="str">
        <f>IFERROR(VLOOKUP(F415,[1]Trainingsarten!$A$9:$N$84,12,FALSE),"")</f>
        <v/>
      </c>
      <c r="Q415" s="316" t="s">
        <v>14</v>
      </c>
      <c r="R415" s="316" t="str">
        <f>IFERROR(VLOOKUP(F415,[1]Trainingsarten!$A$9:$N$84,14,FALSE),"")</f>
        <v/>
      </c>
      <c r="S415" s="317" t="str">
        <f t="shared" si="77"/>
        <v/>
      </c>
      <c r="T415" s="393">
        <f t="shared" si="73"/>
        <v>37.395725541723571</v>
      </c>
      <c r="U415" s="92">
        <f t="shared" si="71"/>
        <v>33.733653299931689</v>
      </c>
      <c r="V415" s="318">
        <f t="shared" si="72"/>
        <v>-9.0719211337068231</v>
      </c>
      <c r="W415" s="321">
        <f t="shared" si="70"/>
        <v>1.1085584241123181</v>
      </c>
      <c r="X415" s="322"/>
      <c r="Y415" s="323"/>
      <c r="Z415" s="319"/>
      <c r="AA415" s="324"/>
      <c r="AB415" s="317"/>
    </row>
    <row r="416" spans="2:28" ht="16" thickBot="1" x14ac:dyDescent="0.25">
      <c r="B416" s="36">
        <f>SUM(K412:K418)</f>
        <v>318</v>
      </c>
      <c r="C416" s="325">
        <v>43504</v>
      </c>
      <c r="D416" s="319" t="s">
        <v>57</v>
      </c>
      <c r="E416" s="2257"/>
      <c r="F416" s="1280" t="s">
        <v>173</v>
      </c>
      <c r="G416" s="598">
        <v>4.5231481481481484E-2</v>
      </c>
      <c r="H416" s="1251">
        <v>12.2</v>
      </c>
      <c r="I416" s="701">
        <f t="shared" si="76"/>
        <v>3.7074984820886464E-3</v>
      </c>
      <c r="J416" s="525">
        <v>144</v>
      </c>
      <c r="K416" s="524">
        <v>90</v>
      </c>
      <c r="L416" s="525">
        <v>216</v>
      </c>
      <c r="M416" s="1254"/>
      <c r="N416" s="144">
        <f t="shared" si="75"/>
        <v>1.0326988010765845</v>
      </c>
      <c r="O416" s="1255" t="s">
        <v>171</v>
      </c>
      <c r="P416" s="315" t="str">
        <f>IFERROR(VLOOKUP(F416,[1]Trainingsarten!$A$9:$N$84,12,FALSE),"")</f>
        <v/>
      </c>
      <c r="Q416" s="316" t="s">
        <v>14</v>
      </c>
      <c r="R416" s="316" t="str">
        <f>IFERROR(VLOOKUP(F416,[1]Trainingsarten!$A$9:$N$84,14,FALSE),"")</f>
        <v/>
      </c>
      <c r="S416" s="317">
        <f t="shared" si="77"/>
        <v>1.5</v>
      </c>
      <c r="T416" s="393">
        <f t="shared" si="73"/>
        <v>44.910621892905915</v>
      </c>
      <c r="U416" s="92">
        <f t="shared" si="71"/>
        <v>35.073328221361884</v>
      </c>
      <c r="V416" s="318">
        <f t="shared" si="72"/>
        <v>-3.6620722417918827</v>
      </c>
      <c r="W416" s="321">
        <f t="shared" si="70"/>
        <v>1.2804779064438059</v>
      </c>
      <c r="X416" s="322"/>
      <c r="Y416" s="323"/>
      <c r="Z416" s="319"/>
      <c r="AA416" s="324"/>
      <c r="AB416" s="317"/>
    </row>
    <row r="417" spans="2:28" x14ac:dyDescent="0.2">
      <c r="B417" s="37" t="s">
        <v>27</v>
      </c>
      <c r="C417" s="325">
        <v>43505</v>
      </c>
      <c r="D417" s="319"/>
      <c r="E417" s="2257"/>
      <c r="F417" s="1280"/>
      <c r="G417" s="598"/>
      <c r="H417" s="1251" t="str">
        <f>IFERROR(VLOOKUP(F417,[1]Trainingsarten!$A$9:$K$84,10,FALSE),"")</f>
        <v/>
      </c>
      <c r="I417" s="701" t="str">
        <f t="shared" si="76"/>
        <v/>
      </c>
      <c r="J417" s="525"/>
      <c r="K417" s="524" t="str">
        <f>IFERROR(VLOOKUP(F417,[1]Trainingsarten!$A$9:$K$84,11,FALSE),"0")</f>
        <v>0</v>
      </c>
      <c r="L417" s="525"/>
      <c r="M417" s="1254"/>
      <c r="N417" s="144" t="str">
        <f t="shared" si="75"/>
        <v/>
      </c>
      <c r="O417" s="1255"/>
      <c r="P417" s="315" t="str">
        <f>IFERROR(VLOOKUP(F417,[1]Trainingsarten!$A$9:$N$84,12,FALSE),"")</f>
        <v/>
      </c>
      <c r="Q417" s="316" t="s">
        <v>14</v>
      </c>
      <c r="R417" s="316" t="str">
        <f>IFERROR(VLOOKUP(F417,[1]Trainingsarten!$A$9:$N$84,14,FALSE),"")</f>
        <v/>
      </c>
      <c r="S417" s="317" t="str">
        <f t="shared" si="77"/>
        <v/>
      </c>
      <c r="T417" s="393">
        <f t="shared" si="73"/>
        <v>38.494818765347929</v>
      </c>
      <c r="U417" s="92">
        <f t="shared" si="71"/>
        <v>34.238248977996122</v>
      </c>
      <c r="V417" s="318">
        <f t="shared" si="72"/>
        <v>-9.8372936715440318</v>
      </c>
      <c r="W417" s="321">
        <f t="shared" si="70"/>
        <v>1.1243220641945613</v>
      </c>
      <c r="X417" s="322"/>
      <c r="Y417" s="323"/>
      <c r="Z417" s="319"/>
      <c r="AA417" s="324"/>
      <c r="AB417" s="317"/>
    </row>
    <row r="418" spans="2:28" ht="16" thickBot="1" x14ac:dyDescent="0.25">
      <c r="B418" s="38">
        <f>AVERAGE(W412:W418)</f>
        <v>1.2188397926872312</v>
      </c>
      <c r="C418" s="269">
        <v>43506</v>
      </c>
      <c r="D418" s="55" t="s">
        <v>58</v>
      </c>
      <c r="E418" s="2255"/>
      <c r="F418" s="1281" t="s">
        <v>138</v>
      </c>
      <c r="G418" s="602">
        <v>5.5358796296296288E-2</v>
      </c>
      <c r="H418" s="1282">
        <v>14.17</v>
      </c>
      <c r="I418" s="706">
        <f t="shared" si="76"/>
        <v>3.9067605007971976E-3</v>
      </c>
      <c r="J418" s="537">
        <v>128</v>
      </c>
      <c r="K418" s="536">
        <v>88</v>
      </c>
      <c r="L418" s="537">
        <v>212</v>
      </c>
      <c r="M418" s="1283"/>
      <c r="N418" s="49">
        <f t="shared" si="75"/>
        <v>1.0680500110597329</v>
      </c>
      <c r="O418" s="1284" t="s">
        <v>266</v>
      </c>
      <c r="P418" s="341" t="str">
        <f>IFERROR(VLOOKUP(F418,[1]Trainingsarten!$A$9:$N$84,12,FALSE),"")</f>
        <v/>
      </c>
      <c r="Q418" s="342" t="s">
        <v>14</v>
      </c>
      <c r="R418" s="342" t="str">
        <f>IFERROR(VLOOKUP(F418,[1]Trainingsarten!$A$9:$N$84,14,FALSE),"")</f>
        <v/>
      </c>
      <c r="S418" s="53">
        <f t="shared" si="77"/>
        <v>1.65625</v>
      </c>
      <c r="T418" s="55">
        <f t="shared" si="73"/>
        <v>45.566987513155368</v>
      </c>
      <c r="U418" s="343">
        <f t="shared" si="71"/>
        <v>35.518290668996215</v>
      </c>
      <c r="V418" s="343">
        <f t="shared" si="72"/>
        <v>-4.2565697873518076</v>
      </c>
      <c r="W418" s="94">
        <f t="shared" si="70"/>
        <v>1.2829161160317499</v>
      </c>
      <c r="X418" s="322"/>
      <c r="Y418" s="323"/>
      <c r="Z418" s="319"/>
      <c r="AA418" s="324"/>
      <c r="AB418" s="317"/>
    </row>
    <row r="419" spans="2:28" ht="16" thickBot="1" x14ac:dyDescent="0.25">
      <c r="B419" s="1347">
        <f>B412+1</f>
        <v>7</v>
      </c>
      <c r="C419" s="59">
        <v>43507</v>
      </c>
      <c r="D419" s="60"/>
      <c r="E419" s="2247"/>
      <c r="F419" s="1286"/>
      <c r="G419" s="1247"/>
      <c r="H419" s="1248" t="str">
        <f>IFERROR(VLOOKUP(F419,[1]Trainingsarten!$A$9:$K$84,10,FALSE),"")</f>
        <v/>
      </c>
      <c r="I419" s="64" t="str">
        <f t="shared" si="76"/>
        <v/>
      </c>
      <c r="J419" s="1287"/>
      <c r="K419" s="551" t="str">
        <f>IFERROR(VLOOKUP(F419,[1]Trainingsarten!$A$9:$K$84,11,FALSE),"0")</f>
        <v>0</v>
      </c>
      <c r="L419" s="552"/>
      <c r="M419" s="809"/>
      <c r="N419" s="69" t="str">
        <f t="shared" si="75"/>
        <v/>
      </c>
      <c r="O419" s="1249"/>
      <c r="P419" s="347" t="str">
        <f>IFERROR(VLOOKUP(F419,[1]Trainingsarten!$A$9:$N$84,12,FALSE),"")</f>
        <v/>
      </c>
      <c r="Q419" s="72" t="s">
        <v>14</v>
      </c>
      <c r="R419" s="72" t="str">
        <f>IFERROR(VLOOKUP(F419,[1]Trainingsarten!$A$9:$N$84,14,FALSE),"")</f>
        <v/>
      </c>
      <c r="S419" s="1348" t="str">
        <f t="shared" si="77"/>
        <v/>
      </c>
      <c r="T419" s="2">
        <f t="shared" si="73"/>
        <v>39.057417868418888</v>
      </c>
      <c r="U419" s="4">
        <f t="shared" si="71"/>
        <v>34.67261708163916</v>
      </c>
      <c r="V419" s="349">
        <f t="shared" si="72"/>
        <v>-10.048696844159153</v>
      </c>
      <c r="W419" s="1349">
        <f t="shared" si="70"/>
        <v>1.1264629311498293</v>
      </c>
      <c r="X419" s="322"/>
      <c r="Y419" s="323"/>
      <c r="Z419" s="319"/>
      <c r="AA419" s="324"/>
      <c r="AB419" s="317"/>
    </row>
    <row r="420" spans="2:28" x14ac:dyDescent="0.2">
      <c r="B420" s="1350" t="s">
        <v>26</v>
      </c>
      <c r="C420" s="325">
        <v>43508</v>
      </c>
      <c r="D420" s="319" t="s">
        <v>59</v>
      </c>
      <c r="E420" s="2257"/>
      <c r="F420" s="1280" t="s">
        <v>176</v>
      </c>
      <c r="G420" s="598">
        <v>3.5092592592592592E-2</v>
      </c>
      <c r="H420" s="1251">
        <v>10.4</v>
      </c>
      <c r="I420" s="356">
        <f t="shared" si="76"/>
        <v>3.3742877492877492E-3</v>
      </c>
      <c r="J420" s="1256">
        <v>149</v>
      </c>
      <c r="K420" s="524">
        <v>75</v>
      </c>
      <c r="L420" s="525">
        <v>235</v>
      </c>
      <c r="M420" s="1254"/>
      <c r="N420" s="144">
        <f t="shared" si="75"/>
        <v>1.0225602755453502</v>
      </c>
      <c r="O420" s="1255" t="s">
        <v>171</v>
      </c>
      <c r="P420" s="315" t="str">
        <f>IFERROR(VLOOKUP(F420,[1]Trainingsarten!$A$9:$N$84,12,FALSE),"")</f>
        <v/>
      </c>
      <c r="Q420" s="316" t="s">
        <v>14</v>
      </c>
      <c r="R420" s="316" t="str">
        <f>IFERROR(VLOOKUP(F420,[1]Trainingsarten!$A$9:$N$84,14,FALSE),"")</f>
        <v/>
      </c>
      <c r="S420" s="317">
        <f t="shared" si="77"/>
        <v>1.5771812080536913</v>
      </c>
      <c r="T420" s="393">
        <f t="shared" si="73"/>
        <v>44.192072458644759</v>
      </c>
      <c r="U420" s="92">
        <f t="shared" si="71"/>
        <v>35.632792865409655</v>
      </c>
      <c r="V420" s="318">
        <f t="shared" si="72"/>
        <v>-4.3848007867797278</v>
      </c>
      <c r="W420" s="321">
        <f t="shared" si="70"/>
        <v>1.240207935021113</v>
      </c>
      <c r="X420" s="322"/>
      <c r="Y420" s="323"/>
      <c r="Z420" s="319"/>
      <c r="AA420" s="324"/>
      <c r="AB420" s="317"/>
    </row>
    <row r="421" spans="2:28" ht="16" thickBot="1" x14ac:dyDescent="0.25">
      <c r="B421" s="33">
        <f>SUM(H419:H425)</f>
        <v>46.07</v>
      </c>
      <c r="C421" s="325">
        <v>43509</v>
      </c>
      <c r="D421" s="319" t="s">
        <v>60</v>
      </c>
      <c r="E421" s="2257"/>
      <c r="F421" s="1280" t="s">
        <v>98</v>
      </c>
      <c r="G421" s="598">
        <v>4.3912037037037034E-2</v>
      </c>
      <c r="H421" s="1251">
        <v>11.6</v>
      </c>
      <c r="I421" s="356">
        <f t="shared" si="76"/>
        <v>3.7855204342273309E-3</v>
      </c>
      <c r="J421" s="1256">
        <v>134</v>
      </c>
      <c r="K421" s="524">
        <v>73</v>
      </c>
      <c r="L421" s="525">
        <v>217</v>
      </c>
      <c r="M421" s="1254"/>
      <c r="N421" s="144">
        <f t="shared" si="75"/>
        <v>1.0593129181677816</v>
      </c>
      <c r="O421" s="1255" t="s">
        <v>267</v>
      </c>
      <c r="P421" s="315" t="str">
        <f>IFERROR(VLOOKUP(F421,[1]Trainingsarten!$A$9:$N$84,12,FALSE),"")</f>
        <v/>
      </c>
      <c r="Q421" s="316" t="s">
        <v>14</v>
      </c>
      <c r="R421" s="316" t="str">
        <f>IFERROR(VLOOKUP(F421,[1]Trainingsarten!$A$9:$N$84,14,FALSE),"")</f>
        <v/>
      </c>
      <c r="S421" s="317">
        <f t="shared" si="77"/>
        <v>1.6194029850746268</v>
      </c>
      <c r="T421" s="393">
        <f t="shared" si="73"/>
        <v>48.307490678838363</v>
      </c>
      <c r="U421" s="92">
        <f t="shared" si="71"/>
        <v>36.522488273376091</v>
      </c>
      <c r="V421" s="318">
        <f t="shared" si="72"/>
        <v>-8.5592795932351038</v>
      </c>
      <c r="W421" s="321">
        <f t="shared" si="70"/>
        <v>1.3226779708230674</v>
      </c>
      <c r="X421" s="322"/>
      <c r="Y421" s="323"/>
      <c r="Z421" s="319"/>
      <c r="AA421" s="324"/>
      <c r="AB421" s="317"/>
    </row>
    <row r="422" spans="2:28" x14ac:dyDescent="0.2">
      <c r="B422" s="35" t="s">
        <v>9</v>
      </c>
      <c r="C422" s="325">
        <v>43510</v>
      </c>
      <c r="D422" s="319"/>
      <c r="E422" s="2257"/>
      <c r="F422" s="1280"/>
      <c r="G422" s="598"/>
      <c r="H422" s="1251" t="str">
        <f>IFERROR(VLOOKUP(F422,[1]Trainingsarten!$A$9:$K$84,10,FALSE),"")</f>
        <v/>
      </c>
      <c r="I422" s="356" t="str">
        <f t="shared" si="76"/>
        <v/>
      </c>
      <c r="J422" s="1256"/>
      <c r="K422" s="524" t="str">
        <f>IFERROR(VLOOKUP(F422,[1]Trainingsarten!$A$9:$K$84,11,FALSE),"0")</f>
        <v>0</v>
      </c>
      <c r="L422" s="525"/>
      <c r="M422" s="1254"/>
      <c r="N422" s="144" t="str">
        <f t="shared" si="75"/>
        <v/>
      </c>
      <c r="O422" s="1255"/>
      <c r="P422" s="315" t="str">
        <f>IFERROR(VLOOKUP(F422,[1]Trainingsarten!$A$9:$N$84,12,FALSE),"")</f>
        <v/>
      </c>
      <c r="Q422" s="316" t="s">
        <v>14</v>
      </c>
      <c r="R422" s="316" t="str">
        <f>IFERROR(VLOOKUP(F422,[1]Trainingsarten!$A$9:$N$84,14,FALSE),"")</f>
        <v/>
      </c>
      <c r="S422" s="317" t="str">
        <f t="shared" si="77"/>
        <v/>
      </c>
      <c r="T422" s="393">
        <f t="shared" si="73"/>
        <v>41.406420581861454</v>
      </c>
      <c r="U422" s="92">
        <f t="shared" si="71"/>
        <v>35.65290521924809</v>
      </c>
      <c r="V422" s="318">
        <f t="shared" si="72"/>
        <v>-11.785002405462272</v>
      </c>
      <c r="W422" s="321">
        <f t="shared" si="70"/>
        <v>1.1613757792592787</v>
      </c>
      <c r="X422" s="322"/>
      <c r="Y422" s="323"/>
      <c r="Z422" s="319"/>
      <c r="AA422" s="324"/>
      <c r="AB422" s="317"/>
    </row>
    <row r="423" spans="2:28" ht="16" thickBot="1" x14ac:dyDescent="0.25">
      <c r="B423" s="36">
        <f>SUM(K419:K425)</f>
        <v>307</v>
      </c>
      <c r="C423" s="325">
        <v>43511</v>
      </c>
      <c r="D423" s="319" t="s">
        <v>61</v>
      </c>
      <c r="E423" s="2257"/>
      <c r="F423" s="1280" t="s">
        <v>268</v>
      </c>
      <c r="G423" s="598">
        <v>3.0486111111111113E-2</v>
      </c>
      <c r="H423" s="1251">
        <v>9.5399999999999991</v>
      </c>
      <c r="I423" s="356">
        <f t="shared" si="76"/>
        <v>3.1956091311437229E-3</v>
      </c>
      <c r="J423" s="1256">
        <v>152</v>
      </c>
      <c r="K423" s="524">
        <v>68</v>
      </c>
      <c r="L423" s="525">
        <v>249</v>
      </c>
      <c r="M423" s="1254"/>
      <c r="N423" s="144">
        <f t="shared" si="75"/>
        <v>1.0261053224443821</v>
      </c>
      <c r="O423" s="1255" t="s">
        <v>171</v>
      </c>
      <c r="P423" s="315">
        <f>IFERROR(VLOOKUP(F423,[1]Trainingsarten!$A$9:$N$84,12,FALSE),"")</f>
        <v>243.25</v>
      </c>
      <c r="Q423" s="316" t="s">
        <v>14</v>
      </c>
      <c r="R423" s="316">
        <f>IFERROR(VLOOKUP(F423,[1]Trainingsarten!$A$9:$N$84,14,FALSE),"")</f>
        <v>267.75</v>
      </c>
      <c r="S423" s="317">
        <f t="shared" si="77"/>
        <v>1.638157894736842</v>
      </c>
      <c r="T423" s="393">
        <f t="shared" si="73"/>
        <v>45.205503355881248</v>
      </c>
      <c r="U423" s="92">
        <f t="shared" si="71"/>
        <v>36.423074142599326</v>
      </c>
      <c r="V423" s="318">
        <f t="shared" si="72"/>
        <v>-5.7535153626133635</v>
      </c>
      <c r="W423" s="321">
        <f t="shared" si="70"/>
        <v>1.2411226789616381</v>
      </c>
      <c r="X423" s="322"/>
      <c r="Y423" s="323"/>
      <c r="Z423" s="319"/>
      <c r="AA423" s="324"/>
      <c r="AB423" s="317"/>
    </row>
    <row r="424" spans="2:28" x14ac:dyDescent="0.2">
      <c r="B424" s="37" t="s">
        <v>27</v>
      </c>
      <c r="C424" s="325">
        <v>43512</v>
      </c>
      <c r="D424" s="319"/>
      <c r="E424" s="2257"/>
      <c r="F424" s="1280"/>
      <c r="G424" s="598"/>
      <c r="H424" s="1251" t="str">
        <f>IFERROR(VLOOKUP(F424,[1]Trainingsarten!$A$9:$K$84,10,FALSE),"")</f>
        <v/>
      </c>
      <c r="I424" s="356" t="str">
        <f t="shared" si="76"/>
        <v/>
      </c>
      <c r="J424" s="1256"/>
      <c r="K424" s="524" t="str">
        <f>IFERROR(VLOOKUP(F424,[1]Trainingsarten!$A$9:$K$84,11,FALSE),"0")</f>
        <v>0</v>
      </c>
      <c r="L424" s="525"/>
      <c r="M424" s="1254"/>
      <c r="N424" s="144" t="str">
        <f t="shared" si="75"/>
        <v/>
      </c>
      <c r="O424" s="1255"/>
      <c r="P424" s="315" t="str">
        <f>IFERROR(VLOOKUP(F424,[1]Trainingsarten!$A$9:$N$84,12,FALSE),"")</f>
        <v/>
      </c>
      <c r="Q424" s="316" t="s">
        <v>14</v>
      </c>
      <c r="R424" s="316" t="str">
        <f>IFERROR(VLOOKUP(F424,[1]Trainingsarten!$A$9:$N$84,14,FALSE),"")</f>
        <v/>
      </c>
      <c r="S424" s="317" t="str">
        <f t="shared" si="77"/>
        <v/>
      </c>
      <c r="T424" s="393">
        <f t="shared" si="73"/>
        <v>38.74757430504107</v>
      </c>
      <c r="U424" s="92">
        <f t="shared" si="71"/>
        <v>35.555858091585058</v>
      </c>
      <c r="V424" s="318">
        <f t="shared" si="72"/>
        <v>-8.7824292132819224</v>
      </c>
      <c r="W424" s="321">
        <f t="shared" si="70"/>
        <v>1.0897662546980238</v>
      </c>
      <c r="X424" s="322"/>
      <c r="Y424" s="323"/>
      <c r="Z424" s="319"/>
      <c r="AA424" s="324"/>
      <c r="AB424" s="317"/>
    </row>
    <row r="425" spans="2:28" ht="16" thickBot="1" x14ac:dyDescent="0.25">
      <c r="B425" s="38">
        <f>AVERAGE(W419:W425)</f>
        <v>1.2049704882225538</v>
      </c>
      <c r="C425" s="150">
        <v>43513</v>
      </c>
      <c r="D425" s="393" t="s">
        <v>62</v>
      </c>
      <c r="E425" s="2261"/>
      <c r="F425" s="1326" t="s">
        <v>138</v>
      </c>
      <c r="G425" s="1257">
        <v>5.5381944444444442E-2</v>
      </c>
      <c r="H425" s="1258">
        <v>14.53</v>
      </c>
      <c r="I425" s="1327">
        <f t="shared" si="76"/>
        <v>3.8115584614208152E-3</v>
      </c>
      <c r="J425" s="1328">
        <v>132</v>
      </c>
      <c r="K425" s="573">
        <v>91</v>
      </c>
      <c r="L425" s="574">
        <v>216</v>
      </c>
      <c r="M425" s="729"/>
      <c r="N425" s="88">
        <f t="shared" si="75"/>
        <v>1.0616840094092512</v>
      </c>
      <c r="O425" s="1259" t="s">
        <v>266</v>
      </c>
      <c r="P425" s="1260" t="str">
        <f>IFERROR(VLOOKUP(F425,[1]Trainingsarten!$A$9:$N$84,12,FALSE),"")</f>
        <v/>
      </c>
      <c r="Q425" s="1329" t="s">
        <v>14</v>
      </c>
      <c r="R425" s="1329" t="str">
        <f>IFERROR(VLOOKUP(F425,[1]Trainingsarten!$A$9:$N$84,14,FALSE),"")</f>
        <v/>
      </c>
      <c r="S425" s="53">
        <f t="shared" si="77"/>
        <v>1.6363636363636365</v>
      </c>
      <c r="T425" s="79">
        <f t="shared" si="73"/>
        <v>46.212206547178063</v>
      </c>
      <c r="U425" s="1261">
        <f t="shared" si="71"/>
        <v>36.87595670845208</v>
      </c>
      <c r="V425" s="1261">
        <f t="shared" si="72"/>
        <v>-3.1917162134560115</v>
      </c>
      <c r="W425" s="895">
        <f t="shared" ref="W425:W488" si="78">T425/U425</f>
        <v>1.2531798676449277</v>
      </c>
      <c r="X425" s="7"/>
      <c r="Y425" s="8"/>
      <c r="Z425" s="6"/>
      <c r="AA425" s="9"/>
      <c r="AB425" s="10"/>
    </row>
    <row r="426" spans="2:28" ht="16" thickBot="1" x14ac:dyDescent="0.25">
      <c r="B426" s="1351">
        <f>B419+1</f>
        <v>8</v>
      </c>
      <c r="C426" s="1352">
        <v>43514</v>
      </c>
      <c r="D426" s="1353"/>
      <c r="E426" s="2299"/>
      <c r="F426" s="1354"/>
      <c r="G426" s="1355"/>
      <c r="H426" s="1356" t="str">
        <f>IFERROR(VLOOKUP(F426,[1]Trainingsarten!$A$9:$K$84,10,FALSE),"")</f>
        <v/>
      </c>
      <c r="I426" s="1357" t="str">
        <f t="shared" si="76"/>
        <v/>
      </c>
      <c r="J426" s="1358"/>
      <c r="K426" s="1359" t="str">
        <f>IFERROR(VLOOKUP(F426,[1]Trainingsarten!$A$9:$K$84,11,FALSE),"0")</f>
        <v>0</v>
      </c>
      <c r="L426" s="1358"/>
      <c r="M426" s="1360"/>
      <c r="N426" s="1361" t="str">
        <f t="shared" si="75"/>
        <v/>
      </c>
      <c r="O426" s="1362"/>
      <c r="P426" s="1363" t="str">
        <f>IFERROR(VLOOKUP(F426,[1]Trainingsarten!$A$9:$N$84,12,FALSE),"")</f>
        <v/>
      </c>
      <c r="Q426" s="1364" t="s">
        <v>14</v>
      </c>
      <c r="R426" s="1364" t="str">
        <f>IFERROR(VLOOKUP(F426,[1]Trainingsarten!$A$9:$N$84,14,FALSE),"")</f>
        <v/>
      </c>
      <c r="S426" s="1365" t="str">
        <f t="shared" si="77"/>
        <v/>
      </c>
      <c r="T426" s="1276">
        <f t="shared" si="73"/>
        <v>39.610462754724054</v>
      </c>
      <c r="U426" s="1277">
        <f t="shared" si="71"/>
        <v>35.997957739203223</v>
      </c>
      <c r="V426" s="1366">
        <f t="shared" si="72"/>
        <v>-9.3362498387259834</v>
      </c>
      <c r="W426" s="350">
        <f t="shared" si="78"/>
        <v>1.1003530545174975</v>
      </c>
      <c r="X426" s="7"/>
      <c r="Y426" s="8"/>
      <c r="Z426" s="6"/>
      <c r="AA426" s="9"/>
      <c r="AB426" s="10"/>
    </row>
    <row r="427" spans="2:28" x14ac:dyDescent="0.2">
      <c r="B427" s="1367" t="s">
        <v>26</v>
      </c>
      <c r="C427" s="12">
        <v>43515</v>
      </c>
      <c r="D427" s="6" t="s">
        <v>63</v>
      </c>
      <c r="E427" s="2244"/>
      <c r="F427" s="1280" t="s">
        <v>56</v>
      </c>
      <c r="G427" s="598">
        <v>3.9120370370370368E-2</v>
      </c>
      <c r="H427" s="1251">
        <v>10.5</v>
      </c>
      <c r="I427" s="701">
        <f t="shared" si="76"/>
        <v>3.7257495590828924E-3</v>
      </c>
      <c r="J427" s="525">
        <v>139</v>
      </c>
      <c r="K427" s="524">
        <v>72</v>
      </c>
      <c r="L427" s="525">
        <v>216</v>
      </c>
      <c r="M427" s="1254"/>
      <c r="N427" s="144">
        <f t="shared" si="75"/>
        <v>1.0377825159914713</v>
      </c>
      <c r="O427" s="1255" t="s">
        <v>171</v>
      </c>
      <c r="P427" s="315">
        <f>IFERROR(VLOOKUP(F427,[1]Trainingsarten!$A$9:$N$84,12,FALSE),"")</f>
        <v>279.53100000000006</v>
      </c>
      <c r="Q427" s="316" t="s">
        <v>14</v>
      </c>
      <c r="R427" s="316">
        <f>IFERROR(VLOOKUP(F427,[1]Trainingsarten!$A$9:$N$84,14,FALSE),"")</f>
        <v>306.15300000000002</v>
      </c>
      <c r="S427" s="317">
        <f t="shared" si="77"/>
        <v>1.5539568345323742</v>
      </c>
      <c r="T427" s="393">
        <f t="shared" si="73"/>
        <v>44.237539504049188</v>
      </c>
      <c r="U427" s="92">
        <f t="shared" si="71"/>
        <v>36.855149221603149</v>
      </c>
      <c r="V427" s="318">
        <f t="shared" si="72"/>
        <v>-3.6125050155208314</v>
      </c>
      <c r="W427" s="321">
        <f t="shared" si="78"/>
        <v>1.2003082456146656</v>
      </c>
      <c r="X427" s="322"/>
      <c r="Y427" s="323"/>
      <c r="Z427" s="319"/>
      <c r="AA427" s="324"/>
      <c r="AB427" s="317"/>
    </row>
    <row r="428" spans="2:28" ht="16" thickBot="1" x14ac:dyDescent="0.25">
      <c r="B428" s="33">
        <f>SUM(H426:H432)</f>
        <v>46.739999999999995</v>
      </c>
      <c r="C428" s="325">
        <v>43516</v>
      </c>
      <c r="D428" s="319" t="s">
        <v>64</v>
      </c>
      <c r="E428" s="2257"/>
      <c r="F428" s="1280" t="s">
        <v>98</v>
      </c>
      <c r="G428" s="598">
        <v>4.5405092592592594E-2</v>
      </c>
      <c r="H428" s="1251">
        <v>11.62</v>
      </c>
      <c r="I428" s="701">
        <f t="shared" si="76"/>
        <v>3.9074950596034936E-3</v>
      </c>
      <c r="J428" s="525">
        <v>128</v>
      </c>
      <c r="K428" s="524">
        <v>71</v>
      </c>
      <c r="L428" s="525">
        <v>212</v>
      </c>
      <c r="M428" s="1254"/>
      <c r="N428" s="144">
        <f t="shared" si="75"/>
        <v>1.0682508284738099</v>
      </c>
      <c r="O428" s="1255" t="s">
        <v>267</v>
      </c>
      <c r="P428" s="315" t="str">
        <f>IFERROR(VLOOKUP(F428,[1]Trainingsarten!$A$9:$N$84,12,FALSE),"")</f>
        <v/>
      </c>
      <c r="Q428" s="316" t="s">
        <v>14</v>
      </c>
      <c r="R428" s="316" t="str">
        <f>IFERROR(VLOOKUP(F428,[1]Trainingsarten!$A$9:$N$84,14,FALSE),"")</f>
        <v/>
      </c>
      <c r="S428" s="317">
        <f t="shared" si="77"/>
        <v>1.65625</v>
      </c>
      <c r="T428" s="393">
        <f t="shared" si="73"/>
        <v>48.060748146327875</v>
      </c>
      <c r="U428" s="92">
        <f t="shared" si="71"/>
        <v>37.668121859184026</v>
      </c>
      <c r="V428" s="318">
        <f t="shared" si="72"/>
        <v>-7.382390282446039</v>
      </c>
      <c r="W428" s="321">
        <f t="shared" si="78"/>
        <v>1.2758997734475572</v>
      </c>
      <c r="X428" s="322"/>
      <c r="Y428" s="323"/>
      <c r="Z428" s="319"/>
      <c r="AA428" s="324"/>
      <c r="AB428" s="317"/>
    </row>
    <row r="429" spans="2:28" x14ac:dyDescent="0.2">
      <c r="B429" s="35" t="s">
        <v>9</v>
      </c>
      <c r="C429" s="325">
        <v>43517</v>
      </c>
      <c r="D429" s="319"/>
      <c r="E429" s="2257"/>
      <c r="F429" s="1280"/>
      <c r="G429" s="598"/>
      <c r="H429" s="1251" t="str">
        <f>IFERROR(VLOOKUP(F429,[1]Trainingsarten!$A$9:$K$84,10,FALSE),"")</f>
        <v/>
      </c>
      <c r="I429" s="701" t="str">
        <f t="shared" si="76"/>
        <v/>
      </c>
      <c r="J429" s="525"/>
      <c r="K429" s="524" t="str">
        <f>IFERROR(VLOOKUP(F429,[1]Trainingsarten!$A$9:$K$84,11,FALSE),"0")</f>
        <v>0</v>
      </c>
      <c r="L429" s="525"/>
      <c r="M429" s="1254"/>
      <c r="N429" s="144" t="str">
        <f t="shared" si="75"/>
        <v/>
      </c>
      <c r="O429" s="1255"/>
      <c r="P429" s="315" t="str">
        <f>IFERROR(VLOOKUP(F429,[1]Trainingsarten!$A$9:$N$84,12,FALSE),"")</f>
        <v/>
      </c>
      <c r="Q429" s="316" t="s">
        <v>14</v>
      </c>
      <c r="R429" s="316" t="str">
        <f>IFERROR(VLOOKUP(F429,[1]Trainingsarten!$A$9:$N$84,14,FALSE),"")</f>
        <v/>
      </c>
      <c r="S429" s="317" t="str">
        <f t="shared" si="77"/>
        <v/>
      </c>
      <c r="T429" s="393">
        <f t="shared" si="73"/>
        <v>41.194926982566749</v>
      </c>
      <c r="U429" s="92">
        <f t="shared" si="71"/>
        <v>36.771261814917743</v>
      </c>
      <c r="V429" s="318">
        <f t="shared" si="72"/>
        <v>-10.392626287143848</v>
      </c>
      <c r="W429" s="321">
        <f t="shared" si="78"/>
        <v>1.120302240100294</v>
      </c>
      <c r="X429" s="322"/>
      <c r="Y429" s="323"/>
      <c r="Z429" s="319"/>
      <c r="AA429" s="324"/>
      <c r="AB429" s="317"/>
    </row>
    <row r="430" spans="2:28" ht="16" thickBot="1" x14ac:dyDescent="0.25">
      <c r="B430" s="36">
        <f>SUM(K426:K432)</f>
        <v>312</v>
      </c>
      <c r="C430" s="325">
        <v>43518</v>
      </c>
      <c r="D430" s="319" t="s">
        <v>65</v>
      </c>
      <c r="E430" s="2257"/>
      <c r="F430" s="1280" t="s">
        <v>222</v>
      </c>
      <c r="G430" s="598">
        <v>4.2615740740740739E-2</v>
      </c>
      <c r="H430" s="1251">
        <v>10.6</v>
      </c>
      <c r="I430" s="701">
        <f t="shared" si="76"/>
        <v>4.0203529000698811E-3</v>
      </c>
      <c r="J430" s="525">
        <v>135</v>
      </c>
      <c r="K430" s="524">
        <v>64</v>
      </c>
      <c r="L430" s="525">
        <v>206</v>
      </c>
      <c r="M430" s="1254"/>
      <c r="N430" s="144">
        <f t="shared" si="75"/>
        <v>1.0679977471134892</v>
      </c>
      <c r="O430" s="1255" t="s">
        <v>269</v>
      </c>
      <c r="P430" s="315" t="str">
        <f>IFERROR(VLOOKUP(F430,[1]Trainingsarten!$A$9:$N$84,12,FALSE),"")</f>
        <v/>
      </c>
      <c r="Q430" s="316" t="s">
        <v>14</v>
      </c>
      <c r="R430" s="316" t="str">
        <f>IFERROR(VLOOKUP(F430,[1]Trainingsarten!$A$9:$N$84,14,FALSE),"")</f>
        <v/>
      </c>
      <c r="S430" s="317">
        <f t="shared" si="77"/>
        <v>1.5259259259259259</v>
      </c>
      <c r="T430" s="393">
        <f t="shared" si="73"/>
        <v>44.452794556485784</v>
      </c>
      <c r="U430" s="92">
        <f t="shared" si="71"/>
        <v>37.41956510503875</v>
      </c>
      <c r="V430" s="318">
        <f t="shared" si="72"/>
        <v>-4.4236651676490055</v>
      </c>
      <c r="W430" s="321">
        <f t="shared" si="78"/>
        <v>1.1879559378016387</v>
      </c>
      <c r="X430" s="322"/>
      <c r="Y430" s="323"/>
      <c r="Z430" s="319"/>
      <c r="AA430" s="324"/>
      <c r="AB430" s="317"/>
    </row>
    <row r="431" spans="2:28" x14ac:dyDescent="0.2">
      <c r="B431" s="37" t="s">
        <v>27</v>
      </c>
      <c r="C431" s="325">
        <v>43519</v>
      </c>
      <c r="D431" s="319"/>
      <c r="E431" s="2257"/>
      <c r="F431" s="1280"/>
      <c r="G431" s="598"/>
      <c r="H431" s="1251" t="str">
        <f>IFERROR(VLOOKUP(F431,[1]Trainingsarten!$A$9:$K$84,10,FALSE),"")</f>
        <v/>
      </c>
      <c r="I431" s="701" t="str">
        <f t="shared" si="76"/>
        <v/>
      </c>
      <c r="J431" s="525"/>
      <c r="K431" s="524" t="str">
        <f>IFERROR(VLOOKUP(F431,[1]Trainingsarten!$A$9:$K$84,11,FALSE),"0")</f>
        <v>0</v>
      </c>
      <c r="L431" s="525"/>
      <c r="M431" s="1254"/>
      <c r="N431" s="144" t="str">
        <f t="shared" si="75"/>
        <v/>
      </c>
      <c r="O431" s="1255"/>
      <c r="P431" s="315" t="str">
        <f>IFERROR(VLOOKUP(F431,[1]Trainingsarten!$A$9:$N$84,12,FALSE),"")</f>
        <v/>
      </c>
      <c r="Q431" s="316" t="s">
        <v>14</v>
      </c>
      <c r="R431" s="316" t="str">
        <f>IFERROR(VLOOKUP(F431,[1]Trainingsarten!$A$9:$N$84,14,FALSE),"")</f>
        <v/>
      </c>
      <c r="S431" s="317" t="str">
        <f t="shared" si="77"/>
        <v/>
      </c>
      <c r="T431" s="393">
        <f t="shared" si="73"/>
        <v>38.102395334130669</v>
      </c>
      <c r="U431" s="92">
        <f t="shared" si="71"/>
        <v>36.528623078728302</v>
      </c>
      <c r="V431" s="318">
        <f t="shared" si="72"/>
        <v>-7.0332294514470348</v>
      </c>
      <c r="W431" s="321">
        <f t="shared" si="78"/>
        <v>1.0430832624599755</v>
      </c>
      <c r="X431" s="322"/>
      <c r="Y431" s="323"/>
      <c r="Z431" s="319"/>
      <c r="AA431" s="324"/>
      <c r="AB431" s="317"/>
    </row>
    <row r="432" spans="2:28" ht="16" thickBot="1" x14ac:dyDescent="0.25">
      <c r="B432" s="38">
        <f>AVERAGE(W426:W432)</f>
        <v>1.1681242038888917</v>
      </c>
      <c r="C432" s="1368">
        <v>43520</v>
      </c>
      <c r="D432" s="1369" t="s">
        <v>66</v>
      </c>
      <c r="E432" s="2300" t="s">
        <v>40</v>
      </c>
      <c r="F432" s="1370" t="s">
        <v>41</v>
      </c>
      <c r="G432" s="1371">
        <v>4.0706018518518523E-2</v>
      </c>
      <c r="H432" s="1372">
        <v>14.02</v>
      </c>
      <c r="I432" s="1373">
        <f t="shared" si="76"/>
        <v>2.9034250013208647E-3</v>
      </c>
      <c r="J432" s="1374">
        <v>165</v>
      </c>
      <c r="K432" s="536">
        <v>105</v>
      </c>
      <c r="L432" s="1374">
        <v>273</v>
      </c>
      <c r="M432" s="1375"/>
      <c r="N432" s="1376">
        <f t="shared" si="75"/>
        <v>1.0221442715097837</v>
      </c>
      <c r="O432" s="1377" t="s">
        <v>171</v>
      </c>
      <c r="P432" s="1378" t="str">
        <f>IFERROR(VLOOKUP(F432,[1]Trainingsarten!$A$9:$N$84,12,FALSE),"")</f>
        <v/>
      </c>
      <c r="Q432" s="1379" t="s">
        <v>14</v>
      </c>
      <c r="R432" s="1379" t="str">
        <f>IFERROR(VLOOKUP(F432,[1]Trainingsarten!$A$9:$N$84,14,FALSE),"")</f>
        <v/>
      </c>
      <c r="S432" s="53">
        <f t="shared" si="77"/>
        <v>1.6545454545454545</v>
      </c>
      <c r="T432" s="55">
        <f t="shared" si="73"/>
        <v>47.65919600068343</v>
      </c>
      <c r="U432" s="343">
        <f t="shared" si="71"/>
        <v>38.1588939578062</v>
      </c>
      <c r="V432" s="343">
        <f t="shared" si="72"/>
        <v>-1.5737722554023676</v>
      </c>
      <c r="W432" s="94">
        <f t="shared" si="78"/>
        <v>1.2489669132806127</v>
      </c>
      <c r="X432" s="322"/>
      <c r="Y432" s="323"/>
      <c r="Z432" s="319"/>
      <c r="AA432" s="324"/>
      <c r="AB432" s="317"/>
    </row>
    <row r="433" spans="2:28" ht="16" thickBot="1" x14ac:dyDescent="0.25">
      <c r="B433" s="1380">
        <f>B426+1</f>
        <v>9</v>
      </c>
      <c r="C433" s="389">
        <v>43521</v>
      </c>
      <c r="D433" s="60"/>
      <c r="E433" s="2247"/>
      <c r="F433" s="1286"/>
      <c r="G433" s="1247"/>
      <c r="H433" s="1248" t="str">
        <f>IFERROR(VLOOKUP(F433,[1]Trainingsarten!$A$9:$K$84,10,FALSE),"")</f>
        <v/>
      </c>
      <c r="I433" s="64" t="str">
        <f t="shared" si="76"/>
        <v/>
      </c>
      <c r="J433" s="1287"/>
      <c r="K433" s="551" t="str">
        <f>IFERROR(VLOOKUP(F433,[1]Trainingsarten!$A$9:$K$84,11,FALSE),"0")</f>
        <v>0</v>
      </c>
      <c r="L433" s="552"/>
      <c r="M433" s="809"/>
      <c r="N433" s="69" t="str">
        <f t="shared" si="75"/>
        <v/>
      </c>
      <c r="O433" s="1249"/>
      <c r="P433" s="347" t="str">
        <f>IFERROR(VLOOKUP(F433,[1]Trainingsarten!$A$9:$N$84,12,FALSE),"")</f>
        <v/>
      </c>
      <c r="Q433" s="72" t="s">
        <v>14</v>
      </c>
      <c r="R433" s="72" t="str">
        <f>IFERROR(VLOOKUP(F433,[1]Trainingsarten!$A$9:$N$84,14,FALSE),"")</f>
        <v/>
      </c>
      <c r="S433" s="1381" t="str">
        <f t="shared" si="77"/>
        <v/>
      </c>
      <c r="T433" s="2">
        <f t="shared" si="73"/>
        <v>40.850739429157223</v>
      </c>
      <c r="U433" s="4">
        <f t="shared" si="71"/>
        <v>37.250348863572718</v>
      </c>
      <c r="V433" s="349">
        <f t="shared" si="72"/>
        <v>-9.5003020428772302</v>
      </c>
      <c r="W433" s="1382">
        <f t="shared" si="78"/>
        <v>1.0966538750756598</v>
      </c>
      <c r="X433" s="322"/>
      <c r="Y433" s="323"/>
      <c r="Z433" s="319"/>
      <c r="AA433" s="324"/>
      <c r="AB433" s="317"/>
    </row>
    <row r="434" spans="2:28" x14ac:dyDescent="0.2">
      <c r="B434" s="1383" t="s">
        <v>26</v>
      </c>
      <c r="C434" s="325">
        <v>43522</v>
      </c>
      <c r="D434" s="319"/>
      <c r="E434" s="2257"/>
      <c r="F434" s="1280"/>
      <c r="G434" s="598"/>
      <c r="H434" s="1251" t="str">
        <f>IFERROR(VLOOKUP(F434,[1]Trainingsarten!$A$9:$K$84,10,FALSE),"")</f>
        <v/>
      </c>
      <c r="I434" s="356" t="str">
        <f t="shared" si="76"/>
        <v/>
      </c>
      <c r="J434" s="1256"/>
      <c r="K434" s="524" t="str">
        <f>IFERROR(VLOOKUP(F434,[1]Trainingsarten!$A$9:$K$84,11,FALSE),"0")</f>
        <v>0</v>
      </c>
      <c r="L434" s="525"/>
      <c r="M434" s="1254"/>
      <c r="N434" s="144" t="str">
        <f t="shared" si="75"/>
        <v/>
      </c>
      <c r="O434" s="1255"/>
      <c r="P434" s="315" t="str">
        <f>IFERROR(VLOOKUP(F434,[1]Trainingsarten!$A$9:$N$84,12,FALSE),"")</f>
        <v/>
      </c>
      <c r="Q434" s="316" t="s">
        <v>14</v>
      </c>
      <c r="R434" s="316" t="str">
        <f>IFERROR(VLOOKUP(F434,[1]Trainingsarten!$A$9:$N$84,14,FALSE),"")</f>
        <v/>
      </c>
      <c r="S434" s="317" t="str">
        <f t="shared" si="77"/>
        <v/>
      </c>
      <c r="T434" s="393">
        <f t="shared" si="73"/>
        <v>35.014919510706193</v>
      </c>
      <c r="U434" s="92">
        <f t="shared" si="71"/>
        <v>36.363435795392412</v>
      </c>
      <c r="V434" s="318">
        <f t="shared" si="72"/>
        <v>-3.6003905655845045</v>
      </c>
      <c r="W434" s="321">
        <f t="shared" si="78"/>
        <v>0.96291559762740875</v>
      </c>
      <c r="X434" s="322"/>
      <c r="Y434" s="323"/>
      <c r="Z434" s="319"/>
      <c r="AA434" s="324"/>
      <c r="AB434" s="317"/>
    </row>
    <row r="435" spans="2:28" ht="16" thickBot="1" x14ac:dyDescent="0.25">
      <c r="B435" s="33">
        <f>SUM(H433:H439)</f>
        <v>10.58</v>
      </c>
      <c r="C435" s="325">
        <v>43523</v>
      </c>
      <c r="D435" s="319" t="s">
        <v>67</v>
      </c>
      <c r="E435" s="2257"/>
      <c r="F435" s="1280" t="s">
        <v>98</v>
      </c>
      <c r="G435" s="598">
        <v>4.1203703703703708E-2</v>
      </c>
      <c r="H435" s="1251">
        <v>10.58</v>
      </c>
      <c r="I435" s="356">
        <f t="shared" si="76"/>
        <v>3.8944899530910875E-3</v>
      </c>
      <c r="J435" s="1256">
        <v>128</v>
      </c>
      <c r="K435" s="524">
        <v>63</v>
      </c>
      <c r="L435" s="525">
        <v>213</v>
      </c>
      <c r="M435" s="1254"/>
      <c r="N435" s="144">
        <f t="shared" si="75"/>
        <v>1.0697175746974015</v>
      </c>
      <c r="O435" s="1255" t="s">
        <v>267</v>
      </c>
      <c r="P435" s="315" t="str">
        <f>IFERROR(VLOOKUP(F435,[1]Trainingsarten!$A$9:$N$84,12,FALSE),"")</f>
        <v/>
      </c>
      <c r="Q435" s="316" t="s">
        <v>14</v>
      </c>
      <c r="R435" s="316" t="str">
        <f>IFERROR(VLOOKUP(F435,[1]Trainingsarten!$A$9:$N$84,14,FALSE),"")</f>
        <v/>
      </c>
      <c r="S435" s="317">
        <f t="shared" si="77"/>
        <v>1.6640625</v>
      </c>
      <c r="T435" s="393">
        <f t="shared" si="73"/>
        <v>39.012788152033878</v>
      </c>
      <c r="U435" s="92">
        <f t="shared" si="71"/>
        <v>36.997639705025925</v>
      </c>
      <c r="V435" s="318">
        <f t="shared" si="72"/>
        <v>1.3485162846862195</v>
      </c>
      <c r="W435" s="321">
        <f t="shared" si="78"/>
        <v>1.054466946082893</v>
      </c>
      <c r="X435" s="322"/>
      <c r="Y435" s="323"/>
      <c r="Z435" s="319"/>
      <c r="AA435" s="324"/>
      <c r="AB435" s="317"/>
    </row>
    <row r="436" spans="2:28" x14ac:dyDescent="0.2">
      <c r="B436" s="35" t="s">
        <v>9</v>
      </c>
      <c r="C436" s="325">
        <v>43524</v>
      </c>
      <c r="D436" s="319"/>
      <c r="E436" s="2257"/>
      <c r="F436" s="1280"/>
      <c r="G436" s="598"/>
      <c r="H436" s="1251" t="str">
        <f>IFERROR(VLOOKUP(F436,[1]Trainingsarten!$A$9:$K$84,10,FALSE),"")</f>
        <v/>
      </c>
      <c r="I436" s="356" t="str">
        <f t="shared" si="76"/>
        <v/>
      </c>
      <c r="J436" s="1256"/>
      <c r="K436" s="524" t="str">
        <f>IFERROR(VLOOKUP(F436,[1]Trainingsarten!$A$9:$K$84,11,FALSE),"0")</f>
        <v>0</v>
      </c>
      <c r="L436" s="525"/>
      <c r="M436" s="1254"/>
      <c r="N436" s="144" t="str">
        <f t="shared" si="75"/>
        <v/>
      </c>
      <c r="O436" s="1255"/>
      <c r="P436" s="315" t="str">
        <f>IFERROR(VLOOKUP(F436,[1]Trainingsarten!$A$9:$N$84,12,FALSE),"")</f>
        <v/>
      </c>
      <c r="Q436" s="316" t="s">
        <v>14</v>
      </c>
      <c r="R436" s="316" t="str">
        <f>IFERROR(VLOOKUP(F436,[1]Trainingsarten!$A$9:$N$84,14,FALSE),"")</f>
        <v/>
      </c>
      <c r="S436" s="317" t="str">
        <f t="shared" si="77"/>
        <v/>
      </c>
      <c r="T436" s="393">
        <f t="shared" si="73"/>
        <v>33.439532701743325</v>
      </c>
      <c r="U436" s="92">
        <f t="shared" si="71"/>
        <v>36.116743521572928</v>
      </c>
      <c r="V436" s="318">
        <f t="shared" si="72"/>
        <v>-2.0151484470079524</v>
      </c>
      <c r="W436" s="321">
        <f t="shared" si="78"/>
        <v>0.92587341607278417</v>
      </c>
      <c r="X436" s="322"/>
      <c r="Y436" s="323"/>
      <c r="Z436" s="319"/>
      <c r="AA436" s="324"/>
      <c r="AB436" s="317"/>
    </row>
    <row r="437" spans="2:28" ht="16" thickBot="1" x14ac:dyDescent="0.25">
      <c r="B437" s="36">
        <f>SUM(K433:K439)</f>
        <v>63</v>
      </c>
      <c r="C437" s="325">
        <v>43525</v>
      </c>
      <c r="D437" s="319"/>
      <c r="E437" s="2257"/>
      <c r="F437" s="1280"/>
      <c r="G437" s="598"/>
      <c r="H437" s="1251" t="str">
        <f>IFERROR(VLOOKUP(F437,[1]Trainingsarten!$A$9:$K$84,10,FALSE),"")</f>
        <v/>
      </c>
      <c r="I437" s="356" t="str">
        <f t="shared" si="76"/>
        <v/>
      </c>
      <c r="J437" s="1256"/>
      <c r="K437" s="524" t="str">
        <f>IFERROR(VLOOKUP(F437,[1]Trainingsarten!$A$9:$K$84,11,FALSE),"0")</f>
        <v>0</v>
      </c>
      <c r="L437" s="525"/>
      <c r="M437" s="1254"/>
      <c r="N437" s="144" t="str">
        <f t="shared" si="75"/>
        <v/>
      </c>
      <c r="O437" s="1255"/>
      <c r="P437" s="315" t="str">
        <f>IFERROR(VLOOKUP(F437,[1]Trainingsarten!$A$9:$N$84,12,FALSE),"")</f>
        <v/>
      </c>
      <c r="Q437" s="316" t="s">
        <v>14</v>
      </c>
      <c r="R437" s="316" t="str">
        <f>IFERROR(VLOOKUP(F437,[1]Trainingsarten!$A$9:$N$84,14,FALSE),"")</f>
        <v/>
      </c>
      <c r="S437" s="317" t="str">
        <f t="shared" si="77"/>
        <v/>
      </c>
      <c r="T437" s="393">
        <f t="shared" si="73"/>
        <v>28.662456601494277</v>
      </c>
      <c r="U437" s="92">
        <f t="shared" si="71"/>
        <v>35.256821056773575</v>
      </c>
      <c r="V437" s="318">
        <f t="shared" si="72"/>
        <v>2.6772108198296038</v>
      </c>
      <c r="W437" s="321">
        <f t="shared" si="78"/>
        <v>0.81296202386878602</v>
      </c>
      <c r="X437" s="322"/>
      <c r="Y437" s="323"/>
      <c r="Z437" s="319"/>
      <c r="AA437" s="324"/>
      <c r="AB437" s="317"/>
    </row>
    <row r="438" spans="2:28" x14ac:dyDescent="0.2">
      <c r="B438" s="37" t="s">
        <v>27</v>
      </c>
      <c r="C438" s="325">
        <v>43526</v>
      </c>
      <c r="D438" s="319"/>
      <c r="E438" s="2257"/>
      <c r="F438" s="1280"/>
      <c r="G438" s="598"/>
      <c r="H438" s="1251" t="str">
        <f>IFERROR(VLOOKUP(F438,[1]Trainingsarten!$A$9:$K$84,10,FALSE),"")</f>
        <v/>
      </c>
      <c r="I438" s="356" t="str">
        <f t="shared" si="76"/>
        <v/>
      </c>
      <c r="J438" s="1256"/>
      <c r="K438" s="524" t="str">
        <f>IFERROR(VLOOKUP(F438,[1]Trainingsarten!$A$9:$K$84,11,FALSE),"0")</f>
        <v>0</v>
      </c>
      <c r="L438" s="525"/>
      <c r="M438" s="1254"/>
      <c r="N438" s="144" t="str">
        <f t="shared" si="75"/>
        <v/>
      </c>
      <c r="O438" s="1255"/>
      <c r="P438" s="315" t="str">
        <f>IFERROR(VLOOKUP(F438,[1]Trainingsarten!$A$9:$N$84,12,FALSE),"")</f>
        <v/>
      </c>
      <c r="Q438" s="316" t="s">
        <v>14</v>
      </c>
      <c r="R438" s="316" t="str">
        <f>IFERROR(VLOOKUP(F438,[1]Trainingsarten!$A$9:$N$84,14,FALSE),"")</f>
        <v/>
      </c>
      <c r="S438" s="317" t="str">
        <f t="shared" si="77"/>
        <v/>
      </c>
      <c r="T438" s="393">
        <f t="shared" si="73"/>
        <v>24.567819944137952</v>
      </c>
      <c r="U438" s="92">
        <f t="shared" si="71"/>
        <v>34.417372936374207</v>
      </c>
      <c r="V438" s="318">
        <f t="shared" si="72"/>
        <v>6.5943644552792975</v>
      </c>
      <c r="W438" s="321">
        <f t="shared" si="78"/>
        <v>0.71382031364088527</v>
      </c>
      <c r="X438" s="322"/>
      <c r="Y438" s="323"/>
      <c r="Z438" s="319"/>
      <c r="AA438" s="324"/>
      <c r="AB438" s="317"/>
    </row>
    <row r="439" spans="2:28" ht="16" thickBot="1" x14ac:dyDescent="0.25">
      <c r="B439" s="38">
        <f>AVERAGE(W433:W439)</f>
        <v>0.88478017546403109</v>
      </c>
      <c r="C439" s="150">
        <v>43527</v>
      </c>
      <c r="D439" s="393"/>
      <c r="E439" s="2261"/>
      <c r="F439" s="1326"/>
      <c r="G439" s="1257"/>
      <c r="H439" s="1258" t="str">
        <f>IFERROR(VLOOKUP(F439,[1]Trainingsarten!$A$9:$K$84,10,FALSE),"")</f>
        <v/>
      </c>
      <c r="I439" s="1327" t="str">
        <f t="shared" si="76"/>
        <v/>
      </c>
      <c r="J439" s="1328"/>
      <c r="K439" s="573" t="str">
        <f>IFERROR(VLOOKUP(F439,[1]Trainingsarten!$A$9:$K$84,11,FALSE),"0")</f>
        <v>0</v>
      </c>
      <c r="L439" s="574"/>
      <c r="M439" s="729"/>
      <c r="N439" s="1384" t="str">
        <f t="shared" si="75"/>
        <v/>
      </c>
      <c r="O439" s="1259"/>
      <c r="P439" s="1260" t="str">
        <f>IFERROR(VLOOKUP(F439,[1]Trainingsarten!$A$9:$N$84,12,FALSE),"")</f>
        <v/>
      </c>
      <c r="Q439" s="1329" t="s">
        <v>14</v>
      </c>
      <c r="R439" s="1329" t="str">
        <f>IFERROR(VLOOKUP(F439,[1]Trainingsarten!$A$9:$N$84,14,FALSE),"")</f>
        <v/>
      </c>
      <c r="S439" s="53" t="str">
        <f t="shared" si="77"/>
        <v/>
      </c>
      <c r="T439" s="79">
        <f t="shared" si="73"/>
        <v>21.058131380689673</v>
      </c>
      <c r="U439" s="1261">
        <f t="shared" si="71"/>
        <v>33.597911675984342</v>
      </c>
      <c r="V439" s="1261">
        <f t="shared" si="72"/>
        <v>9.849552992236255</v>
      </c>
      <c r="W439" s="895">
        <f t="shared" si="78"/>
        <v>0.6267690558798017</v>
      </c>
      <c r="X439" s="7"/>
      <c r="Y439" s="8"/>
      <c r="Z439" s="6"/>
      <c r="AA439" s="9"/>
      <c r="AB439" s="10"/>
    </row>
    <row r="440" spans="2:28" ht="16" thickBot="1" x14ac:dyDescent="0.25">
      <c r="B440" s="1385">
        <f>B433+1</f>
        <v>10</v>
      </c>
      <c r="C440" s="1386">
        <v>43528</v>
      </c>
      <c r="D440" s="1387"/>
      <c r="E440" s="2301"/>
      <c r="F440" s="1388"/>
      <c r="G440" s="1389"/>
      <c r="H440" s="1390" t="str">
        <f>IFERROR(VLOOKUP(F440,[1]Trainingsarten!$A$9:$K$84,10,FALSE),"")</f>
        <v/>
      </c>
      <c r="I440" s="1391" t="str">
        <f t="shared" si="76"/>
        <v/>
      </c>
      <c r="J440" s="1392"/>
      <c r="K440" s="1393" t="str">
        <f>IFERROR(VLOOKUP(F440,[1]Trainingsarten!$A$9:$K$84,11,FALSE),"0")</f>
        <v>0</v>
      </c>
      <c r="L440" s="1392"/>
      <c r="M440" s="1394"/>
      <c r="N440" s="1395" t="str">
        <f t="shared" si="75"/>
        <v/>
      </c>
      <c r="O440" s="1396"/>
      <c r="P440" s="1397" t="str">
        <f>IFERROR(VLOOKUP(F440,[1]Trainingsarten!$A$9:$N$84,12,FALSE),"")</f>
        <v/>
      </c>
      <c r="Q440" s="1398" t="s">
        <v>14</v>
      </c>
      <c r="R440" s="1398" t="str">
        <f>IFERROR(VLOOKUP(F440,[1]Trainingsarten!$A$9:$N$84,14,FALSE),"")</f>
        <v/>
      </c>
      <c r="S440" s="1399" t="str">
        <f t="shared" si="77"/>
        <v/>
      </c>
      <c r="T440" s="1276">
        <f t="shared" si="73"/>
        <v>18.049826897734004</v>
      </c>
      <c r="U440" s="1277">
        <f t="shared" si="71"/>
        <v>32.797961397984714</v>
      </c>
      <c r="V440" s="1400">
        <f t="shared" si="72"/>
        <v>12.539780295294669</v>
      </c>
      <c r="W440" s="350">
        <f t="shared" si="78"/>
        <v>0.55033380516275265</v>
      </c>
      <c r="X440" s="7"/>
      <c r="Y440" s="8"/>
      <c r="Z440" s="6"/>
      <c r="AA440" s="9"/>
      <c r="AB440" s="10"/>
    </row>
    <row r="441" spans="2:28" x14ac:dyDescent="0.2">
      <c r="B441" s="1401" t="s">
        <v>26</v>
      </c>
      <c r="C441" s="12">
        <v>43529</v>
      </c>
      <c r="D441" s="6" t="s">
        <v>68</v>
      </c>
      <c r="E441" s="2244"/>
      <c r="F441" s="1280" t="s">
        <v>98</v>
      </c>
      <c r="G441" s="598">
        <v>4.4756944444444446E-2</v>
      </c>
      <c r="H441" s="1251">
        <v>11.6</v>
      </c>
      <c r="I441" s="701">
        <f t="shared" si="76"/>
        <v>3.8583572796934869E-3</v>
      </c>
      <c r="J441" s="525">
        <v>137</v>
      </c>
      <c r="K441" s="524">
        <v>70</v>
      </c>
      <c r="L441" s="525">
        <v>215</v>
      </c>
      <c r="M441" s="1254"/>
      <c r="N441" s="144">
        <f t="shared" si="75"/>
        <v>1.0697439526505406</v>
      </c>
      <c r="O441" s="1255" t="s">
        <v>267</v>
      </c>
      <c r="P441" s="315" t="str">
        <f>IFERROR(VLOOKUP(F441,[1]Trainingsarten!$A$9:$N$84,12,FALSE),"")</f>
        <v/>
      </c>
      <c r="Q441" s="316" t="s">
        <v>14</v>
      </c>
      <c r="R441" s="316" t="str">
        <f>IFERROR(VLOOKUP(F441,[1]Trainingsarten!$A$9:$N$84,14,FALSE),"")</f>
        <v/>
      </c>
      <c r="S441" s="317">
        <f t="shared" si="77"/>
        <v>1.5693430656934306</v>
      </c>
      <c r="T441" s="393">
        <f t="shared" si="73"/>
        <v>25.471280198057716</v>
      </c>
      <c r="U441" s="92">
        <f t="shared" si="71"/>
        <v>33.683724221842219</v>
      </c>
      <c r="V441" s="318">
        <f t="shared" si="72"/>
        <v>14.74813450025071</v>
      </c>
      <c r="W441" s="321">
        <f t="shared" si="78"/>
        <v>0.75618954811240435</v>
      </c>
      <c r="X441" s="322"/>
      <c r="Y441" s="323"/>
      <c r="Z441" s="319"/>
      <c r="AA441" s="324"/>
      <c r="AB441" s="317"/>
    </row>
    <row r="442" spans="2:28" ht="16" thickBot="1" x14ac:dyDescent="0.25">
      <c r="B442" s="33">
        <f>SUM(H440:H446)</f>
        <v>64.66</v>
      </c>
      <c r="C442" s="325">
        <v>43530</v>
      </c>
      <c r="D442" s="319" t="s">
        <v>69</v>
      </c>
      <c r="E442" s="2257"/>
      <c r="F442" s="1280" t="s">
        <v>98</v>
      </c>
      <c r="G442" s="598">
        <v>4.3935185185185188E-2</v>
      </c>
      <c r="H442" s="1251">
        <v>11.55</v>
      </c>
      <c r="I442" s="701">
        <f t="shared" si="76"/>
        <v>3.8039121372454706E-3</v>
      </c>
      <c r="J442" s="525">
        <v>139</v>
      </c>
      <c r="K442" s="524">
        <v>71</v>
      </c>
      <c r="L442" s="525">
        <v>219</v>
      </c>
      <c r="M442" s="1254"/>
      <c r="N442" s="144">
        <f t="shared" si="75"/>
        <v>1.0742702074045356</v>
      </c>
      <c r="O442" s="1255" t="s">
        <v>267</v>
      </c>
      <c r="P442" s="315" t="str">
        <f>IFERROR(VLOOKUP(F442,[1]Trainingsarten!$A$9:$N$84,12,FALSE),"")</f>
        <v/>
      </c>
      <c r="Q442" s="316" t="s">
        <v>14</v>
      </c>
      <c r="R442" s="316" t="str">
        <f>IFERROR(VLOOKUP(F442,[1]Trainingsarten!$A$9:$N$84,14,FALSE),"")</f>
        <v/>
      </c>
      <c r="S442" s="317">
        <f t="shared" si="77"/>
        <v>1.5755395683453237</v>
      </c>
      <c r="T442" s="393">
        <f t="shared" si="73"/>
        <v>31.975383026906613</v>
      </c>
      <c r="U442" s="92">
        <f t="shared" ref="U442:U505" si="79">U441+(K442-U441)/42</f>
        <v>34.572206978465026</v>
      </c>
      <c r="V442" s="318">
        <f t="shared" ref="V442:V505" si="80">U441-T441</f>
        <v>8.2124440237845029</v>
      </c>
      <c r="W442" s="321">
        <f t="shared" si="78"/>
        <v>0.92488694883795031</v>
      </c>
      <c r="X442" s="322"/>
      <c r="Y442" s="323"/>
      <c r="Z442" s="319"/>
      <c r="AA442" s="324"/>
      <c r="AB442" s="317"/>
    </row>
    <row r="443" spans="2:28" x14ac:dyDescent="0.2">
      <c r="B443" s="35" t="s">
        <v>9</v>
      </c>
      <c r="C443" s="325">
        <v>43531</v>
      </c>
      <c r="D443" s="319" t="s">
        <v>70</v>
      </c>
      <c r="E443" s="2257"/>
      <c r="F443" s="1280" t="s">
        <v>153</v>
      </c>
      <c r="G443" s="598">
        <v>3.8240740740740742E-2</v>
      </c>
      <c r="H443" s="1251">
        <v>10.02</v>
      </c>
      <c r="I443" s="701">
        <f t="shared" si="76"/>
        <v>3.8164411916906931E-3</v>
      </c>
      <c r="J443" s="525">
        <v>146</v>
      </c>
      <c r="K443" s="524">
        <v>68</v>
      </c>
      <c r="L443" s="525">
        <v>208</v>
      </c>
      <c r="M443" s="1254"/>
      <c r="N443" s="144">
        <f t="shared" si="75"/>
        <v>1.0236720588673403</v>
      </c>
      <c r="O443" s="1255" t="s">
        <v>171</v>
      </c>
      <c r="P443" s="315" t="str">
        <f>IFERROR(VLOOKUP(F443,[1]Trainingsarten!$A$9:$N$84,12,FALSE),"")</f>
        <v/>
      </c>
      <c r="Q443" s="316" t="s">
        <v>14</v>
      </c>
      <c r="R443" s="316" t="str">
        <f>IFERROR(VLOOKUP(F443,[1]Trainingsarten!$A$9:$N$84,14,FALSE),"")</f>
        <v/>
      </c>
      <c r="S443" s="317">
        <f t="shared" si="77"/>
        <v>1.4246575342465753</v>
      </c>
      <c r="T443" s="393">
        <f t="shared" ref="T443:T506" si="81">T442+(K443-T442)/7</f>
        <v>37.121756880205666</v>
      </c>
      <c r="U443" s="92">
        <f t="shared" si="79"/>
        <v>35.368106812311098</v>
      </c>
      <c r="V443" s="318">
        <f t="shared" si="80"/>
        <v>2.5968239515584131</v>
      </c>
      <c r="W443" s="321">
        <f t="shared" si="78"/>
        <v>1.0495828085229642</v>
      </c>
      <c r="X443" s="322"/>
      <c r="Y443" s="323"/>
      <c r="Z443" s="319"/>
      <c r="AA443" s="324"/>
      <c r="AB443" s="317"/>
    </row>
    <row r="444" spans="2:28" ht="16" thickBot="1" x14ac:dyDescent="0.25">
      <c r="B444" s="36">
        <f>SUM(K440:K446)</f>
        <v>398</v>
      </c>
      <c r="C444" s="325">
        <v>43532</v>
      </c>
      <c r="D444" s="319" t="s">
        <v>72</v>
      </c>
      <c r="E444" s="2257"/>
      <c r="F444" s="1280" t="s">
        <v>222</v>
      </c>
      <c r="G444" s="598">
        <v>4.207175925925926E-2</v>
      </c>
      <c r="H444" s="1251">
        <v>10.7</v>
      </c>
      <c r="I444" s="701">
        <f t="shared" si="76"/>
        <v>3.9319401176877815E-3</v>
      </c>
      <c r="J444" s="525">
        <v>135</v>
      </c>
      <c r="K444" s="524">
        <v>64</v>
      </c>
      <c r="L444" s="525">
        <v>213</v>
      </c>
      <c r="M444" s="1254"/>
      <c r="N444" s="144">
        <f t="shared" ref="N444:N507" si="82">IFERROR((L444/67)/(1/(I444*24)/3.6),"")</f>
        <v>1.0800041846840567</v>
      </c>
      <c r="O444" s="1255" t="s">
        <v>110</v>
      </c>
      <c r="P444" s="315" t="str">
        <f>IFERROR(VLOOKUP(F444,[1]Trainingsarten!$A$9:$N$84,12,FALSE),"")</f>
        <v/>
      </c>
      <c r="Q444" s="316" t="s">
        <v>14</v>
      </c>
      <c r="R444" s="316" t="str">
        <f>IFERROR(VLOOKUP(F444,[1]Trainingsarten!$A$9:$N$84,14,FALSE),"")</f>
        <v/>
      </c>
      <c r="S444" s="317">
        <f t="shared" si="77"/>
        <v>1.5777777777777777</v>
      </c>
      <c r="T444" s="393">
        <f t="shared" si="81"/>
        <v>40.961505897319142</v>
      </c>
      <c r="U444" s="92">
        <f t="shared" si="79"/>
        <v>36.049818554875117</v>
      </c>
      <c r="V444" s="318">
        <f t="shared" si="80"/>
        <v>-1.7536500678945686</v>
      </c>
      <c r="W444" s="321">
        <f t="shared" si="78"/>
        <v>1.1362472139760549</v>
      </c>
      <c r="X444" s="322"/>
      <c r="Y444" s="323"/>
      <c r="Z444" s="319"/>
      <c r="AA444" s="324"/>
      <c r="AB444" s="317"/>
    </row>
    <row r="445" spans="2:28" x14ac:dyDescent="0.2">
      <c r="B445" s="37" t="s">
        <v>27</v>
      </c>
      <c r="C445" s="325">
        <v>43533</v>
      </c>
      <c r="D445" s="319" t="s">
        <v>73</v>
      </c>
      <c r="E445" s="2257"/>
      <c r="F445" s="1280" t="s">
        <v>270</v>
      </c>
      <c r="G445" s="598">
        <v>8.2233796296296291E-2</v>
      </c>
      <c r="H445" s="1251">
        <v>20.79</v>
      </c>
      <c r="I445" s="701">
        <f t="shared" si="76"/>
        <v>3.9554495573014088E-3</v>
      </c>
      <c r="J445" s="525">
        <v>143</v>
      </c>
      <c r="K445" s="524">
        <v>125</v>
      </c>
      <c r="L445" s="525">
        <v>213</v>
      </c>
      <c r="M445" s="1254"/>
      <c r="N445" s="144">
        <f t="shared" si="82"/>
        <v>1.0864616312377504</v>
      </c>
      <c r="O445" s="1255" t="s">
        <v>266</v>
      </c>
      <c r="P445" s="315" t="str">
        <f>IFERROR(VLOOKUP(F445,[1]Trainingsarten!$A$9:$N$84,12,FALSE),"")</f>
        <v/>
      </c>
      <c r="Q445" s="316" t="s">
        <v>14</v>
      </c>
      <c r="R445" s="316" t="str">
        <f>IFERROR(VLOOKUP(F445,[1]Trainingsarten!$A$9:$N$84,14,FALSE),"")</f>
        <v/>
      </c>
      <c r="S445" s="317">
        <f t="shared" si="77"/>
        <v>1.4895104895104896</v>
      </c>
      <c r="T445" s="393">
        <f t="shared" si="81"/>
        <v>52.967005054844975</v>
      </c>
      <c r="U445" s="92">
        <f t="shared" si="79"/>
        <v>38.167680017854281</v>
      </c>
      <c r="V445" s="318">
        <f t="shared" si="80"/>
        <v>-4.9116873424440257</v>
      </c>
      <c r="W445" s="321">
        <f t="shared" si="78"/>
        <v>1.3877449462494913</v>
      </c>
      <c r="X445" s="322"/>
      <c r="Y445" s="323"/>
      <c r="Z445" s="319"/>
      <c r="AA445" s="324"/>
      <c r="AB445" s="317"/>
    </row>
    <row r="446" spans="2:28" ht="16" thickBot="1" x14ac:dyDescent="0.25">
      <c r="B446" s="38">
        <f>AVERAGE(W440:W446)</f>
        <v>1.0033561469348711</v>
      </c>
      <c r="C446" s="269">
        <v>43534</v>
      </c>
      <c r="D446" s="55"/>
      <c r="E446" s="2255"/>
      <c r="F446" s="1281"/>
      <c r="G446" s="602"/>
      <c r="H446" s="1282" t="str">
        <f>IFERROR(VLOOKUP(F446,[1]Trainingsarten!$A$9:$K$84,10,FALSE),"")</f>
        <v/>
      </c>
      <c r="I446" s="706" t="str">
        <f t="shared" si="76"/>
        <v/>
      </c>
      <c r="J446" s="537"/>
      <c r="K446" s="536" t="str">
        <f>IFERROR(VLOOKUP(F446,[1]Trainingsarten!$A$9:$K$84,11,FALSE),"0")</f>
        <v>0</v>
      </c>
      <c r="L446" s="537"/>
      <c r="M446" s="1283"/>
      <c r="N446" s="49" t="str">
        <f t="shared" si="82"/>
        <v/>
      </c>
      <c r="O446" s="1284"/>
      <c r="P446" s="341" t="str">
        <f>IFERROR(VLOOKUP(F446,[1]Trainingsarten!$A$9:$N$84,12,FALSE),"")</f>
        <v/>
      </c>
      <c r="Q446" s="342" t="s">
        <v>14</v>
      </c>
      <c r="R446" s="342" t="str">
        <f>IFERROR(VLOOKUP(F446,[1]Trainingsarten!$A$9:$N$84,14,FALSE),"")</f>
        <v/>
      </c>
      <c r="S446" s="53" t="str">
        <f t="shared" si="77"/>
        <v/>
      </c>
      <c r="T446" s="55">
        <f t="shared" si="81"/>
        <v>45.400290047009982</v>
      </c>
      <c r="U446" s="343">
        <f t="shared" si="79"/>
        <v>37.258925731714896</v>
      </c>
      <c r="V446" s="343">
        <f t="shared" si="80"/>
        <v>-14.799325036990695</v>
      </c>
      <c r="W446" s="94">
        <f t="shared" si="78"/>
        <v>1.2185077576824803</v>
      </c>
      <c r="X446" s="322"/>
      <c r="Y446" s="323"/>
      <c r="Z446" s="319"/>
      <c r="AA446" s="324"/>
      <c r="AB446" s="317"/>
    </row>
    <row r="447" spans="2:28" ht="16" thickBot="1" x14ac:dyDescent="0.25">
      <c r="B447" s="1402">
        <f>B440+1</f>
        <v>11</v>
      </c>
      <c r="C447" s="389">
        <v>43535</v>
      </c>
      <c r="D447" s="60"/>
      <c r="E447" s="2247"/>
      <c r="F447" s="1286"/>
      <c r="G447" s="1247"/>
      <c r="H447" s="1248" t="str">
        <f>IFERROR(VLOOKUP(F447,[1]Trainingsarten!$A$9:$K$84,10,FALSE),"")</f>
        <v/>
      </c>
      <c r="I447" s="64" t="str">
        <f t="shared" si="76"/>
        <v/>
      </c>
      <c r="J447" s="1287"/>
      <c r="K447" s="551" t="str">
        <f>IFERROR(VLOOKUP(F447,[1]Trainingsarten!$A$9:$K$84,11,FALSE),"0")</f>
        <v>0</v>
      </c>
      <c r="L447" s="552"/>
      <c r="M447" s="809"/>
      <c r="N447" s="69" t="str">
        <f t="shared" si="82"/>
        <v/>
      </c>
      <c r="O447" s="1249"/>
      <c r="P447" s="347" t="str">
        <f>IFERROR(VLOOKUP(F447,[1]Trainingsarten!$A$9:$N$84,12,FALSE),"")</f>
        <v/>
      </c>
      <c r="Q447" s="72" t="s">
        <v>14</v>
      </c>
      <c r="R447" s="72" t="str">
        <f>IFERROR(VLOOKUP(F447,[1]Trainingsarten!$A$9:$N$84,14,FALSE),"")</f>
        <v/>
      </c>
      <c r="S447" s="1403" t="str">
        <f t="shared" si="77"/>
        <v/>
      </c>
      <c r="T447" s="2">
        <f t="shared" si="81"/>
        <v>38.914534326008557</v>
      </c>
      <c r="U447" s="4">
        <f t="shared" si="79"/>
        <v>36.37180845238835</v>
      </c>
      <c r="V447" s="349">
        <f t="shared" si="80"/>
        <v>-8.1413643152950854</v>
      </c>
      <c r="W447" s="1404">
        <f t="shared" si="78"/>
        <v>1.0699092506480314</v>
      </c>
      <c r="X447" s="322"/>
      <c r="Y447" s="323"/>
      <c r="Z447" s="319"/>
      <c r="AA447" s="324"/>
      <c r="AB447" s="317"/>
    </row>
    <row r="448" spans="2:28" x14ac:dyDescent="0.2">
      <c r="B448" s="1405" t="s">
        <v>26</v>
      </c>
      <c r="C448" s="325">
        <v>43536</v>
      </c>
      <c r="D448" s="319" t="s">
        <v>74</v>
      </c>
      <c r="E448" s="2257"/>
      <c r="F448" s="1280" t="s">
        <v>160</v>
      </c>
      <c r="G448" s="598">
        <v>4.1284722222222223E-2</v>
      </c>
      <c r="H448" s="1251">
        <v>10.7</v>
      </c>
      <c r="I448" s="356">
        <f t="shared" si="76"/>
        <v>3.8583852544132923E-3</v>
      </c>
      <c r="J448" s="1256">
        <v>144</v>
      </c>
      <c r="K448" s="524">
        <v>76</v>
      </c>
      <c r="L448" s="525">
        <v>206</v>
      </c>
      <c r="M448" s="1254"/>
      <c r="N448" s="144">
        <f t="shared" si="82"/>
        <v>1.0249714046589484</v>
      </c>
      <c r="O448" s="1255" t="s">
        <v>171</v>
      </c>
      <c r="P448" s="315" t="str">
        <f>IFERROR(VLOOKUP(F448,[1]Trainingsarten!$A$9:$N$84,12,FALSE),"")</f>
        <v/>
      </c>
      <c r="Q448" s="316" t="s">
        <v>14</v>
      </c>
      <c r="R448" s="316" t="str">
        <f>IFERROR(VLOOKUP(F448,[1]Trainingsarten!$A$9:$N$84,14,FALSE),"")</f>
        <v/>
      </c>
      <c r="S448" s="317">
        <f t="shared" si="77"/>
        <v>1.4305555555555556</v>
      </c>
      <c r="T448" s="393">
        <f t="shared" si="81"/>
        <v>44.212457993721621</v>
      </c>
      <c r="U448" s="92">
        <f t="shared" si="79"/>
        <v>37.315336822569577</v>
      </c>
      <c r="V448" s="318">
        <f t="shared" si="80"/>
        <v>-2.5427258736202063</v>
      </c>
      <c r="W448" s="321">
        <f t="shared" si="78"/>
        <v>1.1848334159208347</v>
      </c>
      <c r="X448" s="322"/>
      <c r="Y448" s="323"/>
      <c r="Z448" s="319"/>
      <c r="AA448" s="324"/>
      <c r="AB448" s="317"/>
    </row>
    <row r="449" spans="2:28" ht="16" thickBot="1" x14ac:dyDescent="0.25">
      <c r="B449" s="33">
        <f>SUM(H447:H453)</f>
        <v>64.05</v>
      </c>
      <c r="C449" s="325">
        <v>43537</v>
      </c>
      <c r="D449" s="319" t="s">
        <v>75</v>
      </c>
      <c r="E449" s="2257"/>
      <c r="F449" s="1280" t="s">
        <v>98</v>
      </c>
      <c r="G449" s="598">
        <v>4.4780092592592587E-2</v>
      </c>
      <c r="H449" s="1251">
        <v>11.6</v>
      </c>
      <c r="I449" s="356">
        <f t="shared" si="76"/>
        <v>3.8603528097062574E-3</v>
      </c>
      <c r="J449" s="1256">
        <v>138</v>
      </c>
      <c r="K449" s="524">
        <v>70</v>
      </c>
      <c r="L449" s="525">
        <v>214</v>
      </c>
      <c r="M449" s="1254"/>
      <c r="N449" s="144">
        <f t="shared" si="82"/>
        <v>1.065319094184251</v>
      </c>
      <c r="O449" s="1255" t="s">
        <v>267</v>
      </c>
      <c r="P449" s="315" t="str">
        <f>IFERROR(VLOOKUP(F449,[1]Trainingsarten!$A$9:$N$84,12,FALSE),"")</f>
        <v/>
      </c>
      <c r="Q449" s="316" t="s">
        <v>14</v>
      </c>
      <c r="R449" s="316" t="str">
        <f>IFERROR(VLOOKUP(F449,[1]Trainingsarten!$A$9:$N$84,14,FALSE),"")</f>
        <v/>
      </c>
      <c r="S449" s="317">
        <f t="shared" si="77"/>
        <v>1.5507246376811594</v>
      </c>
      <c r="T449" s="393">
        <f t="shared" si="81"/>
        <v>47.896392566047105</v>
      </c>
      <c r="U449" s="92">
        <f t="shared" si="79"/>
        <v>38.093543088698873</v>
      </c>
      <c r="V449" s="318">
        <f t="shared" si="80"/>
        <v>-6.8971211711520439</v>
      </c>
      <c r="W449" s="321">
        <f t="shared" si="78"/>
        <v>1.2573362486792787</v>
      </c>
      <c r="X449" s="322"/>
      <c r="Y449" s="323"/>
      <c r="Z449" s="319"/>
      <c r="AA449" s="324"/>
      <c r="AB449" s="317"/>
    </row>
    <row r="450" spans="2:28" x14ac:dyDescent="0.2">
      <c r="B450" s="35" t="s">
        <v>9</v>
      </c>
      <c r="C450" s="325">
        <v>43538</v>
      </c>
      <c r="D450" s="319"/>
      <c r="E450" s="2257"/>
      <c r="F450" s="1280"/>
      <c r="G450" s="598"/>
      <c r="H450" s="1251" t="str">
        <f>IFERROR(VLOOKUP(F450,[1]Trainingsarten!$A$9:$K$84,10,FALSE),"")</f>
        <v/>
      </c>
      <c r="I450" s="356" t="str">
        <f t="shared" si="76"/>
        <v/>
      </c>
      <c r="J450" s="1256"/>
      <c r="K450" s="524" t="str">
        <f>IFERROR(VLOOKUP(F450,[1]Trainingsarten!$A$9:$K$84,11,FALSE),"0")</f>
        <v>0</v>
      </c>
      <c r="L450" s="525"/>
      <c r="M450" s="1254"/>
      <c r="N450" s="144" t="str">
        <f t="shared" si="82"/>
        <v/>
      </c>
      <c r="O450" s="1255"/>
      <c r="P450" s="315" t="str">
        <f>IFERROR(VLOOKUP(F450,[1]Trainingsarten!$A$9:$N$84,12,FALSE),"")</f>
        <v/>
      </c>
      <c r="Q450" s="316" t="s">
        <v>14</v>
      </c>
      <c r="R450" s="316" t="str">
        <f>IFERROR(VLOOKUP(F450,[1]Trainingsarten!$A$9:$N$84,14,FALSE),"")</f>
        <v/>
      </c>
      <c r="S450" s="317" t="str">
        <f t="shared" si="77"/>
        <v/>
      </c>
      <c r="T450" s="393">
        <f t="shared" si="81"/>
        <v>41.054050770897518</v>
      </c>
      <c r="U450" s="92">
        <f t="shared" si="79"/>
        <v>37.186553967539375</v>
      </c>
      <c r="V450" s="318">
        <f t="shared" si="80"/>
        <v>-9.8028494773482322</v>
      </c>
      <c r="W450" s="321">
        <f t="shared" si="78"/>
        <v>1.104002559815952</v>
      </c>
      <c r="X450" s="322"/>
      <c r="Y450" s="323"/>
      <c r="Z450" s="319"/>
      <c r="AA450" s="324"/>
      <c r="AB450" s="317"/>
    </row>
    <row r="451" spans="2:28" ht="16" thickBot="1" x14ac:dyDescent="0.25">
      <c r="B451" s="36">
        <f>SUM(K447:K453)</f>
        <v>404</v>
      </c>
      <c r="C451" s="325">
        <v>43539</v>
      </c>
      <c r="D451" s="319" t="s">
        <v>76</v>
      </c>
      <c r="E451" s="2257"/>
      <c r="F451" s="1280" t="s">
        <v>156</v>
      </c>
      <c r="G451" s="598">
        <v>3.5856481481481482E-2</v>
      </c>
      <c r="H451" s="1251">
        <v>9.19</v>
      </c>
      <c r="I451" s="356">
        <f t="shared" si="76"/>
        <v>3.9016846008140898E-3</v>
      </c>
      <c r="J451" s="1256">
        <v>140</v>
      </c>
      <c r="K451" s="524">
        <v>62</v>
      </c>
      <c r="L451" s="525">
        <v>205</v>
      </c>
      <c r="M451" s="1254"/>
      <c r="N451" s="144">
        <f t="shared" si="82"/>
        <v>1.0314423529793906</v>
      </c>
      <c r="O451" s="1255" t="s">
        <v>269</v>
      </c>
      <c r="P451" s="315">
        <f>IFERROR(VLOOKUP(F451,[1]Trainingsarten!$A$9:$N$84,12,FALSE),"")</f>
        <v>294.25</v>
      </c>
      <c r="Q451" s="316" t="s">
        <v>14</v>
      </c>
      <c r="R451" s="316">
        <f>IFERROR(VLOOKUP(F451,[1]Trainingsarten!$A$9:$N$84,14,FALSE),"")</f>
        <v>331.5</v>
      </c>
      <c r="S451" s="317">
        <f t="shared" si="77"/>
        <v>1.4642857142857142</v>
      </c>
      <c r="T451" s="393">
        <f t="shared" si="81"/>
        <v>44.04632923219787</v>
      </c>
      <c r="U451" s="92">
        <f t="shared" si="79"/>
        <v>37.777350301645583</v>
      </c>
      <c r="V451" s="318">
        <f t="shared" si="80"/>
        <v>-3.8674968033581436</v>
      </c>
      <c r="W451" s="321">
        <f t="shared" si="78"/>
        <v>1.1659454376893981</v>
      </c>
      <c r="X451" s="322"/>
      <c r="Y451" s="323"/>
      <c r="Z451" s="319"/>
      <c r="AA451" s="324"/>
      <c r="AB451" s="317"/>
    </row>
    <row r="452" spans="2:28" x14ac:dyDescent="0.2">
      <c r="B452" s="37" t="s">
        <v>27</v>
      </c>
      <c r="C452" s="325">
        <v>43540</v>
      </c>
      <c r="D452" s="319" t="s">
        <v>78</v>
      </c>
      <c r="E452" s="2257"/>
      <c r="F452" s="1280" t="s">
        <v>98</v>
      </c>
      <c r="G452" s="598">
        <v>4.5879629629629631E-2</v>
      </c>
      <c r="H452" s="1251">
        <v>11.96</v>
      </c>
      <c r="I452" s="356">
        <f t="shared" si="76"/>
        <v>3.8360894339155207E-3</v>
      </c>
      <c r="J452" s="1256">
        <v>129</v>
      </c>
      <c r="K452" s="524">
        <v>72</v>
      </c>
      <c r="L452" s="525">
        <v>215</v>
      </c>
      <c r="M452" s="1254"/>
      <c r="N452" s="144">
        <f t="shared" si="82"/>
        <v>1.0635701093196228</v>
      </c>
      <c r="O452" s="1255" t="s">
        <v>267</v>
      </c>
      <c r="P452" s="315" t="str">
        <f>IFERROR(VLOOKUP(F452,[1]Trainingsarten!$A$9:$N$84,12,FALSE),"")</f>
        <v/>
      </c>
      <c r="Q452" s="316" t="s">
        <v>14</v>
      </c>
      <c r="R452" s="316" t="str">
        <f>IFERROR(VLOOKUP(F452,[1]Trainingsarten!$A$9:$N$84,14,FALSE),"")</f>
        <v/>
      </c>
      <c r="S452" s="317">
        <f t="shared" si="77"/>
        <v>1.6666666666666667</v>
      </c>
      <c r="T452" s="393">
        <f t="shared" si="81"/>
        <v>48.039710770455315</v>
      </c>
      <c r="U452" s="92">
        <f t="shared" si="79"/>
        <v>38.592175294463544</v>
      </c>
      <c r="V452" s="318">
        <f t="shared" si="80"/>
        <v>-6.2689789305522865</v>
      </c>
      <c r="W452" s="321">
        <f t="shared" si="78"/>
        <v>1.2448044300147838</v>
      </c>
      <c r="X452" s="322"/>
      <c r="Y452" s="323"/>
      <c r="Z452" s="319"/>
      <c r="AA452" s="324"/>
      <c r="AB452" s="317"/>
    </row>
    <row r="453" spans="2:28" ht="16" thickBot="1" x14ac:dyDescent="0.25">
      <c r="B453" s="38">
        <f>AVERAGE(W447:W453)</f>
        <v>1.2109193726115532</v>
      </c>
      <c r="C453" s="150">
        <v>43541</v>
      </c>
      <c r="D453" s="393" t="s">
        <v>79</v>
      </c>
      <c r="E453" s="2261"/>
      <c r="F453" s="1326" t="s">
        <v>82</v>
      </c>
      <c r="G453" s="1257">
        <v>7.9444444444444443E-2</v>
      </c>
      <c r="H453" s="1258">
        <v>20.6</v>
      </c>
      <c r="I453" s="1327">
        <f t="shared" si="76"/>
        <v>3.8565264293419629E-3</v>
      </c>
      <c r="J453" s="1328">
        <v>131</v>
      </c>
      <c r="K453" s="573">
        <v>124</v>
      </c>
      <c r="L453" s="574">
        <v>215</v>
      </c>
      <c r="M453" s="729"/>
      <c r="N453" s="88">
        <f t="shared" si="82"/>
        <v>1.0692363425590492</v>
      </c>
      <c r="O453" s="1259" t="s">
        <v>266</v>
      </c>
      <c r="P453" s="1260" t="str">
        <f>IFERROR(VLOOKUP(F453,[1]Trainingsarten!$A$9:$N$84,12,FALSE),"")</f>
        <v/>
      </c>
      <c r="Q453" s="1329" t="s">
        <v>14</v>
      </c>
      <c r="R453" s="1329" t="str">
        <f>IFERROR(VLOOKUP(F453,[1]Trainingsarten!$A$9:$N$84,14,FALSE),"")</f>
        <v/>
      </c>
      <c r="S453" s="53">
        <f t="shared" si="77"/>
        <v>1.6412213740458015</v>
      </c>
      <c r="T453" s="79">
        <f t="shared" si="81"/>
        <v>58.891180660390269</v>
      </c>
      <c r="U453" s="1261">
        <f t="shared" si="79"/>
        <v>40.625694930309649</v>
      </c>
      <c r="V453" s="1261">
        <f t="shared" si="80"/>
        <v>-9.4475354759917707</v>
      </c>
      <c r="W453" s="895">
        <f t="shared" si="78"/>
        <v>1.4496042655125949</v>
      </c>
      <c r="X453" s="7"/>
      <c r="Y453" s="8"/>
      <c r="Z453" s="6"/>
      <c r="AA453" s="9"/>
      <c r="AB453" s="10"/>
    </row>
    <row r="454" spans="2:28" ht="16" thickBot="1" x14ac:dyDescent="0.25">
      <c r="B454" s="1406">
        <f>B447+1</f>
        <v>12</v>
      </c>
      <c r="C454" s="1407">
        <v>43542</v>
      </c>
      <c r="D454" s="1408"/>
      <c r="E454" s="2302"/>
      <c r="F454" s="1409"/>
      <c r="G454" s="1410"/>
      <c r="H454" s="1411" t="str">
        <f>IFERROR(VLOOKUP(F454,[1]Trainingsarten!$A$9:$K$84,10,FALSE),"")</f>
        <v/>
      </c>
      <c r="I454" s="1412" t="str">
        <f t="shared" si="76"/>
        <v/>
      </c>
      <c r="J454" s="1413"/>
      <c r="K454" s="1414" t="str">
        <f>IFERROR(VLOOKUP(F454,[1]Trainingsarten!$A$9:$K$84,11,FALSE),"0")</f>
        <v>0</v>
      </c>
      <c r="L454" s="1413"/>
      <c r="M454" s="1415"/>
      <c r="N454" s="1416" t="str">
        <f t="shared" si="82"/>
        <v/>
      </c>
      <c r="O454" s="1417"/>
      <c r="P454" s="1418" t="str">
        <f>IFERROR(VLOOKUP(F454,[1]Trainingsarten!$A$9:$N$84,12,FALSE),"")</f>
        <v/>
      </c>
      <c r="Q454" s="1419" t="s">
        <v>14</v>
      </c>
      <c r="R454" s="1419" t="str">
        <f>IFERROR(VLOOKUP(F454,[1]Trainingsarten!$A$9:$N$84,14,FALSE),"")</f>
        <v/>
      </c>
      <c r="S454" s="1420" t="str">
        <f t="shared" si="77"/>
        <v/>
      </c>
      <c r="T454" s="1276">
        <f t="shared" si="81"/>
        <v>50.478154851763087</v>
      </c>
      <c r="U454" s="1277">
        <f t="shared" si="79"/>
        <v>39.658416479587991</v>
      </c>
      <c r="V454" s="1421">
        <f t="shared" si="80"/>
        <v>-18.26548573008062</v>
      </c>
      <c r="W454" s="350">
        <f t="shared" si="78"/>
        <v>1.2728232575232541</v>
      </c>
      <c r="X454" s="7"/>
      <c r="Y454" s="8"/>
      <c r="Z454" s="6"/>
      <c r="AA454" s="9"/>
      <c r="AB454" s="10"/>
    </row>
    <row r="455" spans="2:28" x14ac:dyDescent="0.2">
      <c r="B455" s="1422" t="s">
        <v>26</v>
      </c>
      <c r="C455" s="12">
        <v>43543</v>
      </c>
      <c r="D455" s="6" t="s">
        <v>80</v>
      </c>
      <c r="E455" s="2244"/>
      <c r="F455" s="1280" t="s">
        <v>271</v>
      </c>
      <c r="G455" s="598">
        <v>4.8749999999999995E-2</v>
      </c>
      <c r="H455" s="1251">
        <v>12.4</v>
      </c>
      <c r="I455" s="701">
        <f t="shared" si="76"/>
        <v>3.9314516129032254E-3</v>
      </c>
      <c r="J455" s="525">
        <v>141</v>
      </c>
      <c r="K455" s="524">
        <v>87</v>
      </c>
      <c r="L455" s="525">
        <v>201</v>
      </c>
      <c r="M455" s="1254"/>
      <c r="N455" s="144">
        <f t="shared" si="82"/>
        <v>1.0190322580645159</v>
      </c>
      <c r="O455" s="1255" t="s">
        <v>171</v>
      </c>
      <c r="P455" s="315" t="str">
        <f>IFERROR(VLOOKUP(F455,[1]Trainingsarten!$A$9:$N$84,12,FALSE),"")</f>
        <v/>
      </c>
      <c r="Q455" s="316" t="s">
        <v>14</v>
      </c>
      <c r="R455" s="316" t="str">
        <f>IFERROR(VLOOKUP(F455,[1]Trainingsarten!$A$9:$N$84,14,FALSE),"")</f>
        <v/>
      </c>
      <c r="S455" s="317">
        <f t="shared" si="77"/>
        <v>1.425531914893617</v>
      </c>
      <c r="T455" s="393">
        <f t="shared" si="81"/>
        <v>55.695561301511219</v>
      </c>
      <c r="U455" s="92">
        <f t="shared" si="79"/>
        <v>40.785597039597803</v>
      </c>
      <c r="V455" s="318">
        <f t="shared" si="80"/>
        <v>-10.819738372175095</v>
      </c>
      <c r="W455" s="321">
        <f t="shared" si="78"/>
        <v>1.3655693515394092</v>
      </c>
      <c r="X455" s="322"/>
      <c r="Y455" s="323"/>
      <c r="Z455" s="319"/>
      <c r="AA455" s="324"/>
      <c r="AB455" s="317"/>
    </row>
    <row r="456" spans="2:28" ht="16" thickBot="1" x14ac:dyDescent="0.25">
      <c r="B456" s="33">
        <f>SUM(H454:H460)</f>
        <v>61.6</v>
      </c>
      <c r="C456" s="325">
        <v>43544</v>
      </c>
      <c r="D456" s="319" t="s">
        <v>81</v>
      </c>
      <c r="E456" s="2257"/>
      <c r="F456" s="1280" t="s">
        <v>98</v>
      </c>
      <c r="G456" s="598">
        <v>4.5879629629629631E-2</v>
      </c>
      <c r="H456" s="1251">
        <v>11.64</v>
      </c>
      <c r="I456" s="701">
        <f t="shared" si="76"/>
        <v>3.9415489372534047E-3</v>
      </c>
      <c r="J456" s="525">
        <v>125</v>
      </c>
      <c r="K456" s="524">
        <v>67</v>
      </c>
      <c r="L456" s="525">
        <v>208</v>
      </c>
      <c r="M456" s="1254"/>
      <c r="N456" s="144">
        <f t="shared" si="82"/>
        <v>1.0572293173308716</v>
      </c>
      <c r="O456" s="1255" t="s">
        <v>267</v>
      </c>
      <c r="P456" s="315" t="str">
        <f>IFERROR(VLOOKUP(F456,[1]Trainingsarten!$A$9:$N$84,12,FALSE),"")</f>
        <v/>
      </c>
      <c r="Q456" s="316" t="s">
        <v>14</v>
      </c>
      <c r="R456" s="316" t="str">
        <f>IFERROR(VLOOKUP(F456,[1]Trainingsarten!$A$9:$N$84,14,FALSE),"")</f>
        <v/>
      </c>
      <c r="S456" s="317">
        <f t="shared" si="77"/>
        <v>1.6639999999999999</v>
      </c>
      <c r="T456" s="393">
        <f t="shared" si="81"/>
        <v>57.310481115581048</v>
      </c>
      <c r="U456" s="92">
        <f t="shared" si="79"/>
        <v>41.409749491035953</v>
      </c>
      <c r="V456" s="318">
        <f t="shared" si="80"/>
        <v>-14.909964261913416</v>
      </c>
      <c r="W456" s="321">
        <f t="shared" si="78"/>
        <v>1.3839852165246052</v>
      </c>
      <c r="X456" s="322"/>
      <c r="Y456" s="323"/>
      <c r="Z456" s="319"/>
      <c r="AA456" s="324"/>
      <c r="AB456" s="317"/>
    </row>
    <row r="457" spans="2:28" x14ac:dyDescent="0.2">
      <c r="B457" s="35" t="s">
        <v>9</v>
      </c>
      <c r="C457" s="325">
        <v>43545</v>
      </c>
      <c r="D457" s="319" t="s">
        <v>83</v>
      </c>
      <c r="E457" s="2257"/>
      <c r="F457" s="1280" t="s">
        <v>268</v>
      </c>
      <c r="G457" s="598">
        <v>3.2731481481481479E-2</v>
      </c>
      <c r="H457" s="1251">
        <v>9.9700000000000006</v>
      </c>
      <c r="I457" s="701">
        <f t="shared" si="76"/>
        <v>3.2829971395668483E-3</v>
      </c>
      <c r="J457" s="525">
        <v>154</v>
      </c>
      <c r="K457" s="524">
        <v>66</v>
      </c>
      <c r="L457" s="525">
        <v>242</v>
      </c>
      <c r="M457" s="1254"/>
      <c r="N457" s="144">
        <f t="shared" si="82"/>
        <v>1.0245303073399301</v>
      </c>
      <c r="O457" s="1255" t="s">
        <v>269</v>
      </c>
      <c r="P457" s="315">
        <f>IFERROR(VLOOKUP(F457,[1]Trainingsarten!$A$9:$N$84,12,FALSE),"")</f>
        <v>243.25</v>
      </c>
      <c r="Q457" s="316" t="s">
        <v>14</v>
      </c>
      <c r="R457" s="316">
        <f>IFERROR(VLOOKUP(F457,[1]Trainingsarten!$A$9:$N$84,14,FALSE),"")</f>
        <v>267.75</v>
      </c>
      <c r="S457" s="317">
        <f t="shared" si="77"/>
        <v>1.5714285714285714</v>
      </c>
      <c r="T457" s="393">
        <f t="shared" si="81"/>
        <v>58.551840956212324</v>
      </c>
      <c r="U457" s="92">
        <f t="shared" si="79"/>
        <v>41.995231646011284</v>
      </c>
      <c r="V457" s="318">
        <f t="shared" si="80"/>
        <v>-15.900731624545095</v>
      </c>
      <c r="W457" s="321">
        <f t="shared" si="78"/>
        <v>1.3942497436318724</v>
      </c>
      <c r="X457" s="322"/>
      <c r="Y457" s="323"/>
      <c r="Z457" s="319"/>
      <c r="AA457" s="324"/>
      <c r="AB457" s="317"/>
    </row>
    <row r="458" spans="2:28" ht="16" thickBot="1" x14ac:dyDescent="0.25">
      <c r="B458" s="36">
        <f>SUM(K454:K460)</f>
        <v>376</v>
      </c>
      <c r="C458" s="325">
        <v>43546</v>
      </c>
      <c r="D458" s="319" t="s">
        <v>85</v>
      </c>
      <c r="E458" s="2257"/>
      <c r="F458" s="1280" t="s">
        <v>222</v>
      </c>
      <c r="G458" s="598">
        <v>4.162037037037037E-2</v>
      </c>
      <c r="H458" s="1251">
        <v>10.74</v>
      </c>
      <c r="I458" s="701">
        <f t="shared" si="76"/>
        <v>3.8752672598110212E-3</v>
      </c>
      <c r="J458" s="525">
        <v>126</v>
      </c>
      <c r="K458" s="524">
        <v>62</v>
      </c>
      <c r="L458" s="525">
        <v>211</v>
      </c>
      <c r="M458" s="1254"/>
      <c r="N458" s="144">
        <f t="shared" si="82"/>
        <v>1.0544428694516244</v>
      </c>
      <c r="O458" s="1255" t="s">
        <v>267</v>
      </c>
      <c r="P458" s="315" t="str">
        <f>IFERROR(VLOOKUP(F458,[1]Trainingsarten!$A$9:$N$84,12,FALSE),"")</f>
        <v/>
      </c>
      <c r="Q458" s="316" t="s">
        <v>14</v>
      </c>
      <c r="R458" s="316" t="str">
        <f>IFERROR(VLOOKUP(F458,[1]Trainingsarten!$A$9:$N$84,14,FALSE),"")</f>
        <v/>
      </c>
      <c r="S458" s="317">
        <f t="shared" si="77"/>
        <v>1.6746031746031746</v>
      </c>
      <c r="T458" s="393">
        <f t="shared" si="81"/>
        <v>59.044435105324851</v>
      </c>
      <c r="U458" s="92">
        <f t="shared" si="79"/>
        <v>42.471535654439585</v>
      </c>
      <c r="V458" s="318">
        <f t="shared" si="80"/>
        <v>-16.55660931020104</v>
      </c>
      <c r="W458" s="321">
        <f t="shared" si="78"/>
        <v>1.3902119194777194</v>
      </c>
      <c r="X458" s="322"/>
      <c r="Y458" s="323"/>
      <c r="Z458" s="319"/>
      <c r="AA458" s="324"/>
      <c r="AB458" s="317"/>
    </row>
    <row r="459" spans="2:28" x14ac:dyDescent="0.2">
      <c r="B459" s="37" t="s">
        <v>27</v>
      </c>
      <c r="C459" s="325">
        <v>43547</v>
      </c>
      <c r="D459" s="319" t="s">
        <v>87</v>
      </c>
      <c r="E459" s="2257"/>
      <c r="F459" s="1280" t="s">
        <v>122</v>
      </c>
      <c r="G459" s="598">
        <v>7.1412037037037038E-2</v>
      </c>
      <c r="H459" s="1251">
        <v>16.850000000000001</v>
      </c>
      <c r="I459" s="701">
        <f t="shared" si="76"/>
        <v>4.2381030882514556E-3</v>
      </c>
      <c r="J459" s="525">
        <v>120</v>
      </c>
      <c r="K459" s="524">
        <v>94</v>
      </c>
      <c r="L459" s="525">
        <v>196</v>
      </c>
      <c r="M459" s="1254"/>
      <c r="N459" s="144">
        <f t="shared" si="82"/>
        <v>1.0711900438460515</v>
      </c>
      <c r="O459" s="1255" t="s">
        <v>266</v>
      </c>
      <c r="P459" s="315" t="str">
        <f>IFERROR(VLOOKUP(F459,[1]Trainingsarten!$A$9:$N$84,12,FALSE),"")</f>
        <v/>
      </c>
      <c r="Q459" s="316" t="s">
        <v>14</v>
      </c>
      <c r="R459" s="316" t="str">
        <f>IFERROR(VLOOKUP(F459,[1]Trainingsarten!$A$9:$N$84,14,FALSE),"")</f>
        <v/>
      </c>
      <c r="S459" s="317">
        <f t="shared" si="77"/>
        <v>1.6333333333333333</v>
      </c>
      <c r="T459" s="393">
        <f t="shared" si="81"/>
        <v>64.038087233135585</v>
      </c>
      <c r="U459" s="92">
        <f t="shared" si="79"/>
        <v>43.698403853143404</v>
      </c>
      <c r="V459" s="318">
        <f t="shared" si="80"/>
        <v>-16.572899450885267</v>
      </c>
      <c r="W459" s="321">
        <f t="shared" si="78"/>
        <v>1.4654559797732536</v>
      </c>
      <c r="X459" s="322"/>
      <c r="Y459" s="323"/>
      <c r="Z459" s="319"/>
      <c r="AA459" s="324"/>
      <c r="AB459" s="317"/>
    </row>
    <row r="460" spans="2:28" ht="16" thickBot="1" x14ac:dyDescent="0.25">
      <c r="B460" s="38">
        <f>AVERAGE(W454:W460)</f>
        <v>1.36557675776694</v>
      </c>
      <c r="C460" s="269">
        <v>43548</v>
      </c>
      <c r="D460" s="530"/>
      <c r="E460" s="2266"/>
      <c r="F460" s="1281"/>
      <c r="G460" s="602"/>
      <c r="H460" s="1282" t="str">
        <f>IFERROR(VLOOKUP(F460,[1]Trainingsarten!$A$9:$K$84,10,FALSE),"")</f>
        <v/>
      </c>
      <c r="I460" s="706" t="str">
        <f t="shared" ref="I460:I523" si="83">IFERROR(G460/H460,"")</f>
        <v/>
      </c>
      <c r="J460" s="537"/>
      <c r="K460" s="536" t="str">
        <f>IFERROR(VLOOKUP(F460,[1]Trainingsarten!$A$9:$K$84,11,FALSE),"0")</f>
        <v>0</v>
      </c>
      <c r="L460" s="537"/>
      <c r="M460" s="1283"/>
      <c r="N460" s="49" t="str">
        <f t="shared" si="82"/>
        <v/>
      </c>
      <c r="O460" s="1284"/>
      <c r="P460" s="341" t="str">
        <f>IFERROR(VLOOKUP(F460,[1]Trainingsarten!$A$9:$N$84,12,FALSE),"")</f>
        <v/>
      </c>
      <c r="Q460" s="342" t="s">
        <v>14</v>
      </c>
      <c r="R460" s="342" t="str">
        <f>IFERROR(VLOOKUP(F460,[1]Trainingsarten!$A$9:$N$84,14,FALSE),"")</f>
        <v/>
      </c>
      <c r="S460" s="53" t="str">
        <f t="shared" si="77"/>
        <v/>
      </c>
      <c r="T460" s="55">
        <f t="shared" si="81"/>
        <v>54.889789056973356</v>
      </c>
      <c r="U460" s="343">
        <f t="shared" si="79"/>
        <v>42.657965666163797</v>
      </c>
      <c r="V460" s="343">
        <f t="shared" si="80"/>
        <v>-20.339683379992181</v>
      </c>
      <c r="W460" s="94">
        <f t="shared" si="78"/>
        <v>1.2867418358984666</v>
      </c>
      <c r="X460" s="322"/>
      <c r="Y460" s="323"/>
      <c r="Z460" s="319"/>
      <c r="AA460" s="324"/>
      <c r="AB460" s="317"/>
    </row>
    <row r="461" spans="2:28" ht="16" thickBot="1" x14ac:dyDescent="0.25">
      <c r="B461" s="1423">
        <f>B454+1</f>
        <v>13</v>
      </c>
      <c r="C461" s="389">
        <v>43549</v>
      </c>
      <c r="D461" s="60"/>
      <c r="E461" s="2247"/>
      <c r="F461" s="1286"/>
      <c r="G461" s="1247"/>
      <c r="H461" s="1248" t="str">
        <f>IFERROR(VLOOKUP(F461,[1]Trainingsarten!$A$9:$K$84,10,FALSE),"")</f>
        <v/>
      </c>
      <c r="I461" s="64" t="str">
        <f t="shared" si="83"/>
        <v/>
      </c>
      <c r="J461" s="1287"/>
      <c r="K461" s="551" t="str">
        <f>IFERROR(VLOOKUP(F461,[1]Trainingsarten!$A$9:$K$84,11,FALSE),"0")</f>
        <v>0</v>
      </c>
      <c r="L461" s="552"/>
      <c r="M461" s="809"/>
      <c r="N461" s="69" t="str">
        <f t="shared" si="82"/>
        <v/>
      </c>
      <c r="O461" s="1249"/>
      <c r="P461" s="347" t="str">
        <f>IFERROR(VLOOKUP(F461,[1]Trainingsarten!$A$9:$N$84,12,FALSE),"")</f>
        <v/>
      </c>
      <c r="Q461" s="72" t="s">
        <v>14</v>
      </c>
      <c r="R461" s="72" t="str">
        <f>IFERROR(VLOOKUP(F461,[1]Trainingsarten!$A$9:$N$84,14,FALSE),"")</f>
        <v/>
      </c>
      <c r="S461" s="1424" t="str">
        <f t="shared" si="77"/>
        <v/>
      </c>
      <c r="T461" s="2">
        <f t="shared" si="81"/>
        <v>47.048390620262879</v>
      </c>
      <c r="U461" s="4">
        <f t="shared" si="79"/>
        <v>41.64229981696942</v>
      </c>
      <c r="V461" s="349">
        <f t="shared" si="80"/>
        <v>-12.231823390809559</v>
      </c>
      <c r="W461" s="1425">
        <f t="shared" si="78"/>
        <v>1.1298220998132877</v>
      </c>
      <c r="X461" s="322"/>
      <c r="Y461" s="323"/>
      <c r="Z461" s="319"/>
      <c r="AA461" s="324"/>
      <c r="AB461" s="317"/>
    </row>
    <row r="462" spans="2:28" x14ac:dyDescent="0.2">
      <c r="B462" s="1426" t="s">
        <v>26</v>
      </c>
      <c r="C462" s="325">
        <v>43550</v>
      </c>
      <c r="D462" s="319" t="s">
        <v>89</v>
      </c>
      <c r="E462" s="2257"/>
      <c r="F462" s="1280" t="s">
        <v>98</v>
      </c>
      <c r="G462" s="598">
        <v>4.2557870370370371E-2</v>
      </c>
      <c r="H462" s="1251">
        <v>10.74</v>
      </c>
      <c r="I462" s="356">
        <f t="shared" si="83"/>
        <v>3.9625577626043176E-3</v>
      </c>
      <c r="J462" s="1256">
        <v>120</v>
      </c>
      <c r="K462" s="524">
        <v>62</v>
      </c>
      <c r="L462" s="525">
        <v>207</v>
      </c>
      <c r="M462" s="1254"/>
      <c r="N462" s="144">
        <f t="shared" si="82"/>
        <v>1.0577545234720251</v>
      </c>
      <c r="O462" s="1255" t="s">
        <v>266</v>
      </c>
      <c r="P462" s="315" t="str">
        <f>IFERROR(VLOOKUP(F462,[1]Trainingsarten!$A$9:$N$84,12,FALSE),"")</f>
        <v/>
      </c>
      <c r="Q462" s="316" t="s">
        <v>14</v>
      </c>
      <c r="R462" s="316" t="str">
        <f>IFERROR(VLOOKUP(F462,[1]Trainingsarten!$A$9:$N$84,14,FALSE),"")</f>
        <v/>
      </c>
      <c r="S462" s="317">
        <f t="shared" si="77"/>
        <v>1.7250000000000001</v>
      </c>
      <c r="T462" s="393">
        <f t="shared" si="81"/>
        <v>49.184334817368182</v>
      </c>
      <c r="U462" s="92">
        <f t="shared" si="79"/>
        <v>42.127006964184432</v>
      </c>
      <c r="V462" s="318">
        <f t="shared" si="80"/>
        <v>-5.4060908032934591</v>
      </c>
      <c r="W462" s="321">
        <f t="shared" si="78"/>
        <v>1.1675250240109332</v>
      </c>
      <c r="X462" s="322"/>
      <c r="Y462" s="323"/>
      <c r="Z462" s="319"/>
      <c r="AA462" s="324"/>
      <c r="AB462" s="317"/>
    </row>
    <row r="463" spans="2:28" ht="16" thickBot="1" x14ac:dyDescent="0.25">
      <c r="B463" s="33">
        <f>SUM(H461:H467)</f>
        <v>43.4</v>
      </c>
      <c r="C463" s="325">
        <v>43551</v>
      </c>
      <c r="D463" s="319" t="s">
        <v>90</v>
      </c>
      <c r="E463" s="2257"/>
      <c r="F463" s="1280" t="s">
        <v>98</v>
      </c>
      <c r="G463" s="598">
        <v>4.0844907407407406E-2</v>
      </c>
      <c r="H463" s="1251">
        <v>10.73</v>
      </c>
      <c r="I463" s="356">
        <f t="shared" si="83"/>
        <v>3.806608332470401E-3</v>
      </c>
      <c r="J463" s="1256">
        <v>125</v>
      </c>
      <c r="K463" s="524">
        <v>62</v>
      </c>
      <c r="L463" s="525">
        <v>214</v>
      </c>
      <c r="M463" s="1254"/>
      <c r="N463" s="144">
        <f t="shared" si="82"/>
        <v>1.0504875436424586</v>
      </c>
      <c r="O463" s="1255" t="s">
        <v>267</v>
      </c>
      <c r="P463" s="315" t="str">
        <f>IFERROR(VLOOKUP(F463,[1]Trainingsarten!$A$9:$N$84,12,FALSE),"")</f>
        <v/>
      </c>
      <c r="Q463" s="316" t="s">
        <v>14</v>
      </c>
      <c r="R463" s="316" t="str">
        <f>IFERROR(VLOOKUP(F463,[1]Trainingsarten!$A$9:$N$84,14,FALSE),"")</f>
        <v/>
      </c>
      <c r="S463" s="317">
        <f t="shared" si="77"/>
        <v>1.712</v>
      </c>
      <c r="T463" s="393">
        <f t="shared" si="81"/>
        <v>51.015144129172725</v>
      </c>
      <c r="U463" s="92">
        <f t="shared" si="79"/>
        <v>42.60017346503718</v>
      </c>
      <c r="V463" s="318">
        <f t="shared" si="80"/>
        <v>-7.0573278531837502</v>
      </c>
      <c r="W463" s="321">
        <f t="shared" si="78"/>
        <v>1.1975337182850179</v>
      </c>
      <c r="X463" s="322"/>
      <c r="Y463" s="323"/>
      <c r="Z463" s="319"/>
      <c r="AA463" s="324"/>
      <c r="AB463" s="317"/>
    </row>
    <row r="464" spans="2:28" x14ac:dyDescent="0.2">
      <c r="B464" s="35" t="s">
        <v>9</v>
      </c>
      <c r="C464" s="325">
        <v>43552</v>
      </c>
      <c r="D464" s="319"/>
      <c r="E464" s="2257"/>
      <c r="F464" s="1280"/>
      <c r="G464" s="598"/>
      <c r="H464" s="1251" t="str">
        <f>IFERROR(VLOOKUP(F464,[1]Trainingsarten!$A$9:$K$84,10,FALSE),"")</f>
        <v/>
      </c>
      <c r="I464" s="356" t="str">
        <f t="shared" si="83"/>
        <v/>
      </c>
      <c r="J464" s="1256"/>
      <c r="K464" s="524" t="str">
        <f>IFERROR(VLOOKUP(F464,[1]Trainingsarten!$A$9:$K$84,11,FALSE),"0")</f>
        <v>0</v>
      </c>
      <c r="L464" s="525"/>
      <c r="M464" s="1254"/>
      <c r="N464" s="144" t="str">
        <f t="shared" si="82"/>
        <v/>
      </c>
      <c r="O464" s="1255"/>
      <c r="P464" s="315" t="str">
        <f>IFERROR(VLOOKUP(F464,[1]Trainingsarten!$A$9:$N$84,12,FALSE),"")</f>
        <v/>
      </c>
      <c r="Q464" s="316" t="s">
        <v>14</v>
      </c>
      <c r="R464" s="316" t="str">
        <f>IFERROR(VLOOKUP(F464,[1]Trainingsarten!$A$9:$N$84,14,FALSE),"")</f>
        <v/>
      </c>
      <c r="S464" s="317" t="str">
        <f t="shared" si="77"/>
        <v/>
      </c>
      <c r="T464" s="393">
        <f t="shared" si="81"/>
        <v>43.727266396433762</v>
      </c>
      <c r="U464" s="92">
        <f t="shared" si="79"/>
        <v>41.585883620631535</v>
      </c>
      <c r="V464" s="318">
        <f t="shared" si="80"/>
        <v>-8.4149706641355451</v>
      </c>
      <c r="W464" s="321">
        <f t="shared" si="78"/>
        <v>1.0514930209331863</v>
      </c>
      <c r="X464" s="322"/>
      <c r="Y464" s="323"/>
      <c r="Z464" s="319"/>
      <c r="AA464" s="324"/>
      <c r="AB464" s="317"/>
    </row>
    <row r="465" spans="2:28" ht="16" thickBot="1" x14ac:dyDescent="0.25">
      <c r="B465" s="36">
        <f>SUM(K461:K467)</f>
        <v>259</v>
      </c>
      <c r="C465" s="325">
        <v>43553</v>
      </c>
      <c r="D465" s="319" t="s">
        <v>92</v>
      </c>
      <c r="E465" s="2257"/>
      <c r="F465" s="1280" t="s">
        <v>56</v>
      </c>
      <c r="G465" s="598">
        <v>4.5729166666666661E-2</v>
      </c>
      <c r="H465" s="1251">
        <v>11.53</v>
      </c>
      <c r="I465" s="356">
        <f t="shared" si="83"/>
        <v>3.9661029199190515E-3</v>
      </c>
      <c r="J465" s="1256">
        <v>140</v>
      </c>
      <c r="K465" s="524">
        <v>74</v>
      </c>
      <c r="L465" s="525">
        <v>203</v>
      </c>
      <c r="M465" s="1254"/>
      <c r="N465" s="144">
        <f t="shared" si="82"/>
        <v>1.0382428706424511</v>
      </c>
      <c r="O465" s="1255" t="s">
        <v>171</v>
      </c>
      <c r="P465" s="315">
        <f>IFERROR(VLOOKUP(F465,[1]Trainingsarten!$A$9:$N$84,12,FALSE),"")</f>
        <v>279.53100000000006</v>
      </c>
      <c r="Q465" s="316" t="s">
        <v>14</v>
      </c>
      <c r="R465" s="316">
        <f>IFERROR(VLOOKUP(F465,[1]Trainingsarten!$A$9:$N$84,14,FALSE),"")</f>
        <v>306.15300000000002</v>
      </c>
      <c r="S465" s="317">
        <f t="shared" si="77"/>
        <v>1.45</v>
      </c>
      <c r="T465" s="393">
        <f t="shared" si="81"/>
        <v>48.051942625514656</v>
      </c>
      <c r="U465" s="92">
        <f t="shared" si="79"/>
        <v>42.357648296330787</v>
      </c>
      <c r="V465" s="318">
        <f t="shared" si="80"/>
        <v>-2.1413827758022279</v>
      </c>
      <c r="W465" s="321">
        <f t="shared" si="78"/>
        <v>1.1344336751027118</v>
      </c>
      <c r="X465" s="322"/>
      <c r="Y465" s="323"/>
      <c r="Z465" s="319"/>
      <c r="AA465" s="324"/>
      <c r="AB465" s="317"/>
    </row>
    <row r="466" spans="2:28" x14ac:dyDescent="0.2">
      <c r="B466" s="37" t="s">
        <v>27</v>
      </c>
      <c r="C466" s="325">
        <v>43554</v>
      </c>
      <c r="D466" s="319"/>
      <c r="E466" s="2257"/>
      <c r="F466" s="1280"/>
      <c r="G466" s="598"/>
      <c r="H466" s="1251" t="str">
        <f>IFERROR(VLOOKUP(F466,[1]Trainingsarten!$A$9:$K$84,10,FALSE),"")</f>
        <v/>
      </c>
      <c r="I466" s="356" t="str">
        <f t="shared" si="83"/>
        <v/>
      </c>
      <c r="J466" s="1256"/>
      <c r="K466" s="524" t="str">
        <f>IFERROR(VLOOKUP(F466,[1]Trainingsarten!$A$9:$K$84,11,FALSE),"0")</f>
        <v>0</v>
      </c>
      <c r="L466" s="525"/>
      <c r="M466" s="1254"/>
      <c r="N466" s="144" t="str">
        <f t="shared" si="82"/>
        <v/>
      </c>
      <c r="O466" s="1255"/>
      <c r="P466" s="315" t="str">
        <f>IFERROR(VLOOKUP(F466,[1]Trainingsarten!$A$9:$N$84,12,FALSE),"")</f>
        <v/>
      </c>
      <c r="Q466" s="316" t="s">
        <v>14</v>
      </c>
      <c r="R466" s="316" t="str">
        <f>IFERROR(VLOOKUP(F466,[1]Trainingsarten!$A$9:$N$84,14,FALSE),"")</f>
        <v/>
      </c>
      <c r="S466" s="317" t="str">
        <f t="shared" si="77"/>
        <v/>
      </c>
      <c r="T466" s="393">
        <f t="shared" si="81"/>
        <v>41.187379393298279</v>
      </c>
      <c r="U466" s="92">
        <f t="shared" si="79"/>
        <v>41.349132860703861</v>
      </c>
      <c r="V466" s="318">
        <f t="shared" si="80"/>
        <v>-5.6942943291838688</v>
      </c>
      <c r="W466" s="321">
        <f t="shared" si="78"/>
        <v>0.99608810496823497</v>
      </c>
      <c r="X466" s="322"/>
      <c r="Y466" s="323"/>
      <c r="Z466" s="319"/>
      <c r="AA466" s="324"/>
      <c r="AB466" s="317"/>
    </row>
    <row r="467" spans="2:28" ht="16" thickBot="1" x14ac:dyDescent="0.25">
      <c r="B467" s="38">
        <f>AVERAGE(W461:W467)</f>
        <v>1.104217654691181</v>
      </c>
      <c r="C467" s="566">
        <v>43555</v>
      </c>
      <c r="D467" s="567" t="s">
        <v>94</v>
      </c>
      <c r="E467" s="2268"/>
      <c r="F467" s="1326" t="s">
        <v>222</v>
      </c>
      <c r="G467" s="1257">
        <v>4.0208333333333332E-2</v>
      </c>
      <c r="H467" s="1258">
        <v>10.4</v>
      </c>
      <c r="I467" s="1427">
        <f t="shared" si="83"/>
        <v>3.8661858974358971E-3</v>
      </c>
      <c r="J467" s="1328">
        <v>130</v>
      </c>
      <c r="K467" s="573">
        <v>61</v>
      </c>
      <c r="L467" s="574">
        <v>213</v>
      </c>
      <c r="M467" s="729"/>
      <c r="N467" s="828">
        <f t="shared" si="82"/>
        <v>1.0619431687715268</v>
      </c>
      <c r="O467" s="1259" t="s">
        <v>266</v>
      </c>
      <c r="P467" s="1260" t="str">
        <f>IFERROR(VLOOKUP(F467,[1]Trainingsarten!$A$9:$N$84,12,FALSE),"")</f>
        <v/>
      </c>
      <c r="Q467" s="1329" t="s">
        <v>14</v>
      </c>
      <c r="R467" s="1329" t="str">
        <f>IFERROR(VLOOKUP(F467,[1]Trainingsarten!$A$9:$N$84,14,FALSE),"")</f>
        <v/>
      </c>
      <c r="S467" s="53">
        <f t="shared" si="77"/>
        <v>1.6384615384615384</v>
      </c>
      <c r="T467" s="79">
        <f t="shared" si="81"/>
        <v>44.01775376568424</v>
      </c>
      <c r="U467" s="1261">
        <f t="shared" si="79"/>
        <v>41.817010649734719</v>
      </c>
      <c r="V467" s="1261">
        <f t="shared" si="80"/>
        <v>0.16175346740558183</v>
      </c>
      <c r="W467" s="895">
        <f t="shared" si="78"/>
        <v>1.0526279397248948</v>
      </c>
      <c r="X467" s="7"/>
      <c r="Y467" s="8"/>
      <c r="Z467" s="6"/>
      <c r="AA467" s="9"/>
      <c r="AB467" s="10"/>
    </row>
    <row r="468" spans="2:28" ht="16" thickBot="1" x14ac:dyDescent="0.25">
      <c r="B468" s="1428">
        <f>B461+1</f>
        <v>14</v>
      </c>
      <c r="C468" s="1429">
        <v>43556</v>
      </c>
      <c r="D468" s="1430"/>
      <c r="E468" s="2303"/>
      <c r="F468" s="1431"/>
      <c r="G468" s="1432"/>
      <c r="H468" s="1433" t="str">
        <f>IFERROR(VLOOKUP(F468,[1]Trainingsarten!$A$9:$K$84,10,FALSE),"")</f>
        <v/>
      </c>
      <c r="I468" s="1434" t="str">
        <f t="shared" si="83"/>
        <v/>
      </c>
      <c r="J468" s="1435"/>
      <c r="K468" s="1436" t="str">
        <f>IFERROR(VLOOKUP(F468,[1]Trainingsarten!$A$9:$K$84,11,FALSE),"0")</f>
        <v>0</v>
      </c>
      <c r="L468" s="1435"/>
      <c r="M468" s="1437"/>
      <c r="N468" s="1438" t="str">
        <f t="shared" si="82"/>
        <v/>
      </c>
      <c r="O468" s="1439"/>
      <c r="P468" s="1440" t="str">
        <f>IFERROR(VLOOKUP(F468,[1]Trainingsarten!$A$9:$N$84,12,FALSE),"")</f>
        <v/>
      </c>
      <c r="Q468" s="1441" t="s">
        <v>14</v>
      </c>
      <c r="R468" s="1441" t="str">
        <f>IFERROR(VLOOKUP(F468,[1]Trainingsarten!$A$9:$N$84,14,FALSE),"")</f>
        <v/>
      </c>
      <c r="S468" s="1442" t="str">
        <f t="shared" si="77"/>
        <v/>
      </c>
      <c r="T468" s="1276">
        <f t="shared" si="81"/>
        <v>37.729503227729346</v>
      </c>
      <c r="U468" s="1277">
        <f t="shared" si="79"/>
        <v>40.821367539026753</v>
      </c>
      <c r="V468" s="1443">
        <f t="shared" si="80"/>
        <v>-2.2007431159495212</v>
      </c>
      <c r="W468" s="350">
        <f t="shared" si="78"/>
        <v>0.9242586787828343</v>
      </c>
      <c r="X468" s="7"/>
      <c r="Y468" s="8"/>
      <c r="Z468" s="6"/>
      <c r="AA468" s="9"/>
      <c r="AB468" s="10"/>
    </row>
    <row r="469" spans="2:28" x14ac:dyDescent="0.2">
      <c r="B469" s="1444" t="s">
        <v>26</v>
      </c>
      <c r="C469" s="12">
        <v>43557</v>
      </c>
      <c r="D469" s="6" t="s">
        <v>95</v>
      </c>
      <c r="E469" s="2244"/>
      <c r="F469" s="1280" t="s">
        <v>173</v>
      </c>
      <c r="G469" s="598">
        <v>4.4178240740740747E-2</v>
      </c>
      <c r="H469" s="1251">
        <v>12.41</v>
      </c>
      <c r="I469" s="701">
        <f t="shared" si="83"/>
        <v>3.5598904706479247E-3</v>
      </c>
      <c r="J469" s="525">
        <v>150</v>
      </c>
      <c r="K469" s="524">
        <v>87</v>
      </c>
      <c r="L469" s="525">
        <v>223</v>
      </c>
      <c r="M469" s="1254"/>
      <c r="N469" s="144">
        <f t="shared" si="82"/>
        <v>1.0237182339711597</v>
      </c>
      <c r="O469" s="1255" t="s">
        <v>171</v>
      </c>
      <c r="P469" s="315" t="str">
        <f>IFERROR(VLOOKUP(F469,[1]Trainingsarten!$A$9:$N$84,12,FALSE),"")</f>
        <v/>
      </c>
      <c r="Q469" s="316" t="s">
        <v>14</v>
      </c>
      <c r="R469" s="316" t="str">
        <f>IFERROR(VLOOKUP(F469,[1]Trainingsarten!$A$9:$N$84,14,FALSE),"")</f>
        <v/>
      </c>
      <c r="S469" s="317">
        <f t="shared" ref="S469:S532" si="84">IFERROR(L469/J469,"")</f>
        <v>1.4866666666666666</v>
      </c>
      <c r="T469" s="393">
        <f t="shared" si="81"/>
        <v>44.768145623768014</v>
      </c>
      <c r="U469" s="92">
        <f t="shared" si="79"/>
        <v>41.920858788097547</v>
      </c>
      <c r="V469" s="318">
        <f t="shared" si="80"/>
        <v>3.0918643112974067</v>
      </c>
      <c r="W469" s="321">
        <f t="shared" si="78"/>
        <v>1.0679205273456585</v>
      </c>
      <c r="X469" s="322"/>
      <c r="Y469" s="323"/>
      <c r="Z469" s="319"/>
      <c r="AA469" s="324"/>
      <c r="AB469" s="317"/>
    </row>
    <row r="470" spans="2:28" ht="16" thickBot="1" x14ac:dyDescent="0.25">
      <c r="B470" s="33">
        <f>SUM(H468:H474)</f>
        <v>70.02</v>
      </c>
      <c r="C470" s="325">
        <v>43558</v>
      </c>
      <c r="D470" s="319" t="s">
        <v>96</v>
      </c>
      <c r="E470" s="2257"/>
      <c r="F470" s="1280" t="s">
        <v>98</v>
      </c>
      <c r="G470" s="598">
        <v>4.4837962962962961E-2</v>
      </c>
      <c r="H470" s="1251">
        <v>11.61</v>
      </c>
      <c r="I470" s="701">
        <f t="shared" si="83"/>
        <v>3.8620123137780332E-3</v>
      </c>
      <c r="J470" s="525">
        <v>133</v>
      </c>
      <c r="K470" s="524">
        <v>69</v>
      </c>
      <c r="L470" s="525">
        <v>214</v>
      </c>
      <c r="M470" s="1254"/>
      <c r="N470" s="144">
        <f t="shared" si="82"/>
        <v>1.0657770578631391</v>
      </c>
      <c r="O470" s="1255" t="s">
        <v>267</v>
      </c>
      <c r="P470" s="315" t="str">
        <f>IFERROR(VLOOKUP(F470,[1]Trainingsarten!$A$9:$N$84,12,FALSE),"")</f>
        <v/>
      </c>
      <c r="Q470" s="316" t="s">
        <v>14</v>
      </c>
      <c r="R470" s="316" t="str">
        <f>IFERROR(VLOOKUP(F470,[1]Trainingsarten!$A$9:$N$84,14,FALSE),"")</f>
        <v/>
      </c>
      <c r="S470" s="317">
        <f t="shared" si="84"/>
        <v>1.6090225563909775</v>
      </c>
      <c r="T470" s="393">
        <f t="shared" si="81"/>
        <v>48.229839106086871</v>
      </c>
      <c r="U470" s="92">
        <f t="shared" si="79"/>
        <v>42.565600245523797</v>
      </c>
      <c r="V470" s="318">
        <f t="shared" si="80"/>
        <v>-2.8472868356704666</v>
      </c>
      <c r="W470" s="321">
        <f t="shared" si="78"/>
        <v>1.1330708090075325</v>
      </c>
      <c r="X470" s="322"/>
      <c r="Y470" s="323"/>
      <c r="Z470" s="319"/>
      <c r="AA470" s="324"/>
      <c r="AB470" s="317"/>
    </row>
    <row r="471" spans="2:28" x14ac:dyDescent="0.2">
      <c r="B471" s="35" t="s">
        <v>9</v>
      </c>
      <c r="C471" s="325">
        <v>43559</v>
      </c>
      <c r="D471" s="319" t="s">
        <v>97</v>
      </c>
      <c r="E471" s="2257"/>
      <c r="F471" s="1280" t="s">
        <v>176</v>
      </c>
      <c r="G471" s="598">
        <v>4.5277777777777778E-2</v>
      </c>
      <c r="H471" s="1251">
        <v>13.02</v>
      </c>
      <c r="I471" s="701">
        <f t="shared" si="83"/>
        <v>3.4775558969107356E-3</v>
      </c>
      <c r="J471" s="525">
        <v>145</v>
      </c>
      <c r="K471" s="524">
        <v>85</v>
      </c>
      <c r="L471" s="525">
        <v>229</v>
      </c>
      <c r="M471" s="1254"/>
      <c r="N471" s="144">
        <f t="shared" si="82"/>
        <v>1.0269482082674188</v>
      </c>
      <c r="O471" s="1255" t="s">
        <v>269</v>
      </c>
      <c r="P471" s="315" t="str">
        <f>IFERROR(VLOOKUP(F471,[1]Trainingsarten!$A$9:$N$84,12,FALSE),"")</f>
        <v/>
      </c>
      <c r="Q471" s="316" t="s">
        <v>14</v>
      </c>
      <c r="R471" s="316" t="str">
        <f>IFERROR(VLOOKUP(F471,[1]Trainingsarten!$A$9:$N$84,14,FALSE),"")</f>
        <v/>
      </c>
      <c r="S471" s="317">
        <f t="shared" si="84"/>
        <v>1.5793103448275863</v>
      </c>
      <c r="T471" s="393">
        <f t="shared" si="81"/>
        <v>53.48271923378875</v>
      </c>
      <c r="U471" s="92">
        <f t="shared" si="79"/>
        <v>43.575943096820851</v>
      </c>
      <c r="V471" s="318">
        <f t="shared" si="80"/>
        <v>-5.6642388605630742</v>
      </c>
      <c r="W471" s="321">
        <f t="shared" si="78"/>
        <v>1.2273450769603806</v>
      </c>
      <c r="X471" s="322"/>
      <c r="Y471" s="323"/>
      <c r="Z471" s="319"/>
      <c r="AA471" s="324"/>
      <c r="AB471" s="317"/>
    </row>
    <row r="472" spans="2:28" ht="16" thickBot="1" x14ac:dyDescent="0.25">
      <c r="B472" s="36">
        <f>SUM(K468:K474)</f>
        <v>422</v>
      </c>
      <c r="C472" s="325">
        <v>43560</v>
      </c>
      <c r="D472" s="319" t="s">
        <v>99</v>
      </c>
      <c r="E472" s="2257"/>
      <c r="F472" s="1280" t="s">
        <v>98</v>
      </c>
      <c r="G472" s="598">
        <v>4.0925925925925928E-2</v>
      </c>
      <c r="H472" s="1251">
        <v>10.75</v>
      </c>
      <c r="I472" s="701">
        <f t="shared" si="83"/>
        <v>3.8070628768303188E-3</v>
      </c>
      <c r="J472" s="525">
        <v>128</v>
      </c>
      <c r="K472" s="524">
        <v>60</v>
      </c>
      <c r="L472" s="525">
        <v>216</v>
      </c>
      <c r="M472" s="1254"/>
      <c r="N472" s="144">
        <f t="shared" si="82"/>
        <v>1.0604317945157933</v>
      </c>
      <c r="O472" s="1255" t="s">
        <v>267</v>
      </c>
      <c r="P472" s="315" t="str">
        <f>IFERROR(VLOOKUP(F472,[1]Trainingsarten!$A$9:$N$84,12,FALSE),"")</f>
        <v/>
      </c>
      <c r="Q472" s="316" t="s">
        <v>14</v>
      </c>
      <c r="R472" s="316" t="str">
        <f>IFERROR(VLOOKUP(F472,[1]Trainingsarten!$A$9:$N$84,14,FALSE),"")</f>
        <v/>
      </c>
      <c r="S472" s="317">
        <f t="shared" si="84"/>
        <v>1.6875</v>
      </c>
      <c r="T472" s="393">
        <f t="shared" si="81"/>
        <v>54.413759343247499</v>
      </c>
      <c r="U472" s="92">
        <f t="shared" si="79"/>
        <v>43.96699207070607</v>
      </c>
      <c r="V472" s="318">
        <f t="shared" si="80"/>
        <v>-9.906776136967899</v>
      </c>
      <c r="W472" s="321">
        <f t="shared" si="78"/>
        <v>1.2376047753219352</v>
      </c>
      <c r="X472" s="322"/>
      <c r="Y472" s="323"/>
      <c r="Z472" s="319"/>
      <c r="AA472" s="324"/>
      <c r="AB472" s="317"/>
    </row>
    <row r="473" spans="2:28" x14ac:dyDescent="0.2">
      <c r="B473" s="37" t="s">
        <v>27</v>
      </c>
      <c r="C473" s="325">
        <v>43561</v>
      </c>
      <c r="D473" s="319"/>
      <c r="E473" s="2257"/>
      <c r="F473" s="1280"/>
      <c r="G473" s="598"/>
      <c r="H473" s="1251" t="str">
        <f>IFERROR(VLOOKUP(F473,[1]Trainingsarten!$A$9:$K$84,10,FALSE),"")</f>
        <v/>
      </c>
      <c r="I473" s="701" t="str">
        <f t="shared" si="83"/>
        <v/>
      </c>
      <c r="J473" s="525"/>
      <c r="K473" s="524" t="str">
        <f>IFERROR(VLOOKUP(F473,[1]Trainingsarten!$A$9:$K$84,11,FALSE),"0")</f>
        <v>0</v>
      </c>
      <c r="L473" s="525"/>
      <c r="M473" s="1254"/>
      <c r="N473" s="144" t="str">
        <f t="shared" si="82"/>
        <v/>
      </c>
      <c r="O473" s="1255"/>
      <c r="P473" s="315" t="str">
        <f>IFERROR(VLOOKUP(F473,[1]Trainingsarten!$A$9:$N$84,12,FALSE),"")</f>
        <v/>
      </c>
      <c r="Q473" s="316" t="s">
        <v>14</v>
      </c>
      <c r="R473" s="316" t="str">
        <f>IFERROR(VLOOKUP(F473,[1]Trainingsarten!$A$9:$N$84,14,FALSE),"")</f>
        <v/>
      </c>
      <c r="S473" s="317" t="str">
        <f t="shared" si="84"/>
        <v/>
      </c>
      <c r="T473" s="393">
        <f t="shared" si="81"/>
        <v>46.640365151354999</v>
      </c>
      <c r="U473" s="92">
        <f t="shared" si="79"/>
        <v>42.920158926165449</v>
      </c>
      <c r="V473" s="318">
        <f t="shared" si="80"/>
        <v>-10.446767272541429</v>
      </c>
      <c r="W473" s="321">
        <f t="shared" si="78"/>
        <v>1.0866773636973091</v>
      </c>
      <c r="X473" s="322"/>
      <c r="Y473" s="323"/>
      <c r="Z473" s="319"/>
      <c r="AA473" s="324"/>
      <c r="AB473" s="317"/>
    </row>
    <row r="474" spans="2:28" ht="16" thickBot="1" x14ac:dyDescent="0.25">
      <c r="B474" s="38">
        <f>AVERAGE(W468:W474)</f>
        <v>1.136523805396386</v>
      </c>
      <c r="C474" s="269">
        <v>43562</v>
      </c>
      <c r="D474" s="55" t="s">
        <v>100</v>
      </c>
      <c r="E474" s="2255"/>
      <c r="F474" s="1281" t="s">
        <v>166</v>
      </c>
      <c r="G474" s="602">
        <v>8.7523148148148155E-2</v>
      </c>
      <c r="H474" s="1282">
        <v>22.23</v>
      </c>
      <c r="I474" s="706">
        <f t="shared" si="83"/>
        <v>3.9371636593858814E-3</v>
      </c>
      <c r="J474" s="537">
        <v>131</v>
      </c>
      <c r="K474" s="536">
        <v>121</v>
      </c>
      <c r="L474" s="537">
        <v>210</v>
      </c>
      <c r="M474" s="1283"/>
      <c r="N474" s="49">
        <f t="shared" si="82"/>
        <v>1.0662074244163797</v>
      </c>
      <c r="O474" s="1284" t="s">
        <v>266</v>
      </c>
      <c r="P474" s="341" t="str">
        <f>IFERROR(VLOOKUP(F474,[1]Trainingsarten!$A$9:$N$84,12,FALSE),"")</f>
        <v/>
      </c>
      <c r="Q474" s="342" t="s">
        <v>14</v>
      </c>
      <c r="R474" s="342" t="str">
        <f>IFERROR(VLOOKUP(F474,[1]Trainingsarten!$A$9:$N$84,14,FALSE),"")</f>
        <v/>
      </c>
      <c r="S474" s="53">
        <f t="shared" si="84"/>
        <v>1.6030534351145038</v>
      </c>
      <c r="T474" s="55">
        <f t="shared" si="81"/>
        <v>57.263170129732856</v>
      </c>
      <c r="U474" s="343">
        <f t="shared" si="79"/>
        <v>44.779202761256748</v>
      </c>
      <c r="V474" s="343">
        <f t="shared" si="80"/>
        <v>-3.7202062251895498</v>
      </c>
      <c r="W474" s="94">
        <f t="shared" si="78"/>
        <v>1.2787894066590511</v>
      </c>
      <c r="X474" s="322"/>
      <c r="Y474" s="323"/>
      <c r="Z474" s="319"/>
      <c r="AA474" s="324"/>
      <c r="AB474" s="317"/>
    </row>
    <row r="475" spans="2:28" ht="16" thickBot="1" x14ac:dyDescent="0.25">
      <c r="B475" s="1445">
        <f>B468+1</f>
        <v>15</v>
      </c>
      <c r="C475" s="389">
        <v>43563</v>
      </c>
      <c r="D475" s="60" t="s">
        <v>101</v>
      </c>
      <c r="E475" s="2247"/>
      <c r="F475" s="1286" t="s">
        <v>77</v>
      </c>
      <c r="G475" s="1247">
        <v>5.2361111111111108E-2</v>
      </c>
      <c r="H475" s="1248">
        <v>14.32</v>
      </c>
      <c r="I475" s="64">
        <f t="shared" si="83"/>
        <v>3.6565021725636247E-3</v>
      </c>
      <c r="J475" s="1287">
        <v>138</v>
      </c>
      <c r="K475" s="551">
        <v>96</v>
      </c>
      <c r="L475" s="552">
        <v>216</v>
      </c>
      <c r="M475" s="809"/>
      <c r="N475" s="69">
        <f t="shared" si="82"/>
        <v>1.018494121570916</v>
      </c>
      <c r="O475" s="1249" t="s">
        <v>171</v>
      </c>
      <c r="P475" s="347" t="str">
        <f>IFERROR(VLOOKUP(F475,[1]Trainingsarten!$A$9:$N$84,12,FALSE),"")</f>
        <v/>
      </c>
      <c r="Q475" s="72" t="s">
        <v>14</v>
      </c>
      <c r="R475" s="72" t="str">
        <f>IFERROR(VLOOKUP(F475,[1]Trainingsarten!$A$9:$N$84,14,FALSE),"")</f>
        <v/>
      </c>
      <c r="S475" s="1446">
        <f t="shared" si="84"/>
        <v>1.5652173913043479</v>
      </c>
      <c r="T475" s="2">
        <f t="shared" si="81"/>
        <v>62.797002968342447</v>
      </c>
      <c r="U475" s="4">
        <f t="shared" si="79"/>
        <v>45.9987455526554</v>
      </c>
      <c r="V475" s="349">
        <f t="shared" si="80"/>
        <v>-12.483967368476108</v>
      </c>
      <c r="W475" s="1447">
        <f t="shared" si="78"/>
        <v>1.3651894679705525</v>
      </c>
      <c r="X475" s="322"/>
      <c r="Y475" s="323"/>
      <c r="Z475" s="319"/>
      <c r="AA475" s="324"/>
      <c r="AB475" s="317"/>
    </row>
    <row r="476" spans="2:28" x14ac:dyDescent="0.2">
      <c r="B476" s="1448" t="s">
        <v>26</v>
      </c>
      <c r="C476" s="325">
        <v>43564</v>
      </c>
      <c r="D476" s="319" t="s">
        <v>102</v>
      </c>
      <c r="E476" s="2257"/>
      <c r="F476" s="1280" t="s">
        <v>98</v>
      </c>
      <c r="G476" s="598">
        <v>4.3900462962962961E-2</v>
      </c>
      <c r="H476" s="1251">
        <v>11.58</v>
      </c>
      <c r="I476" s="356">
        <f t="shared" si="83"/>
        <v>3.7910589778033642E-3</v>
      </c>
      <c r="J476" s="1256">
        <v>126</v>
      </c>
      <c r="K476" s="524">
        <v>64</v>
      </c>
      <c r="L476" s="525">
        <v>215</v>
      </c>
      <c r="M476" s="1254"/>
      <c r="N476" s="144">
        <f t="shared" si="82"/>
        <v>1.0510852473384373</v>
      </c>
      <c r="O476" s="1255" t="s">
        <v>267</v>
      </c>
      <c r="P476" s="315" t="str">
        <f>IFERROR(VLOOKUP(F476,[1]Trainingsarten!$A$9:$N$84,12,FALSE),"")</f>
        <v/>
      </c>
      <c r="Q476" s="316" t="s">
        <v>14</v>
      </c>
      <c r="R476" s="316" t="str">
        <f>IFERROR(VLOOKUP(F476,[1]Trainingsarten!$A$9:$N$84,14,FALSE),"")</f>
        <v/>
      </c>
      <c r="S476" s="317">
        <f t="shared" si="84"/>
        <v>1.7063492063492063</v>
      </c>
      <c r="T476" s="393">
        <f t="shared" si="81"/>
        <v>62.968859687150669</v>
      </c>
      <c r="U476" s="92">
        <f t="shared" si="79"/>
        <v>46.427346849020751</v>
      </c>
      <c r="V476" s="318">
        <f t="shared" si="80"/>
        <v>-16.798257415687047</v>
      </c>
      <c r="W476" s="321">
        <f t="shared" si="78"/>
        <v>1.356288135350961</v>
      </c>
      <c r="X476" s="322"/>
      <c r="Y476" s="323"/>
      <c r="Z476" s="319"/>
      <c r="AA476" s="324"/>
      <c r="AB476" s="317"/>
    </row>
    <row r="477" spans="2:28" ht="16" thickBot="1" x14ac:dyDescent="0.25">
      <c r="B477" s="33">
        <f>SUM(H475:H481)</f>
        <v>72.16</v>
      </c>
      <c r="C477" s="325">
        <v>43565</v>
      </c>
      <c r="D477" s="319"/>
      <c r="E477" s="2257"/>
      <c r="F477" s="1280"/>
      <c r="G477" s="598"/>
      <c r="H477" s="1251" t="str">
        <f>IFERROR(VLOOKUP(F477,[1]Trainingsarten!$A$9:$K$84,10,FALSE),"")</f>
        <v/>
      </c>
      <c r="I477" s="356" t="str">
        <f t="shared" si="83"/>
        <v/>
      </c>
      <c r="J477" s="1256"/>
      <c r="K477" s="524" t="str">
        <f>IFERROR(VLOOKUP(F477,[1]Trainingsarten!$A$9:$K$84,11,FALSE),"0")</f>
        <v>0</v>
      </c>
      <c r="L477" s="525"/>
      <c r="M477" s="1254"/>
      <c r="N477" s="144" t="str">
        <f t="shared" si="82"/>
        <v/>
      </c>
      <c r="O477" s="1255"/>
      <c r="P477" s="315" t="str">
        <f>IFERROR(VLOOKUP(F477,[1]Trainingsarten!$A$9:$N$84,12,FALSE),"")</f>
        <v/>
      </c>
      <c r="Q477" s="316" t="s">
        <v>14</v>
      </c>
      <c r="R477" s="316" t="str">
        <f>IFERROR(VLOOKUP(F477,[1]Trainingsarten!$A$9:$N$84,14,FALSE),"")</f>
        <v/>
      </c>
      <c r="S477" s="317" t="str">
        <f t="shared" si="84"/>
        <v/>
      </c>
      <c r="T477" s="393">
        <f t="shared" si="81"/>
        <v>53.973308303272006</v>
      </c>
      <c r="U477" s="92">
        <f t="shared" si="79"/>
        <v>45.321933828805967</v>
      </c>
      <c r="V477" s="318">
        <f t="shared" si="80"/>
        <v>-16.541512838129918</v>
      </c>
      <c r="W477" s="321">
        <f t="shared" si="78"/>
        <v>1.1908871432349903</v>
      </c>
      <c r="X477" s="322"/>
      <c r="Y477" s="323"/>
      <c r="Z477" s="319"/>
      <c r="AA477" s="324"/>
      <c r="AB477" s="317"/>
    </row>
    <row r="478" spans="2:28" x14ac:dyDescent="0.2">
      <c r="B478" s="35" t="s">
        <v>9</v>
      </c>
      <c r="C478" s="325">
        <v>43566</v>
      </c>
      <c r="D478" s="319" t="s">
        <v>103</v>
      </c>
      <c r="E478" s="2257"/>
      <c r="F478" s="1449" t="s">
        <v>182</v>
      </c>
      <c r="G478" s="598">
        <v>4.7928240740740737E-2</v>
      </c>
      <c r="H478" s="1251">
        <v>13.63</v>
      </c>
      <c r="I478" s="356">
        <f t="shared" si="83"/>
        <v>3.5163786310154609E-3</v>
      </c>
      <c r="J478" s="1256">
        <v>144</v>
      </c>
      <c r="K478" s="524">
        <v>86</v>
      </c>
      <c r="L478" s="525">
        <v>228</v>
      </c>
      <c r="M478" s="1254"/>
      <c r="N478" s="144">
        <f t="shared" si="82"/>
        <v>1.033878297434325</v>
      </c>
      <c r="O478" s="1255" t="s">
        <v>269</v>
      </c>
      <c r="P478" s="315" t="str">
        <f>IFERROR(VLOOKUP(F478,[1]Trainingsarten!$A$9:$N$84,12,FALSE),"")</f>
        <v/>
      </c>
      <c r="Q478" s="316" t="s">
        <v>14</v>
      </c>
      <c r="R478" s="316" t="str">
        <f>IFERROR(VLOOKUP(F478,[1]Trainingsarten!$A$9:$N$84,14,FALSE),"")</f>
        <v/>
      </c>
      <c r="S478" s="317">
        <f t="shared" si="84"/>
        <v>1.5833333333333333</v>
      </c>
      <c r="T478" s="393">
        <f t="shared" si="81"/>
        <v>58.548549974233147</v>
      </c>
      <c r="U478" s="92">
        <f t="shared" si="79"/>
        <v>46.290459213834396</v>
      </c>
      <c r="V478" s="318">
        <f t="shared" si="80"/>
        <v>-8.6513744744660386</v>
      </c>
      <c r="W478" s="321">
        <f t="shared" si="78"/>
        <v>1.2648081476956983</v>
      </c>
      <c r="X478" s="322"/>
      <c r="Y478" s="323"/>
      <c r="Z478" s="319"/>
      <c r="AA478" s="324"/>
      <c r="AB478" s="317"/>
    </row>
    <row r="479" spans="2:28" ht="16" thickBot="1" x14ac:dyDescent="0.25">
      <c r="B479" s="36">
        <f>SUM(K475:K481)</f>
        <v>429</v>
      </c>
      <c r="C479" s="325">
        <v>43567</v>
      </c>
      <c r="D479" s="319" t="s">
        <v>104</v>
      </c>
      <c r="E479" s="2257"/>
      <c r="F479" s="1280" t="s">
        <v>98</v>
      </c>
      <c r="G479" s="598">
        <v>4.5428240740740734E-2</v>
      </c>
      <c r="H479" s="1251">
        <v>11.53</v>
      </c>
      <c r="I479" s="356">
        <f t="shared" si="83"/>
        <v>3.940003533455398E-3</v>
      </c>
      <c r="J479" s="1256">
        <v>124</v>
      </c>
      <c r="K479" s="524">
        <v>63</v>
      </c>
      <c r="L479" s="525">
        <v>210</v>
      </c>
      <c r="M479" s="1254"/>
      <c r="N479" s="144">
        <f t="shared" si="82"/>
        <v>1.0669764792688767</v>
      </c>
      <c r="O479" s="1255" t="s">
        <v>267</v>
      </c>
      <c r="P479" s="315" t="str">
        <f>IFERROR(VLOOKUP(F479,[1]Trainingsarten!$A$9:$N$84,12,FALSE),"")</f>
        <v/>
      </c>
      <c r="Q479" s="316" t="s">
        <v>14</v>
      </c>
      <c r="R479" s="316" t="str">
        <f>IFERROR(VLOOKUP(F479,[1]Trainingsarten!$A$9:$N$84,14,FALSE),"")</f>
        <v/>
      </c>
      <c r="S479" s="317">
        <f t="shared" si="84"/>
        <v>1.6935483870967742</v>
      </c>
      <c r="T479" s="393">
        <f t="shared" si="81"/>
        <v>59.184471406485557</v>
      </c>
      <c r="U479" s="92">
        <f t="shared" si="79"/>
        <v>46.688305423028815</v>
      </c>
      <c r="V479" s="318">
        <f t="shared" si="80"/>
        <v>-12.258090760398751</v>
      </c>
      <c r="W479" s="321">
        <f t="shared" si="78"/>
        <v>1.2676508789563619</v>
      </c>
      <c r="X479" s="322"/>
      <c r="Y479" s="323"/>
      <c r="Z479" s="319"/>
      <c r="AA479" s="324"/>
      <c r="AB479" s="317"/>
    </row>
    <row r="480" spans="2:28" x14ac:dyDescent="0.2">
      <c r="B480" s="37" t="s">
        <v>27</v>
      </c>
      <c r="C480" s="518">
        <v>43568</v>
      </c>
      <c r="D480" s="319"/>
      <c r="E480" s="2257"/>
      <c r="F480" s="1280"/>
      <c r="G480" s="598"/>
      <c r="H480" s="1251" t="str">
        <f>IFERROR(VLOOKUP(F480,[1]Trainingsarten!$A$9:$K$84,10,FALSE),"")</f>
        <v/>
      </c>
      <c r="I480" s="356" t="str">
        <f t="shared" si="83"/>
        <v/>
      </c>
      <c r="J480" s="1256"/>
      <c r="K480" s="524" t="str">
        <f>IFERROR(VLOOKUP(F480,[1]Trainingsarten!$A$9:$K$84,11,FALSE),"0")</f>
        <v>0</v>
      </c>
      <c r="L480" s="525"/>
      <c r="M480" s="1254"/>
      <c r="N480" s="144" t="str">
        <f t="shared" si="82"/>
        <v/>
      </c>
      <c r="O480" s="1255"/>
      <c r="P480" s="315" t="str">
        <f>IFERROR(VLOOKUP(F480,[1]Trainingsarten!$A$9:$N$84,12,FALSE),"")</f>
        <v/>
      </c>
      <c r="Q480" s="316" t="s">
        <v>14</v>
      </c>
      <c r="R480" s="316" t="str">
        <f>IFERROR(VLOOKUP(F480,[1]Trainingsarten!$A$9:$N$84,14,FALSE),"")</f>
        <v/>
      </c>
      <c r="S480" s="317" t="str">
        <f t="shared" si="84"/>
        <v/>
      </c>
      <c r="T480" s="393">
        <f t="shared" si="81"/>
        <v>50.729546919844765</v>
      </c>
      <c r="U480" s="92">
        <f t="shared" si="79"/>
        <v>45.576679103432895</v>
      </c>
      <c r="V480" s="318">
        <f t="shared" si="80"/>
        <v>-12.496165983456741</v>
      </c>
      <c r="W480" s="321">
        <f t="shared" si="78"/>
        <v>1.1130593083519276</v>
      </c>
      <c r="X480" s="322"/>
      <c r="Y480" s="323"/>
      <c r="Z480" s="319"/>
      <c r="AA480" s="324"/>
      <c r="AB480" s="317"/>
    </row>
    <row r="481" spans="2:28" ht="16" thickBot="1" x14ac:dyDescent="0.25">
      <c r="B481" s="38">
        <f>AVERAGE(W475:W481)</f>
        <v>1.2626121642023453</v>
      </c>
      <c r="C481" s="150">
        <v>43569</v>
      </c>
      <c r="D481" s="393" t="s">
        <v>105</v>
      </c>
      <c r="E481" s="2261"/>
      <c r="F481" s="1326" t="s">
        <v>270</v>
      </c>
      <c r="G481" s="1257">
        <v>7.8611111111111118E-2</v>
      </c>
      <c r="H481" s="1258">
        <v>21.1</v>
      </c>
      <c r="I481" s="1327">
        <f t="shared" si="83"/>
        <v>3.7256450763559767E-3</v>
      </c>
      <c r="J481" s="1328">
        <v>134</v>
      </c>
      <c r="K481" s="573">
        <v>120</v>
      </c>
      <c r="L481" s="574">
        <v>218</v>
      </c>
      <c r="M481" s="729"/>
      <c r="N481" s="88">
        <f t="shared" si="82"/>
        <v>1.0473622409280612</v>
      </c>
      <c r="O481" s="1259" t="s">
        <v>266</v>
      </c>
      <c r="P481" s="1260" t="str">
        <f>IFERROR(VLOOKUP(F481,[1]Trainingsarten!$A$9:$N$84,12,FALSE),"")</f>
        <v/>
      </c>
      <c r="Q481" s="1329" t="s">
        <v>14</v>
      </c>
      <c r="R481" s="1329" t="str">
        <f>IFERROR(VLOOKUP(F481,[1]Trainingsarten!$A$9:$N$84,14,FALSE),"")</f>
        <v/>
      </c>
      <c r="S481" s="53">
        <f t="shared" si="84"/>
        <v>1.6268656716417911</v>
      </c>
      <c r="T481" s="79">
        <f t="shared" si="81"/>
        <v>60.625325931295514</v>
      </c>
      <c r="U481" s="1261">
        <f t="shared" si="79"/>
        <v>47.34866293430354</v>
      </c>
      <c r="V481" s="1261">
        <f t="shared" si="80"/>
        <v>-5.1528678164118702</v>
      </c>
      <c r="W481" s="895">
        <f t="shared" si="78"/>
        <v>1.2804020678559265</v>
      </c>
      <c r="X481" s="7"/>
      <c r="Y481" s="8"/>
      <c r="Z481" s="6"/>
      <c r="AA481" s="9"/>
      <c r="AB481" s="10"/>
    </row>
    <row r="482" spans="2:28" ht="16" thickBot="1" x14ac:dyDescent="0.25">
      <c r="B482" s="1450">
        <f>B475+1</f>
        <v>16</v>
      </c>
      <c r="C482" s="1451">
        <v>43570</v>
      </c>
      <c r="D482" s="1452"/>
      <c r="E482" s="2304"/>
      <c r="F482" s="1453"/>
      <c r="G482" s="1454"/>
      <c r="H482" s="1455" t="str">
        <f>IFERROR(VLOOKUP(F482,[1]Trainingsarten!$A$9:$K$84,10,FALSE),"")</f>
        <v/>
      </c>
      <c r="I482" s="1456" t="str">
        <f t="shared" si="83"/>
        <v/>
      </c>
      <c r="J482" s="1457"/>
      <c r="K482" s="1458" t="str">
        <f>IFERROR(VLOOKUP(F482,[1]Trainingsarten!$A$9:$K$84,11,FALSE),"0")</f>
        <v>0</v>
      </c>
      <c r="L482" s="1457"/>
      <c r="M482" s="1459"/>
      <c r="N482" s="1460" t="str">
        <f t="shared" si="82"/>
        <v/>
      </c>
      <c r="O482" s="1461"/>
      <c r="P482" s="1462" t="str">
        <f>IFERROR(VLOOKUP(F482,[1]Trainingsarten!$A$9:$N$84,12,FALSE),"")</f>
        <v/>
      </c>
      <c r="Q482" s="1463" t="s">
        <v>14</v>
      </c>
      <c r="R482" s="1463" t="str">
        <f>IFERROR(VLOOKUP(F482,[1]Trainingsarten!$A$9:$N$84,14,FALSE),"")</f>
        <v/>
      </c>
      <c r="S482" s="1464" t="str">
        <f t="shared" si="84"/>
        <v/>
      </c>
      <c r="T482" s="1276">
        <f t="shared" si="81"/>
        <v>51.964565083967585</v>
      </c>
      <c r="U482" s="1277">
        <f t="shared" si="79"/>
        <v>46.221313816820121</v>
      </c>
      <c r="V482" s="1465">
        <f t="shared" si="80"/>
        <v>-13.276662996991973</v>
      </c>
      <c r="W482" s="350">
        <f t="shared" si="78"/>
        <v>1.12425547421496</v>
      </c>
      <c r="X482" s="7"/>
      <c r="Y482" s="8"/>
      <c r="Z482" s="6"/>
      <c r="AA482" s="9"/>
      <c r="AB482" s="10"/>
    </row>
    <row r="483" spans="2:28" x14ac:dyDescent="0.2">
      <c r="B483" s="1466" t="s">
        <v>26</v>
      </c>
      <c r="C483" s="12">
        <v>43571</v>
      </c>
      <c r="D483" s="6" t="s">
        <v>106</v>
      </c>
      <c r="E483" s="2244"/>
      <c r="F483" s="1280" t="s">
        <v>187</v>
      </c>
      <c r="G483" s="598">
        <v>5.5868055555555553E-2</v>
      </c>
      <c r="H483" s="1251">
        <v>16.63</v>
      </c>
      <c r="I483" s="701">
        <f t="shared" si="83"/>
        <v>3.3594741765216813E-3</v>
      </c>
      <c r="J483" s="525">
        <v>146</v>
      </c>
      <c r="K483" s="524">
        <v>113</v>
      </c>
      <c r="L483" s="525">
        <v>234</v>
      </c>
      <c r="M483" s="1254"/>
      <c r="N483" s="144">
        <f t="shared" si="82"/>
        <v>1.0137388822573843</v>
      </c>
      <c r="O483" s="1255" t="s">
        <v>171</v>
      </c>
      <c r="P483" s="315" t="str">
        <f>IFERROR(VLOOKUP(F483,[1]Trainingsarten!$A$9:$N$84,12,FALSE),"")</f>
        <v/>
      </c>
      <c r="Q483" s="316" t="s">
        <v>14</v>
      </c>
      <c r="R483" s="316" t="str">
        <f>IFERROR(VLOOKUP(F483,[1]Trainingsarten!$A$9:$N$84,14,FALSE),"")</f>
        <v/>
      </c>
      <c r="S483" s="317">
        <f t="shared" si="84"/>
        <v>1.6027397260273972</v>
      </c>
      <c r="T483" s="393">
        <f t="shared" si="81"/>
        <v>60.683912929115074</v>
      </c>
      <c r="U483" s="92">
        <f t="shared" si="79"/>
        <v>47.811282535467264</v>
      </c>
      <c r="V483" s="318">
        <f t="shared" si="80"/>
        <v>-5.743251267147464</v>
      </c>
      <c r="W483" s="321">
        <f t="shared" si="78"/>
        <v>1.2692383410568135</v>
      </c>
      <c r="X483" s="322"/>
      <c r="Y483" s="323"/>
      <c r="Z483" s="319"/>
      <c r="AA483" s="324"/>
      <c r="AB483" s="317"/>
    </row>
    <row r="484" spans="2:28" ht="16" thickBot="1" x14ac:dyDescent="0.25">
      <c r="B484" s="33">
        <f>SUM(H482:H488)</f>
        <v>73.3</v>
      </c>
      <c r="C484" s="325">
        <v>43572</v>
      </c>
      <c r="D484" s="319" t="s">
        <v>107</v>
      </c>
      <c r="E484" s="2257"/>
      <c r="F484" s="1280" t="s">
        <v>98</v>
      </c>
      <c r="G484" s="598">
        <v>4.4641203703703704E-2</v>
      </c>
      <c r="H484" s="1251">
        <v>11.5</v>
      </c>
      <c r="I484" s="701">
        <f t="shared" si="83"/>
        <v>3.8818438003220611E-3</v>
      </c>
      <c r="J484" s="525">
        <v>133</v>
      </c>
      <c r="K484" s="524">
        <v>64</v>
      </c>
      <c r="L484" s="525">
        <v>213</v>
      </c>
      <c r="M484" s="1254"/>
      <c r="N484" s="144">
        <f t="shared" si="82"/>
        <v>1.066243997404283</v>
      </c>
      <c r="O484" s="1255" t="s">
        <v>267</v>
      </c>
      <c r="P484" s="315" t="str">
        <f>IFERROR(VLOOKUP(F484,[1]Trainingsarten!$A$9:$N$84,12,FALSE),"")</f>
        <v/>
      </c>
      <c r="Q484" s="316" t="s">
        <v>14</v>
      </c>
      <c r="R484" s="316" t="str">
        <f>IFERROR(VLOOKUP(F484,[1]Trainingsarten!$A$9:$N$84,14,FALSE),"")</f>
        <v/>
      </c>
      <c r="S484" s="317">
        <f t="shared" si="84"/>
        <v>1.6015037593984962</v>
      </c>
      <c r="T484" s="393">
        <f t="shared" si="81"/>
        <v>61.157639653527205</v>
      </c>
      <c r="U484" s="92">
        <f t="shared" si="79"/>
        <v>48.196728189384707</v>
      </c>
      <c r="V484" s="318">
        <f t="shared" si="80"/>
        <v>-12.87263039364781</v>
      </c>
      <c r="W484" s="321">
        <f t="shared" si="78"/>
        <v>1.268916832138766</v>
      </c>
      <c r="X484" s="322"/>
      <c r="Y484" s="323"/>
      <c r="Z484" s="319"/>
      <c r="AA484" s="324"/>
      <c r="AB484" s="317"/>
    </row>
    <row r="485" spans="2:28" x14ac:dyDescent="0.2">
      <c r="B485" s="35" t="s">
        <v>9</v>
      </c>
      <c r="C485" s="325">
        <v>43573</v>
      </c>
      <c r="D485" s="319" t="s">
        <v>109</v>
      </c>
      <c r="E485" s="2257"/>
      <c r="F485" s="1280" t="s">
        <v>264</v>
      </c>
      <c r="G485" s="598">
        <v>3.9687500000000001E-2</v>
      </c>
      <c r="H485" s="1251">
        <v>12.24</v>
      </c>
      <c r="I485" s="701">
        <f t="shared" si="83"/>
        <v>3.2424428104575165E-3</v>
      </c>
      <c r="J485" s="525">
        <v>153</v>
      </c>
      <c r="K485" s="524">
        <v>77</v>
      </c>
      <c r="L485" s="525">
        <v>246</v>
      </c>
      <c r="M485" s="1254"/>
      <c r="N485" s="144">
        <f t="shared" si="82"/>
        <v>1.0285996488147497</v>
      </c>
      <c r="O485" s="1255" t="s">
        <v>269</v>
      </c>
      <c r="P485" s="315">
        <f>IFERROR(VLOOKUP(F485,[1]Trainingsarten!$A$9:$N$84,12,FALSE),"")</f>
        <v>243.25</v>
      </c>
      <c r="Q485" s="316" t="s">
        <v>14</v>
      </c>
      <c r="R485" s="316">
        <f>IFERROR(VLOOKUP(F485,[1]Trainingsarten!$A$9:$N$84,14,FALSE),"")</f>
        <v>267.75</v>
      </c>
      <c r="S485" s="317">
        <f t="shared" si="84"/>
        <v>1.607843137254902</v>
      </c>
      <c r="T485" s="393">
        <f t="shared" si="81"/>
        <v>63.420833988737606</v>
      </c>
      <c r="U485" s="92">
        <f t="shared" si="79"/>
        <v>48.882520375351739</v>
      </c>
      <c r="V485" s="318">
        <f t="shared" si="80"/>
        <v>-12.960911464142498</v>
      </c>
      <c r="W485" s="321">
        <f t="shared" si="78"/>
        <v>1.2974133392008278</v>
      </c>
      <c r="X485" s="322"/>
      <c r="Y485" s="323"/>
      <c r="Z485" s="319"/>
      <c r="AA485" s="324"/>
      <c r="AB485" s="317"/>
    </row>
    <row r="486" spans="2:28" ht="16" thickBot="1" x14ac:dyDescent="0.25">
      <c r="B486" s="36">
        <f>SUM(K482:K488)</f>
        <v>438</v>
      </c>
      <c r="C486" s="325">
        <v>43574</v>
      </c>
      <c r="D486" s="319" t="s">
        <v>111</v>
      </c>
      <c r="E486" s="2257"/>
      <c r="F486" s="1280" t="s">
        <v>98</v>
      </c>
      <c r="G486" s="598">
        <v>4.6030092592592588E-2</v>
      </c>
      <c r="H486" s="1251">
        <v>12.13</v>
      </c>
      <c r="I486" s="701">
        <f t="shared" si="83"/>
        <v>3.7947314585814167E-3</v>
      </c>
      <c r="J486" s="525">
        <v>137</v>
      </c>
      <c r="K486" s="524">
        <v>68</v>
      </c>
      <c r="L486" s="525">
        <v>217</v>
      </c>
      <c r="M486" s="1254"/>
      <c r="N486" s="144">
        <f t="shared" si="82"/>
        <v>1.061890465233601</v>
      </c>
      <c r="O486" s="1255" t="s">
        <v>267</v>
      </c>
      <c r="P486" s="315" t="str">
        <f>IFERROR(VLOOKUP(F486,[1]Trainingsarten!$A$9:$N$84,12,FALSE),"")</f>
        <v/>
      </c>
      <c r="Q486" s="316" t="s">
        <v>14</v>
      </c>
      <c r="R486" s="316" t="str">
        <f>IFERROR(VLOOKUP(F486,[1]Trainingsarten!$A$9:$N$84,14,FALSE),"")</f>
        <v/>
      </c>
      <c r="S486" s="317">
        <f t="shared" si="84"/>
        <v>1.583941605839416</v>
      </c>
      <c r="T486" s="393">
        <f t="shared" si="81"/>
        <v>64.075000561775084</v>
      </c>
      <c r="U486" s="92">
        <f t="shared" si="79"/>
        <v>49.337698461652884</v>
      </c>
      <c r="V486" s="318">
        <f t="shared" si="80"/>
        <v>-14.538313613385867</v>
      </c>
      <c r="W486" s="321">
        <f t="shared" si="78"/>
        <v>1.2987026667159309</v>
      </c>
      <c r="X486" s="322"/>
      <c r="Y486" s="323"/>
      <c r="Z486" s="319"/>
      <c r="AA486" s="324"/>
      <c r="AB486" s="317"/>
    </row>
    <row r="487" spans="2:28" x14ac:dyDescent="0.2">
      <c r="B487" s="37" t="s">
        <v>27</v>
      </c>
      <c r="C487" s="325">
        <v>43575</v>
      </c>
      <c r="D487" s="319" t="s">
        <v>112</v>
      </c>
      <c r="E487" s="2257"/>
      <c r="F487" s="1280" t="s">
        <v>82</v>
      </c>
      <c r="G487" s="598">
        <v>7.9259259259259265E-2</v>
      </c>
      <c r="H487" s="1251">
        <v>20.8</v>
      </c>
      <c r="I487" s="701">
        <f t="shared" si="83"/>
        <v>3.8105413105413107E-3</v>
      </c>
      <c r="J487" s="525">
        <v>140</v>
      </c>
      <c r="K487" s="524">
        <v>116</v>
      </c>
      <c r="L487" s="525">
        <v>217</v>
      </c>
      <c r="M487" s="1254"/>
      <c r="N487" s="144">
        <f t="shared" si="82"/>
        <v>1.0663145809414467</v>
      </c>
      <c r="O487" s="1255" t="s">
        <v>266</v>
      </c>
      <c r="P487" s="315" t="str">
        <f>IFERROR(VLOOKUP(F487,[1]Trainingsarten!$A$9:$N$84,12,FALSE),"")</f>
        <v/>
      </c>
      <c r="Q487" s="316" t="s">
        <v>14</v>
      </c>
      <c r="R487" s="316" t="str">
        <f>IFERROR(VLOOKUP(F487,[1]Trainingsarten!$A$9:$N$84,14,FALSE),"")</f>
        <v/>
      </c>
      <c r="S487" s="317">
        <f t="shared" si="84"/>
        <v>1.55</v>
      </c>
      <c r="T487" s="393">
        <f t="shared" si="81"/>
        <v>71.492857624378644</v>
      </c>
      <c r="U487" s="92">
        <f t="shared" si="79"/>
        <v>50.924896117327819</v>
      </c>
      <c r="V487" s="318">
        <f t="shared" si="80"/>
        <v>-14.7373021001222</v>
      </c>
      <c r="W487" s="321">
        <f t="shared" si="78"/>
        <v>1.4038881387143827</v>
      </c>
      <c r="X487" s="322"/>
      <c r="Y487" s="323"/>
      <c r="Z487" s="319"/>
      <c r="AA487" s="324"/>
      <c r="AB487" s="317"/>
    </row>
    <row r="488" spans="2:28" ht="16" thickBot="1" x14ac:dyDescent="0.25">
      <c r="B488" s="38">
        <f>AVERAGE(W482:W488)</f>
        <v>1.2707281514544486</v>
      </c>
      <c r="C488" s="269">
        <v>43576</v>
      </c>
      <c r="D488" s="55"/>
      <c r="E488" s="2255"/>
      <c r="F488" s="1281"/>
      <c r="G488" s="602"/>
      <c r="H488" s="1282" t="str">
        <f>IFERROR(VLOOKUP(F488,[1]Trainingsarten!$A$9:$K$84,10,FALSE),"")</f>
        <v/>
      </c>
      <c r="I488" s="706" t="str">
        <f t="shared" si="83"/>
        <v/>
      </c>
      <c r="J488" s="537"/>
      <c r="K488" s="536" t="str">
        <f>IFERROR(VLOOKUP(F488,[1]Trainingsarten!$A$9:$K$84,11,FALSE),"0")</f>
        <v>0</v>
      </c>
      <c r="L488" s="537"/>
      <c r="M488" s="1283"/>
      <c r="N488" s="49" t="str">
        <f t="shared" si="82"/>
        <v/>
      </c>
      <c r="O488" s="1284"/>
      <c r="P488" s="341" t="str">
        <f>IFERROR(VLOOKUP(F488,[1]Trainingsarten!$A$9:$N$84,12,FALSE),"")</f>
        <v/>
      </c>
      <c r="Q488" s="342" t="s">
        <v>14</v>
      </c>
      <c r="R488" s="342" t="str">
        <f>IFERROR(VLOOKUP(F488,[1]Trainingsarten!$A$9:$N$84,14,FALSE),"")</f>
        <v/>
      </c>
      <c r="S488" s="53" t="str">
        <f t="shared" si="84"/>
        <v/>
      </c>
      <c r="T488" s="55">
        <f t="shared" si="81"/>
        <v>61.279592249467413</v>
      </c>
      <c r="U488" s="343">
        <f t="shared" si="79"/>
        <v>49.712398590724774</v>
      </c>
      <c r="V488" s="343">
        <f t="shared" si="80"/>
        <v>-20.567961507050825</v>
      </c>
      <c r="W488" s="94">
        <f t="shared" si="78"/>
        <v>1.232682268139458</v>
      </c>
      <c r="X488" s="322"/>
      <c r="Y488" s="323"/>
      <c r="Z488" s="319"/>
      <c r="AA488" s="324"/>
      <c r="AB488" s="317"/>
    </row>
    <row r="489" spans="2:28" ht="16" thickBot="1" x14ac:dyDescent="0.25">
      <c r="B489" s="1467">
        <f>B482+1</f>
        <v>17</v>
      </c>
      <c r="C489" s="389">
        <v>43577</v>
      </c>
      <c r="D489" s="60"/>
      <c r="E489" s="2247"/>
      <c r="F489" s="1286"/>
      <c r="G489" s="1247"/>
      <c r="H489" s="1248" t="str">
        <f>IFERROR(VLOOKUP(F489,[1]Trainingsarten!$A$9:$K$84,10,FALSE),"")</f>
        <v/>
      </c>
      <c r="I489" s="64" t="str">
        <f t="shared" si="83"/>
        <v/>
      </c>
      <c r="J489" s="1287"/>
      <c r="K489" s="551" t="str">
        <f>IFERROR(VLOOKUP(F489,[1]Trainingsarten!$A$9:$K$84,11,FALSE),"0")</f>
        <v>0</v>
      </c>
      <c r="L489" s="552"/>
      <c r="M489" s="809"/>
      <c r="N489" s="69" t="str">
        <f t="shared" si="82"/>
        <v/>
      </c>
      <c r="O489" s="1249"/>
      <c r="P489" s="347" t="str">
        <f>IFERROR(VLOOKUP(F489,[1]Trainingsarten!$A$9:$N$84,12,FALSE),"")</f>
        <v/>
      </c>
      <c r="Q489" s="72" t="s">
        <v>14</v>
      </c>
      <c r="R489" s="72" t="str">
        <f>IFERROR(VLOOKUP(F489,[1]Trainingsarten!$A$9:$N$84,14,FALSE),"")</f>
        <v/>
      </c>
      <c r="S489" s="1468" t="str">
        <f t="shared" si="84"/>
        <v/>
      </c>
      <c r="T489" s="2">
        <f t="shared" si="81"/>
        <v>52.525364785257779</v>
      </c>
      <c r="U489" s="4">
        <f t="shared" si="79"/>
        <v>48.528770052850376</v>
      </c>
      <c r="V489" s="349">
        <f t="shared" si="80"/>
        <v>-11.567193658742639</v>
      </c>
      <c r="W489" s="1469">
        <f t="shared" ref="W489:W552" si="85">T489/U489</f>
        <v>1.0823551622687924</v>
      </c>
      <c r="X489" s="322"/>
      <c r="Y489" s="323"/>
      <c r="Z489" s="319"/>
      <c r="AA489" s="324"/>
      <c r="AB489" s="317"/>
    </row>
    <row r="490" spans="2:28" x14ac:dyDescent="0.2">
      <c r="B490" s="1470" t="s">
        <v>26</v>
      </c>
      <c r="C490" s="325">
        <v>43578</v>
      </c>
      <c r="D490" s="519"/>
      <c r="E490" s="2265"/>
      <c r="F490" s="1280"/>
      <c r="G490" s="598"/>
      <c r="H490" s="1251" t="str">
        <f>IFERROR(VLOOKUP(F490,[1]Trainingsarten!$A$9:$K$84,10,FALSE),"")</f>
        <v/>
      </c>
      <c r="I490" s="356" t="str">
        <f t="shared" si="83"/>
        <v/>
      </c>
      <c r="J490" s="1256"/>
      <c r="K490" s="524" t="str">
        <f>IFERROR(VLOOKUP(F490,[1]Trainingsarten!$A$9:$K$84,11,FALSE),"0")</f>
        <v>0</v>
      </c>
      <c r="L490" s="525"/>
      <c r="M490" s="1254"/>
      <c r="N490" s="144" t="str">
        <f t="shared" si="82"/>
        <v/>
      </c>
      <c r="O490" s="1255"/>
      <c r="P490" s="315" t="str">
        <f>IFERROR(VLOOKUP(F490,[1]Trainingsarten!$A$9:$N$84,12,FALSE),"")</f>
        <v/>
      </c>
      <c r="Q490" s="316" t="s">
        <v>14</v>
      </c>
      <c r="R490" s="316" t="str">
        <f>IFERROR(VLOOKUP(F490,[1]Trainingsarten!$A$9:$N$84,14,FALSE),"")</f>
        <v/>
      </c>
      <c r="S490" s="317" t="str">
        <f t="shared" si="84"/>
        <v/>
      </c>
      <c r="T490" s="393">
        <f t="shared" si="81"/>
        <v>45.021741244506664</v>
      </c>
      <c r="U490" s="92">
        <f t="shared" si="79"/>
        <v>47.373323146830131</v>
      </c>
      <c r="V490" s="318">
        <f t="shared" si="80"/>
        <v>-3.9965947324074023</v>
      </c>
      <c r="W490" s="321">
        <f t="shared" si="85"/>
        <v>0.95036063028479312</v>
      </c>
      <c r="X490" s="322"/>
      <c r="Y490" s="323"/>
      <c r="Z490" s="319"/>
      <c r="AA490" s="324"/>
      <c r="AB490" s="317"/>
    </row>
    <row r="491" spans="2:28" ht="16" thickBot="1" x14ac:dyDescent="0.25">
      <c r="B491" s="33">
        <f>SUM(H489:H495)</f>
        <v>36.22</v>
      </c>
      <c r="C491" s="325">
        <v>43579</v>
      </c>
      <c r="D491" s="319" t="s">
        <v>113</v>
      </c>
      <c r="E491" s="2257"/>
      <c r="F491" s="1280" t="s">
        <v>98</v>
      </c>
      <c r="G491" s="598">
        <v>4.5057870370370373E-2</v>
      </c>
      <c r="H491" s="1251">
        <v>11.59</v>
      </c>
      <c r="I491" s="356">
        <f t="shared" si="83"/>
        <v>3.8876505927843289E-3</v>
      </c>
      <c r="J491" s="1256">
        <v>135</v>
      </c>
      <c r="K491" s="524">
        <v>64</v>
      </c>
      <c r="L491" s="525">
        <v>213</v>
      </c>
      <c r="M491" s="1254"/>
      <c r="N491" s="144">
        <f t="shared" si="82"/>
        <v>1.0678389759571429</v>
      </c>
      <c r="O491" s="1255" t="s">
        <v>267</v>
      </c>
      <c r="P491" s="315" t="str">
        <f>IFERROR(VLOOKUP(F491,[1]Trainingsarten!$A$9:$N$84,12,FALSE),"")</f>
        <v/>
      </c>
      <c r="Q491" s="316" t="s">
        <v>14</v>
      </c>
      <c r="R491" s="316" t="str">
        <f>IFERROR(VLOOKUP(F491,[1]Trainingsarten!$A$9:$N$84,14,FALSE),"")</f>
        <v/>
      </c>
      <c r="S491" s="317">
        <f t="shared" si="84"/>
        <v>1.5777777777777777</v>
      </c>
      <c r="T491" s="393">
        <f t="shared" si="81"/>
        <v>47.732921066719996</v>
      </c>
      <c r="U491" s="92">
        <f t="shared" si="79"/>
        <v>47.769196405238937</v>
      </c>
      <c r="V491" s="318">
        <f t="shared" si="80"/>
        <v>2.351581902323467</v>
      </c>
      <c r="W491" s="321">
        <f t="shared" si="85"/>
        <v>0.99924061233496153</v>
      </c>
      <c r="X491" s="322"/>
      <c r="Y491" s="323"/>
      <c r="Z491" s="319"/>
      <c r="AA491" s="324"/>
      <c r="AB491" s="317"/>
    </row>
    <row r="492" spans="2:28" x14ac:dyDescent="0.2">
      <c r="B492" s="35" t="s">
        <v>9</v>
      </c>
      <c r="C492" s="325">
        <v>43580</v>
      </c>
      <c r="D492" s="319" t="s">
        <v>114</v>
      </c>
      <c r="E492" s="2257"/>
      <c r="F492" s="1280" t="s">
        <v>56</v>
      </c>
      <c r="G492" s="598">
        <v>4.3645833333333335E-2</v>
      </c>
      <c r="H492" s="1251">
        <v>10.5</v>
      </c>
      <c r="I492" s="356">
        <f t="shared" si="83"/>
        <v>4.1567460317460322E-3</v>
      </c>
      <c r="J492" s="1256">
        <v>137</v>
      </c>
      <c r="K492" s="524">
        <v>68</v>
      </c>
      <c r="L492" s="525">
        <v>191</v>
      </c>
      <c r="M492" s="1254"/>
      <c r="N492" s="144">
        <f t="shared" si="82"/>
        <v>1.0238251599147123</v>
      </c>
      <c r="O492" s="1255" t="s">
        <v>171</v>
      </c>
      <c r="P492" s="315">
        <f>IFERROR(VLOOKUP(F492,[1]Trainingsarten!$A$9:$N$84,12,FALSE),"")</f>
        <v>279.53100000000006</v>
      </c>
      <c r="Q492" s="316" t="s">
        <v>14</v>
      </c>
      <c r="R492" s="316">
        <f>IFERROR(VLOOKUP(F492,[1]Trainingsarten!$A$9:$N$84,14,FALSE),"")</f>
        <v>306.15300000000002</v>
      </c>
      <c r="S492" s="317">
        <f t="shared" si="84"/>
        <v>1.3941605839416058</v>
      </c>
      <c r="T492" s="393">
        <f t="shared" si="81"/>
        <v>50.628218057188569</v>
      </c>
      <c r="U492" s="92">
        <f t="shared" si="79"/>
        <v>48.250882205114202</v>
      </c>
      <c r="V492" s="318">
        <f t="shared" si="80"/>
        <v>3.6275338518940714E-2</v>
      </c>
      <c r="W492" s="321">
        <f t="shared" si="85"/>
        <v>1.0492703085089372</v>
      </c>
      <c r="X492" s="322"/>
      <c r="Y492" s="323"/>
      <c r="Z492" s="319"/>
      <c r="AA492" s="324"/>
      <c r="AB492" s="317"/>
    </row>
    <row r="493" spans="2:28" ht="16" thickBot="1" x14ac:dyDescent="0.25">
      <c r="B493" s="36">
        <f>SUM(K489:K495)</f>
        <v>207</v>
      </c>
      <c r="C493" s="325">
        <v>43581</v>
      </c>
      <c r="D493" s="319"/>
      <c r="E493" s="2257"/>
      <c r="F493" s="1280"/>
      <c r="G493" s="598"/>
      <c r="H493" s="1251" t="str">
        <f>IFERROR(VLOOKUP(F493,[1]Trainingsarten!$A$9:$K$84,10,FALSE),"")</f>
        <v/>
      </c>
      <c r="I493" s="356" t="str">
        <f t="shared" si="83"/>
        <v/>
      </c>
      <c r="J493" s="1256"/>
      <c r="K493" s="524" t="str">
        <f>IFERROR(VLOOKUP(F493,[1]Trainingsarten!$A$9:$K$84,11,FALSE),"0")</f>
        <v>0</v>
      </c>
      <c r="L493" s="525"/>
      <c r="M493" s="1254"/>
      <c r="N493" s="144" t="str">
        <f t="shared" si="82"/>
        <v/>
      </c>
      <c r="O493" s="1255"/>
      <c r="P493" s="315" t="str">
        <f>IFERROR(VLOOKUP(F493,[1]Trainingsarten!$A$9:$N$84,12,FALSE),"")</f>
        <v/>
      </c>
      <c r="Q493" s="316" t="s">
        <v>14</v>
      </c>
      <c r="R493" s="316" t="str">
        <f>IFERROR(VLOOKUP(F493,[1]Trainingsarten!$A$9:$N$84,14,FALSE),"")</f>
        <v/>
      </c>
      <c r="S493" s="317" t="str">
        <f t="shared" si="84"/>
        <v/>
      </c>
      <c r="T493" s="393">
        <f t="shared" si="81"/>
        <v>43.395615477590205</v>
      </c>
      <c r="U493" s="92">
        <f t="shared" si="79"/>
        <v>47.102051676421006</v>
      </c>
      <c r="V493" s="318">
        <f t="shared" si="80"/>
        <v>-2.377335852074367</v>
      </c>
      <c r="W493" s="321">
        <f t="shared" si="85"/>
        <v>0.92131051478833526</v>
      </c>
      <c r="X493" s="322"/>
      <c r="Y493" s="323"/>
      <c r="Z493" s="319"/>
      <c r="AA493" s="324"/>
      <c r="AB493" s="317"/>
    </row>
    <row r="494" spans="2:28" x14ac:dyDescent="0.2">
      <c r="B494" s="37" t="s">
        <v>27</v>
      </c>
      <c r="C494" s="325">
        <v>43582</v>
      </c>
      <c r="D494" s="319" t="s">
        <v>115</v>
      </c>
      <c r="E494" s="2257"/>
      <c r="F494" s="1280" t="s">
        <v>138</v>
      </c>
      <c r="G494" s="598">
        <v>5.5532407407407412E-2</v>
      </c>
      <c r="H494" s="1251">
        <v>14.13</v>
      </c>
      <c r="I494" s="356">
        <f t="shared" si="83"/>
        <v>3.9301066813451808E-3</v>
      </c>
      <c r="J494" s="1256">
        <v>126</v>
      </c>
      <c r="K494" s="524">
        <v>75</v>
      </c>
      <c r="L494" s="525">
        <v>209</v>
      </c>
      <c r="M494" s="1254"/>
      <c r="N494" s="144">
        <f t="shared" si="82"/>
        <v>1.0592282747620707</v>
      </c>
      <c r="O494" s="1255" t="s">
        <v>266</v>
      </c>
      <c r="P494" s="315" t="str">
        <f>IFERROR(VLOOKUP(F494,[1]Trainingsarten!$A$9:$N$84,12,FALSE),"")</f>
        <v/>
      </c>
      <c r="Q494" s="316" t="s">
        <v>14</v>
      </c>
      <c r="R494" s="316" t="str">
        <f>IFERROR(VLOOKUP(F494,[1]Trainingsarten!$A$9:$N$84,14,FALSE),"")</f>
        <v/>
      </c>
      <c r="S494" s="317">
        <f t="shared" si="84"/>
        <v>1.6587301587301588</v>
      </c>
      <c r="T494" s="393">
        <f t="shared" si="81"/>
        <v>47.910527552220174</v>
      </c>
      <c r="U494" s="92">
        <f t="shared" si="79"/>
        <v>47.766288541268125</v>
      </c>
      <c r="V494" s="318">
        <f t="shared" si="80"/>
        <v>3.7064361988308008</v>
      </c>
      <c r="W494" s="321">
        <f t="shared" si="85"/>
        <v>1.0030196821933828</v>
      </c>
      <c r="X494" s="322"/>
      <c r="Y494" s="323"/>
      <c r="Z494" s="319"/>
      <c r="AA494" s="324"/>
      <c r="AB494" s="317"/>
    </row>
    <row r="495" spans="2:28" ht="16" thickBot="1" x14ac:dyDescent="0.25">
      <c r="B495" s="38">
        <f>AVERAGE(W489:W495)</f>
        <v>0.98375101701919543</v>
      </c>
      <c r="C495" s="150">
        <v>43583</v>
      </c>
      <c r="D495" s="393"/>
      <c r="E495" s="2261"/>
      <c r="F495" s="1326"/>
      <c r="G495" s="1257"/>
      <c r="H495" s="1258" t="str">
        <f>IFERROR(VLOOKUP(F495,[1]Trainingsarten!$A$9:$K$84,10,FALSE),"")</f>
        <v/>
      </c>
      <c r="I495" s="1327" t="str">
        <f t="shared" si="83"/>
        <v/>
      </c>
      <c r="J495" s="1328"/>
      <c r="K495" s="573" t="str">
        <f>IFERROR(VLOOKUP(F495,[1]Trainingsarten!$A$9:$K$84,11,FALSE),"0")</f>
        <v>0</v>
      </c>
      <c r="L495" s="574"/>
      <c r="M495" s="729"/>
      <c r="N495" s="88" t="str">
        <f t="shared" si="82"/>
        <v/>
      </c>
      <c r="O495" s="1259"/>
      <c r="P495" s="1260" t="str">
        <f>IFERROR(VLOOKUP(F495,[1]Trainingsarten!$A$9:$N$84,12,FALSE),"")</f>
        <v/>
      </c>
      <c r="Q495" s="1329" t="s">
        <v>14</v>
      </c>
      <c r="R495" s="1329" t="str">
        <f>IFERROR(VLOOKUP(F495,[1]Trainingsarten!$A$9:$N$84,14,FALSE),"")</f>
        <v/>
      </c>
      <c r="S495" s="53" t="str">
        <f t="shared" si="84"/>
        <v/>
      </c>
      <c r="T495" s="79">
        <f t="shared" si="81"/>
        <v>41.066166473331577</v>
      </c>
      <c r="U495" s="1261">
        <f t="shared" si="79"/>
        <v>46.628995956952217</v>
      </c>
      <c r="V495" s="1261">
        <f t="shared" si="80"/>
        <v>-0.14423901095204883</v>
      </c>
      <c r="W495" s="895">
        <f t="shared" si="85"/>
        <v>0.8807002087551653</v>
      </c>
      <c r="X495" s="7"/>
      <c r="Y495" s="8"/>
      <c r="Z495" s="6"/>
      <c r="AA495" s="9"/>
      <c r="AB495" s="10"/>
    </row>
    <row r="496" spans="2:28" ht="16" thickBot="1" x14ac:dyDescent="0.25">
      <c r="B496" s="1471">
        <f>B489+1</f>
        <v>18</v>
      </c>
      <c r="C496" s="1472">
        <v>43584</v>
      </c>
      <c r="D496" s="1473" t="s">
        <v>117</v>
      </c>
      <c r="E496" s="2305"/>
      <c r="F496" s="1474" t="s">
        <v>264</v>
      </c>
      <c r="G496" s="1475">
        <v>3.7650462962962962E-2</v>
      </c>
      <c r="H496" s="1476">
        <v>12.36</v>
      </c>
      <c r="I496" s="1477">
        <f t="shared" si="83"/>
        <v>3.0461539614047707E-3</v>
      </c>
      <c r="J496" s="1478">
        <v>154</v>
      </c>
      <c r="K496" s="1479">
        <v>80</v>
      </c>
      <c r="L496" s="1478">
        <v>258</v>
      </c>
      <c r="M496" s="1480"/>
      <c r="N496" s="1481">
        <f t="shared" si="82"/>
        <v>1.0134690624547169</v>
      </c>
      <c r="O496" s="1482" t="s">
        <v>171</v>
      </c>
      <c r="P496" s="1483">
        <f>IFERROR(VLOOKUP(F496,[1]Trainingsarten!$A$9:$N$84,12,FALSE),"")</f>
        <v>243.25</v>
      </c>
      <c r="Q496" s="1484" t="s">
        <v>14</v>
      </c>
      <c r="R496" s="1484">
        <f>IFERROR(VLOOKUP(F496,[1]Trainingsarten!$A$9:$N$84,14,FALSE),"")</f>
        <v>267.75</v>
      </c>
      <c r="S496" s="1485">
        <f t="shared" si="84"/>
        <v>1.6753246753246753</v>
      </c>
      <c r="T496" s="1276">
        <f t="shared" si="81"/>
        <v>46.628142691427065</v>
      </c>
      <c r="U496" s="1277">
        <f t="shared" si="79"/>
        <v>47.42354367226288</v>
      </c>
      <c r="V496" s="1486">
        <f t="shared" si="80"/>
        <v>5.5628294836206393</v>
      </c>
      <c r="W496" s="350">
        <f t="shared" si="85"/>
        <v>0.98322771941437537</v>
      </c>
      <c r="X496" s="7"/>
      <c r="Y496" s="8"/>
      <c r="Z496" s="6"/>
      <c r="AA496" s="9"/>
      <c r="AB496" s="10"/>
    </row>
    <row r="497" spans="2:28" x14ac:dyDescent="0.2">
      <c r="B497" s="1487" t="s">
        <v>26</v>
      </c>
      <c r="C497" s="12">
        <v>43585</v>
      </c>
      <c r="D497" s="6" t="s">
        <v>118</v>
      </c>
      <c r="E497" s="2244"/>
      <c r="F497" s="1280" t="s">
        <v>98</v>
      </c>
      <c r="G497" s="598">
        <v>4.4907407407407403E-2</v>
      </c>
      <c r="H497" s="1251">
        <v>11.59</v>
      </c>
      <c r="I497" s="701">
        <f t="shared" si="83"/>
        <v>3.8746684562042627E-3</v>
      </c>
      <c r="J497" s="525">
        <v>124</v>
      </c>
      <c r="K497" s="524">
        <v>64</v>
      </c>
      <c r="L497" s="525">
        <v>212</v>
      </c>
      <c r="M497" s="1254"/>
      <c r="N497" s="144">
        <f t="shared" si="82"/>
        <v>1.0592765250537648</v>
      </c>
      <c r="O497" s="1255" t="s">
        <v>267</v>
      </c>
      <c r="P497" s="315" t="str">
        <f>IFERROR(VLOOKUP(F497,[1]Trainingsarten!$A$9:$N$84,12,FALSE),"")</f>
        <v/>
      </c>
      <c r="Q497" s="316" t="s">
        <v>14</v>
      </c>
      <c r="R497" s="316" t="str">
        <f>IFERROR(VLOOKUP(F497,[1]Trainingsarten!$A$9:$N$84,14,FALSE),"")</f>
        <v/>
      </c>
      <c r="S497" s="317">
        <f t="shared" si="84"/>
        <v>1.7096774193548387</v>
      </c>
      <c r="T497" s="393">
        <f t="shared" si="81"/>
        <v>49.109836592651767</v>
      </c>
      <c r="U497" s="92">
        <f t="shared" si="79"/>
        <v>47.818221203875666</v>
      </c>
      <c r="V497" s="318">
        <f t="shared" si="80"/>
        <v>0.79540098083581512</v>
      </c>
      <c r="W497" s="321">
        <f t="shared" si="85"/>
        <v>1.0270109459586383</v>
      </c>
      <c r="X497" s="322"/>
      <c r="Y497" s="323"/>
      <c r="Z497" s="319"/>
      <c r="AA497" s="324"/>
      <c r="AB497" s="317"/>
    </row>
    <row r="498" spans="2:28" ht="16" thickBot="1" x14ac:dyDescent="0.25">
      <c r="B498" s="33">
        <f>SUM(H496:H502)</f>
        <v>69.819999999999993</v>
      </c>
      <c r="C498" s="325">
        <v>43586</v>
      </c>
      <c r="D498" s="319" t="s">
        <v>119</v>
      </c>
      <c r="E498" s="2257"/>
      <c r="F498" s="1280" t="s">
        <v>205</v>
      </c>
      <c r="G498" s="598">
        <v>4.6331018518518514E-2</v>
      </c>
      <c r="H498" s="1251">
        <v>13.16</v>
      </c>
      <c r="I498" s="701">
        <f t="shared" si="83"/>
        <v>3.5205941123494311E-3</v>
      </c>
      <c r="J498" s="525">
        <v>145</v>
      </c>
      <c r="K498" s="524">
        <v>87</v>
      </c>
      <c r="L498" s="525">
        <v>225</v>
      </c>
      <c r="M498" s="1254"/>
      <c r="N498" s="144">
        <f t="shared" si="82"/>
        <v>1.0214977543891486</v>
      </c>
      <c r="O498" s="1255" t="s">
        <v>269</v>
      </c>
      <c r="P498" s="315">
        <f>IFERROR(VLOOKUP(F498,[1]Trainingsarten!$A$9:$N$84,12,FALSE),"")</f>
        <v>268.75</v>
      </c>
      <c r="Q498" s="316" t="s">
        <v>14</v>
      </c>
      <c r="R498" s="316">
        <f>IFERROR(VLOOKUP(F498,[1]Trainingsarten!$A$9:$N$84,14,FALSE),"")</f>
        <v>293.25</v>
      </c>
      <c r="S498" s="317">
        <f t="shared" si="84"/>
        <v>1.5517241379310345</v>
      </c>
      <c r="T498" s="393">
        <f t="shared" si="81"/>
        <v>54.522717079415798</v>
      </c>
      <c r="U498" s="92">
        <f t="shared" si="79"/>
        <v>48.751120699021484</v>
      </c>
      <c r="V498" s="318">
        <f t="shared" si="80"/>
        <v>-1.2916153887761013</v>
      </c>
      <c r="W498" s="321">
        <f t="shared" si="85"/>
        <v>1.1183889990145428</v>
      </c>
      <c r="X498" s="322"/>
      <c r="Y498" s="323"/>
      <c r="Z498" s="319"/>
      <c r="AA498" s="324"/>
      <c r="AB498" s="317"/>
    </row>
    <row r="499" spans="2:28" x14ac:dyDescent="0.2">
      <c r="B499" s="35" t="s">
        <v>9</v>
      </c>
      <c r="C499" s="325">
        <v>43587</v>
      </c>
      <c r="D499" s="319"/>
      <c r="E499" s="2257"/>
      <c r="F499" s="1280"/>
      <c r="G499" s="598"/>
      <c r="H499" s="1251" t="str">
        <f>IFERROR(VLOOKUP(F499,[1]Trainingsarten!$A$9:$K$84,10,FALSE),"")</f>
        <v/>
      </c>
      <c r="I499" s="701" t="str">
        <f t="shared" si="83"/>
        <v/>
      </c>
      <c r="J499" s="525"/>
      <c r="K499" s="524" t="str">
        <f>IFERROR(VLOOKUP(F499,[1]Trainingsarten!$A$9:$K$84,11,FALSE),"0")</f>
        <v>0</v>
      </c>
      <c r="L499" s="525"/>
      <c r="M499" s="1254"/>
      <c r="N499" s="144" t="str">
        <f t="shared" si="82"/>
        <v/>
      </c>
      <c r="O499" s="1255"/>
      <c r="P499" s="315" t="str">
        <f>IFERROR(VLOOKUP(F499,[1]Trainingsarten!$A$9:$N$84,12,FALSE),"")</f>
        <v/>
      </c>
      <c r="Q499" s="316" t="s">
        <v>14</v>
      </c>
      <c r="R499" s="316" t="str">
        <f>IFERROR(VLOOKUP(F499,[1]Trainingsarten!$A$9:$N$84,14,FALSE),"")</f>
        <v/>
      </c>
      <c r="S499" s="317" t="str">
        <f t="shared" si="84"/>
        <v/>
      </c>
      <c r="T499" s="393">
        <f t="shared" si="81"/>
        <v>46.733757496642113</v>
      </c>
      <c r="U499" s="92">
        <f t="shared" si="79"/>
        <v>47.59037972999716</v>
      </c>
      <c r="V499" s="318">
        <f t="shared" si="80"/>
        <v>-5.771596380394314</v>
      </c>
      <c r="W499" s="321">
        <f t="shared" si="85"/>
        <v>0.98200009669569621</v>
      </c>
      <c r="X499" s="322"/>
      <c r="Y499" s="323"/>
      <c r="Z499" s="319"/>
      <c r="AA499" s="324"/>
      <c r="AB499" s="317"/>
    </row>
    <row r="500" spans="2:28" ht="16" thickBot="1" x14ac:dyDescent="0.25">
      <c r="B500" s="36">
        <f>SUM(K496:K502)</f>
        <v>409</v>
      </c>
      <c r="C500" s="325">
        <v>43588</v>
      </c>
      <c r="D500" s="319" t="s">
        <v>120</v>
      </c>
      <c r="E500" s="2257"/>
      <c r="F500" s="1280" t="s">
        <v>98</v>
      </c>
      <c r="G500" s="598">
        <v>4.1157407407407406E-2</v>
      </c>
      <c r="H500" s="1251">
        <v>10.69</v>
      </c>
      <c r="I500" s="701">
        <f t="shared" si="83"/>
        <v>3.8500848837612167E-3</v>
      </c>
      <c r="J500" s="525">
        <v>127</v>
      </c>
      <c r="K500" s="524">
        <v>57</v>
      </c>
      <c r="L500" s="525">
        <v>212</v>
      </c>
      <c r="M500" s="1254"/>
      <c r="N500" s="144">
        <f t="shared" si="82"/>
        <v>1.0525557432668275</v>
      </c>
      <c r="O500" s="1255" t="s">
        <v>269</v>
      </c>
      <c r="P500" s="315" t="str">
        <f>IFERROR(VLOOKUP(F500,[1]Trainingsarten!$A$9:$N$84,12,FALSE),"")</f>
        <v/>
      </c>
      <c r="Q500" s="316" t="s">
        <v>14</v>
      </c>
      <c r="R500" s="316" t="str">
        <f>IFERROR(VLOOKUP(F500,[1]Trainingsarten!$A$9:$N$84,14,FALSE),"")</f>
        <v/>
      </c>
      <c r="S500" s="317">
        <f t="shared" si="84"/>
        <v>1.6692913385826771</v>
      </c>
      <c r="T500" s="393">
        <f t="shared" si="81"/>
        <v>48.20036356855038</v>
      </c>
      <c r="U500" s="92">
        <f t="shared" si="79"/>
        <v>47.814418307854368</v>
      </c>
      <c r="V500" s="318">
        <f t="shared" si="80"/>
        <v>0.85662223335504706</v>
      </c>
      <c r="W500" s="321">
        <f t="shared" si="85"/>
        <v>1.0080717338902063</v>
      </c>
      <c r="X500" s="322"/>
      <c r="Y500" s="323"/>
      <c r="Z500" s="319"/>
      <c r="AA500" s="324"/>
      <c r="AB500" s="317"/>
    </row>
    <row r="501" spans="2:28" x14ac:dyDescent="0.2">
      <c r="B501" s="37" t="s">
        <v>27</v>
      </c>
      <c r="C501" s="325">
        <v>43589</v>
      </c>
      <c r="D501" s="319"/>
      <c r="E501" s="2257"/>
      <c r="F501" s="1280"/>
      <c r="G501" s="598"/>
      <c r="H501" s="1251" t="str">
        <f>IFERROR(VLOOKUP(F501,[1]Trainingsarten!$A$9:$K$84,10,FALSE),"")</f>
        <v/>
      </c>
      <c r="I501" s="701" t="str">
        <f t="shared" si="83"/>
        <v/>
      </c>
      <c r="J501" s="525"/>
      <c r="K501" s="524" t="str">
        <f>IFERROR(VLOOKUP(F501,[1]Trainingsarten!$A$9:$K$84,11,FALSE),"0")</f>
        <v>0</v>
      </c>
      <c r="L501" s="525"/>
      <c r="M501" s="1254"/>
      <c r="N501" s="144" t="str">
        <f t="shared" si="82"/>
        <v/>
      </c>
      <c r="O501" s="1255"/>
      <c r="P501" s="315" t="str">
        <f>IFERROR(VLOOKUP(F501,[1]Trainingsarten!$A$9:$N$84,12,FALSE),"")</f>
        <v/>
      </c>
      <c r="Q501" s="316" t="s">
        <v>14</v>
      </c>
      <c r="R501" s="316" t="str">
        <f>IFERROR(VLOOKUP(F501,[1]Trainingsarten!$A$9:$N$84,14,FALSE),"")</f>
        <v/>
      </c>
      <c r="S501" s="317" t="str">
        <f t="shared" si="84"/>
        <v/>
      </c>
      <c r="T501" s="393">
        <f t="shared" si="81"/>
        <v>41.314597344471757</v>
      </c>
      <c r="U501" s="92">
        <f t="shared" si="79"/>
        <v>46.675979776714975</v>
      </c>
      <c r="V501" s="318">
        <f t="shared" si="80"/>
        <v>-0.38594526069601187</v>
      </c>
      <c r="W501" s="321">
        <f t="shared" si="85"/>
        <v>0.88513615658652278</v>
      </c>
      <c r="X501" s="322"/>
      <c r="Y501" s="323"/>
      <c r="Z501" s="319"/>
      <c r="AA501" s="324"/>
      <c r="AB501" s="317"/>
    </row>
    <row r="502" spans="2:28" ht="16" thickBot="1" x14ac:dyDescent="0.25">
      <c r="B502" s="38">
        <f>AVERAGE(W496:W502)</f>
        <v>1.0130881633701934</v>
      </c>
      <c r="C502" s="269">
        <v>43590</v>
      </c>
      <c r="D502" s="55" t="s">
        <v>121</v>
      </c>
      <c r="E502" s="2255"/>
      <c r="F502" s="1281" t="s">
        <v>166</v>
      </c>
      <c r="G502" s="602">
        <v>8.3449074074074078E-2</v>
      </c>
      <c r="H502" s="1282">
        <v>22.02</v>
      </c>
      <c r="I502" s="706">
        <f t="shared" si="83"/>
        <v>3.789694553772665E-3</v>
      </c>
      <c r="J502" s="537">
        <v>135</v>
      </c>
      <c r="K502" s="536">
        <v>121</v>
      </c>
      <c r="L502" s="537">
        <v>216</v>
      </c>
      <c r="M502" s="1283"/>
      <c r="N502" s="49">
        <f t="shared" si="82"/>
        <v>1.055593964781</v>
      </c>
      <c r="O502" s="1284" t="s">
        <v>266</v>
      </c>
      <c r="P502" s="341" t="str">
        <f>IFERROR(VLOOKUP(F502,[1]Trainingsarten!$A$9:$N$84,12,FALSE),"")</f>
        <v/>
      </c>
      <c r="Q502" s="342" t="s">
        <v>14</v>
      </c>
      <c r="R502" s="342" t="str">
        <f>IFERROR(VLOOKUP(F502,[1]Trainingsarten!$A$9:$N$84,14,FALSE),"")</f>
        <v/>
      </c>
      <c r="S502" s="53">
        <f t="shared" si="84"/>
        <v>1.6</v>
      </c>
      <c r="T502" s="55">
        <f t="shared" si="81"/>
        <v>52.698226295261506</v>
      </c>
      <c r="U502" s="343">
        <f t="shared" si="79"/>
        <v>48.445599305840808</v>
      </c>
      <c r="V502" s="343">
        <f t="shared" si="80"/>
        <v>5.361382432243218</v>
      </c>
      <c r="W502" s="94">
        <f t="shared" si="85"/>
        <v>1.0877814920313718</v>
      </c>
      <c r="X502" s="322"/>
      <c r="Y502" s="323"/>
      <c r="Z502" s="319"/>
      <c r="AA502" s="324"/>
      <c r="AB502" s="317"/>
    </row>
    <row r="503" spans="2:28" ht="16" thickBot="1" x14ac:dyDescent="0.25">
      <c r="B503" s="1488">
        <f>B496+1</f>
        <v>19</v>
      </c>
      <c r="C503" s="389">
        <v>43591</v>
      </c>
      <c r="D503" s="60"/>
      <c r="E503" s="2247"/>
      <c r="F503" s="1286"/>
      <c r="G503" s="1247"/>
      <c r="H503" s="1248" t="str">
        <f>IFERROR(VLOOKUP(F503,[1]Trainingsarten!$A$9:$K$84,10,FALSE),"")</f>
        <v/>
      </c>
      <c r="I503" s="64" t="str">
        <f t="shared" si="83"/>
        <v/>
      </c>
      <c r="J503" s="1287"/>
      <c r="K503" s="551" t="str">
        <f>IFERROR(VLOOKUP(F503,[1]Trainingsarten!$A$9:$K$84,11,FALSE),"0")</f>
        <v>0</v>
      </c>
      <c r="L503" s="552"/>
      <c r="M503" s="809"/>
      <c r="N503" s="69" t="str">
        <f t="shared" si="82"/>
        <v/>
      </c>
      <c r="O503" s="1249"/>
      <c r="P503" s="347" t="str">
        <f>IFERROR(VLOOKUP(F503,[1]Trainingsarten!$A$9:$N$84,12,FALSE),"")</f>
        <v/>
      </c>
      <c r="Q503" s="72" t="s">
        <v>14</v>
      </c>
      <c r="R503" s="72" t="str">
        <f>IFERROR(VLOOKUP(F503,[1]Trainingsarten!$A$9:$N$84,14,FALSE),"")</f>
        <v/>
      </c>
      <c r="S503" s="1489" t="str">
        <f t="shared" si="84"/>
        <v/>
      </c>
      <c r="T503" s="2">
        <f t="shared" si="81"/>
        <v>45.169908253081289</v>
      </c>
      <c r="U503" s="4">
        <f t="shared" si="79"/>
        <v>47.292132655701742</v>
      </c>
      <c r="V503" s="349">
        <f t="shared" si="80"/>
        <v>-4.2526269894206976</v>
      </c>
      <c r="W503" s="1490">
        <f t="shared" si="85"/>
        <v>0.95512521251535076</v>
      </c>
      <c r="X503" s="322"/>
      <c r="Y503" s="323"/>
      <c r="Z503" s="319"/>
      <c r="AA503" s="324"/>
      <c r="AB503" s="317"/>
    </row>
    <row r="504" spans="2:28" x14ac:dyDescent="0.2">
      <c r="B504" s="1491" t="s">
        <v>26</v>
      </c>
      <c r="C504" s="325">
        <v>43592</v>
      </c>
      <c r="D504" s="319" t="s">
        <v>123</v>
      </c>
      <c r="E504" s="2257"/>
      <c r="F504" s="1280" t="s">
        <v>272</v>
      </c>
      <c r="G504" s="598">
        <v>4.5057870370370373E-2</v>
      </c>
      <c r="H504" s="1251">
        <v>14.41</v>
      </c>
      <c r="I504" s="356">
        <f t="shared" si="83"/>
        <v>3.1268473539465907E-3</v>
      </c>
      <c r="J504" s="1256">
        <v>156</v>
      </c>
      <c r="K504" s="524">
        <v>92</v>
      </c>
      <c r="L504" s="525">
        <v>253</v>
      </c>
      <c r="M504" s="1254"/>
      <c r="N504" s="144">
        <f t="shared" si="82"/>
        <v>1.0201549504386465</v>
      </c>
      <c r="O504" s="1255" t="s">
        <v>171</v>
      </c>
      <c r="P504" s="315" t="str">
        <f>IFERROR(VLOOKUP(F504,[1]Trainingsarten!$A$9:$N$84,12,FALSE),"")</f>
        <v/>
      </c>
      <c r="Q504" s="316" t="s">
        <v>14</v>
      </c>
      <c r="R504" s="316" t="str">
        <f>IFERROR(VLOOKUP(F504,[1]Trainingsarten!$A$9:$N$84,14,FALSE),"")</f>
        <v/>
      </c>
      <c r="S504" s="317">
        <f t="shared" si="84"/>
        <v>1.6217948717948718</v>
      </c>
      <c r="T504" s="393">
        <f t="shared" si="81"/>
        <v>51.859921359783961</v>
      </c>
      <c r="U504" s="92">
        <f t="shared" si="79"/>
        <v>48.356605687708843</v>
      </c>
      <c r="V504" s="318">
        <f t="shared" si="80"/>
        <v>2.1222244026204535</v>
      </c>
      <c r="W504" s="321">
        <f t="shared" si="85"/>
        <v>1.0724475099575812</v>
      </c>
      <c r="X504" s="322"/>
      <c r="Y504" s="323"/>
      <c r="Z504" s="319"/>
      <c r="AA504" s="324"/>
      <c r="AB504" s="317"/>
    </row>
    <row r="505" spans="2:28" ht="16" thickBot="1" x14ac:dyDescent="0.25">
      <c r="B505" s="33">
        <f>SUM(H503:H509)</f>
        <v>68.08</v>
      </c>
      <c r="C505" s="325">
        <v>43593</v>
      </c>
      <c r="D505" s="319" t="s">
        <v>124</v>
      </c>
      <c r="E505" s="2257"/>
      <c r="F505" s="1280" t="s">
        <v>98</v>
      </c>
      <c r="G505" s="598">
        <v>4.4594907407407409E-2</v>
      </c>
      <c r="H505" s="1251">
        <v>11.57</v>
      </c>
      <c r="I505" s="356">
        <f t="shared" si="83"/>
        <v>3.8543567335702169E-3</v>
      </c>
      <c r="J505" s="1256">
        <v>138</v>
      </c>
      <c r="K505" s="524">
        <v>63</v>
      </c>
      <c r="L505" s="525">
        <v>214</v>
      </c>
      <c r="M505" s="1254"/>
      <c r="N505" s="144">
        <f t="shared" si="82"/>
        <v>1.0636643919555206</v>
      </c>
      <c r="O505" s="1255" t="s">
        <v>267</v>
      </c>
      <c r="P505" s="315" t="str">
        <f>IFERROR(VLOOKUP(F505,[1]Trainingsarten!$A$9:$N$84,12,FALSE),"")</f>
        <v/>
      </c>
      <c r="Q505" s="316" t="s">
        <v>14</v>
      </c>
      <c r="R505" s="316" t="str">
        <f>IFERROR(VLOOKUP(F505,[1]Trainingsarten!$A$9:$N$84,14,FALSE),"")</f>
        <v/>
      </c>
      <c r="S505" s="317">
        <f t="shared" si="84"/>
        <v>1.5507246376811594</v>
      </c>
      <c r="T505" s="393">
        <f t="shared" si="81"/>
        <v>53.451361165529107</v>
      </c>
      <c r="U505" s="92">
        <f t="shared" si="79"/>
        <v>48.705257933239587</v>
      </c>
      <c r="V505" s="318">
        <f t="shared" si="80"/>
        <v>-3.503315672075118</v>
      </c>
      <c r="W505" s="321">
        <f t="shared" si="85"/>
        <v>1.0974453977596221</v>
      </c>
      <c r="X505" s="322"/>
      <c r="Y505" s="323"/>
      <c r="Z505" s="319"/>
      <c r="AA505" s="324"/>
      <c r="AB505" s="317"/>
    </row>
    <row r="506" spans="2:28" x14ac:dyDescent="0.2">
      <c r="B506" s="35" t="s">
        <v>9</v>
      </c>
      <c r="C506" s="325">
        <v>43594</v>
      </c>
      <c r="D506" s="319"/>
      <c r="E506" s="2257"/>
      <c r="F506" s="1280"/>
      <c r="G506" s="598"/>
      <c r="H506" s="1251" t="str">
        <f>IFERROR(VLOOKUP(F506,[1]Trainingsarten!$A$9:$K$84,10,FALSE),"")</f>
        <v/>
      </c>
      <c r="I506" s="356" t="str">
        <f t="shared" si="83"/>
        <v/>
      </c>
      <c r="J506" s="1256"/>
      <c r="K506" s="524" t="str">
        <f>IFERROR(VLOOKUP(F506,[1]Trainingsarten!$A$9:$K$84,11,FALSE),"0")</f>
        <v>0</v>
      </c>
      <c r="L506" s="525"/>
      <c r="M506" s="1254"/>
      <c r="N506" s="144" t="str">
        <f t="shared" si="82"/>
        <v/>
      </c>
      <c r="O506" s="1255"/>
      <c r="P506" s="315" t="str">
        <f>IFERROR(VLOOKUP(F506,[1]Trainingsarten!$A$9:$N$84,12,FALSE),"")</f>
        <v/>
      </c>
      <c r="Q506" s="316" t="s">
        <v>14</v>
      </c>
      <c r="R506" s="316" t="str">
        <f>IFERROR(VLOOKUP(F506,[1]Trainingsarten!$A$9:$N$84,14,FALSE),"")</f>
        <v/>
      </c>
      <c r="S506" s="317" t="str">
        <f t="shared" si="84"/>
        <v/>
      </c>
      <c r="T506" s="393">
        <f t="shared" si="81"/>
        <v>45.815452427596377</v>
      </c>
      <c r="U506" s="92">
        <f t="shared" ref="U506:U569" si="86">U505+(K506-U505)/42</f>
        <v>47.545608934829119</v>
      </c>
      <c r="V506" s="318">
        <f t="shared" ref="V506:V569" si="87">U505-T505</f>
        <v>-4.7461032322895207</v>
      </c>
      <c r="W506" s="321">
        <f t="shared" si="85"/>
        <v>0.96361059315479014</v>
      </c>
      <c r="X506" s="322"/>
      <c r="Y506" s="323"/>
      <c r="Z506" s="319"/>
      <c r="AA506" s="324"/>
      <c r="AB506" s="317"/>
    </row>
    <row r="507" spans="2:28" ht="16" thickBot="1" x14ac:dyDescent="0.25">
      <c r="B507" s="36">
        <f>SUM(K503:K509)</f>
        <v>396</v>
      </c>
      <c r="C507" s="325">
        <v>43595</v>
      </c>
      <c r="D507" s="519" t="s">
        <v>125</v>
      </c>
      <c r="E507" s="2265"/>
      <c r="F507" s="1280" t="s">
        <v>176</v>
      </c>
      <c r="G507" s="598">
        <v>4.8738425925925921E-2</v>
      </c>
      <c r="H507" s="1251">
        <v>13.03</v>
      </c>
      <c r="I507" s="356">
        <f t="shared" si="83"/>
        <v>3.7404778147295415E-3</v>
      </c>
      <c r="J507" s="1256">
        <v>144</v>
      </c>
      <c r="K507" s="524">
        <v>85</v>
      </c>
      <c r="L507" s="525">
        <v>211</v>
      </c>
      <c r="M507" s="1254"/>
      <c r="N507" s="144">
        <f t="shared" si="82"/>
        <v>1.0177672649797826</v>
      </c>
      <c r="O507" s="1255" t="s">
        <v>269</v>
      </c>
      <c r="P507" s="315" t="str">
        <f>IFERROR(VLOOKUP(F507,[1]Trainingsarten!$A$9:$N$84,12,FALSE),"")</f>
        <v/>
      </c>
      <c r="Q507" s="316" t="s">
        <v>14</v>
      </c>
      <c r="R507" s="316" t="str">
        <f>IFERROR(VLOOKUP(F507,[1]Trainingsarten!$A$9:$N$84,14,FALSE),"")</f>
        <v/>
      </c>
      <c r="S507" s="317">
        <f t="shared" si="84"/>
        <v>1.4652777777777777</v>
      </c>
      <c r="T507" s="393">
        <f t="shared" ref="T507:T570" si="88">T506+(K507-T506)/7</f>
        <v>51.413244937939751</v>
      </c>
      <c r="U507" s="92">
        <f t="shared" si="86"/>
        <v>48.43738015066652</v>
      </c>
      <c r="V507" s="318">
        <f t="shared" si="87"/>
        <v>1.7301565072327421</v>
      </c>
      <c r="W507" s="321">
        <f t="shared" si="85"/>
        <v>1.0614373605264504</v>
      </c>
      <c r="X507" s="322"/>
      <c r="Y507" s="323"/>
      <c r="Z507" s="319"/>
      <c r="AA507" s="324"/>
      <c r="AB507" s="317"/>
    </row>
    <row r="508" spans="2:28" x14ac:dyDescent="0.2">
      <c r="B508" s="37" t="s">
        <v>27</v>
      </c>
      <c r="C508" s="325">
        <v>43596</v>
      </c>
      <c r="D508" s="519" t="s">
        <v>126</v>
      </c>
      <c r="E508" s="2265"/>
      <c r="F508" s="1280" t="s">
        <v>98</v>
      </c>
      <c r="G508" s="598">
        <v>3.3831018518518517E-2</v>
      </c>
      <c r="H508" s="1251">
        <v>8.57</v>
      </c>
      <c r="I508" s="356">
        <f t="shared" si="83"/>
        <v>3.9476100955097449E-3</v>
      </c>
      <c r="J508" s="1256">
        <v>124</v>
      </c>
      <c r="K508" s="524">
        <v>46</v>
      </c>
      <c r="L508" s="525">
        <v>209</v>
      </c>
      <c r="M508" s="1254"/>
      <c r="N508" s="144">
        <f t="shared" ref="N508:N556" si="89">IFERROR((L508/67)/(1/(I508*24)/3.6),"")</f>
        <v>1.063945732248907</v>
      </c>
      <c r="O508" s="1255" t="s">
        <v>267</v>
      </c>
      <c r="P508" s="315" t="str">
        <f>IFERROR(VLOOKUP(F508,[1]Trainingsarten!$A$9:$N$84,12,FALSE),"")</f>
        <v/>
      </c>
      <c r="Q508" s="316" t="s">
        <v>14</v>
      </c>
      <c r="R508" s="316" t="str">
        <f>IFERROR(VLOOKUP(F508,[1]Trainingsarten!$A$9:$N$84,14,FALSE),"")</f>
        <v/>
      </c>
      <c r="S508" s="317">
        <f t="shared" si="84"/>
        <v>1.685483870967742</v>
      </c>
      <c r="T508" s="393">
        <f t="shared" si="88"/>
        <v>50.639924232519789</v>
      </c>
      <c r="U508" s="92">
        <f t="shared" si="86"/>
        <v>48.379347289936362</v>
      </c>
      <c r="V508" s="318">
        <f t="shared" si="87"/>
        <v>-2.9758647872732311</v>
      </c>
      <c r="W508" s="321">
        <f t="shared" si="85"/>
        <v>1.0467260736081418</v>
      </c>
      <c r="X508" s="322"/>
      <c r="Y508" s="323"/>
      <c r="Z508" s="319"/>
      <c r="AA508" s="324"/>
      <c r="AB508" s="317"/>
    </row>
    <row r="509" spans="2:28" ht="16" thickBot="1" x14ac:dyDescent="0.25">
      <c r="B509" s="38">
        <f>AVERAGE(W503:W509)</f>
        <v>1.0546902650908201</v>
      </c>
      <c r="C509" s="150">
        <v>43597</v>
      </c>
      <c r="D509" s="567" t="s">
        <v>127</v>
      </c>
      <c r="E509" s="2268"/>
      <c r="F509" s="1326" t="s">
        <v>82</v>
      </c>
      <c r="G509" s="1257">
        <v>8.1307870370370364E-2</v>
      </c>
      <c r="H509" s="1258">
        <v>20.5</v>
      </c>
      <c r="I509" s="1327">
        <f t="shared" si="83"/>
        <v>3.9662375790424564E-3</v>
      </c>
      <c r="J509" s="1328">
        <v>128</v>
      </c>
      <c r="K509" s="573">
        <v>110</v>
      </c>
      <c r="L509" s="574">
        <v>208</v>
      </c>
      <c r="M509" s="729"/>
      <c r="N509" s="88">
        <f t="shared" si="89"/>
        <v>1.0638514743356386</v>
      </c>
      <c r="O509" s="1259" t="s">
        <v>266</v>
      </c>
      <c r="P509" s="1260" t="str">
        <f>IFERROR(VLOOKUP(F509,[1]Trainingsarten!$A$9:$N$84,12,FALSE),"")</f>
        <v/>
      </c>
      <c r="Q509" s="1329" t="s">
        <v>14</v>
      </c>
      <c r="R509" s="1329" t="str">
        <f>IFERROR(VLOOKUP(F509,[1]Trainingsarten!$A$9:$N$84,14,FALSE),"")</f>
        <v/>
      </c>
      <c r="S509" s="53">
        <f t="shared" si="84"/>
        <v>1.625</v>
      </c>
      <c r="T509" s="79">
        <f t="shared" si="88"/>
        <v>59.119935056445534</v>
      </c>
      <c r="U509" s="1261">
        <f t="shared" si="86"/>
        <v>49.846505687795023</v>
      </c>
      <c r="V509" s="1261">
        <f t="shared" si="87"/>
        <v>-2.2605769425834268</v>
      </c>
      <c r="W509" s="895">
        <f t="shared" si="85"/>
        <v>1.186039708113805</v>
      </c>
      <c r="X509" s="7"/>
      <c r="Y509" s="8"/>
      <c r="Z509" s="6"/>
      <c r="AA509" s="9"/>
      <c r="AB509" s="10"/>
    </row>
    <row r="510" spans="2:28" ht="16" thickBot="1" x14ac:dyDescent="0.25">
      <c r="B510" s="1492">
        <f>B503+1</f>
        <v>20</v>
      </c>
      <c r="C510" s="1493">
        <v>43598</v>
      </c>
      <c r="D510" s="1494"/>
      <c r="E510" s="2306"/>
      <c r="F510" s="1495"/>
      <c r="G510" s="1496"/>
      <c r="H510" s="1497" t="str">
        <f>IFERROR(VLOOKUP(F510,[1]Trainingsarten!$A$9:$K$84,10,FALSE),"")</f>
        <v/>
      </c>
      <c r="I510" s="1498" t="str">
        <f t="shared" si="83"/>
        <v/>
      </c>
      <c r="J510" s="1499"/>
      <c r="K510" s="1500" t="str">
        <f>IFERROR(VLOOKUP(F510,[1]Trainingsarten!$A$9:$K$84,11,FALSE),"0")</f>
        <v>0</v>
      </c>
      <c r="L510" s="1499"/>
      <c r="M510" s="1501"/>
      <c r="N510" s="1502" t="str">
        <f t="shared" si="89"/>
        <v/>
      </c>
      <c r="O510" s="1503"/>
      <c r="P510" s="1504" t="str">
        <f>IFERROR(VLOOKUP(F510,[1]Trainingsarten!$A$9:$N$84,12,FALSE),"")</f>
        <v/>
      </c>
      <c r="Q510" s="1505" t="s">
        <v>14</v>
      </c>
      <c r="R510" s="1505" t="str">
        <f>IFERROR(VLOOKUP(F510,[1]Trainingsarten!$A$9:$N$84,14,FALSE),"")</f>
        <v/>
      </c>
      <c r="S510" s="1506" t="str">
        <f t="shared" si="84"/>
        <v/>
      </c>
      <c r="T510" s="1276">
        <f t="shared" si="88"/>
        <v>50.674230048381887</v>
      </c>
      <c r="U510" s="1277">
        <f t="shared" si="86"/>
        <v>48.659684123799906</v>
      </c>
      <c r="V510" s="1507">
        <f t="shared" si="87"/>
        <v>-9.2734293686505112</v>
      </c>
      <c r="W510" s="350">
        <f t="shared" si="85"/>
        <v>1.0414007193194386</v>
      </c>
      <c r="X510" s="7"/>
      <c r="Y510" s="8"/>
      <c r="Z510" s="6"/>
      <c r="AA510" s="9"/>
      <c r="AB510" s="10"/>
    </row>
    <row r="511" spans="2:28" x14ac:dyDescent="0.2">
      <c r="B511" s="1508" t="s">
        <v>26</v>
      </c>
      <c r="C511" s="12">
        <v>43599</v>
      </c>
      <c r="D511" s="917" t="s">
        <v>128</v>
      </c>
      <c r="E511" s="2283"/>
      <c r="F511" s="1280" t="s">
        <v>273</v>
      </c>
      <c r="G511" s="598">
        <v>5.1574074074074078E-2</v>
      </c>
      <c r="H511" s="1251">
        <v>17.04</v>
      </c>
      <c r="I511" s="701">
        <f t="shared" si="83"/>
        <v>3.026647539558338E-3</v>
      </c>
      <c r="J511" s="525">
        <v>155</v>
      </c>
      <c r="K511" s="524">
        <v>110</v>
      </c>
      <c r="L511" s="525">
        <v>260</v>
      </c>
      <c r="M511" s="1254"/>
      <c r="N511" s="144">
        <f t="shared" si="89"/>
        <v>1.0147852287856494</v>
      </c>
      <c r="O511" s="1255" t="s">
        <v>171</v>
      </c>
      <c r="P511" s="315" t="str">
        <f>IFERROR(VLOOKUP(F511,[1]Trainingsarten!$A$9:$N$84,12,FALSE),"")</f>
        <v/>
      </c>
      <c r="Q511" s="316" t="s">
        <v>14</v>
      </c>
      <c r="R511" s="316" t="str">
        <f>IFERROR(VLOOKUP(F511,[1]Trainingsarten!$A$9:$N$84,14,FALSE),"")</f>
        <v/>
      </c>
      <c r="S511" s="317">
        <f t="shared" si="84"/>
        <v>1.6774193548387097</v>
      </c>
      <c r="T511" s="393">
        <f t="shared" si="88"/>
        <v>59.14934004147019</v>
      </c>
      <c r="U511" s="92">
        <f t="shared" si="86"/>
        <v>50.120167835138005</v>
      </c>
      <c r="V511" s="318">
        <f t="shared" si="87"/>
        <v>-2.0145459245819808</v>
      </c>
      <c r="W511" s="321">
        <f t="shared" si="85"/>
        <v>1.1801504782671948</v>
      </c>
      <c r="X511" s="322"/>
      <c r="Y511" s="323"/>
      <c r="Z511" s="319"/>
      <c r="AA511" s="324"/>
      <c r="AB511" s="317"/>
    </row>
    <row r="512" spans="2:28" ht="16" thickBot="1" x14ac:dyDescent="0.25">
      <c r="B512" s="33">
        <f>SUM(H510:H516)</f>
        <v>74.739999999999995</v>
      </c>
      <c r="C512" s="325">
        <v>43600</v>
      </c>
      <c r="D512" s="519" t="s">
        <v>129</v>
      </c>
      <c r="E512" s="2265"/>
      <c r="F512" s="1280" t="s">
        <v>98</v>
      </c>
      <c r="G512" s="598">
        <v>4.4340277777777777E-2</v>
      </c>
      <c r="H512" s="1251">
        <v>11.53</v>
      </c>
      <c r="I512" s="701">
        <f t="shared" si="83"/>
        <v>3.8456442131637276E-3</v>
      </c>
      <c r="J512" s="525">
        <v>129</v>
      </c>
      <c r="K512" s="524">
        <v>63</v>
      </c>
      <c r="L512" s="525">
        <v>214</v>
      </c>
      <c r="M512" s="1254"/>
      <c r="N512" s="144">
        <f t="shared" si="89"/>
        <v>1.0612600484136128</v>
      </c>
      <c r="O512" s="1255" t="s">
        <v>267</v>
      </c>
      <c r="P512" s="315" t="str">
        <f>IFERROR(VLOOKUP(F512,[1]Trainingsarten!$A$9:$N$84,12,FALSE),"")</f>
        <v/>
      </c>
      <c r="Q512" s="316" t="s">
        <v>14</v>
      </c>
      <c r="R512" s="316" t="str">
        <f>IFERROR(VLOOKUP(F512,[1]Trainingsarten!$A$9:$N$84,14,FALSE),"")</f>
        <v/>
      </c>
      <c r="S512" s="317">
        <f t="shared" si="84"/>
        <v>1.6589147286821706</v>
      </c>
      <c r="T512" s="393">
        <f t="shared" si="88"/>
        <v>59.699434321260163</v>
      </c>
      <c r="U512" s="92">
        <f t="shared" si="86"/>
        <v>50.42683050572996</v>
      </c>
      <c r="V512" s="318">
        <f t="shared" si="87"/>
        <v>-9.0291722063321842</v>
      </c>
      <c r="W512" s="321">
        <f t="shared" si="85"/>
        <v>1.183882344429253</v>
      </c>
      <c r="X512" s="322"/>
      <c r="Y512" s="323"/>
      <c r="Z512" s="319"/>
      <c r="AA512" s="324"/>
      <c r="AB512" s="317"/>
    </row>
    <row r="513" spans="2:28" x14ac:dyDescent="0.2">
      <c r="B513" s="35" t="s">
        <v>9</v>
      </c>
      <c r="C513" s="325">
        <v>43601</v>
      </c>
      <c r="D513" s="519"/>
      <c r="E513" s="2265"/>
      <c r="F513" s="1280"/>
      <c r="G513" s="598"/>
      <c r="H513" s="1251" t="str">
        <f>IFERROR(VLOOKUP(F513,[1]Trainingsarten!$A$9:$K$84,10,FALSE),"")</f>
        <v/>
      </c>
      <c r="I513" s="701" t="str">
        <f t="shared" si="83"/>
        <v/>
      </c>
      <c r="J513" s="525"/>
      <c r="K513" s="524" t="str">
        <f>IFERROR(VLOOKUP(F513,[1]Trainingsarten!$A$9:$K$84,11,FALSE),"0")</f>
        <v>0</v>
      </c>
      <c r="L513" s="525"/>
      <c r="M513" s="1254"/>
      <c r="N513" s="144" t="str">
        <f t="shared" si="89"/>
        <v/>
      </c>
      <c r="O513" s="1255"/>
      <c r="P513" s="315" t="str">
        <f>IFERROR(VLOOKUP(F513,[1]Trainingsarten!$A$9:$N$84,12,FALSE),"")</f>
        <v/>
      </c>
      <c r="Q513" s="316" t="s">
        <v>14</v>
      </c>
      <c r="R513" s="316" t="str">
        <f>IFERROR(VLOOKUP(F513,[1]Trainingsarten!$A$9:$N$84,14,FALSE),"")</f>
        <v/>
      </c>
      <c r="S513" s="317" t="str">
        <f t="shared" si="84"/>
        <v/>
      </c>
      <c r="T513" s="393">
        <f t="shared" si="88"/>
        <v>51.170943703937283</v>
      </c>
      <c r="U513" s="92">
        <f t="shared" si="86"/>
        <v>49.226191684164959</v>
      </c>
      <c r="V513" s="318">
        <f t="shared" si="87"/>
        <v>-9.2726038155302035</v>
      </c>
      <c r="W513" s="321">
        <f t="shared" si="85"/>
        <v>1.039506448767149</v>
      </c>
      <c r="X513" s="322"/>
      <c r="Y513" s="323"/>
      <c r="Z513" s="319"/>
      <c r="AA513" s="324"/>
      <c r="AB513" s="317"/>
    </row>
    <row r="514" spans="2:28" ht="16" thickBot="1" x14ac:dyDescent="0.25">
      <c r="B514" s="36">
        <f>SUM(K510:K516)</f>
        <v>431</v>
      </c>
      <c r="C514" s="325">
        <v>43602</v>
      </c>
      <c r="D514" s="519" t="s">
        <v>130</v>
      </c>
      <c r="E514" s="2265"/>
      <c r="F514" s="1280" t="s">
        <v>182</v>
      </c>
      <c r="G514" s="598">
        <v>4.2534722222222217E-2</v>
      </c>
      <c r="H514" s="1251">
        <v>12.4</v>
      </c>
      <c r="I514" s="701">
        <f t="shared" si="83"/>
        <v>3.4302195340501786E-3</v>
      </c>
      <c r="J514" s="525">
        <v>146</v>
      </c>
      <c r="K514" s="524">
        <v>79</v>
      </c>
      <c r="L514" s="525">
        <v>240</v>
      </c>
      <c r="M514" s="1254"/>
      <c r="N514" s="144">
        <f t="shared" si="89"/>
        <v>1.0616273471352913</v>
      </c>
      <c r="O514" s="1255" t="s">
        <v>269</v>
      </c>
      <c r="P514" s="315" t="str">
        <f>IFERROR(VLOOKUP(F514,[1]Trainingsarten!$A$9:$N$84,12,FALSE),"")</f>
        <v/>
      </c>
      <c r="Q514" s="316" t="s">
        <v>14</v>
      </c>
      <c r="R514" s="316" t="str">
        <f>IFERROR(VLOOKUP(F514,[1]Trainingsarten!$A$9:$N$84,14,FALSE),"")</f>
        <v/>
      </c>
      <c r="S514" s="317">
        <f t="shared" si="84"/>
        <v>1.6438356164383561</v>
      </c>
      <c r="T514" s="393">
        <f t="shared" si="88"/>
        <v>55.146523174803384</v>
      </c>
      <c r="U514" s="92">
        <f t="shared" si="86"/>
        <v>49.935091882161032</v>
      </c>
      <c r="V514" s="318">
        <f t="shared" si="87"/>
        <v>-1.9447520197723236</v>
      </c>
      <c r="W514" s="321">
        <f t="shared" si="85"/>
        <v>1.1043641074084836</v>
      </c>
      <c r="X514" s="322"/>
      <c r="Y514" s="323"/>
      <c r="Z514" s="319"/>
      <c r="AA514" s="324"/>
      <c r="AB514" s="317"/>
    </row>
    <row r="515" spans="2:28" x14ac:dyDescent="0.2">
      <c r="B515" s="37" t="s">
        <v>27</v>
      </c>
      <c r="C515" s="325">
        <v>43603</v>
      </c>
      <c r="D515" s="519" t="s">
        <v>131</v>
      </c>
      <c r="E515" s="2265"/>
      <c r="F515" s="1280" t="s">
        <v>98</v>
      </c>
      <c r="G515" s="598">
        <v>4.5011574074074072E-2</v>
      </c>
      <c r="H515" s="1251">
        <v>11.57</v>
      </c>
      <c r="I515" s="701">
        <f t="shared" si="83"/>
        <v>3.8903694100323313E-3</v>
      </c>
      <c r="J515" s="525">
        <v>132</v>
      </c>
      <c r="K515" s="524">
        <v>63</v>
      </c>
      <c r="L515" s="525">
        <v>212</v>
      </c>
      <c r="M515" s="1254"/>
      <c r="N515" s="144">
        <f t="shared" si="89"/>
        <v>1.0635689314877641</v>
      </c>
      <c r="O515" s="1255" t="s">
        <v>267</v>
      </c>
      <c r="P515" s="315" t="str">
        <f>IFERROR(VLOOKUP(F515,[1]Trainingsarten!$A$9:$N$84,12,FALSE),"")</f>
        <v/>
      </c>
      <c r="Q515" s="316" t="s">
        <v>14</v>
      </c>
      <c r="R515" s="316" t="str">
        <f>IFERROR(VLOOKUP(F515,[1]Trainingsarten!$A$9:$N$84,14,FALSE),"")</f>
        <v/>
      </c>
      <c r="S515" s="317">
        <f t="shared" si="84"/>
        <v>1.606060606060606</v>
      </c>
      <c r="T515" s="393">
        <f t="shared" si="88"/>
        <v>56.268448435545757</v>
      </c>
      <c r="U515" s="92">
        <f t="shared" si="86"/>
        <v>50.24616112306196</v>
      </c>
      <c r="V515" s="318">
        <f t="shared" si="87"/>
        <v>-5.2114312926423523</v>
      </c>
      <c r="W515" s="321">
        <f t="shared" si="85"/>
        <v>1.1198556701224223</v>
      </c>
      <c r="X515" s="322"/>
      <c r="Y515" s="323"/>
      <c r="Z515" s="319"/>
      <c r="AA515" s="324"/>
      <c r="AB515" s="317"/>
    </row>
    <row r="516" spans="2:28" ht="16" thickBot="1" x14ac:dyDescent="0.25">
      <c r="B516" s="38">
        <f>AVERAGE(W510:W516)</f>
        <v>1.1314101875052889</v>
      </c>
      <c r="C516" s="269">
        <v>43604</v>
      </c>
      <c r="D516" s="530" t="s">
        <v>132</v>
      </c>
      <c r="E516" s="2266"/>
      <c r="F516" s="1281" t="s">
        <v>166</v>
      </c>
      <c r="G516" s="602">
        <v>8.8726851851851848E-2</v>
      </c>
      <c r="H516" s="1282">
        <v>22.2</v>
      </c>
      <c r="I516" s="706">
        <f t="shared" si="83"/>
        <v>3.9967050383717048E-3</v>
      </c>
      <c r="J516" s="537">
        <v>134</v>
      </c>
      <c r="K516" s="536">
        <v>116</v>
      </c>
      <c r="L516" s="537">
        <v>205</v>
      </c>
      <c r="M516" s="1283"/>
      <c r="N516" s="49">
        <f t="shared" si="89"/>
        <v>1.0565617856662632</v>
      </c>
      <c r="O516" s="1284" t="s">
        <v>266</v>
      </c>
      <c r="P516" s="341" t="str">
        <f>IFERROR(VLOOKUP(F516,[1]Trainingsarten!$A$9:$N$84,12,FALSE),"")</f>
        <v/>
      </c>
      <c r="Q516" s="342" t="s">
        <v>14</v>
      </c>
      <c r="R516" s="342" t="str">
        <f>IFERROR(VLOOKUP(F516,[1]Trainingsarten!$A$9:$N$84,14,FALSE),"")</f>
        <v/>
      </c>
      <c r="S516" s="53">
        <f t="shared" si="84"/>
        <v>1.5298507462686568</v>
      </c>
      <c r="T516" s="55">
        <f t="shared" si="88"/>
        <v>64.801527230467798</v>
      </c>
      <c r="U516" s="343">
        <f t="shared" si="86"/>
        <v>51.811728715370009</v>
      </c>
      <c r="V516" s="343">
        <f t="shared" si="87"/>
        <v>-6.0222873124837975</v>
      </c>
      <c r="W516" s="94">
        <f t="shared" si="85"/>
        <v>1.2507115442230814</v>
      </c>
      <c r="X516" s="322"/>
      <c r="Y516" s="323"/>
      <c r="Z516" s="319"/>
      <c r="AA516" s="324"/>
      <c r="AB516" s="317"/>
    </row>
    <row r="517" spans="2:28" ht="16" thickBot="1" x14ac:dyDescent="0.25">
      <c r="B517" s="1509">
        <f>B510+1</f>
        <v>21</v>
      </c>
      <c r="C517" s="389">
        <v>43605</v>
      </c>
      <c r="D517" s="545"/>
      <c r="E517" s="2267"/>
      <c r="F517" s="1286"/>
      <c r="G517" s="1247"/>
      <c r="H517" s="1248" t="str">
        <f>IFERROR(VLOOKUP(F517,[1]Trainingsarten!$A$9:$K$84,10,FALSE),"")</f>
        <v/>
      </c>
      <c r="I517" s="64" t="str">
        <f t="shared" si="83"/>
        <v/>
      </c>
      <c r="J517" s="1287"/>
      <c r="K517" s="551" t="str">
        <f>IFERROR(VLOOKUP(F517,[1]Trainingsarten!$A$9:$K$84,11,FALSE),"0")</f>
        <v>0</v>
      </c>
      <c r="L517" s="552"/>
      <c r="M517" s="809"/>
      <c r="N517" s="69" t="str">
        <f t="shared" si="89"/>
        <v/>
      </c>
      <c r="O517" s="1249"/>
      <c r="P517" s="347" t="str">
        <f>IFERROR(VLOOKUP(F517,[1]Trainingsarten!$A$9:$N$84,12,FALSE),"")</f>
        <v/>
      </c>
      <c r="Q517" s="72" t="s">
        <v>14</v>
      </c>
      <c r="R517" s="72" t="str">
        <f>IFERROR(VLOOKUP(F517,[1]Trainingsarten!$A$9:$N$84,14,FALSE),"")</f>
        <v/>
      </c>
      <c r="S517" s="1510" t="str">
        <f t="shared" si="84"/>
        <v/>
      </c>
      <c r="T517" s="2">
        <f t="shared" si="88"/>
        <v>55.544166197543831</v>
      </c>
      <c r="U517" s="4">
        <f t="shared" si="86"/>
        <v>50.578116126908817</v>
      </c>
      <c r="V517" s="349">
        <f t="shared" si="87"/>
        <v>-12.989798515097789</v>
      </c>
      <c r="W517" s="1511">
        <f t="shared" si="85"/>
        <v>1.0981857461470961</v>
      </c>
      <c r="X517" s="322"/>
      <c r="Y517" s="323"/>
      <c r="Z517" s="319"/>
      <c r="AA517" s="324"/>
      <c r="AB517" s="317"/>
    </row>
    <row r="518" spans="2:28" x14ac:dyDescent="0.2">
      <c r="B518" s="1512" t="s">
        <v>26</v>
      </c>
      <c r="C518" s="325">
        <v>43606</v>
      </c>
      <c r="D518" s="519" t="s">
        <v>133</v>
      </c>
      <c r="E518" s="2265"/>
      <c r="F518" s="1280" t="s">
        <v>274</v>
      </c>
      <c r="G518" s="598">
        <v>3.3449074074074069E-2</v>
      </c>
      <c r="H518" s="1251">
        <v>9.6</v>
      </c>
      <c r="I518" s="356">
        <f t="shared" si="83"/>
        <v>3.4842785493827155E-3</v>
      </c>
      <c r="J518" s="1256">
        <v>141</v>
      </c>
      <c r="K518" s="524">
        <v>61</v>
      </c>
      <c r="L518" s="525" t="s">
        <v>14</v>
      </c>
      <c r="M518" s="1254"/>
      <c r="N518" s="144" t="str">
        <f t="shared" si="89"/>
        <v/>
      </c>
      <c r="O518" s="1255" t="s">
        <v>171</v>
      </c>
      <c r="P518" s="315">
        <f>IFERROR(VLOOKUP(F518,[1]Trainingsarten!$A$9:$N$84,12,FALSE),"")</f>
        <v>243.25</v>
      </c>
      <c r="Q518" s="316" t="s">
        <v>14</v>
      </c>
      <c r="R518" s="316">
        <f>IFERROR(VLOOKUP(F518,[1]Trainingsarten!$A$9:$N$84,14,FALSE),"")</f>
        <v>267.75</v>
      </c>
      <c r="S518" s="317" t="str">
        <f t="shared" si="84"/>
        <v/>
      </c>
      <c r="T518" s="393">
        <f t="shared" si="88"/>
        <v>56.323571026466141</v>
      </c>
      <c r="U518" s="92">
        <f t="shared" si="86"/>
        <v>50.826256219125277</v>
      </c>
      <c r="V518" s="318">
        <f t="shared" si="87"/>
        <v>-4.9660500706350135</v>
      </c>
      <c r="W518" s="321">
        <f t="shared" si="85"/>
        <v>1.1081589559467158</v>
      </c>
      <c r="X518" s="322"/>
      <c r="Y518" s="323"/>
      <c r="Z518" s="319"/>
      <c r="AA518" s="324"/>
      <c r="AB518" s="317"/>
    </row>
    <row r="519" spans="2:28" ht="16" thickBot="1" x14ac:dyDescent="0.25">
      <c r="B519" s="33">
        <f>SUM(H517:H523)</f>
        <v>35.47</v>
      </c>
      <c r="C519" s="325">
        <v>43607</v>
      </c>
      <c r="D519" s="519" t="s">
        <v>134</v>
      </c>
      <c r="E519" s="2265"/>
      <c r="F519" s="1280" t="s">
        <v>98</v>
      </c>
      <c r="G519" s="598">
        <v>4.4745370370370373E-2</v>
      </c>
      <c r="H519" s="1251">
        <v>11.57</v>
      </c>
      <c r="I519" s="356">
        <f t="shared" si="83"/>
        <v>3.867361311181536E-3</v>
      </c>
      <c r="J519" s="1256">
        <v>130</v>
      </c>
      <c r="K519" s="524">
        <v>63</v>
      </c>
      <c r="L519" s="525">
        <v>213</v>
      </c>
      <c r="M519" s="1254"/>
      <c r="N519" s="144">
        <f t="shared" si="89"/>
        <v>1.062266025103523</v>
      </c>
      <c r="O519" s="1255" t="s">
        <v>267</v>
      </c>
      <c r="P519" s="315" t="str">
        <f>IFERROR(VLOOKUP(F519,[1]Trainingsarten!$A$9:$N$84,12,FALSE),"")</f>
        <v/>
      </c>
      <c r="Q519" s="316" t="s">
        <v>14</v>
      </c>
      <c r="R519" s="316" t="str">
        <f>IFERROR(VLOOKUP(F519,[1]Trainingsarten!$A$9:$N$84,14,FALSE),"")</f>
        <v/>
      </c>
      <c r="S519" s="317">
        <f t="shared" si="84"/>
        <v>1.6384615384615384</v>
      </c>
      <c r="T519" s="393">
        <f t="shared" si="88"/>
        <v>57.277346594113837</v>
      </c>
      <c r="U519" s="92">
        <f t="shared" si="86"/>
        <v>51.116107261527056</v>
      </c>
      <c r="V519" s="318">
        <f t="shared" si="87"/>
        <v>-5.4973148073408638</v>
      </c>
      <c r="W519" s="321">
        <f t="shared" si="85"/>
        <v>1.120534204630721</v>
      </c>
      <c r="X519" s="322"/>
      <c r="Y519" s="323"/>
      <c r="Z519" s="319"/>
      <c r="AA519" s="324"/>
      <c r="AB519" s="317"/>
    </row>
    <row r="520" spans="2:28" x14ac:dyDescent="0.2">
      <c r="B520" s="35" t="s">
        <v>9</v>
      </c>
      <c r="C520" s="325">
        <v>43608</v>
      </c>
      <c r="D520" s="519"/>
      <c r="E520" s="2265"/>
      <c r="F520" s="1280"/>
      <c r="G520" s="598"/>
      <c r="H520" s="1251" t="str">
        <f>IFERROR(VLOOKUP(F520,[1]Trainingsarten!$A$9:$K$84,10,FALSE),"")</f>
        <v/>
      </c>
      <c r="I520" s="356" t="str">
        <f t="shared" si="83"/>
        <v/>
      </c>
      <c r="J520" s="1256"/>
      <c r="K520" s="524" t="str">
        <f>IFERROR(VLOOKUP(F520,[1]Trainingsarten!$A$9:$K$84,11,FALSE),"0")</f>
        <v>0</v>
      </c>
      <c r="L520" s="525"/>
      <c r="M520" s="1254"/>
      <c r="N520" s="144" t="str">
        <f t="shared" si="89"/>
        <v/>
      </c>
      <c r="O520" s="1255"/>
      <c r="P520" s="315" t="str">
        <f>IFERROR(VLOOKUP(F520,[1]Trainingsarten!$A$9:$N$84,12,FALSE),"")</f>
        <v/>
      </c>
      <c r="Q520" s="316" t="s">
        <v>14</v>
      </c>
      <c r="R520" s="316" t="str">
        <f>IFERROR(VLOOKUP(F520,[1]Trainingsarten!$A$9:$N$84,14,FALSE),"")</f>
        <v/>
      </c>
      <c r="S520" s="317" t="str">
        <f t="shared" si="84"/>
        <v/>
      </c>
      <c r="T520" s="393">
        <f t="shared" si="88"/>
        <v>49.094868509240428</v>
      </c>
      <c r="U520" s="92">
        <f t="shared" si="86"/>
        <v>49.899057088633555</v>
      </c>
      <c r="V520" s="318">
        <f t="shared" si="87"/>
        <v>-6.1612393325867814</v>
      </c>
      <c r="W520" s="321">
        <f t="shared" si="85"/>
        <v>0.98388369187087676</v>
      </c>
      <c r="X520" s="322"/>
      <c r="Y520" s="323"/>
      <c r="Z520" s="319"/>
      <c r="AA520" s="324"/>
      <c r="AB520" s="317"/>
    </row>
    <row r="521" spans="2:28" ht="16" thickBot="1" x14ac:dyDescent="0.25">
      <c r="B521" s="36">
        <f>SUM(K517:K523)</f>
        <v>270</v>
      </c>
      <c r="C521" s="325">
        <v>43609</v>
      </c>
      <c r="D521" s="519" t="s">
        <v>135</v>
      </c>
      <c r="E521" s="2265"/>
      <c r="F521" s="1280" t="s">
        <v>98</v>
      </c>
      <c r="G521" s="598">
        <v>4.3680555555555556E-2</v>
      </c>
      <c r="H521" s="1251" t="str">
        <f>IFERROR(VLOOKUP(F521,[1]Trainingsarten!$A$9:$K$84,10,FALSE),"")</f>
        <v/>
      </c>
      <c r="I521" s="356" t="str">
        <f t="shared" si="83"/>
        <v/>
      </c>
      <c r="J521" s="1256">
        <v>131</v>
      </c>
      <c r="K521" s="524">
        <v>65</v>
      </c>
      <c r="L521" s="525">
        <v>219</v>
      </c>
      <c r="M521" s="1254"/>
      <c r="N521" s="144" t="str">
        <f t="shared" si="89"/>
        <v/>
      </c>
      <c r="O521" s="1255" t="s">
        <v>267</v>
      </c>
      <c r="P521" s="315" t="str">
        <f>IFERROR(VLOOKUP(F521,[1]Trainingsarten!$A$9:$N$84,12,FALSE),"")</f>
        <v/>
      </c>
      <c r="Q521" s="316" t="s">
        <v>14</v>
      </c>
      <c r="R521" s="316" t="str">
        <f>IFERROR(VLOOKUP(F521,[1]Trainingsarten!$A$9:$N$84,14,FALSE),"")</f>
        <v/>
      </c>
      <c r="S521" s="317">
        <f t="shared" si="84"/>
        <v>1.6717557251908397</v>
      </c>
      <c r="T521" s="393">
        <f t="shared" si="88"/>
        <v>51.367030150777509</v>
      </c>
      <c r="U521" s="92">
        <f t="shared" si="86"/>
        <v>50.258603348427997</v>
      </c>
      <c r="V521" s="318">
        <f t="shared" si="87"/>
        <v>0.80418857939312716</v>
      </c>
      <c r="W521" s="321">
        <f t="shared" si="85"/>
        <v>1.0220544688571054</v>
      </c>
      <c r="X521" s="322"/>
      <c r="Y521" s="323"/>
      <c r="Z521" s="319"/>
      <c r="AA521" s="324"/>
      <c r="AB521" s="317"/>
    </row>
    <row r="522" spans="2:28" x14ac:dyDescent="0.2">
      <c r="B522" s="37" t="s">
        <v>27</v>
      </c>
      <c r="C522" s="325">
        <v>43610</v>
      </c>
      <c r="D522" s="519"/>
      <c r="E522" s="2265"/>
      <c r="F522" s="1280"/>
      <c r="G522" s="598"/>
      <c r="H522" s="1251" t="str">
        <f>IFERROR(VLOOKUP(F522,[1]Trainingsarten!$A$9:$K$84,10,FALSE),"")</f>
        <v/>
      </c>
      <c r="I522" s="356" t="str">
        <f t="shared" si="83"/>
        <v/>
      </c>
      <c r="J522" s="1256"/>
      <c r="K522" s="524" t="str">
        <f>IFERROR(VLOOKUP(F522,[1]Trainingsarten!$A$9:$K$84,11,FALSE),"0")</f>
        <v>0</v>
      </c>
      <c r="L522" s="525"/>
      <c r="M522" s="1254"/>
      <c r="N522" s="144" t="str">
        <f t="shared" si="89"/>
        <v/>
      </c>
      <c r="O522" s="1255"/>
      <c r="P522" s="315" t="str">
        <f>IFERROR(VLOOKUP(F522,[1]Trainingsarten!$A$9:$N$84,12,FALSE),"")</f>
        <v/>
      </c>
      <c r="Q522" s="316" t="s">
        <v>14</v>
      </c>
      <c r="R522" s="316" t="str">
        <f>IFERROR(VLOOKUP(F522,[1]Trainingsarten!$A$9:$N$84,14,FALSE),"")</f>
        <v/>
      </c>
      <c r="S522" s="317" t="str">
        <f t="shared" si="84"/>
        <v/>
      </c>
      <c r="T522" s="393">
        <f t="shared" si="88"/>
        <v>44.028882986380722</v>
      </c>
      <c r="U522" s="92">
        <f t="shared" si="86"/>
        <v>49.061969935370186</v>
      </c>
      <c r="V522" s="318">
        <f t="shared" si="87"/>
        <v>-1.1084268023495127</v>
      </c>
      <c r="W522" s="321">
        <f t="shared" si="85"/>
        <v>0.89741367997209243</v>
      </c>
      <c r="X522" s="322"/>
      <c r="Y522" s="323"/>
      <c r="Z522" s="319"/>
      <c r="AA522" s="324"/>
      <c r="AB522" s="317"/>
    </row>
    <row r="523" spans="2:28" ht="16" thickBot="1" x14ac:dyDescent="0.25">
      <c r="B523" s="38">
        <f>AVERAGE(W517:W523)</f>
        <v>1.0314222412037855</v>
      </c>
      <c r="C523" s="150">
        <v>43611</v>
      </c>
      <c r="D523" s="567" t="s">
        <v>137</v>
      </c>
      <c r="E523" s="2268"/>
      <c r="F523" s="1326" t="s">
        <v>258</v>
      </c>
      <c r="G523" s="1257">
        <v>5.4039351851851852E-2</v>
      </c>
      <c r="H523" s="1258">
        <v>14.3</v>
      </c>
      <c r="I523" s="1327">
        <f t="shared" si="83"/>
        <v>3.778975653975654E-3</v>
      </c>
      <c r="J523" s="1328">
        <v>133</v>
      </c>
      <c r="K523" s="573">
        <v>81</v>
      </c>
      <c r="L523" s="574">
        <v>218</v>
      </c>
      <c r="M523" s="729"/>
      <c r="N523" s="88">
        <f t="shared" si="89"/>
        <v>1.0623546602651082</v>
      </c>
      <c r="O523" s="1259" t="s">
        <v>266</v>
      </c>
      <c r="P523" s="1260" t="str">
        <f>IFERROR(VLOOKUP(F523,[1]Trainingsarten!$A$9:$N$84,12,FALSE),"")</f>
        <v/>
      </c>
      <c r="Q523" s="1329" t="s">
        <v>14</v>
      </c>
      <c r="R523" s="1329" t="str">
        <f>IFERROR(VLOOKUP(F523,[1]Trainingsarten!$A$9:$N$84,14,FALSE),"")</f>
        <v/>
      </c>
      <c r="S523" s="53">
        <f t="shared" si="84"/>
        <v>1.6390977443609023</v>
      </c>
      <c r="T523" s="79">
        <f t="shared" si="88"/>
        <v>49.310471131183476</v>
      </c>
      <c r="U523" s="1261">
        <f t="shared" si="86"/>
        <v>49.822399222623275</v>
      </c>
      <c r="V523" s="1261">
        <f t="shared" si="87"/>
        <v>5.0330869489894638</v>
      </c>
      <c r="W523" s="895">
        <f t="shared" si="85"/>
        <v>0.9897249410018909</v>
      </c>
      <c r="X523" s="7"/>
      <c r="Y523" s="8"/>
      <c r="Z523" s="6"/>
      <c r="AA523" s="9"/>
      <c r="AB523" s="10"/>
    </row>
    <row r="524" spans="2:28" ht="16" thickBot="1" x14ac:dyDescent="0.25">
      <c r="B524" s="1513">
        <f>B517+1</f>
        <v>22</v>
      </c>
      <c r="C524" s="1514">
        <v>43612</v>
      </c>
      <c r="D524" s="1515"/>
      <c r="E524" s="2307"/>
      <c r="F524" s="1516"/>
      <c r="G524" s="1517"/>
      <c r="H524" s="1518" t="str">
        <f>IFERROR(VLOOKUP(F524,[1]Trainingsarten!$A$9:$K$84,10,FALSE),"")</f>
        <v/>
      </c>
      <c r="I524" s="1519" t="str">
        <f t="shared" ref="I524:I587" si="90">IFERROR(G524/H524,"")</f>
        <v/>
      </c>
      <c r="J524" s="1520"/>
      <c r="K524" s="1521" t="str">
        <f>IFERROR(VLOOKUP(F524,[1]Trainingsarten!$A$9:$K$84,11,FALSE),"0")</f>
        <v>0</v>
      </c>
      <c r="L524" s="1520"/>
      <c r="M524" s="1522"/>
      <c r="N524" s="1523" t="str">
        <f t="shared" si="89"/>
        <v/>
      </c>
      <c r="O524" s="1524"/>
      <c r="P524" s="1525" t="str">
        <f>IFERROR(VLOOKUP(F524,[1]Trainingsarten!$A$9:$N$84,12,FALSE),"")</f>
        <v/>
      </c>
      <c r="Q524" s="1526" t="s">
        <v>14</v>
      </c>
      <c r="R524" s="1526" t="str">
        <f>IFERROR(VLOOKUP(F524,[1]Trainingsarten!$A$9:$N$84,14,FALSE),"")</f>
        <v/>
      </c>
      <c r="S524" s="1527" t="str">
        <f t="shared" si="84"/>
        <v/>
      </c>
      <c r="T524" s="1276">
        <f t="shared" si="88"/>
        <v>42.266118112442982</v>
      </c>
      <c r="U524" s="1277">
        <f t="shared" si="86"/>
        <v>48.636151622084626</v>
      </c>
      <c r="V524" s="1528">
        <f t="shared" si="87"/>
        <v>0.511928091439799</v>
      </c>
      <c r="W524" s="350">
        <f t="shared" si="85"/>
        <v>0.86902677746507495</v>
      </c>
      <c r="X524" s="7"/>
      <c r="Y524" s="8"/>
      <c r="Z524" s="6"/>
      <c r="AA524" s="9"/>
      <c r="AB524" s="10"/>
    </row>
    <row r="525" spans="2:28" x14ac:dyDescent="0.2">
      <c r="B525" s="1529" t="s">
        <v>26</v>
      </c>
      <c r="C525" s="12">
        <v>43613</v>
      </c>
      <c r="D525" s="6"/>
      <c r="E525" s="2244"/>
      <c r="F525" s="1280"/>
      <c r="G525" s="598"/>
      <c r="H525" s="1251" t="str">
        <f>IFERROR(VLOOKUP(F525,[1]Trainingsarten!$A$9:$K$84,10,FALSE),"")</f>
        <v/>
      </c>
      <c r="I525" s="701" t="str">
        <f t="shared" si="90"/>
        <v/>
      </c>
      <c r="J525" s="525"/>
      <c r="K525" s="524" t="str">
        <f>IFERROR(VLOOKUP(F525,[1]Trainingsarten!$A$9:$K$84,11,FALSE),"0")</f>
        <v>0</v>
      </c>
      <c r="L525" s="525"/>
      <c r="M525" s="1254"/>
      <c r="N525" s="144" t="str">
        <f t="shared" si="89"/>
        <v/>
      </c>
      <c r="O525" s="1255"/>
      <c r="P525" s="315" t="str">
        <f>IFERROR(VLOOKUP(F525,[1]Trainingsarten!$A$9:$N$84,12,FALSE),"")</f>
        <v/>
      </c>
      <c r="Q525" s="316" t="s">
        <v>14</v>
      </c>
      <c r="R525" s="316" t="str">
        <f>IFERROR(VLOOKUP(F525,[1]Trainingsarten!$A$9:$N$84,14,FALSE),"")</f>
        <v/>
      </c>
      <c r="S525" s="317" t="str">
        <f t="shared" si="84"/>
        <v/>
      </c>
      <c r="T525" s="393">
        <f t="shared" si="88"/>
        <v>36.228101239236842</v>
      </c>
      <c r="U525" s="92">
        <f t="shared" si="86"/>
        <v>47.478148012034993</v>
      </c>
      <c r="V525" s="318">
        <f t="shared" si="87"/>
        <v>6.3700335096416438</v>
      </c>
      <c r="W525" s="321">
        <f t="shared" si="85"/>
        <v>0.76304790216445606</v>
      </c>
      <c r="X525" s="322"/>
      <c r="Y525" s="323"/>
      <c r="Z525" s="319"/>
      <c r="AA525" s="324"/>
      <c r="AB525" s="317"/>
    </row>
    <row r="526" spans="2:28" ht="16" thickBot="1" x14ac:dyDescent="0.25">
      <c r="B526" s="33">
        <f>SUM(H524:H530)</f>
        <v>27.299999999999997</v>
      </c>
      <c r="C526" s="325">
        <v>43614</v>
      </c>
      <c r="D526" s="319" t="s">
        <v>139</v>
      </c>
      <c r="E526" s="2257"/>
      <c r="F526" s="1280" t="s">
        <v>86</v>
      </c>
      <c r="G526" s="598">
        <v>2.7418981481481485E-2</v>
      </c>
      <c r="H526" s="1251">
        <v>8.19</v>
      </c>
      <c r="I526" s="701">
        <f t="shared" si="90"/>
        <v>3.3478609867498765E-3</v>
      </c>
      <c r="J526" s="525">
        <v>144</v>
      </c>
      <c r="K526" s="524">
        <v>51</v>
      </c>
      <c r="L526" s="525">
        <v>240</v>
      </c>
      <c r="M526" s="1254"/>
      <c r="N526" s="144">
        <f t="shared" si="89"/>
        <v>1.0361379913618722</v>
      </c>
      <c r="O526" s="1255" t="s">
        <v>269</v>
      </c>
      <c r="P526" s="315">
        <f>IFERROR(VLOOKUP(F526,[1]Trainingsarten!$A$9:$N$84,12,FALSE),"")</f>
        <v>243.25</v>
      </c>
      <c r="Q526" s="316" t="s">
        <v>14</v>
      </c>
      <c r="R526" s="316">
        <f>IFERROR(VLOOKUP(F526,[1]Trainingsarten!$A$9:$N$84,14,FALSE),"")</f>
        <v>267.75</v>
      </c>
      <c r="S526" s="317">
        <f t="shared" si="84"/>
        <v>1.6666666666666667</v>
      </c>
      <c r="T526" s="393">
        <f t="shared" si="88"/>
        <v>38.338372490774439</v>
      </c>
      <c r="U526" s="92">
        <f t="shared" si="86"/>
        <v>47.562001630796061</v>
      </c>
      <c r="V526" s="318">
        <f t="shared" si="87"/>
        <v>11.25004677279815</v>
      </c>
      <c r="W526" s="321">
        <f t="shared" si="85"/>
        <v>0.80607146832000887</v>
      </c>
      <c r="X526" s="322"/>
      <c r="Y526" s="323"/>
      <c r="Z526" s="319"/>
      <c r="AA526" s="324"/>
      <c r="AB526" s="317"/>
    </row>
    <row r="527" spans="2:28" x14ac:dyDescent="0.2">
      <c r="B527" s="35" t="s">
        <v>9</v>
      </c>
      <c r="C527" s="325">
        <v>43615</v>
      </c>
      <c r="D527" s="319"/>
      <c r="E527" s="2257"/>
      <c r="F527" s="1280"/>
      <c r="G527" s="598"/>
      <c r="H527" s="1251" t="str">
        <f>IFERROR(VLOOKUP(F527,[1]Trainingsarten!$A$9:$K$84,10,FALSE),"")</f>
        <v/>
      </c>
      <c r="I527" s="701" t="str">
        <f t="shared" si="90"/>
        <v/>
      </c>
      <c r="J527" s="525"/>
      <c r="K527" s="524" t="str">
        <f>IFERROR(VLOOKUP(F527,[1]Trainingsarten!$A$9:$K$84,11,FALSE),"0")</f>
        <v>0</v>
      </c>
      <c r="L527" s="525"/>
      <c r="M527" s="1254"/>
      <c r="N527" s="144" t="str">
        <f t="shared" si="89"/>
        <v/>
      </c>
      <c r="O527" s="1255"/>
      <c r="P527" s="315" t="str">
        <f>IFERROR(VLOOKUP(F527,[1]Trainingsarten!$A$9:$N$84,12,FALSE),"")</f>
        <v/>
      </c>
      <c r="Q527" s="316" t="s">
        <v>14</v>
      </c>
      <c r="R527" s="316" t="str">
        <f>IFERROR(VLOOKUP(F527,[1]Trainingsarten!$A$9:$N$84,14,FALSE),"")</f>
        <v/>
      </c>
      <c r="S527" s="317" t="str">
        <f t="shared" si="84"/>
        <v/>
      </c>
      <c r="T527" s="393">
        <f t="shared" si="88"/>
        <v>32.86146213494952</v>
      </c>
      <c r="U527" s="92">
        <f t="shared" si="86"/>
        <v>46.42957302053901</v>
      </c>
      <c r="V527" s="318">
        <f t="shared" si="87"/>
        <v>9.2236291400216217</v>
      </c>
      <c r="W527" s="321">
        <f t="shared" si="85"/>
        <v>0.70777006974439816</v>
      </c>
      <c r="X527" s="322"/>
      <c r="Y527" s="323"/>
      <c r="Z527" s="319"/>
      <c r="AA527" s="324"/>
      <c r="AB527" s="317"/>
    </row>
    <row r="528" spans="2:28" ht="16" thickBot="1" x14ac:dyDescent="0.25">
      <c r="B528" s="36">
        <f>SUM(K524:K530)</f>
        <v>167</v>
      </c>
      <c r="C528" s="325">
        <v>43616</v>
      </c>
      <c r="D528" s="319" t="s">
        <v>141</v>
      </c>
      <c r="E528" s="2257"/>
      <c r="F528" s="1280" t="s">
        <v>91</v>
      </c>
      <c r="G528" s="598">
        <v>2.6921296296296294E-2</v>
      </c>
      <c r="H528" s="1251">
        <v>6.91</v>
      </c>
      <c r="I528" s="701">
        <f t="shared" si="90"/>
        <v>3.8959907809401292E-3</v>
      </c>
      <c r="J528" s="525">
        <v>137</v>
      </c>
      <c r="K528" s="524">
        <v>38</v>
      </c>
      <c r="L528" s="525">
        <v>215</v>
      </c>
      <c r="M528" s="1254"/>
      <c r="N528" s="144">
        <f t="shared" si="89"/>
        <v>1.0801779812946843</v>
      </c>
      <c r="O528" s="1255" t="s">
        <v>266</v>
      </c>
      <c r="P528" s="315" t="str">
        <f>IFERROR(VLOOKUP(F528,[1]Trainingsarten!$A$9:$N$84,12,FALSE),"")</f>
        <v/>
      </c>
      <c r="Q528" s="316" t="s">
        <v>14</v>
      </c>
      <c r="R528" s="316" t="str">
        <f>IFERROR(VLOOKUP(F528,[1]Trainingsarten!$A$9:$N$84,14,FALSE),"")</f>
        <v/>
      </c>
      <c r="S528" s="317">
        <f t="shared" si="84"/>
        <v>1.5693430656934306</v>
      </c>
      <c r="T528" s="393">
        <f t="shared" si="88"/>
        <v>33.595538972813877</v>
      </c>
      <c r="U528" s="92">
        <f t="shared" si="86"/>
        <v>46.228868901002365</v>
      </c>
      <c r="V528" s="318">
        <f t="shared" si="87"/>
        <v>13.568110885589491</v>
      </c>
      <c r="W528" s="321">
        <f t="shared" si="85"/>
        <v>0.7267220628901313</v>
      </c>
      <c r="X528" s="322"/>
      <c r="Y528" s="323"/>
      <c r="Z528" s="319"/>
      <c r="AA528" s="324"/>
      <c r="AB528" s="317"/>
    </row>
    <row r="529" spans="2:28" x14ac:dyDescent="0.2">
      <c r="B529" s="37" t="s">
        <v>27</v>
      </c>
      <c r="C529" s="325">
        <v>43617</v>
      </c>
      <c r="D529" s="319"/>
      <c r="E529" s="2257"/>
      <c r="F529" s="1280"/>
      <c r="G529" s="598"/>
      <c r="H529" s="1251" t="str">
        <f>IFERROR(VLOOKUP(F529,[1]Trainingsarten!$A$9:$K$84,10,FALSE),"")</f>
        <v/>
      </c>
      <c r="I529" s="701" t="str">
        <f t="shared" si="90"/>
        <v/>
      </c>
      <c r="J529" s="525"/>
      <c r="K529" s="524" t="str">
        <f>IFERROR(VLOOKUP(F529,[1]Trainingsarten!$A$9:$K$84,11,FALSE),"0")</f>
        <v>0</v>
      </c>
      <c r="L529" s="525"/>
      <c r="M529" s="1254"/>
      <c r="N529" s="144" t="str">
        <f t="shared" si="89"/>
        <v/>
      </c>
      <c r="O529" s="1255"/>
      <c r="P529" s="315" t="str">
        <f>IFERROR(VLOOKUP(F529,[1]Trainingsarten!$A$9:$N$84,12,FALSE),"")</f>
        <v/>
      </c>
      <c r="Q529" s="316" t="s">
        <v>14</v>
      </c>
      <c r="R529" s="316" t="str">
        <f>IFERROR(VLOOKUP(F529,[1]Trainingsarten!$A$9:$N$84,14,FALSE),"")</f>
        <v/>
      </c>
      <c r="S529" s="317" t="str">
        <f t="shared" si="84"/>
        <v/>
      </c>
      <c r="T529" s="393">
        <f t="shared" si="88"/>
        <v>28.796176262411894</v>
      </c>
      <c r="U529" s="92">
        <f t="shared" si="86"/>
        <v>45.128181546216595</v>
      </c>
      <c r="V529" s="318">
        <f t="shared" si="87"/>
        <v>12.633329928188488</v>
      </c>
      <c r="W529" s="321">
        <f t="shared" si="85"/>
        <v>0.63809742107426159</v>
      </c>
      <c r="X529" s="322"/>
      <c r="Y529" s="323"/>
      <c r="Z529" s="319"/>
      <c r="AA529" s="324"/>
      <c r="AB529" s="317"/>
    </row>
    <row r="530" spans="2:28" ht="16" thickBot="1" x14ac:dyDescent="0.25">
      <c r="B530" s="38">
        <f>AVERAGE(W524:W530)</f>
        <v>0.75586554904058167</v>
      </c>
      <c r="C530" s="1368">
        <v>43618</v>
      </c>
      <c r="D530" s="1369" t="s">
        <v>142</v>
      </c>
      <c r="E530" s="2300" t="s">
        <v>40</v>
      </c>
      <c r="F530" s="1370" t="s">
        <v>41</v>
      </c>
      <c r="G530" s="1371">
        <v>3.7245370370370366E-2</v>
      </c>
      <c r="H530" s="1372">
        <v>12.2</v>
      </c>
      <c r="I530" s="1373">
        <f t="shared" si="90"/>
        <v>3.0528992106860957E-3</v>
      </c>
      <c r="J530" s="1374">
        <v>166</v>
      </c>
      <c r="K530" s="1530">
        <v>78</v>
      </c>
      <c r="L530" s="1374">
        <v>261</v>
      </c>
      <c r="M530" s="1375"/>
      <c r="N530" s="1376">
        <f t="shared" si="89"/>
        <v>1.0275238561291902</v>
      </c>
      <c r="O530" s="1377" t="s">
        <v>171</v>
      </c>
      <c r="P530" s="1378" t="str">
        <f>IFERROR(VLOOKUP(F530,[1]Trainingsarten!$A$9:$N$84,12,FALSE),"")</f>
        <v/>
      </c>
      <c r="Q530" s="1379" t="s">
        <v>14</v>
      </c>
      <c r="R530" s="1379" t="str">
        <f>IFERROR(VLOOKUP(F530,[1]Trainingsarten!$A$9:$N$84,14,FALSE),"")</f>
        <v/>
      </c>
      <c r="S530" s="53">
        <f t="shared" si="84"/>
        <v>1.572289156626506</v>
      </c>
      <c r="T530" s="55">
        <f t="shared" si="88"/>
        <v>35.825293939210198</v>
      </c>
      <c r="U530" s="343">
        <f t="shared" si="86"/>
        <v>45.910843890354293</v>
      </c>
      <c r="V530" s="343">
        <f t="shared" si="87"/>
        <v>16.332005283804701</v>
      </c>
      <c r="W530" s="94">
        <f t="shared" si="85"/>
        <v>0.78032314162574057</v>
      </c>
      <c r="X530" s="322"/>
      <c r="Y530" s="323"/>
      <c r="Z530" s="319"/>
      <c r="AA530" s="324"/>
      <c r="AB530" s="317"/>
    </row>
    <row r="531" spans="2:28" ht="16" thickBot="1" x14ac:dyDescent="0.25">
      <c r="B531" s="1531">
        <f>B524+1</f>
        <v>23</v>
      </c>
      <c r="C531" s="389">
        <v>43619</v>
      </c>
      <c r="D531" s="60"/>
      <c r="E531" s="2247"/>
      <c r="F531" s="1286"/>
      <c r="G531" s="1247"/>
      <c r="H531" s="1248" t="str">
        <f>IFERROR(VLOOKUP(F531,[1]Trainingsarten!$A$9:$K$84,10,FALSE),"")</f>
        <v/>
      </c>
      <c r="I531" s="64" t="str">
        <f t="shared" si="90"/>
        <v/>
      </c>
      <c r="J531" s="1287"/>
      <c r="K531" s="551" t="str">
        <f>IFERROR(VLOOKUP(F531,[1]Trainingsarten!$A$9:$K$84,11,FALSE),"0")</f>
        <v>0</v>
      </c>
      <c r="L531" s="552"/>
      <c r="M531" s="809"/>
      <c r="N531" s="69" t="str">
        <f t="shared" si="89"/>
        <v/>
      </c>
      <c r="O531" s="1249"/>
      <c r="P531" s="347" t="str">
        <f>IFERROR(VLOOKUP(F531,[1]Trainingsarten!$A$9:$N$84,12,FALSE),"")</f>
        <v/>
      </c>
      <c r="Q531" s="72" t="s">
        <v>14</v>
      </c>
      <c r="R531" s="72" t="str">
        <f>IFERROR(VLOOKUP(F531,[1]Trainingsarten!$A$9:$N$84,14,FALSE),"")</f>
        <v/>
      </c>
      <c r="S531" s="1532" t="str">
        <f t="shared" si="84"/>
        <v/>
      </c>
      <c r="T531" s="2">
        <f t="shared" si="88"/>
        <v>30.70739480503731</v>
      </c>
      <c r="U531" s="4">
        <f t="shared" si="86"/>
        <v>44.817728559631576</v>
      </c>
      <c r="V531" s="349">
        <f t="shared" si="87"/>
        <v>10.085549951144095</v>
      </c>
      <c r="W531" s="1533">
        <f t="shared" si="85"/>
        <v>0.68516178289089402</v>
      </c>
      <c r="X531" s="322"/>
      <c r="Y531" s="323"/>
      <c r="Z531" s="319"/>
      <c r="AA531" s="324"/>
      <c r="AB531" s="317"/>
    </row>
    <row r="532" spans="2:28" x14ac:dyDescent="0.2">
      <c r="B532" s="1534" t="s">
        <v>26</v>
      </c>
      <c r="C532" s="325">
        <v>43620</v>
      </c>
      <c r="D532" s="319"/>
      <c r="E532" s="2257"/>
      <c r="F532" s="1280"/>
      <c r="G532" s="598"/>
      <c r="H532" s="1251" t="str">
        <f>IFERROR(VLOOKUP(F532,[1]Trainingsarten!$A$9:$K$84,10,FALSE),"")</f>
        <v/>
      </c>
      <c r="I532" s="356" t="str">
        <f t="shared" si="90"/>
        <v/>
      </c>
      <c r="J532" s="1256"/>
      <c r="K532" s="524" t="str">
        <f>IFERROR(VLOOKUP(F532,[1]Trainingsarten!$A$9:$K$84,11,FALSE),"0")</f>
        <v>0</v>
      </c>
      <c r="L532" s="525"/>
      <c r="M532" s="1254"/>
      <c r="N532" s="144" t="str">
        <f t="shared" si="89"/>
        <v/>
      </c>
      <c r="O532" s="1255"/>
      <c r="P532" s="315" t="str">
        <f>IFERROR(VLOOKUP(F532,[1]Trainingsarten!$A$9:$N$84,12,FALSE),"")</f>
        <v/>
      </c>
      <c r="Q532" s="316" t="s">
        <v>14</v>
      </c>
      <c r="R532" s="316" t="str">
        <f>IFERROR(VLOOKUP(F532,[1]Trainingsarten!$A$9:$N$84,14,FALSE),"")</f>
        <v/>
      </c>
      <c r="S532" s="317" t="str">
        <f t="shared" si="84"/>
        <v/>
      </c>
      <c r="T532" s="393">
        <f t="shared" si="88"/>
        <v>26.320624118603408</v>
      </c>
      <c r="U532" s="92">
        <f t="shared" si="86"/>
        <v>43.750639784402253</v>
      </c>
      <c r="V532" s="318">
        <f t="shared" si="87"/>
        <v>14.110333754594265</v>
      </c>
      <c r="W532" s="321">
        <f t="shared" si="85"/>
        <v>0.60160546790419966</v>
      </c>
      <c r="X532" s="322"/>
      <c r="Y532" s="323"/>
      <c r="Z532" s="319"/>
      <c r="AA532" s="324"/>
      <c r="AB532" s="317"/>
    </row>
    <row r="533" spans="2:28" ht="16" thickBot="1" x14ac:dyDescent="0.25">
      <c r="B533" s="33">
        <f>SUM(H531:H537)</f>
        <v>0</v>
      </c>
      <c r="C533" s="325">
        <v>43621</v>
      </c>
      <c r="D533" s="319"/>
      <c r="E533" s="2257"/>
      <c r="F533" s="1280"/>
      <c r="G533" s="598"/>
      <c r="H533" s="1251" t="str">
        <f>IFERROR(VLOOKUP(F533,[1]Trainingsarten!$A$9:$K$84,10,FALSE),"")</f>
        <v/>
      </c>
      <c r="I533" s="356" t="str">
        <f t="shared" si="90"/>
        <v/>
      </c>
      <c r="J533" s="1256"/>
      <c r="K533" s="524" t="str">
        <f>IFERROR(VLOOKUP(F533,[1]Trainingsarten!$A$9:$K$84,11,FALSE),"0")</f>
        <v>0</v>
      </c>
      <c r="L533" s="525"/>
      <c r="M533" s="1254"/>
      <c r="N533" s="144" t="str">
        <f t="shared" si="89"/>
        <v/>
      </c>
      <c r="O533" s="1255"/>
      <c r="P533" s="315" t="str">
        <f>IFERROR(VLOOKUP(F533,[1]Trainingsarten!$A$9:$N$84,12,FALSE),"")</f>
        <v/>
      </c>
      <c r="Q533" s="316" t="s">
        <v>14</v>
      </c>
      <c r="R533" s="316" t="str">
        <f>IFERROR(VLOOKUP(F533,[1]Trainingsarten!$A$9:$N$84,14,FALSE),"")</f>
        <v/>
      </c>
      <c r="S533" s="317" t="str">
        <f t="shared" ref="S533:S596" si="91">IFERROR(L533/J533,"")</f>
        <v/>
      </c>
      <c r="T533" s="393">
        <f t="shared" si="88"/>
        <v>22.560534958802922</v>
      </c>
      <c r="U533" s="92">
        <f t="shared" si="86"/>
        <v>42.708957884773625</v>
      </c>
      <c r="V533" s="318">
        <f t="shared" si="87"/>
        <v>17.430015665798845</v>
      </c>
      <c r="W533" s="321">
        <f t="shared" si="85"/>
        <v>0.52823894742807775</v>
      </c>
      <c r="X533" s="322"/>
      <c r="Y533" s="323"/>
      <c r="Z533" s="319"/>
      <c r="AA533" s="324"/>
      <c r="AB533" s="317"/>
    </row>
    <row r="534" spans="2:28" x14ac:dyDescent="0.2">
      <c r="B534" s="35" t="s">
        <v>9</v>
      </c>
      <c r="C534" s="325">
        <v>43622</v>
      </c>
      <c r="D534" s="319"/>
      <c r="E534" s="2257"/>
      <c r="F534" s="1280"/>
      <c r="G534" s="598"/>
      <c r="H534" s="1251" t="str">
        <f>IFERROR(VLOOKUP(F534,[1]Trainingsarten!$A$9:$K$84,10,FALSE),"")</f>
        <v/>
      </c>
      <c r="I534" s="356" t="str">
        <f t="shared" si="90"/>
        <v/>
      </c>
      <c r="J534" s="1256"/>
      <c r="K534" s="524" t="str">
        <f>IFERROR(VLOOKUP(F534,[1]Trainingsarten!$A$9:$K$84,11,FALSE),"0")</f>
        <v>0</v>
      </c>
      <c r="L534" s="525"/>
      <c r="M534" s="1254"/>
      <c r="N534" s="144" t="str">
        <f t="shared" si="89"/>
        <v/>
      </c>
      <c r="O534" s="1255"/>
      <c r="P534" s="315" t="str">
        <f>IFERROR(VLOOKUP(F534,[1]Trainingsarten!$A$9:$N$84,12,FALSE),"")</f>
        <v/>
      </c>
      <c r="Q534" s="316" t="s">
        <v>14</v>
      </c>
      <c r="R534" s="316" t="str">
        <f>IFERROR(VLOOKUP(F534,[1]Trainingsarten!$A$9:$N$84,14,FALSE),"")</f>
        <v/>
      </c>
      <c r="S534" s="317" t="str">
        <f t="shared" si="91"/>
        <v/>
      </c>
      <c r="T534" s="393">
        <f t="shared" si="88"/>
        <v>19.337601393259646</v>
      </c>
      <c r="U534" s="92">
        <f t="shared" si="86"/>
        <v>41.692077935136155</v>
      </c>
      <c r="V534" s="318">
        <f t="shared" si="87"/>
        <v>20.148422925970703</v>
      </c>
      <c r="W534" s="321">
        <f t="shared" si="85"/>
        <v>0.46381956359538534</v>
      </c>
      <c r="X534" s="322"/>
      <c r="Y534" s="323"/>
      <c r="Z534" s="319"/>
      <c r="AA534" s="324"/>
      <c r="AB534" s="317"/>
    </row>
    <row r="535" spans="2:28" ht="16" thickBot="1" x14ac:dyDescent="0.25">
      <c r="B535" s="36">
        <f>SUM(K531:K537)</f>
        <v>0</v>
      </c>
      <c r="C535" s="325">
        <v>43623</v>
      </c>
      <c r="D535" s="319"/>
      <c r="E535" s="2257"/>
      <c r="F535" s="1280"/>
      <c r="G535" s="598"/>
      <c r="H535" s="1251" t="str">
        <f>IFERROR(VLOOKUP(F535,[1]Trainingsarten!$A$9:$K$84,10,FALSE),"")</f>
        <v/>
      </c>
      <c r="I535" s="356" t="str">
        <f t="shared" si="90"/>
        <v/>
      </c>
      <c r="J535" s="1256"/>
      <c r="K535" s="524" t="str">
        <f>IFERROR(VLOOKUP(F535,[1]Trainingsarten!$A$9:$K$84,11,FALSE),"0")</f>
        <v>0</v>
      </c>
      <c r="L535" s="525"/>
      <c r="M535" s="1254"/>
      <c r="N535" s="144" t="str">
        <f t="shared" si="89"/>
        <v/>
      </c>
      <c r="O535" s="1255"/>
      <c r="P535" s="315" t="str">
        <f>IFERROR(VLOOKUP(F535,[1]Trainingsarten!$A$9:$N$84,12,FALSE),"")</f>
        <v/>
      </c>
      <c r="Q535" s="316" t="s">
        <v>14</v>
      </c>
      <c r="R535" s="316" t="str">
        <f>IFERROR(VLOOKUP(F535,[1]Trainingsarten!$A$9:$N$84,14,FALSE),"")</f>
        <v/>
      </c>
      <c r="S535" s="317" t="str">
        <f t="shared" si="91"/>
        <v/>
      </c>
      <c r="T535" s="393">
        <f t="shared" si="88"/>
        <v>16.575086908508268</v>
      </c>
      <c r="U535" s="92">
        <f t="shared" si="86"/>
        <v>40.699409412871006</v>
      </c>
      <c r="V535" s="318">
        <f t="shared" si="87"/>
        <v>22.354476541876508</v>
      </c>
      <c r="W535" s="321">
        <f t="shared" si="85"/>
        <v>0.40725620218131398</v>
      </c>
      <c r="X535" s="322"/>
      <c r="Y535" s="323"/>
      <c r="Z535" s="319"/>
      <c r="AA535" s="324"/>
      <c r="AB535" s="317"/>
    </row>
    <row r="536" spans="2:28" x14ac:dyDescent="0.2">
      <c r="B536" s="37" t="s">
        <v>27</v>
      </c>
      <c r="C536" s="325">
        <v>43624</v>
      </c>
      <c r="D536" s="319"/>
      <c r="E536" s="2257"/>
      <c r="F536" s="1280"/>
      <c r="G536" s="598"/>
      <c r="H536" s="1251" t="str">
        <f>IFERROR(VLOOKUP(F536,[1]Trainingsarten!$A$9:$K$84,10,FALSE),"")</f>
        <v/>
      </c>
      <c r="I536" s="356" t="str">
        <f t="shared" si="90"/>
        <v/>
      </c>
      <c r="J536" s="1256"/>
      <c r="K536" s="524" t="str">
        <f>IFERROR(VLOOKUP(F536,[1]Trainingsarten!$A$9:$K$84,11,FALSE),"0")</f>
        <v>0</v>
      </c>
      <c r="L536" s="525"/>
      <c r="M536" s="1254"/>
      <c r="N536" s="144" t="str">
        <f t="shared" si="89"/>
        <v/>
      </c>
      <c r="O536" s="1255"/>
      <c r="P536" s="315" t="str">
        <f>IFERROR(VLOOKUP(F536,[1]Trainingsarten!$A$9:$N$84,12,FALSE),"")</f>
        <v/>
      </c>
      <c r="Q536" s="316" t="s">
        <v>14</v>
      </c>
      <c r="R536" s="316" t="str">
        <f>IFERROR(VLOOKUP(F536,[1]Trainingsarten!$A$9:$N$84,14,FALSE),"")</f>
        <v/>
      </c>
      <c r="S536" s="317" t="str">
        <f t="shared" si="91"/>
        <v/>
      </c>
      <c r="T536" s="393">
        <f t="shared" si="88"/>
        <v>14.207217350149945</v>
      </c>
      <c r="U536" s="92">
        <f t="shared" si="86"/>
        <v>39.730375855421698</v>
      </c>
      <c r="V536" s="318">
        <f t="shared" si="87"/>
        <v>24.124322504362738</v>
      </c>
      <c r="W536" s="321">
        <f t="shared" si="85"/>
        <v>0.35759081167139767</v>
      </c>
      <c r="X536" s="322"/>
      <c r="Y536" s="323"/>
      <c r="Z536" s="319"/>
      <c r="AA536" s="324"/>
      <c r="AB536" s="317"/>
    </row>
    <row r="537" spans="2:28" ht="16" thickBot="1" x14ac:dyDescent="0.25">
      <c r="B537" s="38">
        <f>AVERAGE(W531:W537)</f>
        <v>0.47966499311042615</v>
      </c>
      <c r="C537" s="150">
        <v>43625</v>
      </c>
      <c r="D537" s="393"/>
      <c r="E537" s="2261"/>
      <c r="F537" s="1326"/>
      <c r="G537" s="1257"/>
      <c r="H537" s="1258" t="str">
        <f>IFERROR(VLOOKUP(F537,[1]Trainingsarten!$A$9:$K$84,10,FALSE),"")</f>
        <v/>
      </c>
      <c r="I537" s="1327" t="str">
        <f t="shared" si="90"/>
        <v/>
      </c>
      <c r="J537" s="1328"/>
      <c r="K537" s="573" t="str">
        <f>IFERROR(VLOOKUP(F537,[1]Trainingsarten!$A$9:$K$84,11,FALSE),"0")</f>
        <v>0</v>
      </c>
      <c r="L537" s="574"/>
      <c r="M537" s="729"/>
      <c r="N537" s="88" t="str">
        <f t="shared" si="89"/>
        <v/>
      </c>
      <c r="O537" s="1259"/>
      <c r="P537" s="1260" t="str">
        <f>IFERROR(VLOOKUP(F537,[1]Trainingsarten!$A$9:$N$84,12,FALSE),"")</f>
        <v/>
      </c>
      <c r="Q537" s="1329" t="s">
        <v>14</v>
      </c>
      <c r="R537" s="1329" t="str">
        <f>IFERROR(VLOOKUP(F537,[1]Trainingsarten!$A$9:$N$84,14,FALSE),"")</f>
        <v/>
      </c>
      <c r="S537" s="53" t="str">
        <f t="shared" si="91"/>
        <v/>
      </c>
      <c r="T537" s="79">
        <f t="shared" si="88"/>
        <v>12.177614871557095</v>
      </c>
      <c r="U537" s="1261">
        <f t="shared" si="86"/>
        <v>38.784414525530707</v>
      </c>
      <c r="V537" s="1261">
        <f t="shared" si="87"/>
        <v>25.523158505271752</v>
      </c>
      <c r="W537" s="895">
        <f t="shared" si="85"/>
        <v>0.31398217610171497</v>
      </c>
      <c r="X537" s="7"/>
      <c r="Y537" s="8"/>
      <c r="Z537" s="6"/>
      <c r="AA537" s="9"/>
      <c r="AB537" s="10"/>
    </row>
    <row r="538" spans="2:28" ht="16" thickBot="1" x14ac:dyDescent="0.25">
      <c r="B538" s="1535">
        <f>B531+1</f>
        <v>24</v>
      </c>
      <c r="C538" s="1536">
        <v>43626</v>
      </c>
      <c r="D538" s="1537" t="s">
        <v>143</v>
      </c>
      <c r="E538" s="2308"/>
      <c r="F538" s="1538" t="s">
        <v>98</v>
      </c>
      <c r="G538" s="1539">
        <v>3.3425925925925921E-2</v>
      </c>
      <c r="H538" s="1540">
        <v>8.3800000000000008</v>
      </c>
      <c r="I538" s="1541">
        <f t="shared" si="90"/>
        <v>3.988773976840802E-3</v>
      </c>
      <c r="J538" s="1542">
        <v>141</v>
      </c>
      <c r="K538" s="1543">
        <v>46</v>
      </c>
      <c r="L538" s="1542">
        <v>210</v>
      </c>
      <c r="M538" s="1544"/>
      <c r="N538" s="1545">
        <f t="shared" si="89"/>
        <v>1.0801838065044704</v>
      </c>
      <c r="O538" s="1546" t="s">
        <v>267</v>
      </c>
      <c r="P538" s="1547" t="str">
        <f>IFERROR(VLOOKUP(F538,[1]Trainingsarten!$A$9:$N$84,12,FALSE),"")</f>
        <v/>
      </c>
      <c r="Q538" s="1548" t="s">
        <v>14</v>
      </c>
      <c r="R538" s="1548" t="str">
        <f>IFERROR(VLOOKUP(F538,[1]Trainingsarten!$A$9:$N$84,14,FALSE),"")</f>
        <v/>
      </c>
      <c r="S538" s="1549">
        <f t="shared" si="91"/>
        <v>1.4893617021276595</v>
      </c>
      <c r="T538" s="1276">
        <f t="shared" si="88"/>
        <v>17.009384175620369</v>
      </c>
      <c r="U538" s="1277">
        <f t="shared" si="86"/>
        <v>38.956214179684736</v>
      </c>
      <c r="V538" s="1550">
        <f t="shared" si="87"/>
        <v>26.60679965397361</v>
      </c>
      <c r="W538" s="350">
        <f t="shared" si="85"/>
        <v>0.43662826416255274</v>
      </c>
      <c r="X538" s="7"/>
      <c r="Y538" s="8"/>
      <c r="Z538" s="6"/>
      <c r="AA538" s="9"/>
      <c r="AB538" s="10"/>
    </row>
    <row r="539" spans="2:28" x14ac:dyDescent="0.2">
      <c r="B539" s="1551" t="s">
        <v>26</v>
      </c>
      <c r="C539" s="12">
        <v>43627</v>
      </c>
      <c r="D539" s="6"/>
      <c r="E539" s="2244"/>
      <c r="F539" s="1280"/>
      <c r="G539" s="598"/>
      <c r="H539" s="1251" t="str">
        <f>IFERROR(VLOOKUP(F539,[1]Trainingsarten!$A$9:$K$84,10,FALSE),"")</f>
        <v/>
      </c>
      <c r="I539" s="701" t="str">
        <f t="shared" si="90"/>
        <v/>
      </c>
      <c r="J539" s="525"/>
      <c r="K539" s="524" t="str">
        <f>IFERROR(VLOOKUP(F539,[1]Trainingsarten!$A$9:$K$84,11,FALSE),"0")</f>
        <v>0</v>
      </c>
      <c r="L539" s="525"/>
      <c r="M539" s="1254"/>
      <c r="N539" s="144" t="str">
        <f t="shared" si="89"/>
        <v/>
      </c>
      <c r="O539" s="1255"/>
      <c r="P539" s="315" t="str">
        <f>IFERROR(VLOOKUP(F539,[1]Trainingsarten!$A$9:$N$84,12,FALSE),"")</f>
        <v/>
      </c>
      <c r="Q539" s="316" t="s">
        <v>14</v>
      </c>
      <c r="R539" s="316" t="str">
        <f>IFERROR(VLOOKUP(F539,[1]Trainingsarten!$A$9:$N$84,14,FALSE),"")</f>
        <v/>
      </c>
      <c r="S539" s="317" t="str">
        <f t="shared" si="91"/>
        <v/>
      </c>
      <c r="T539" s="393">
        <f t="shared" si="88"/>
        <v>14.579472150531744</v>
      </c>
      <c r="U539" s="92">
        <f t="shared" si="86"/>
        <v>38.028685270644623</v>
      </c>
      <c r="V539" s="318">
        <f t="shared" si="87"/>
        <v>21.946830004064367</v>
      </c>
      <c r="W539" s="321">
        <f t="shared" si="85"/>
        <v>0.38338091487443654</v>
      </c>
      <c r="X539" s="322"/>
      <c r="Y539" s="323"/>
      <c r="Z539" s="319"/>
      <c r="AA539" s="324"/>
      <c r="AB539" s="317"/>
    </row>
    <row r="540" spans="2:28" ht="16" thickBot="1" x14ac:dyDescent="0.25">
      <c r="B540" s="33">
        <f>SUM(H538:H544)</f>
        <v>25.259999999999998</v>
      </c>
      <c r="C540" s="325">
        <v>43628</v>
      </c>
      <c r="D540" s="319" t="s">
        <v>144</v>
      </c>
      <c r="E540" s="2257"/>
      <c r="F540" s="1280" t="s">
        <v>84</v>
      </c>
      <c r="G540" s="598">
        <v>3.335648148148148E-2</v>
      </c>
      <c r="H540" s="1251">
        <v>8.48</v>
      </c>
      <c r="I540" s="701">
        <f t="shared" si="90"/>
        <v>3.933547344514325E-3</v>
      </c>
      <c r="J540" s="525">
        <v>132</v>
      </c>
      <c r="K540" s="524">
        <v>46</v>
      </c>
      <c r="L540" s="525">
        <v>211</v>
      </c>
      <c r="M540" s="1254"/>
      <c r="N540" s="144">
        <f t="shared" si="89"/>
        <v>1.0703006195437903</v>
      </c>
      <c r="O540" s="1255" t="s">
        <v>267</v>
      </c>
      <c r="P540" s="315" t="str">
        <f>IFERROR(VLOOKUP(F540,[1]Trainingsarten!$A$9:$N$84,12,FALSE),"")</f>
        <v/>
      </c>
      <c r="Q540" s="316" t="s">
        <v>14</v>
      </c>
      <c r="R540" s="316" t="str">
        <f>IFERROR(VLOOKUP(F540,[1]Trainingsarten!$A$9:$N$84,14,FALSE),"")</f>
        <v/>
      </c>
      <c r="S540" s="317">
        <f t="shared" si="91"/>
        <v>1.5984848484848484</v>
      </c>
      <c r="T540" s="393">
        <f t="shared" si="88"/>
        <v>19.068118986170067</v>
      </c>
      <c r="U540" s="92">
        <f t="shared" si="86"/>
        <v>38.218478478486418</v>
      </c>
      <c r="V540" s="318">
        <f t="shared" si="87"/>
        <v>23.44921312011288</v>
      </c>
      <c r="W540" s="321">
        <f t="shared" si="85"/>
        <v>0.49892407404192479</v>
      </c>
      <c r="X540" s="322"/>
      <c r="Y540" s="323"/>
      <c r="Z540" s="319"/>
      <c r="AA540" s="324"/>
      <c r="AB540" s="317"/>
    </row>
    <row r="541" spans="2:28" x14ac:dyDescent="0.2">
      <c r="B541" s="35" t="s">
        <v>9</v>
      </c>
      <c r="C541" s="325">
        <v>43629</v>
      </c>
      <c r="D541" s="319"/>
      <c r="E541" s="2257"/>
      <c r="F541" s="1280"/>
      <c r="G541" s="598"/>
      <c r="H541" s="1251" t="str">
        <f>IFERROR(VLOOKUP(F541,[1]Trainingsarten!$A$9:$K$84,10,FALSE),"")</f>
        <v/>
      </c>
      <c r="I541" s="701" t="str">
        <f t="shared" si="90"/>
        <v/>
      </c>
      <c r="J541" s="525"/>
      <c r="K541" s="524" t="str">
        <f>IFERROR(VLOOKUP(F541,[1]Trainingsarten!$A$9:$K$84,11,FALSE),"0")</f>
        <v>0</v>
      </c>
      <c r="L541" s="525"/>
      <c r="M541" s="1254"/>
      <c r="N541" s="144" t="str">
        <f t="shared" si="89"/>
        <v/>
      </c>
      <c r="O541" s="1255"/>
      <c r="P541" s="315" t="str">
        <f>IFERROR(VLOOKUP(F541,[1]Trainingsarten!$A$9:$N$84,12,FALSE),"")</f>
        <v/>
      </c>
      <c r="Q541" s="316" t="s">
        <v>14</v>
      </c>
      <c r="R541" s="316" t="str">
        <f>IFERROR(VLOOKUP(F541,[1]Trainingsarten!$A$9:$N$84,14,FALSE),"")</f>
        <v/>
      </c>
      <c r="S541" s="317" t="str">
        <f t="shared" si="91"/>
        <v/>
      </c>
      <c r="T541" s="393">
        <f t="shared" si="88"/>
        <v>16.34410198814577</v>
      </c>
      <c r="U541" s="92">
        <f t="shared" si="86"/>
        <v>37.308514705189125</v>
      </c>
      <c r="V541" s="318">
        <f t="shared" si="87"/>
        <v>19.150359492316351</v>
      </c>
      <c r="W541" s="321">
        <f t="shared" si="85"/>
        <v>0.43807967476851922</v>
      </c>
      <c r="X541" s="322"/>
      <c r="Y541" s="323"/>
      <c r="Z541" s="319"/>
      <c r="AA541" s="324"/>
      <c r="AB541" s="317"/>
    </row>
    <row r="542" spans="2:28" ht="16" thickBot="1" x14ac:dyDescent="0.25">
      <c r="B542" s="36">
        <f>SUM(K538:K544)</f>
        <v>137</v>
      </c>
      <c r="C542" s="325">
        <v>43630</v>
      </c>
      <c r="D542" s="319" t="s">
        <v>145</v>
      </c>
      <c r="E542" s="2257"/>
      <c r="F542" s="1280" t="s">
        <v>84</v>
      </c>
      <c r="G542" s="598">
        <v>3.3136574074074075E-2</v>
      </c>
      <c r="H542" s="1251">
        <v>8.4</v>
      </c>
      <c r="I542" s="701">
        <f t="shared" si="90"/>
        <v>3.9448302469135806E-3</v>
      </c>
      <c r="J542" s="525">
        <v>135</v>
      </c>
      <c r="K542" s="524">
        <v>45</v>
      </c>
      <c r="L542" s="525">
        <v>210</v>
      </c>
      <c r="M542" s="1254"/>
      <c r="N542" s="144">
        <f t="shared" si="89"/>
        <v>1.0682835820895524</v>
      </c>
      <c r="O542" s="1255" t="s">
        <v>267</v>
      </c>
      <c r="P542" s="315" t="str">
        <f>IFERROR(VLOOKUP(F542,[1]Trainingsarten!$A$9:$N$84,12,FALSE),"")</f>
        <v/>
      </c>
      <c r="Q542" s="316" t="s">
        <v>14</v>
      </c>
      <c r="R542" s="316" t="str">
        <f>IFERROR(VLOOKUP(F542,[1]Trainingsarten!$A$9:$N$84,14,FALSE),"")</f>
        <v/>
      </c>
      <c r="S542" s="317">
        <f t="shared" si="91"/>
        <v>1.5555555555555556</v>
      </c>
      <c r="T542" s="393">
        <f t="shared" si="88"/>
        <v>20.437801704124944</v>
      </c>
      <c r="U542" s="92">
        <f t="shared" si="86"/>
        <v>37.491645307446525</v>
      </c>
      <c r="V542" s="318">
        <f t="shared" si="87"/>
        <v>20.964412717043356</v>
      </c>
      <c r="W542" s="321">
        <f t="shared" si="85"/>
        <v>0.54512949582571724</v>
      </c>
      <c r="X542" s="322"/>
      <c r="Y542" s="323"/>
      <c r="Z542" s="319"/>
      <c r="AA542" s="324"/>
      <c r="AB542" s="317"/>
    </row>
    <row r="543" spans="2:28" x14ac:dyDescent="0.2">
      <c r="B543" s="37" t="s">
        <v>27</v>
      </c>
      <c r="C543" s="325">
        <v>43631</v>
      </c>
      <c r="D543" s="319"/>
      <c r="E543" s="2257"/>
      <c r="F543" s="1280"/>
      <c r="G543" s="598"/>
      <c r="H543" s="1251" t="str">
        <f>IFERROR(VLOOKUP(F543,[1]Trainingsarten!$A$9:$K$84,10,FALSE),"")</f>
        <v/>
      </c>
      <c r="I543" s="701" t="str">
        <f t="shared" si="90"/>
        <v/>
      </c>
      <c r="J543" s="525"/>
      <c r="K543" s="524" t="str">
        <f>IFERROR(VLOOKUP(F543,[1]Trainingsarten!$A$9:$K$84,11,FALSE),"0")</f>
        <v>0</v>
      </c>
      <c r="L543" s="525"/>
      <c r="M543" s="1254"/>
      <c r="N543" s="144" t="str">
        <f t="shared" si="89"/>
        <v/>
      </c>
      <c r="O543" s="1255"/>
      <c r="P543" s="315" t="str">
        <f>IFERROR(VLOOKUP(F543,[1]Trainingsarten!$A$9:$N$84,12,FALSE),"")</f>
        <v/>
      </c>
      <c r="Q543" s="316" t="s">
        <v>14</v>
      </c>
      <c r="R543" s="316" t="str">
        <f>IFERROR(VLOOKUP(F543,[1]Trainingsarten!$A$9:$N$84,14,FALSE),"")</f>
        <v/>
      </c>
      <c r="S543" s="317" t="str">
        <f t="shared" si="91"/>
        <v/>
      </c>
      <c r="T543" s="393">
        <f t="shared" si="88"/>
        <v>17.518115746392809</v>
      </c>
      <c r="U543" s="92">
        <f t="shared" si="86"/>
        <v>36.598987085840655</v>
      </c>
      <c r="V543" s="318">
        <f t="shared" si="87"/>
        <v>17.053843603321582</v>
      </c>
      <c r="W543" s="321">
        <f t="shared" si="85"/>
        <v>0.47865028901770301</v>
      </c>
      <c r="X543" s="322"/>
      <c r="Y543" s="323"/>
      <c r="Z543" s="319"/>
      <c r="AA543" s="324"/>
      <c r="AB543" s="317"/>
    </row>
    <row r="544" spans="2:28" ht="16" thickBot="1" x14ac:dyDescent="0.25">
      <c r="B544" s="38">
        <f>AVERAGE(W538:W544)</f>
        <v>0.4572958593204261</v>
      </c>
      <c r="C544" s="269">
        <v>43632</v>
      </c>
      <c r="D544" s="55"/>
      <c r="E544" s="2255"/>
      <c r="F544" s="1281"/>
      <c r="G544" s="602"/>
      <c r="H544" s="1282" t="str">
        <f>IFERROR(VLOOKUP(F544,[1]Trainingsarten!$A$9:$K$84,10,FALSE),"")</f>
        <v/>
      </c>
      <c r="I544" s="706" t="str">
        <f t="shared" si="90"/>
        <v/>
      </c>
      <c r="J544" s="537"/>
      <c r="K544" s="536" t="str">
        <f>IFERROR(VLOOKUP(F544,[1]Trainingsarten!$A$9:$K$84,11,FALSE),"0")</f>
        <v>0</v>
      </c>
      <c r="L544" s="537"/>
      <c r="M544" s="1283"/>
      <c r="N544" s="49" t="str">
        <f t="shared" si="89"/>
        <v/>
      </c>
      <c r="O544" s="1284"/>
      <c r="P544" s="341" t="str">
        <f>IFERROR(VLOOKUP(F544,[1]Trainingsarten!$A$9:$N$84,12,FALSE),"")</f>
        <v/>
      </c>
      <c r="Q544" s="342" t="s">
        <v>14</v>
      </c>
      <c r="R544" s="342" t="str">
        <f>IFERROR(VLOOKUP(F544,[1]Trainingsarten!$A$9:$N$84,14,FALSE),"")</f>
        <v/>
      </c>
      <c r="S544" s="53" t="str">
        <f t="shared" si="91"/>
        <v/>
      </c>
      <c r="T544" s="55">
        <f t="shared" si="88"/>
        <v>15.015527782622407</v>
      </c>
      <c r="U544" s="343">
        <f t="shared" si="86"/>
        <v>35.727582631415878</v>
      </c>
      <c r="V544" s="343">
        <f t="shared" si="87"/>
        <v>19.080871339447846</v>
      </c>
      <c r="W544" s="94">
        <f t="shared" si="85"/>
        <v>0.42027830255212945</v>
      </c>
      <c r="X544" s="322"/>
      <c r="Y544" s="323"/>
      <c r="Z544" s="319"/>
      <c r="AA544" s="324"/>
      <c r="AB544" s="317"/>
    </row>
    <row r="545" spans="2:28" ht="16" thickBot="1" x14ac:dyDescent="0.25">
      <c r="B545" s="1552">
        <f>B538+1</f>
        <v>25</v>
      </c>
      <c r="C545" s="389">
        <v>43633</v>
      </c>
      <c r="D545" s="60"/>
      <c r="E545" s="2247"/>
      <c r="F545" s="1286"/>
      <c r="G545" s="1247"/>
      <c r="H545" s="1248" t="str">
        <f>IFERROR(VLOOKUP(F545,[1]Trainingsarten!$A$9:$K$84,10,FALSE),"")</f>
        <v/>
      </c>
      <c r="I545" s="64" t="str">
        <f t="shared" si="90"/>
        <v/>
      </c>
      <c r="J545" s="1287"/>
      <c r="K545" s="551" t="str">
        <f>IFERROR(VLOOKUP(F545,[1]Trainingsarten!$A$9:$K$84,11,FALSE),"0")</f>
        <v>0</v>
      </c>
      <c r="L545" s="552"/>
      <c r="M545" s="809"/>
      <c r="N545" s="69" t="str">
        <f t="shared" si="89"/>
        <v/>
      </c>
      <c r="O545" s="1249"/>
      <c r="P545" s="347" t="str">
        <f>IFERROR(VLOOKUP(F545,[1]Trainingsarten!$A$9:$N$84,12,FALSE),"")</f>
        <v/>
      </c>
      <c r="Q545" s="72" t="s">
        <v>14</v>
      </c>
      <c r="R545" s="72" t="str">
        <f>IFERROR(VLOOKUP(F545,[1]Trainingsarten!$A$9:$N$84,14,FALSE),"")</f>
        <v/>
      </c>
      <c r="S545" s="1553" t="str">
        <f t="shared" si="91"/>
        <v/>
      </c>
      <c r="T545" s="2">
        <f t="shared" si="88"/>
        <v>12.870452385104919</v>
      </c>
      <c r="U545" s="4">
        <f t="shared" si="86"/>
        <v>34.876925902096453</v>
      </c>
      <c r="V545" s="349">
        <f t="shared" si="87"/>
        <v>20.712054848793471</v>
      </c>
      <c r="W545" s="1554">
        <f t="shared" si="85"/>
        <v>0.36902485102138188</v>
      </c>
      <c r="X545" s="322"/>
      <c r="Y545" s="323"/>
      <c r="Z545" s="319"/>
      <c r="AA545" s="324"/>
      <c r="AB545" s="317"/>
    </row>
    <row r="546" spans="2:28" x14ac:dyDescent="0.2">
      <c r="B546" s="1555" t="s">
        <v>26</v>
      </c>
      <c r="C546" s="325">
        <v>43634</v>
      </c>
      <c r="D546" s="319"/>
      <c r="E546" s="2257"/>
      <c r="F546" s="1280"/>
      <c r="G546" s="598"/>
      <c r="H546" s="1251" t="str">
        <f>IFERROR(VLOOKUP(F546,[1]Trainingsarten!$A$9:$K$84,10,FALSE),"")</f>
        <v/>
      </c>
      <c r="I546" s="356" t="str">
        <f t="shared" si="90"/>
        <v/>
      </c>
      <c r="J546" s="1256"/>
      <c r="K546" s="524" t="str">
        <f>IFERROR(VLOOKUP(F546,[1]Trainingsarten!$A$9:$K$84,11,FALSE),"0")</f>
        <v>0</v>
      </c>
      <c r="L546" s="525"/>
      <c r="M546" s="1254"/>
      <c r="N546" s="144" t="str">
        <f t="shared" si="89"/>
        <v/>
      </c>
      <c r="O546" s="1255"/>
      <c r="P546" s="315" t="str">
        <f>IFERROR(VLOOKUP(F546,[1]Trainingsarten!$A$9:$N$84,12,FALSE),"")</f>
        <v/>
      </c>
      <c r="Q546" s="316" t="s">
        <v>14</v>
      </c>
      <c r="R546" s="316" t="str">
        <f>IFERROR(VLOOKUP(F546,[1]Trainingsarten!$A$9:$N$84,14,FALSE),"")</f>
        <v/>
      </c>
      <c r="S546" s="317" t="str">
        <f t="shared" si="91"/>
        <v/>
      </c>
      <c r="T546" s="393">
        <f t="shared" si="88"/>
        <v>11.03181633008993</v>
      </c>
      <c r="U546" s="92">
        <f t="shared" si="86"/>
        <v>34.046522904427491</v>
      </c>
      <c r="V546" s="318">
        <f t="shared" si="87"/>
        <v>22.006473516991534</v>
      </c>
      <c r="W546" s="321">
        <f t="shared" si="85"/>
        <v>0.32402182040901822</v>
      </c>
      <c r="X546" s="322"/>
      <c r="Y546" s="323"/>
      <c r="Z546" s="319"/>
      <c r="AA546" s="324"/>
      <c r="AB546" s="317"/>
    </row>
    <row r="547" spans="2:28" ht="16" thickBot="1" x14ac:dyDescent="0.25">
      <c r="B547" s="33">
        <f>SUM(H545:H551)</f>
        <v>8.2899999999999991</v>
      </c>
      <c r="C547" s="325">
        <v>43635</v>
      </c>
      <c r="D547" s="319"/>
      <c r="E547" s="2257"/>
      <c r="F547" s="1280"/>
      <c r="G547" s="598"/>
      <c r="H547" s="1251" t="str">
        <f>IFERROR(VLOOKUP(F547,[1]Trainingsarten!$A$9:$K$84,10,FALSE),"")</f>
        <v/>
      </c>
      <c r="I547" s="356" t="str">
        <f t="shared" si="90"/>
        <v/>
      </c>
      <c r="J547" s="1256"/>
      <c r="K547" s="524" t="str">
        <f>IFERROR(VLOOKUP(F547,[1]Trainingsarten!$A$9:$K$84,11,FALSE),"0")</f>
        <v>0</v>
      </c>
      <c r="L547" s="525"/>
      <c r="M547" s="1254"/>
      <c r="N547" s="144" t="str">
        <f t="shared" si="89"/>
        <v/>
      </c>
      <c r="O547" s="1255"/>
      <c r="P547" s="315" t="str">
        <f>IFERROR(VLOOKUP(F547,[1]Trainingsarten!$A$9:$N$84,12,FALSE),"")</f>
        <v/>
      </c>
      <c r="Q547" s="316" t="s">
        <v>14</v>
      </c>
      <c r="R547" s="316" t="str">
        <f>IFERROR(VLOOKUP(F547,[1]Trainingsarten!$A$9:$N$84,14,FALSE),"")</f>
        <v/>
      </c>
      <c r="S547" s="317" t="str">
        <f t="shared" si="91"/>
        <v/>
      </c>
      <c r="T547" s="393">
        <f t="shared" si="88"/>
        <v>9.4558425686485119</v>
      </c>
      <c r="U547" s="92">
        <f t="shared" si="86"/>
        <v>33.235891406703026</v>
      </c>
      <c r="V547" s="318">
        <f t="shared" si="87"/>
        <v>23.014706574337559</v>
      </c>
      <c r="W547" s="321">
        <f t="shared" si="85"/>
        <v>0.28450696426157701</v>
      </c>
      <c r="X547" s="322"/>
      <c r="Y547" s="323"/>
      <c r="Z547" s="319"/>
      <c r="AA547" s="324"/>
      <c r="AB547" s="317"/>
    </row>
    <row r="548" spans="2:28" x14ac:dyDescent="0.2">
      <c r="B548" s="35" t="s">
        <v>9</v>
      </c>
      <c r="C548" s="325">
        <v>43636</v>
      </c>
      <c r="D548" s="319"/>
      <c r="E548" s="2257"/>
      <c r="F548" s="1280"/>
      <c r="G548" s="598"/>
      <c r="H548" s="1251" t="str">
        <f>IFERROR(VLOOKUP(F548,[1]Trainingsarten!$A$9:$K$84,10,FALSE),"")</f>
        <v/>
      </c>
      <c r="I548" s="356" t="str">
        <f t="shared" si="90"/>
        <v/>
      </c>
      <c r="J548" s="1256"/>
      <c r="K548" s="524" t="str">
        <f>IFERROR(VLOOKUP(F548,[1]Trainingsarten!$A$9:$K$84,11,FALSE),"0")</f>
        <v>0</v>
      </c>
      <c r="L548" s="525"/>
      <c r="M548" s="1254"/>
      <c r="N548" s="144" t="str">
        <f t="shared" si="89"/>
        <v/>
      </c>
      <c r="O548" s="1255"/>
      <c r="P548" s="315" t="str">
        <f>IFERROR(VLOOKUP(F548,[1]Trainingsarten!$A$9:$N$84,12,FALSE),"")</f>
        <v/>
      </c>
      <c r="Q548" s="316" t="s">
        <v>14</v>
      </c>
      <c r="R548" s="316" t="str">
        <f>IFERROR(VLOOKUP(F548,[1]Trainingsarten!$A$9:$N$84,14,FALSE),"")</f>
        <v/>
      </c>
      <c r="S548" s="317" t="str">
        <f t="shared" si="91"/>
        <v/>
      </c>
      <c r="T548" s="393">
        <f t="shared" si="88"/>
        <v>8.105007915984439</v>
      </c>
      <c r="U548" s="92">
        <f t="shared" si="86"/>
        <v>32.444560658924381</v>
      </c>
      <c r="V548" s="318">
        <f t="shared" si="87"/>
        <v>23.780048838054512</v>
      </c>
      <c r="W548" s="321">
        <f t="shared" si="85"/>
        <v>0.24981099301016518</v>
      </c>
      <c r="X548" s="322"/>
      <c r="Y548" s="323"/>
      <c r="Z548" s="319"/>
      <c r="AA548" s="324"/>
      <c r="AB548" s="317"/>
    </row>
    <row r="549" spans="2:28" ht="16" thickBot="1" x14ac:dyDescent="0.25">
      <c r="B549" s="36">
        <f>SUM(K545:K551)</f>
        <v>45</v>
      </c>
      <c r="C549" s="325">
        <v>43637</v>
      </c>
      <c r="D549" s="319"/>
      <c r="E549" s="2257"/>
      <c r="F549" s="1556"/>
      <c r="G549" s="308"/>
      <c r="H549" s="1557" t="str">
        <f>IFERROR(VLOOKUP(F549,[1]Trainingsarten!$A$9:$K$84,10,FALSE),"")</f>
        <v/>
      </c>
      <c r="I549" s="356" t="str">
        <f t="shared" si="90"/>
        <v/>
      </c>
      <c r="J549" s="355"/>
      <c r="K549" s="312" t="str">
        <f>IFERROR(VLOOKUP(F549,[1]Trainingsarten!$A$9:$K$84,11,FALSE),"0")</f>
        <v>0</v>
      </c>
      <c r="L549" s="313"/>
      <c r="M549" s="1198"/>
      <c r="N549" s="144" t="str">
        <f t="shared" si="89"/>
        <v/>
      </c>
      <c r="O549" s="1558"/>
      <c r="P549" s="315" t="str">
        <f>IFERROR(VLOOKUP(F549,[1]Trainingsarten!$A$9:$N$84,12,FALSE),"")</f>
        <v/>
      </c>
      <c r="Q549" s="316" t="s">
        <v>14</v>
      </c>
      <c r="R549" s="316" t="str">
        <f>IFERROR(VLOOKUP(F549,[1]Trainingsarten!$A$9:$N$84,14,FALSE),"")</f>
        <v/>
      </c>
      <c r="S549" s="317" t="str">
        <f t="shared" si="91"/>
        <v/>
      </c>
      <c r="T549" s="393">
        <f t="shared" si="88"/>
        <v>6.9471496422723762</v>
      </c>
      <c r="U549" s="92">
        <f t="shared" si="86"/>
        <v>31.672071119426182</v>
      </c>
      <c r="V549" s="318">
        <f t="shared" si="87"/>
        <v>24.339552742939944</v>
      </c>
      <c r="W549" s="321">
        <f t="shared" si="85"/>
        <v>0.2193462377650231</v>
      </c>
      <c r="X549" s="322"/>
      <c r="Y549" s="323"/>
      <c r="Z549" s="319"/>
      <c r="AA549" s="324"/>
      <c r="AB549" s="317"/>
    </row>
    <row r="550" spans="2:28" x14ac:dyDescent="0.2">
      <c r="B550" s="37" t="s">
        <v>27</v>
      </c>
      <c r="C550" s="325">
        <v>43638</v>
      </c>
      <c r="D550" s="319"/>
      <c r="E550" s="2257"/>
      <c r="F550" s="1556"/>
      <c r="G550" s="308"/>
      <c r="H550" s="1557" t="str">
        <f>IFERROR(VLOOKUP(F550,[1]Trainingsarten!$A$9:$K$84,10,FALSE),"")</f>
        <v/>
      </c>
      <c r="I550" s="356" t="str">
        <f t="shared" si="90"/>
        <v/>
      </c>
      <c r="J550" s="355"/>
      <c r="K550" s="312" t="str">
        <f>IFERROR(VLOOKUP(F550,[1]Trainingsarten!$A$9:$K$84,11,FALSE),"0")</f>
        <v>0</v>
      </c>
      <c r="L550" s="313"/>
      <c r="M550" s="1198"/>
      <c r="N550" s="144" t="str">
        <f t="shared" si="89"/>
        <v/>
      </c>
      <c r="O550" s="1558"/>
      <c r="P550" s="315" t="str">
        <f>IFERROR(VLOOKUP(F550,[1]Trainingsarten!$A$9:$N$84,12,FALSE),"")</f>
        <v/>
      </c>
      <c r="Q550" s="316" t="s">
        <v>14</v>
      </c>
      <c r="R550" s="316" t="str">
        <f>IFERROR(VLOOKUP(F550,[1]Trainingsarten!$A$9:$N$84,14,FALSE),"")</f>
        <v/>
      </c>
      <c r="S550" s="317" t="str">
        <f t="shared" si="91"/>
        <v/>
      </c>
      <c r="T550" s="393">
        <f t="shared" si="88"/>
        <v>5.9546996933763223</v>
      </c>
      <c r="U550" s="92">
        <f t="shared" si="86"/>
        <v>30.917974188011272</v>
      </c>
      <c r="V550" s="318">
        <f t="shared" si="87"/>
        <v>24.724921477153806</v>
      </c>
      <c r="W550" s="321">
        <f t="shared" si="85"/>
        <v>0.19259669657416661</v>
      </c>
      <c r="X550" s="322"/>
      <c r="Y550" s="323"/>
      <c r="Z550" s="319"/>
      <c r="AA550" s="324"/>
      <c r="AB550" s="317"/>
    </row>
    <row r="551" spans="2:28" ht="16" thickBot="1" x14ac:dyDescent="0.25">
      <c r="B551" s="38">
        <f>AVERAGE(W545:W551)</f>
        <v>0.28690175056549566</v>
      </c>
      <c r="C551" s="150">
        <v>43639</v>
      </c>
      <c r="D551" s="393" t="s">
        <v>146</v>
      </c>
      <c r="E551" s="2261"/>
      <c r="F551" s="1559" t="s">
        <v>84</v>
      </c>
      <c r="G551" s="984">
        <v>3.2418981481481479E-2</v>
      </c>
      <c r="H551" s="1560">
        <v>8.2899999999999991</v>
      </c>
      <c r="I551" s="1327">
        <f t="shared" si="90"/>
        <v>3.9106129651968009E-3</v>
      </c>
      <c r="J551" s="1561">
        <v>131</v>
      </c>
      <c r="K551" s="85">
        <v>45</v>
      </c>
      <c r="L551" s="86">
        <v>212</v>
      </c>
      <c r="M551" s="681"/>
      <c r="N551" s="88">
        <f t="shared" si="89"/>
        <v>1.0691032173271158</v>
      </c>
      <c r="O551" s="1562" t="s">
        <v>266</v>
      </c>
      <c r="P551" s="1260" t="str">
        <f>IFERROR(VLOOKUP(F551,[1]Trainingsarten!$A$9:$N$84,12,FALSE),"")</f>
        <v/>
      </c>
      <c r="Q551" s="1329" t="s">
        <v>14</v>
      </c>
      <c r="R551" s="1329" t="str">
        <f>IFERROR(VLOOKUP(F551,[1]Trainingsarten!$A$9:$N$84,14,FALSE),"")</f>
        <v/>
      </c>
      <c r="S551" s="53">
        <f t="shared" si="91"/>
        <v>1.6183206106870229</v>
      </c>
      <c r="T551" s="79">
        <f t="shared" si="88"/>
        <v>11.532599737179705</v>
      </c>
      <c r="U551" s="1261">
        <f t="shared" si="86"/>
        <v>31.253260516868146</v>
      </c>
      <c r="V551" s="1261">
        <f t="shared" si="87"/>
        <v>24.963274494634948</v>
      </c>
      <c r="W551" s="895">
        <f t="shared" si="85"/>
        <v>0.36900469091713745</v>
      </c>
      <c r="X551" s="7"/>
      <c r="Y551" s="8"/>
      <c r="Z551" s="6"/>
      <c r="AA551" s="9"/>
      <c r="AB551" s="10"/>
    </row>
    <row r="552" spans="2:28" ht="16" thickBot="1" x14ac:dyDescent="0.25">
      <c r="B552" s="1563">
        <f>B545+1</f>
        <v>26</v>
      </c>
      <c r="C552" s="1564">
        <v>43640</v>
      </c>
      <c r="D552" s="1565"/>
      <c r="E552" s="2309"/>
      <c r="F552" s="1566"/>
      <c r="G552" s="1567"/>
      <c r="H552" s="1568" t="str">
        <f>IFERROR(VLOOKUP(F552,[1]Trainingsarten!$A$9:$K$84,10,FALSE),"")</f>
        <v/>
      </c>
      <c r="I552" s="1569" t="str">
        <f t="shared" si="90"/>
        <v/>
      </c>
      <c r="J552" s="1570"/>
      <c r="K552" s="1571" t="str">
        <f>IFERROR(VLOOKUP(F552,[1]Trainingsarten!$A$9:$K$84,11,FALSE),"0")</f>
        <v>0</v>
      </c>
      <c r="L552" s="1570"/>
      <c r="M552" s="1572"/>
      <c r="N552" s="1573" t="str">
        <f t="shared" si="89"/>
        <v/>
      </c>
      <c r="O552" s="1574"/>
      <c r="P552" s="1575" t="str">
        <f>IFERROR(VLOOKUP(F552,[1]Trainingsarten!$A$9:$N$84,12,FALSE),"")</f>
        <v/>
      </c>
      <c r="Q552" s="1576" t="s">
        <v>14</v>
      </c>
      <c r="R552" s="1576" t="str">
        <f>IFERROR(VLOOKUP(F552,[1]Trainingsarten!$A$9:$N$84,14,FALSE),"")</f>
        <v/>
      </c>
      <c r="S552" s="1577" t="str">
        <f t="shared" si="91"/>
        <v/>
      </c>
      <c r="T552" s="1276">
        <f t="shared" si="88"/>
        <v>9.8850854890111766</v>
      </c>
      <c r="U552" s="1277">
        <f t="shared" si="86"/>
        <v>30.509135266466522</v>
      </c>
      <c r="V552" s="1578">
        <f t="shared" si="87"/>
        <v>19.720660779688441</v>
      </c>
      <c r="W552" s="350">
        <f t="shared" si="85"/>
        <v>0.32400411885407193</v>
      </c>
      <c r="X552" s="7"/>
      <c r="Y552" s="8"/>
      <c r="Z552" s="6"/>
      <c r="AA552" s="9"/>
      <c r="AB552" s="10"/>
    </row>
    <row r="553" spans="2:28" x14ac:dyDescent="0.2">
      <c r="B553" s="1579" t="s">
        <v>26</v>
      </c>
      <c r="C553" s="12">
        <v>43641</v>
      </c>
      <c r="D553" s="6"/>
      <c r="E553" s="2244"/>
      <c r="F553" s="1556"/>
      <c r="G553" s="308"/>
      <c r="H553" s="1557" t="str">
        <f>IFERROR(VLOOKUP(F553,[1]Trainingsarten!$A$9:$K$84,10,FALSE),"")</f>
        <v/>
      </c>
      <c r="I553" s="701" t="str">
        <f t="shared" si="90"/>
        <v/>
      </c>
      <c r="J553" s="313"/>
      <c r="K553" s="312" t="str">
        <f>IFERROR(VLOOKUP(F553,[1]Trainingsarten!$A$9:$K$84,11,FALSE),"0")</f>
        <v>0</v>
      </c>
      <c r="L553" s="313"/>
      <c r="M553" s="1198"/>
      <c r="N553" s="144" t="str">
        <f t="shared" si="89"/>
        <v/>
      </c>
      <c r="O553" s="1558"/>
      <c r="P553" s="315" t="str">
        <f>IFERROR(VLOOKUP(F553,[1]Trainingsarten!$A$9:$N$84,12,FALSE),"")</f>
        <v/>
      </c>
      <c r="Q553" s="316" t="s">
        <v>14</v>
      </c>
      <c r="R553" s="316" t="str">
        <f>IFERROR(VLOOKUP(F553,[1]Trainingsarten!$A$9:$N$84,14,FALSE),"")</f>
        <v/>
      </c>
      <c r="S553" s="317" t="str">
        <f t="shared" si="91"/>
        <v/>
      </c>
      <c r="T553" s="393">
        <f t="shared" si="88"/>
        <v>8.4729304191524371</v>
      </c>
      <c r="U553" s="92">
        <f t="shared" si="86"/>
        <v>29.782727283931607</v>
      </c>
      <c r="V553" s="318">
        <f t="shared" si="87"/>
        <v>20.624049777455348</v>
      </c>
      <c r="W553" s="321">
        <f t="shared" ref="W553:W616" si="92">T553/U553</f>
        <v>0.28449142143284362</v>
      </c>
      <c r="X553" s="322"/>
      <c r="Y553" s="323"/>
      <c r="Z553" s="319"/>
      <c r="AA553" s="324"/>
      <c r="AB553" s="317"/>
    </row>
    <row r="554" spans="2:28" ht="16" thickBot="1" x14ac:dyDescent="0.25">
      <c r="B554" s="33">
        <f>SUM(H552:H558)</f>
        <v>15.27</v>
      </c>
      <c r="C554" s="325">
        <v>43642</v>
      </c>
      <c r="D554" s="319" t="s">
        <v>147</v>
      </c>
      <c r="E554" s="2257"/>
      <c r="F554" s="1556" t="s">
        <v>84</v>
      </c>
      <c r="G554" s="308">
        <v>3.3217592592592597E-2</v>
      </c>
      <c r="H554" s="1557">
        <v>8.4</v>
      </c>
      <c r="I554" s="701">
        <f t="shared" si="90"/>
        <v>3.9544753086419755E-3</v>
      </c>
      <c r="J554" s="313">
        <v>134</v>
      </c>
      <c r="K554" s="312">
        <v>46</v>
      </c>
      <c r="L554" s="313">
        <v>210</v>
      </c>
      <c r="M554" s="1198"/>
      <c r="N554" s="144">
        <f t="shared" si="89"/>
        <v>1.0708955223880599</v>
      </c>
      <c r="O554" s="1558" t="s">
        <v>266</v>
      </c>
      <c r="P554" s="315" t="str">
        <f>IFERROR(VLOOKUP(F554,[1]Trainingsarten!$A$9:$N$84,12,FALSE),"")</f>
        <v/>
      </c>
      <c r="Q554" s="316" t="s">
        <v>14</v>
      </c>
      <c r="R554" s="316" t="str">
        <f>IFERROR(VLOOKUP(F554,[1]Trainingsarten!$A$9:$N$84,14,FALSE),"")</f>
        <v/>
      </c>
      <c r="S554" s="317">
        <f t="shared" si="91"/>
        <v>1.5671641791044777</v>
      </c>
      <c r="T554" s="393">
        <f t="shared" si="88"/>
        <v>13.833940359273518</v>
      </c>
      <c r="U554" s="92">
        <f t="shared" si="86"/>
        <v>30.168852824790378</v>
      </c>
      <c r="V554" s="318">
        <f t="shared" si="87"/>
        <v>21.30979686477917</v>
      </c>
      <c r="W554" s="321">
        <f t="shared" si="92"/>
        <v>0.45855042747617769</v>
      </c>
      <c r="X554" s="322"/>
      <c r="Y554" s="323"/>
      <c r="Z554" s="319"/>
      <c r="AA554" s="324"/>
      <c r="AB554" s="317"/>
    </row>
    <row r="555" spans="2:28" x14ac:dyDescent="0.2">
      <c r="B555" s="35" t="s">
        <v>9</v>
      </c>
      <c r="C555" s="325">
        <v>43643</v>
      </c>
      <c r="D555" s="319"/>
      <c r="E555" s="2257"/>
      <c r="F555" s="1556"/>
      <c r="G555" s="308"/>
      <c r="H555" s="1557" t="str">
        <f>IFERROR(VLOOKUP(F555,[1]Trainingsarten!$A$9:$K$84,10,FALSE),"")</f>
        <v/>
      </c>
      <c r="I555" s="701" t="str">
        <f t="shared" si="90"/>
        <v/>
      </c>
      <c r="J555" s="313"/>
      <c r="K555" s="312" t="str">
        <f>IFERROR(VLOOKUP(F555,[1]Trainingsarten!$A$9:$K$84,11,FALSE),"0")</f>
        <v>0</v>
      </c>
      <c r="L555" s="313"/>
      <c r="M555" s="1198"/>
      <c r="N555" s="144" t="str">
        <f t="shared" si="89"/>
        <v/>
      </c>
      <c r="O555" s="1558"/>
      <c r="P555" s="315" t="str">
        <f>IFERROR(VLOOKUP(F555,[1]Trainingsarten!$A$9:$N$84,12,FALSE),"")</f>
        <v/>
      </c>
      <c r="Q555" s="316" t="s">
        <v>14</v>
      </c>
      <c r="R555" s="316" t="str">
        <f>IFERROR(VLOOKUP(F555,[1]Trainingsarten!$A$9:$N$84,14,FALSE),"")</f>
        <v/>
      </c>
      <c r="S555" s="317" t="str">
        <f t="shared" si="91"/>
        <v/>
      </c>
      <c r="T555" s="393">
        <f t="shared" si="88"/>
        <v>11.857663165091587</v>
      </c>
      <c r="U555" s="92">
        <f t="shared" si="86"/>
        <v>29.450546805152513</v>
      </c>
      <c r="V555" s="318">
        <f t="shared" si="87"/>
        <v>16.334912465516858</v>
      </c>
      <c r="W555" s="321">
        <f t="shared" si="92"/>
        <v>0.40262964363761944</v>
      </c>
      <c r="X555" s="322"/>
      <c r="Y555" s="323"/>
      <c r="Z555" s="319"/>
      <c r="AA555" s="324"/>
      <c r="AB555" s="317"/>
    </row>
    <row r="556" spans="2:28" ht="16" thickBot="1" x14ac:dyDescent="0.25">
      <c r="B556" s="36">
        <f>SUM(K552:K558)</f>
        <v>86</v>
      </c>
      <c r="C556" s="325">
        <v>43644</v>
      </c>
      <c r="D556" s="319"/>
      <c r="E556" s="2257"/>
      <c r="F556" s="1556"/>
      <c r="G556" s="308"/>
      <c r="H556" s="1557" t="str">
        <f>IFERROR(VLOOKUP(F556,[1]Trainingsarten!$A$9:$K$84,10,FALSE),"")</f>
        <v/>
      </c>
      <c r="I556" s="701" t="str">
        <f t="shared" si="90"/>
        <v/>
      </c>
      <c r="J556" s="313"/>
      <c r="K556" s="312" t="str">
        <f>IFERROR(VLOOKUP(F556,[1]Trainingsarten!$A$9:$K$84,11,FALSE),"0")</f>
        <v>0</v>
      </c>
      <c r="L556" s="313"/>
      <c r="M556" s="1198"/>
      <c r="N556" s="144" t="str">
        <f t="shared" si="89"/>
        <v/>
      </c>
      <c r="O556" s="1558"/>
      <c r="P556" s="315" t="str">
        <f>IFERROR(VLOOKUP(F556,[1]Trainingsarten!$A$9:$N$84,12,FALSE),"")</f>
        <v/>
      </c>
      <c r="Q556" s="316" t="s">
        <v>14</v>
      </c>
      <c r="R556" s="316" t="str">
        <f>IFERROR(VLOOKUP(F556,[1]Trainingsarten!$A$9:$N$84,14,FALSE),"")</f>
        <v/>
      </c>
      <c r="S556" s="317" t="str">
        <f t="shared" si="91"/>
        <v/>
      </c>
      <c r="T556" s="393">
        <f t="shared" si="88"/>
        <v>10.163711284364217</v>
      </c>
      <c r="U556" s="92">
        <f t="shared" si="86"/>
        <v>28.74934330979174</v>
      </c>
      <c r="V556" s="318">
        <f t="shared" si="87"/>
        <v>17.592883640060926</v>
      </c>
      <c r="W556" s="321">
        <f t="shared" si="92"/>
        <v>0.35352846758425116</v>
      </c>
      <c r="X556" s="322"/>
      <c r="Y556" s="323"/>
      <c r="Z556" s="319"/>
      <c r="AA556" s="324"/>
      <c r="AB556" s="317"/>
    </row>
    <row r="557" spans="2:28" x14ac:dyDescent="0.2">
      <c r="B557" s="37" t="s">
        <v>27</v>
      </c>
      <c r="C557" s="325">
        <v>43645</v>
      </c>
      <c r="D557" s="319" t="s">
        <v>149</v>
      </c>
      <c r="E557" s="2257"/>
      <c r="F557" s="1556" t="s">
        <v>219</v>
      </c>
      <c r="G557" s="308">
        <v>2.8587962962962964E-2</v>
      </c>
      <c r="H557" s="1557">
        <v>6.87</v>
      </c>
      <c r="I557" s="701">
        <f t="shared" si="90"/>
        <v>4.161275540460402E-3</v>
      </c>
      <c r="J557" s="313">
        <v>129</v>
      </c>
      <c r="K557" s="312">
        <v>40</v>
      </c>
      <c r="L557" s="313">
        <v>208</v>
      </c>
      <c r="M557" s="1198"/>
      <c r="N557" s="144"/>
      <c r="O557" s="1558" t="s">
        <v>266</v>
      </c>
      <c r="P557" s="315" t="str">
        <f>IFERROR(VLOOKUP(F557,[1]Trainingsarten!$A$9:$N$84,12,FALSE),"")</f>
        <v/>
      </c>
      <c r="Q557" s="316" t="s">
        <v>14</v>
      </c>
      <c r="R557" s="316" t="str">
        <f>IFERROR(VLOOKUP(F557,[1]Trainingsarten!$A$9:$N$84,14,FALSE),"")</f>
        <v/>
      </c>
      <c r="S557" s="317">
        <f t="shared" si="91"/>
        <v>1.6124031007751938</v>
      </c>
      <c r="T557" s="393">
        <f t="shared" si="88"/>
        <v>14.426038243740756</v>
      </c>
      <c r="U557" s="92">
        <f t="shared" si="86"/>
        <v>29.017216088130031</v>
      </c>
      <c r="V557" s="318">
        <f t="shared" si="87"/>
        <v>18.585632025427522</v>
      </c>
      <c r="W557" s="321">
        <f t="shared" si="92"/>
        <v>0.49715445478734138</v>
      </c>
      <c r="X557" s="322"/>
      <c r="Y557" s="323"/>
      <c r="Z557" s="319"/>
      <c r="AA557" s="324"/>
      <c r="AB557" s="317"/>
    </row>
    <row r="558" spans="2:28" ht="16" thickBot="1" x14ac:dyDescent="0.25">
      <c r="B558" s="38">
        <f>AVERAGE(W552:W558)</f>
        <v>0.39384062807320142</v>
      </c>
      <c r="C558" s="269">
        <v>43646</v>
      </c>
      <c r="D558" s="55"/>
      <c r="E558" s="2255"/>
      <c r="F558" s="1580"/>
      <c r="G558" s="334"/>
      <c r="H558" s="1581" t="str">
        <f>IFERROR(VLOOKUP(F558,[1]Trainingsarten!$A$9:$K$84,10,FALSE),"")</f>
        <v/>
      </c>
      <c r="I558" s="706" t="str">
        <f t="shared" si="90"/>
        <v/>
      </c>
      <c r="J558" s="339"/>
      <c r="K558" s="338" t="str">
        <f>IFERROR(VLOOKUP(F558,[1]Trainingsarten!$A$9:$K$84,11,FALSE),"0")</f>
        <v>0</v>
      </c>
      <c r="L558" s="339"/>
      <c r="M558" s="1203"/>
      <c r="N558" s="49" t="str">
        <f t="shared" ref="N558:N621" si="93">IFERROR((L558/67)/(1/(I558*24)/3.6),"")</f>
        <v/>
      </c>
      <c r="O558" s="1582"/>
      <c r="P558" s="341" t="str">
        <f>IFERROR(VLOOKUP(F558,[1]Trainingsarten!$A$9:$N$84,12,FALSE),"")</f>
        <v/>
      </c>
      <c r="Q558" s="342" t="s">
        <v>14</v>
      </c>
      <c r="R558" s="342" t="str">
        <f>IFERROR(VLOOKUP(F558,[1]Trainingsarten!$A$9:$N$84,14,FALSE),"")</f>
        <v/>
      </c>
      <c r="S558" s="53" t="str">
        <f t="shared" si="91"/>
        <v/>
      </c>
      <c r="T558" s="55">
        <f t="shared" si="88"/>
        <v>12.365175637492076</v>
      </c>
      <c r="U558" s="343">
        <f t="shared" si="86"/>
        <v>28.326329990793603</v>
      </c>
      <c r="V558" s="343">
        <f t="shared" si="87"/>
        <v>14.591177844389275</v>
      </c>
      <c r="W558" s="94">
        <f t="shared" si="92"/>
        <v>0.43652586274010458</v>
      </c>
      <c r="X558" s="322"/>
      <c r="Y558" s="323"/>
      <c r="Z558" s="319"/>
      <c r="AA558" s="324"/>
      <c r="AB558" s="317"/>
    </row>
    <row r="559" spans="2:28" ht="16" thickBot="1" x14ac:dyDescent="0.25">
      <c r="B559" s="1583">
        <f>B552+1</f>
        <v>27</v>
      </c>
      <c r="C559" s="389">
        <v>43647</v>
      </c>
      <c r="D559" s="60"/>
      <c r="E559" s="2247"/>
      <c r="F559" s="1584"/>
      <c r="G559" s="978"/>
      <c r="H559" s="1585" t="str">
        <f>IFERROR(VLOOKUP(F559,[1]Trainingsarten!$A$9:$K$84,10,FALSE),"")</f>
        <v/>
      </c>
      <c r="I559" s="64" t="str">
        <f t="shared" si="90"/>
        <v/>
      </c>
      <c r="J559" s="65"/>
      <c r="K559" s="66" t="str">
        <f>IFERROR(VLOOKUP(F559,[1]Trainingsarten!$A$9:$K$84,11,FALSE),"0")</f>
        <v>0</v>
      </c>
      <c r="L559" s="67"/>
      <c r="M559" s="889"/>
      <c r="N559" s="69" t="str">
        <f t="shared" si="93"/>
        <v/>
      </c>
      <c r="O559" s="1586"/>
      <c r="P559" s="347" t="str">
        <f>IFERROR(VLOOKUP(F559,[1]Trainingsarten!$A$9:$N$84,12,FALSE),"")</f>
        <v/>
      </c>
      <c r="Q559" s="72" t="s">
        <v>14</v>
      </c>
      <c r="R559" s="72" t="str">
        <f>IFERROR(VLOOKUP(F559,[1]Trainingsarten!$A$9:$N$84,14,FALSE),"")</f>
        <v/>
      </c>
      <c r="S559" s="1587" t="str">
        <f t="shared" si="91"/>
        <v/>
      </c>
      <c r="T559" s="2">
        <f t="shared" si="88"/>
        <v>10.598721974993207</v>
      </c>
      <c r="U559" s="4">
        <f t="shared" si="86"/>
        <v>27.651893562441373</v>
      </c>
      <c r="V559" s="349">
        <f t="shared" si="87"/>
        <v>15.961154353301527</v>
      </c>
      <c r="W559" s="1588">
        <f t="shared" si="92"/>
        <v>0.38329100143033573</v>
      </c>
      <c r="X559" s="322"/>
      <c r="Y559" s="323"/>
      <c r="Z559" s="319"/>
      <c r="AA559" s="324"/>
      <c r="AB559" s="317"/>
    </row>
    <row r="560" spans="2:28" x14ac:dyDescent="0.2">
      <c r="B560" s="1589" t="s">
        <v>26</v>
      </c>
      <c r="C560" s="325">
        <v>43648</v>
      </c>
      <c r="D560" s="319" t="s">
        <v>150</v>
      </c>
      <c r="E560" s="2257"/>
      <c r="F560" s="1556" t="s">
        <v>84</v>
      </c>
      <c r="G560" s="308">
        <v>3.2824074074074075E-2</v>
      </c>
      <c r="H560" s="1557">
        <v>8.32</v>
      </c>
      <c r="I560" s="356">
        <f t="shared" si="90"/>
        <v>3.9452012108262104E-3</v>
      </c>
      <c r="J560" s="355">
        <v>141</v>
      </c>
      <c r="K560" s="312">
        <v>45</v>
      </c>
      <c r="L560" s="313">
        <v>211</v>
      </c>
      <c r="M560" s="1198"/>
      <c r="N560" s="144">
        <f t="shared" si="93"/>
        <v>1.0734715843857636</v>
      </c>
      <c r="O560" s="1558" t="s">
        <v>266</v>
      </c>
      <c r="P560" s="315" t="str">
        <f>IFERROR(VLOOKUP(F560,[1]Trainingsarten!$A$9:$N$84,12,FALSE),"")</f>
        <v/>
      </c>
      <c r="Q560" s="316" t="s">
        <v>14</v>
      </c>
      <c r="R560" s="316" t="str">
        <f>IFERROR(VLOOKUP(F560,[1]Trainingsarten!$A$9:$N$84,14,FALSE),"")</f>
        <v/>
      </c>
      <c r="S560" s="317">
        <f t="shared" si="91"/>
        <v>1.4964539007092199</v>
      </c>
      <c r="T560" s="393">
        <f t="shared" si="88"/>
        <v>15.513190264279892</v>
      </c>
      <c r="U560" s="92">
        <f t="shared" si="86"/>
        <v>28.064943715716577</v>
      </c>
      <c r="V560" s="318">
        <f t="shared" si="87"/>
        <v>17.053171587448166</v>
      </c>
      <c r="W560" s="321">
        <f t="shared" si="92"/>
        <v>0.55276042672383452</v>
      </c>
      <c r="X560" s="322"/>
      <c r="Y560" s="323"/>
      <c r="Z560" s="319"/>
      <c r="AA560" s="324"/>
      <c r="AB560" s="317"/>
    </row>
    <row r="561" spans="2:28" ht="16" thickBot="1" x14ac:dyDescent="0.25">
      <c r="B561" s="33">
        <f>SUM(H559:H565)</f>
        <v>8.32</v>
      </c>
      <c r="C561" s="325">
        <v>43649</v>
      </c>
      <c r="D561" s="319"/>
      <c r="E561" s="2257"/>
      <c r="F561" s="1556"/>
      <c r="G561" s="308"/>
      <c r="H561" s="1557"/>
      <c r="I561" s="356" t="str">
        <f t="shared" si="90"/>
        <v/>
      </c>
      <c r="J561" s="355"/>
      <c r="K561" s="312" t="str">
        <f>IFERROR(VLOOKUP(F561,[1]Trainingsarten!$A$9:$K$84,11,FALSE),"0")</f>
        <v>0</v>
      </c>
      <c r="L561" s="313"/>
      <c r="M561" s="1198"/>
      <c r="N561" s="144" t="str">
        <f t="shared" si="93"/>
        <v/>
      </c>
      <c r="O561" s="1558"/>
      <c r="P561" s="315" t="str">
        <f>IFERROR(VLOOKUP(F561,[1]Trainingsarten!$A$9:$N$84,12,FALSE),"")</f>
        <v/>
      </c>
      <c r="Q561" s="316" t="s">
        <v>14</v>
      </c>
      <c r="R561" s="316" t="str">
        <f>IFERROR(VLOOKUP(F561,[1]Trainingsarten!$A$9:$N$84,14,FALSE),"")</f>
        <v/>
      </c>
      <c r="S561" s="317" t="str">
        <f t="shared" si="91"/>
        <v/>
      </c>
      <c r="T561" s="393">
        <f t="shared" si="88"/>
        <v>13.297020226525621</v>
      </c>
      <c r="U561" s="92">
        <f t="shared" si="86"/>
        <v>27.396730770104277</v>
      </c>
      <c r="V561" s="318">
        <f t="shared" si="87"/>
        <v>12.551753451436685</v>
      </c>
      <c r="W561" s="321">
        <f t="shared" si="92"/>
        <v>0.48535061858678147</v>
      </c>
      <c r="X561" s="322"/>
      <c r="Y561" s="323"/>
      <c r="Z561" s="319"/>
      <c r="AA561" s="324"/>
      <c r="AB561" s="317"/>
    </row>
    <row r="562" spans="2:28" x14ac:dyDescent="0.2">
      <c r="B562" s="35" t="s">
        <v>9</v>
      </c>
      <c r="C562" s="325">
        <v>43650</v>
      </c>
      <c r="D562" s="319"/>
      <c r="E562" s="2257"/>
      <c r="F562" s="1556"/>
      <c r="G562" s="308"/>
      <c r="H562" s="1557" t="str">
        <f>IFERROR(VLOOKUP(F562,[1]Trainingsarten!$A$9:$K$84,10,FALSE),"")</f>
        <v/>
      </c>
      <c r="I562" s="356" t="str">
        <f t="shared" si="90"/>
        <v/>
      </c>
      <c r="J562" s="355"/>
      <c r="K562" s="312" t="str">
        <f>IFERROR(VLOOKUP(F562,[1]Trainingsarten!$A$9:$K$84,11,FALSE),"0")</f>
        <v>0</v>
      </c>
      <c r="L562" s="313"/>
      <c r="M562" s="1198"/>
      <c r="N562" s="144" t="str">
        <f t="shared" si="93"/>
        <v/>
      </c>
      <c r="O562" s="1558"/>
      <c r="P562" s="315" t="str">
        <f>IFERROR(VLOOKUP(F562,[1]Trainingsarten!$A$9:$N$84,12,FALSE),"")</f>
        <v/>
      </c>
      <c r="Q562" s="316" t="s">
        <v>14</v>
      </c>
      <c r="R562" s="316" t="str">
        <f>IFERROR(VLOOKUP(F562,[1]Trainingsarten!$A$9:$N$84,14,FALSE),"")</f>
        <v/>
      </c>
      <c r="S562" s="317" t="str">
        <f t="shared" si="91"/>
        <v/>
      </c>
      <c r="T562" s="393">
        <f t="shared" si="88"/>
        <v>11.397445908450532</v>
      </c>
      <c r="U562" s="92">
        <f t="shared" si="86"/>
        <v>26.744427656530366</v>
      </c>
      <c r="V562" s="318">
        <f t="shared" si="87"/>
        <v>14.099710543578656</v>
      </c>
      <c r="W562" s="321">
        <f t="shared" si="92"/>
        <v>0.42616151875912517</v>
      </c>
      <c r="X562" s="322"/>
      <c r="Y562" s="323"/>
      <c r="Z562" s="319"/>
      <c r="AA562" s="324"/>
      <c r="AB562" s="317"/>
    </row>
    <row r="563" spans="2:28" ht="16" thickBot="1" x14ac:dyDescent="0.25">
      <c r="B563" s="36">
        <f>SUM(K559:K565)</f>
        <v>45</v>
      </c>
      <c r="C563" s="325">
        <v>43651</v>
      </c>
      <c r="D563" s="319"/>
      <c r="E563" s="2257"/>
      <c r="F563" s="1556"/>
      <c r="G563" s="308"/>
      <c r="H563" s="1557" t="str">
        <f>IFERROR(VLOOKUP(F563,[1]Trainingsarten!$A$9:$K$84,10,FALSE),"")</f>
        <v/>
      </c>
      <c r="I563" s="356" t="str">
        <f t="shared" si="90"/>
        <v/>
      </c>
      <c r="J563" s="355"/>
      <c r="K563" s="312" t="str">
        <f>IFERROR(VLOOKUP(F563,[1]Trainingsarten!$A$9:$K$84,11,FALSE),"0")</f>
        <v>0</v>
      </c>
      <c r="L563" s="313"/>
      <c r="M563" s="1198"/>
      <c r="N563" s="144" t="str">
        <f t="shared" si="93"/>
        <v/>
      </c>
      <c r="O563" s="1558"/>
      <c r="P563" s="315" t="str">
        <f>IFERROR(VLOOKUP(F563,[1]Trainingsarten!$A$9:$N$84,12,FALSE),"")</f>
        <v/>
      </c>
      <c r="Q563" s="316" t="s">
        <v>14</v>
      </c>
      <c r="R563" s="316" t="str">
        <f>IFERROR(VLOOKUP(F563,[1]Trainingsarten!$A$9:$N$84,14,FALSE),"")</f>
        <v/>
      </c>
      <c r="S563" s="317" t="str">
        <f t="shared" si="91"/>
        <v/>
      </c>
      <c r="T563" s="393">
        <f t="shared" si="88"/>
        <v>9.769239350100456</v>
      </c>
      <c r="U563" s="92">
        <f t="shared" si="86"/>
        <v>26.107655569470118</v>
      </c>
      <c r="V563" s="318">
        <f t="shared" si="87"/>
        <v>15.346981748079834</v>
      </c>
      <c r="W563" s="321">
        <f t="shared" si="92"/>
        <v>0.37419060183728065</v>
      </c>
      <c r="X563" s="322"/>
      <c r="Y563" s="323"/>
      <c r="Z563" s="319"/>
      <c r="AA563" s="324"/>
      <c r="AB563" s="317"/>
    </row>
    <row r="564" spans="2:28" x14ac:dyDescent="0.2">
      <c r="B564" s="37" t="s">
        <v>27</v>
      </c>
      <c r="C564" s="325">
        <v>43652</v>
      </c>
      <c r="D564" s="319"/>
      <c r="E564" s="2257"/>
      <c r="F564" s="1556"/>
      <c r="G564" s="308"/>
      <c r="H564" s="1557" t="str">
        <f>IFERROR(VLOOKUP(F564,[1]Trainingsarten!$A$9:$K$84,10,FALSE),"")</f>
        <v/>
      </c>
      <c r="I564" s="356" t="str">
        <f t="shared" si="90"/>
        <v/>
      </c>
      <c r="J564" s="355"/>
      <c r="K564" s="312" t="str">
        <f>IFERROR(VLOOKUP(F564,[1]Trainingsarten!$A$9:$K$84,11,FALSE),"0")</f>
        <v>0</v>
      </c>
      <c r="L564" s="313"/>
      <c r="M564" s="1198"/>
      <c r="N564" s="144" t="str">
        <f t="shared" si="93"/>
        <v/>
      </c>
      <c r="O564" s="1558"/>
      <c r="P564" s="315" t="str">
        <f>IFERROR(VLOOKUP(F564,[1]Trainingsarten!$A$9:$N$84,12,FALSE),"")</f>
        <v/>
      </c>
      <c r="Q564" s="316" t="s">
        <v>14</v>
      </c>
      <c r="R564" s="316" t="str">
        <f>IFERROR(VLOOKUP(F564,[1]Trainingsarten!$A$9:$N$84,14,FALSE),"")</f>
        <v/>
      </c>
      <c r="S564" s="317" t="str">
        <f t="shared" si="91"/>
        <v/>
      </c>
      <c r="T564" s="393">
        <f t="shared" si="88"/>
        <v>8.3736337286575342</v>
      </c>
      <c r="U564" s="92">
        <f t="shared" si="86"/>
        <v>25.486044722577972</v>
      </c>
      <c r="V564" s="318">
        <f t="shared" si="87"/>
        <v>16.338416219369662</v>
      </c>
      <c r="W564" s="321">
        <f t="shared" si="92"/>
        <v>0.32855760161322206</v>
      </c>
      <c r="X564" s="322"/>
      <c r="Y564" s="323"/>
      <c r="Z564" s="319"/>
      <c r="AA564" s="324"/>
      <c r="AB564" s="317"/>
    </row>
    <row r="565" spans="2:28" ht="16" thickBot="1" x14ac:dyDescent="0.25">
      <c r="B565" s="38">
        <f>AVERAGE(W559:W565)</f>
        <v>0.40554305290958098</v>
      </c>
      <c r="C565" s="150">
        <v>43653</v>
      </c>
      <c r="D565" s="393"/>
      <c r="E565" s="2261"/>
      <c r="F565" s="1559"/>
      <c r="G565" s="984"/>
      <c r="H565" s="1560" t="str">
        <f>IFERROR(VLOOKUP(F565,[1]Trainingsarten!$A$9:$K$84,10,FALSE),"")</f>
        <v/>
      </c>
      <c r="I565" s="1327" t="str">
        <f t="shared" si="90"/>
        <v/>
      </c>
      <c r="J565" s="1561"/>
      <c r="K565" s="85" t="str">
        <f>IFERROR(VLOOKUP(F565,[1]Trainingsarten!$A$9:$K$84,11,FALSE),"0")</f>
        <v>0</v>
      </c>
      <c r="L565" s="86"/>
      <c r="M565" s="681"/>
      <c r="N565" s="88" t="str">
        <f t="shared" si="93"/>
        <v/>
      </c>
      <c r="O565" s="1562"/>
      <c r="P565" s="1260" t="str">
        <f>IFERROR(VLOOKUP(F565,[1]Trainingsarten!$A$9:$N$84,12,FALSE),"")</f>
        <v/>
      </c>
      <c r="Q565" s="1329" t="s">
        <v>14</v>
      </c>
      <c r="R565" s="1329" t="str">
        <f>IFERROR(VLOOKUP(F565,[1]Trainingsarten!$A$9:$N$84,14,FALSE),"")</f>
        <v/>
      </c>
      <c r="S565" s="53" t="str">
        <f t="shared" si="91"/>
        <v/>
      </c>
      <c r="T565" s="79">
        <f t="shared" si="88"/>
        <v>7.1774003388493153</v>
      </c>
      <c r="U565" s="1261">
        <f t="shared" si="86"/>
        <v>24.879234133945165</v>
      </c>
      <c r="V565" s="1261">
        <f t="shared" si="87"/>
        <v>17.112410993920438</v>
      </c>
      <c r="W565" s="895">
        <f t="shared" si="92"/>
        <v>0.28848960141648766</v>
      </c>
      <c r="X565" s="7"/>
      <c r="Y565" s="8"/>
      <c r="Z565" s="6"/>
      <c r="AA565" s="9"/>
      <c r="AB565" s="10"/>
    </row>
    <row r="566" spans="2:28" ht="16" thickBot="1" x14ac:dyDescent="0.25">
      <c r="B566" s="1590">
        <f>B559+1</f>
        <v>28</v>
      </c>
      <c r="C566" s="1591">
        <v>43654</v>
      </c>
      <c r="D566" s="1592"/>
      <c r="E566" s="2310"/>
      <c r="F566" s="1593"/>
      <c r="G566" s="1594"/>
      <c r="H566" s="1595" t="str">
        <f>IFERROR(VLOOKUP(F566,[1]Trainingsarten!$A$9:$K$84,10,FALSE),"")</f>
        <v/>
      </c>
      <c r="I566" s="1596" t="str">
        <f t="shared" si="90"/>
        <v/>
      </c>
      <c r="J566" s="1597"/>
      <c r="K566" s="1598" t="str">
        <f>IFERROR(VLOOKUP(F566,[1]Trainingsarten!$A$9:$K$84,11,FALSE),"0")</f>
        <v>0</v>
      </c>
      <c r="L566" s="1597"/>
      <c r="M566" s="1599"/>
      <c r="N566" s="1600" t="str">
        <f t="shared" si="93"/>
        <v/>
      </c>
      <c r="O566" s="1601"/>
      <c r="P566" s="1602" t="str">
        <f>IFERROR(VLOOKUP(F566,[1]Trainingsarten!$A$9:$N$84,12,FALSE),"")</f>
        <v/>
      </c>
      <c r="Q566" s="1603" t="s">
        <v>14</v>
      </c>
      <c r="R566" s="1603" t="str">
        <f>IFERROR(VLOOKUP(F566,[1]Trainingsarten!$A$9:$N$84,14,FALSE),"")</f>
        <v/>
      </c>
      <c r="S566" s="1604" t="str">
        <f t="shared" si="91"/>
        <v/>
      </c>
      <c r="T566" s="1276">
        <f t="shared" si="88"/>
        <v>6.1520574332994133</v>
      </c>
      <c r="U566" s="1277">
        <f t="shared" si="86"/>
        <v>24.28687141647028</v>
      </c>
      <c r="V566" s="1605">
        <f t="shared" si="87"/>
        <v>17.701833795095851</v>
      </c>
      <c r="W566" s="350">
        <f t="shared" si="92"/>
        <v>0.25330794270715989</v>
      </c>
      <c r="X566" s="7"/>
      <c r="Y566" s="8"/>
      <c r="Z566" s="6"/>
      <c r="AA566" s="9"/>
      <c r="AB566" s="10"/>
    </row>
    <row r="567" spans="2:28" x14ac:dyDescent="0.2">
      <c r="B567" s="1606" t="s">
        <v>26</v>
      </c>
      <c r="C567" s="12">
        <v>43655</v>
      </c>
      <c r="D567" s="917"/>
      <c r="E567" s="2283"/>
      <c r="F567" s="1280"/>
      <c r="G567" s="598"/>
      <c r="H567" s="1251" t="str">
        <f>IFERROR(VLOOKUP(F567,[1]Trainingsarten!$A$9:$K$84,10,FALSE),"")</f>
        <v/>
      </c>
      <c r="I567" s="701" t="str">
        <f t="shared" si="90"/>
        <v/>
      </c>
      <c r="J567" s="525"/>
      <c r="K567" s="524" t="str">
        <f>IFERROR(VLOOKUP(F567,[1]Trainingsarten!$A$9:$K$84,11,FALSE),"0")</f>
        <v>0</v>
      </c>
      <c r="L567" s="525"/>
      <c r="M567" s="1254"/>
      <c r="N567" s="144" t="str">
        <f t="shared" si="93"/>
        <v/>
      </c>
      <c r="O567" s="1255"/>
      <c r="P567" s="315" t="str">
        <f>IFERROR(VLOOKUP(F567,[1]Trainingsarten!$A$9:$N$84,12,FALSE),"")</f>
        <v/>
      </c>
      <c r="Q567" s="316" t="s">
        <v>14</v>
      </c>
      <c r="R567" s="316" t="str">
        <f>IFERROR(VLOOKUP(F567,[1]Trainingsarten!$A$9:$N$84,14,FALSE),"")</f>
        <v/>
      </c>
      <c r="S567" s="317" t="str">
        <f t="shared" si="91"/>
        <v/>
      </c>
      <c r="T567" s="393">
        <f t="shared" si="88"/>
        <v>5.2731920856852117</v>
      </c>
      <c r="U567" s="92">
        <f t="shared" si="86"/>
        <v>23.708612573220989</v>
      </c>
      <c r="V567" s="318">
        <f t="shared" si="87"/>
        <v>18.134813983170865</v>
      </c>
      <c r="W567" s="321">
        <f t="shared" si="92"/>
        <v>0.2224167301818965</v>
      </c>
      <c r="X567" s="322"/>
      <c r="Y567" s="323"/>
      <c r="Z567" s="319"/>
      <c r="AA567" s="324"/>
      <c r="AB567" s="317"/>
    </row>
    <row r="568" spans="2:28" ht="16" thickBot="1" x14ac:dyDescent="0.25">
      <c r="B568" s="33">
        <f>SUM(H566:H572)</f>
        <v>8.0399999999999991</v>
      </c>
      <c r="C568" s="325">
        <v>43656</v>
      </c>
      <c r="D568" s="519"/>
      <c r="E568" s="2265"/>
      <c r="F568" s="1556"/>
      <c r="G568" s="598"/>
      <c r="H568" s="1251" t="str">
        <f>IFERROR(VLOOKUP(F568,[1]Trainingsarten!$A$9:$K$84,10,FALSE),"")</f>
        <v/>
      </c>
      <c r="I568" s="701" t="str">
        <f t="shared" si="90"/>
        <v/>
      </c>
      <c r="J568" s="525"/>
      <c r="K568" s="524" t="str">
        <f>IFERROR(VLOOKUP(F568,[1]Trainingsarten!$A$9:$K$84,11,FALSE),"0")</f>
        <v>0</v>
      </c>
      <c r="L568" s="525"/>
      <c r="M568" s="1254"/>
      <c r="N568" s="144" t="str">
        <f t="shared" si="93"/>
        <v/>
      </c>
      <c r="O568" s="1255"/>
      <c r="P568" s="315" t="str">
        <f>IFERROR(VLOOKUP(F568,[1]Trainingsarten!$A$9:$N$84,12,FALSE),"")</f>
        <v/>
      </c>
      <c r="Q568" s="316" t="s">
        <v>14</v>
      </c>
      <c r="R568" s="316" t="str">
        <f>IFERROR(VLOOKUP(F568,[1]Trainingsarten!$A$9:$N$84,14,FALSE),"")</f>
        <v/>
      </c>
      <c r="S568" s="317" t="str">
        <f t="shared" si="91"/>
        <v/>
      </c>
      <c r="T568" s="393">
        <f t="shared" si="88"/>
        <v>4.5198789305873239</v>
      </c>
      <c r="U568" s="92">
        <f t="shared" si="86"/>
        <v>23.14412179766811</v>
      </c>
      <c r="V568" s="318">
        <f t="shared" si="87"/>
        <v>18.435420487535779</v>
      </c>
      <c r="W568" s="321">
        <f t="shared" si="92"/>
        <v>0.19529273869629935</v>
      </c>
      <c r="X568" s="322"/>
      <c r="Y568" s="323"/>
      <c r="Z568" s="319"/>
      <c r="AA568" s="324"/>
      <c r="AB568" s="317"/>
    </row>
    <row r="569" spans="2:28" x14ac:dyDescent="0.2">
      <c r="B569" s="35" t="s">
        <v>9</v>
      </c>
      <c r="C569" s="325">
        <v>43657</v>
      </c>
      <c r="D569" s="519"/>
      <c r="E569" s="2265"/>
      <c r="F569" s="1556"/>
      <c r="G569" s="598"/>
      <c r="H569" s="1251" t="str">
        <f>IFERROR(VLOOKUP(F569,[1]Trainingsarten!$A$9:$K$84,10,FALSE),"")</f>
        <v/>
      </c>
      <c r="I569" s="701" t="str">
        <f t="shared" si="90"/>
        <v/>
      </c>
      <c r="J569" s="525"/>
      <c r="K569" s="524" t="str">
        <f>IFERROR(VLOOKUP(F569,[1]Trainingsarten!$A$9:$K$84,11,FALSE),"0")</f>
        <v>0</v>
      </c>
      <c r="L569" s="525"/>
      <c r="M569" s="1254"/>
      <c r="N569" s="144" t="str">
        <f t="shared" si="93"/>
        <v/>
      </c>
      <c r="O569" s="1255"/>
      <c r="P569" s="315" t="str">
        <f>IFERROR(VLOOKUP(F569,[1]Trainingsarten!$A$9:$N$84,12,FALSE),"")</f>
        <v/>
      </c>
      <c r="Q569" s="316" t="s">
        <v>14</v>
      </c>
      <c r="R569" s="316" t="str">
        <f>IFERROR(VLOOKUP(F569,[1]Trainingsarten!$A$9:$N$84,14,FALSE),"")</f>
        <v/>
      </c>
      <c r="S569" s="317" t="str">
        <f t="shared" si="91"/>
        <v/>
      </c>
      <c r="T569" s="393">
        <f t="shared" si="88"/>
        <v>3.8741819405034206</v>
      </c>
      <c r="U569" s="92">
        <f t="shared" si="86"/>
        <v>22.59307127867601</v>
      </c>
      <c r="V569" s="318">
        <f t="shared" si="87"/>
        <v>18.624242867080785</v>
      </c>
      <c r="W569" s="321">
        <f t="shared" si="92"/>
        <v>0.17147655105040918</v>
      </c>
      <c r="X569" s="322"/>
      <c r="Y569" s="323"/>
      <c r="Z569" s="319"/>
      <c r="AA569" s="324"/>
      <c r="AB569" s="317"/>
    </row>
    <row r="570" spans="2:28" ht="16" thickBot="1" x14ac:dyDescent="0.25">
      <c r="B570" s="36">
        <f>SUM(K566:K572)</f>
        <v>46</v>
      </c>
      <c r="C570" s="325">
        <v>43658</v>
      </c>
      <c r="D570" s="519"/>
      <c r="E570" s="2265"/>
      <c r="F570" s="1556"/>
      <c r="G570" s="598"/>
      <c r="H570" s="1251" t="str">
        <f>IFERROR(VLOOKUP(F570,[1]Trainingsarten!$A$9:$K$84,10,FALSE),"")</f>
        <v/>
      </c>
      <c r="I570" s="701" t="str">
        <f t="shared" si="90"/>
        <v/>
      </c>
      <c r="J570" s="525"/>
      <c r="K570" s="524" t="str">
        <f>IFERROR(VLOOKUP(F570,[1]Trainingsarten!$A$9:$K$84,11,FALSE),"0")</f>
        <v>0</v>
      </c>
      <c r="L570" s="525"/>
      <c r="M570" s="1254"/>
      <c r="N570" s="144" t="str">
        <f t="shared" si="93"/>
        <v/>
      </c>
      <c r="O570" s="1255"/>
      <c r="P570" s="315" t="str">
        <f>IFERROR(VLOOKUP(F570,[1]Trainingsarten!$A$9:$N$84,12,FALSE),"")</f>
        <v/>
      </c>
      <c r="Q570" s="316" t="s">
        <v>14</v>
      </c>
      <c r="R570" s="316" t="str">
        <f>IFERROR(VLOOKUP(F570,[1]Trainingsarten!$A$9:$N$84,14,FALSE),"")</f>
        <v/>
      </c>
      <c r="S570" s="317" t="str">
        <f t="shared" si="91"/>
        <v/>
      </c>
      <c r="T570" s="393">
        <f t="shared" si="88"/>
        <v>3.3207273775743604</v>
      </c>
      <c r="U570" s="92">
        <f t="shared" ref="U570:U633" si="94">U569+(K570-U569)/42</f>
        <v>22.055141010136104</v>
      </c>
      <c r="V570" s="318">
        <f t="shared" ref="V570:V633" si="95">U569-T569</f>
        <v>18.718889338172591</v>
      </c>
      <c r="W570" s="321">
        <f t="shared" si="92"/>
        <v>0.15056477653206662</v>
      </c>
      <c r="X570" s="322"/>
      <c r="Y570" s="323"/>
      <c r="Z570" s="319"/>
      <c r="AA570" s="324"/>
      <c r="AB570" s="317"/>
    </row>
    <row r="571" spans="2:28" x14ac:dyDescent="0.2">
      <c r="B571" s="37" t="s">
        <v>27</v>
      </c>
      <c r="C571" s="325">
        <v>43659</v>
      </c>
      <c r="D571" s="519"/>
      <c r="E571" s="2265"/>
      <c r="F571" s="1556"/>
      <c r="G571" s="598"/>
      <c r="H571" s="1251" t="str">
        <f>IFERROR(VLOOKUP(F571,[1]Trainingsarten!$A$9:$K$84,10,FALSE),"")</f>
        <v/>
      </c>
      <c r="I571" s="701" t="str">
        <f t="shared" si="90"/>
        <v/>
      </c>
      <c r="J571" s="525"/>
      <c r="K571" s="524" t="str">
        <f>IFERROR(VLOOKUP(F571,[1]Trainingsarten!$A$9:$K$84,11,FALSE),"0")</f>
        <v>0</v>
      </c>
      <c r="L571" s="525"/>
      <c r="M571" s="1254"/>
      <c r="N571" s="144" t="str">
        <f t="shared" si="93"/>
        <v/>
      </c>
      <c r="O571" s="1255"/>
      <c r="P571" s="315" t="str">
        <f>IFERROR(VLOOKUP(F571,[1]Trainingsarten!$A$9:$N$84,12,FALSE),"")</f>
        <v/>
      </c>
      <c r="Q571" s="316" t="s">
        <v>14</v>
      </c>
      <c r="R571" s="316" t="str">
        <f>IFERROR(VLOOKUP(F571,[1]Trainingsarten!$A$9:$N$84,14,FALSE),"")</f>
        <v/>
      </c>
      <c r="S571" s="317" t="str">
        <f t="shared" si="91"/>
        <v/>
      </c>
      <c r="T571" s="393">
        <f t="shared" ref="T571:T634" si="96">T570+(K571-T570)/7</f>
        <v>2.8463377522065945</v>
      </c>
      <c r="U571" s="92">
        <f t="shared" si="94"/>
        <v>21.530018605132863</v>
      </c>
      <c r="V571" s="318">
        <f t="shared" si="95"/>
        <v>18.734413632561743</v>
      </c>
      <c r="W571" s="321">
        <f t="shared" si="92"/>
        <v>0.13220321841839994</v>
      </c>
      <c r="X571" s="322"/>
      <c r="Y571" s="323"/>
      <c r="Z571" s="319"/>
      <c r="AA571" s="324"/>
      <c r="AB571" s="317"/>
    </row>
    <row r="572" spans="2:28" ht="16" thickBot="1" x14ac:dyDescent="0.25">
      <c r="B572" s="38">
        <f>AVERAGE(W566:W572)</f>
        <v>0.21896758954928017</v>
      </c>
      <c r="C572" s="269">
        <v>43660</v>
      </c>
      <c r="D572" s="530" t="s">
        <v>152</v>
      </c>
      <c r="E572" s="2266"/>
      <c r="F572" s="1580" t="s">
        <v>84</v>
      </c>
      <c r="G572" s="602">
        <v>3.0659722222222224E-2</v>
      </c>
      <c r="H572" s="1282">
        <v>8.0399999999999991</v>
      </c>
      <c r="I572" s="706">
        <f t="shared" si="90"/>
        <v>3.813398286346048E-3</v>
      </c>
      <c r="J572" s="537">
        <v>143</v>
      </c>
      <c r="K572" s="536">
        <v>46</v>
      </c>
      <c r="L572" s="537">
        <v>216</v>
      </c>
      <c r="M572" s="1283"/>
      <c r="N572" s="49">
        <f t="shared" si="93"/>
        <v>1.0621964802851414</v>
      </c>
      <c r="O572" s="1284" t="s">
        <v>171</v>
      </c>
      <c r="P572" s="341" t="str">
        <f>IFERROR(VLOOKUP(F572,[1]Trainingsarten!$A$9:$N$84,12,FALSE),"")</f>
        <v/>
      </c>
      <c r="Q572" s="342" t="s">
        <v>14</v>
      </c>
      <c r="R572" s="342" t="str">
        <f>IFERROR(VLOOKUP(F572,[1]Trainingsarten!$A$9:$N$84,14,FALSE),"")</f>
        <v/>
      </c>
      <c r="S572" s="53">
        <f t="shared" si="91"/>
        <v>1.5104895104895104</v>
      </c>
      <c r="T572" s="55">
        <f t="shared" si="96"/>
        <v>9.0111466447485089</v>
      </c>
      <c r="U572" s="343">
        <f t="shared" si="94"/>
        <v>22.112637209772558</v>
      </c>
      <c r="V572" s="343">
        <f t="shared" si="95"/>
        <v>18.683680852926269</v>
      </c>
      <c r="W572" s="94">
        <f t="shared" si="92"/>
        <v>0.40751116925872971</v>
      </c>
      <c r="X572" s="322"/>
      <c r="Y572" s="323"/>
      <c r="Z572" s="319"/>
      <c r="AA572" s="324"/>
      <c r="AB572" s="317"/>
    </row>
    <row r="573" spans="2:28" ht="16" thickBot="1" x14ac:dyDescent="0.25">
      <c r="B573" s="1607">
        <f>B566+1</f>
        <v>29</v>
      </c>
      <c r="C573" s="389">
        <v>43661</v>
      </c>
      <c r="D573" s="60"/>
      <c r="E573" s="2247"/>
      <c r="F573" s="1584"/>
      <c r="G573" s="1247"/>
      <c r="H573" s="1248" t="str">
        <f>IFERROR(VLOOKUP(F573,[1]Trainingsarten!$A$9:$K$84,10,FALSE),"")</f>
        <v/>
      </c>
      <c r="I573" s="64" t="str">
        <f t="shared" si="90"/>
        <v/>
      </c>
      <c r="J573" s="1287"/>
      <c r="K573" s="551" t="str">
        <f>IFERROR(VLOOKUP(F573,[1]Trainingsarten!$A$9:$K$84,11,FALSE),"0")</f>
        <v>0</v>
      </c>
      <c r="L573" s="552"/>
      <c r="M573" s="809"/>
      <c r="N573" s="69" t="str">
        <f t="shared" si="93"/>
        <v/>
      </c>
      <c r="O573" s="1249"/>
      <c r="P573" s="347" t="str">
        <f>IFERROR(VLOOKUP(F573,[1]Trainingsarten!$A$9:$N$84,12,FALSE),"")</f>
        <v/>
      </c>
      <c r="Q573" s="72" t="s">
        <v>14</v>
      </c>
      <c r="R573" s="72" t="str">
        <f>IFERROR(VLOOKUP(F573,[1]Trainingsarten!$A$9:$N$84,14,FALSE),"")</f>
        <v/>
      </c>
      <c r="S573" s="1608" t="str">
        <f t="shared" si="91"/>
        <v/>
      </c>
      <c r="T573" s="2">
        <f t="shared" si="96"/>
        <v>7.7238399812130076</v>
      </c>
      <c r="U573" s="4">
        <f t="shared" si="94"/>
        <v>21.586145847635116</v>
      </c>
      <c r="V573" s="349">
        <f t="shared" si="95"/>
        <v>13.101490565024049</v>
      </c>
      <c r="W573" s="1609">
        <f t="shared" si="92"/>
        <v>0.35781468520278703</v>
      </c>
      <c r="X573" s="322"/>
      <c r="Y573" s="323"/>
      <c r="Z573" s="319"/>
      <c r="AA573" s="324"/>
      <c r="AB573" s="317"/>
    </row>
    <row r="574" spans="2:28" x14ac:dyDescent="0.2">
      <c r="B574" s="1610" t="s">
        <v>26</v>
      </c>
      <c r="C574" s="325">
        <v>43662</v>
      </c>
      <c r="D574" s="319"/>
      <c r="E574" s="2257"/>
      <c r="F574" s="1556"/>
      <c r="G574" s="598"/>
      <c r="H574" s="1251" t="str">
        <f>IFERROR(VLOOKUP(F574,[1]Trainingsarten!$A$9:$K$84,10,FALSE),"")</f>
        <v/>
      </c>
      <c r="I574" s="356" t="str">
        <f t="shared" si="90"/>
        <v/>
      </c>
      <c r="J574" s="1256"/>
      <c r="K574" s="524" t="str">
        <f>IFERROR(VLOOKUP(F574,[1]Trainingsarten!$A$9:$K$84,11,FALSE),"0")</f>
        <v>0</v>
      </c>
      <c r="L574" s="525"/>
      <c r="M574" s="1254"/>
      <c r="N574" s="144" t="str">
        <f t="shared" si="93"/>
        <v/>
      </c>
      <c r="O574" s="1255"/>
      <c r="P574" s="315" t="str">
        <f>IFERROR(VLOOKUP(F574,[1]Trainingsarten!$A$9:$N$84,12,FALSE),"")</f>
        <v/>
      </c>
      <c r="Q574" s="316" t="s">
        <v>14</v>
      </c>
      <c r="R574" s="316" t="str">
        <f>IFERROR(VLOOKUP(F574,[1]Trainingsarten!$A$9:$N$84,14,FALSE),"")</f>
        <v/>
      </c>
      <c r="S574" s="317" t="str">
        <f t="shared" si="91"/>
        <v/>
      </c>
      <c r="T574" s="393">
        <f t="shared" si="96"/>
        <v>6.6204342696111489</v>
      </c>
      <c r="U574" s="92">
        <f t="shared" si="94"/>
        <v>21.072189994119995</v>
      </c>
      <c r="V574" s="318">
        <f t="shared" si="95"/>
        <v>13.862305866422108</v>
      </c>
      <c r="W574" s="321">
        <f t="shared" si="92"/>
        <v>0.31417874798293494</v>
      </c>
      <c r="X574" s="322"/>
      <c r="Y574" s="323"/>
      <c r="Z574" s="319"/>
      <c r="AA574" s="324"/>
      <c r="AB574" s="317"/>
    </row>
    <row r="575" spans="2:28" ht="16" thickBot="1" x14ac:dyDescent="0.25">
      <c r="B575" s="33">
        <f>SUM(H573:H579)</f>
        <v>17.2</v>
      </c>
      <c r="C575" s="325">
        <v>43663</v>
      </c>
      <c r="D575" s="319" t="s">
        <v>154</v>
      </c>
      <c r="E575" s="2257"/>
      <c r="F575" s="1556" t="s">
        <v>84</v>
      </c>
      <c r="G575" s="598">
        <v>3.6030092592592593E-2</v>
      </c>
      <c r="H575" s="1251">
        <v>8.91</v>
      </c>
      <c r="I575" s="356">
        <f t="shared" si="90"/>
        <v>4.0437814357567447E-3</v>
      </c>
      <c r="J575" s="1256">
        <v>146</v>
      </c>
      <c r="K575" s="524">
        <v>48</v>
      </c>
      <c r="L575" s="525">
        <v>207</v>
      </c>
      <c r="M575" s="1254"/>
      <c r="N575" s="144">
        <f t="shared" si="93"/>
        <v>1.079436152570481</v>
      </c>
      <c r="O575" s="1255" t="s">
        <v>267</v>
      </c>
      <c r="P575" s="315" t="str">
        <f>IFERROR(VLOOKUP(F575,[1]Trainingsarten!$A$9:$N$84,12,FALSE),"")</f>
        <v/>
      </c>
      <c r="Q575" s="316" t="s">
        <v>14</v>
      </c>
      <c r="R575" s="316" t="str">
        <f>IFERROR(VLOOKUP(F575,[1]Trainingsarten!$A$9:$N$84,14,FALSE),"")</f>
        <v/>
      </c>
      <c r="S575" s="317">
        <f t="shared" si="91"/>
        <v>1.4178082191780821</v>
      </c>
      <c r="T575" s="393">
        <f t="shared" si="96"/>
        <v>12.531800802523842</v>
      </c>
      <c r="U575" s="92">
        <f t="shared" si="94"/>
        <v>21.713328327593327</v>
      </c>
      <c r="V575" s="318">
        <f t="shared" si="95"/>
        <v>14.451755724508846</v>
      </c>
      <c r="W575" s="321">
        <f t="shared" si="92"/>
        <v>0.57714785193011664</v>
      </c>
      <c r="X575" s="322"/>
      <c r="Y575" s="323"/>
      <c r="Z575" s="319"/>
      <c r="AA575" s="324"/>
      <c r="AB575" s="317"/>
    </row>
    <row r="576" spans="2:28" x14ac:dyDescent="0.2">
      <c r="B576" s="35" t="s">
        <v>9</v>
      </c>
      <c r="C576" s="325">
        <v>43664</v>
      </c>
      <c r="D576" s="319"/>
      <c r="E576" s="2257"/>
      <c r="F576" s="1556"/>
      <c r="G576" s="598"/>
      <c r="H576" s="1251" t="str">
        <f>IFERROR(VLOOKUP(F576,[1]Trainingsarten!$A$9:$K$84,10,FALSE),"")</f>
        <v/>
      </c>
      <c r="I576" s="356" t="str">
        <f t="shared" si="90"/>
        <v/>
      </c>
      <c r="J576" s="1256"/>
      <c r="K576" s="524" t="str">
        <f>IFERROR(VLOOKUP(F576,[1]Trainingsarten!$A$9:$K$84,11,FALSE),"0")</f>
        <v>0</v>
      </c>
      <c r="L576" s="525"/>
      <c r="M576" s="1254"/>
      <c r="N576" s="144" t="str">
        <f t="shared" si="93"/>
        <v/>
      </c>
      <c r="O576" s="1255"/>
      <c r="P576" s="315" t="str">
        <f>IFERROR(VLOOKUP(F576,[1]Trainingsarten!$A$9:$N$84,12,FALSE),"")</f>
        <v/>
      </c>
      <c r="Q576" s="316" t="s">
        <v>14</v>
      </c>
      <c r="R576" s="316" t="str">
        <f>IFERROR(VLOOKUP(F576,[1]Trainingsarten!$A$9:$N$84,14,FALSE),"")</f>
        <v/>
      </c>
      <c r="S576" s="317" t="str">
        <f t="shared" si="91"/>
        <v/>
      </c>
      <c r="T576" s="393">
        <f t="shared" si="96"/>
        <v>10.741543545020436</v>
      </c>
      <c r="U576" s="92">
        <f t="shared" si="94"/>
        <v>21.196344319793486</v>
      </c>
      <c r="V576" s="318">
        <f t="shared" si="95"/>
        <v>9.1815275250694857</v>
      </c>
      <c r="W576" s="321">
        <f t="shared" si="92"/>
        <v>0.50676396754839514</v>
      </c>
      <c r="X576" s="322"/>
      <c r="Y576" s="323"/>
      <c r="Z576" s="319"/>
      <c r="AA576" s="324"/>
      <c r="AB576" s="317"/>
    </row>
    <row r="577" spans="2:28" ht="16" thickBot="1" x14ac:dyDescent="0.25">
      <c r="B577" s="36">
        <f>SUM(K573:K579)</f>
        <v>94</v>
      </c>
      <c r="C577" s="325">
        <v>43665</v>
      </c>
      <c r="D577" s="319"/>
      <c r="E577" s="2257"/>
      <c r="F577" s="1556"/>
      <c r="G577" s="598"/>
      <c r="H577" s="1251" t="str">
        <f>IFERROR(VLOOKUP(F577,[1]Trainingsarten!$A$9:$K$84,10,FALSE),"")</f>
        <v/>
      </c>
      <c r="I577" s="356" t="str">
        <f t="shared" si="90"/>
        <v/>
      </c>
      <c r="J577" s="1256"/>
      <c r="K577" s="524" t="str">
        <f>IFERROR(VLOOKUP(F577,[1]Trainingsarten!$A$9:$K$84,11,FALSE),"0")</f>
        <v>0</v>
      </c>
      <c r="L577" s="525"/>
      <c r="M577" s="1254"/>
      <c r="N577" s="144" t="str">
        <f t="shared" si="93"/>
        <v/>
      </c>
      <c r="O577" s="1255"/>
      <c r="P577" s="315" t="str">
        <f>IFERROR(VLOOKUP(F577,[1]Trainingsarten!$A$9:$N$84,12,FALSE),"")</f>
        <v/>
      </c>
      <c r="Q577" s="316" t="s">
        <v>14</v>
      </c>
      <c r="R577" s="316" t="str">
        <f>IFERROR(VLOOKUP(F577,[1]Trainingsarten!$A$9:$N$84,14,FALSE),"")</f>
        <v/>
      </c>
      <c r="S577" s="317" t="str">
        <f t="shared" si="91"/>
        <v/>
      </c>
      <c r="T577" s="393">
        <f t="shared" si="96"/>
        <v>9.2070373243032311</v>
      </c>
      <c r="U577" s="92">
        <f t="shared" si="94"/>
        <v>20.691669455036497</v>
      </c>
      <c r="V577" s="318">
        <f t="shared" si="95"/>
        <v>10.45480077477305</v>
      </c>
      <c r="W577" s="321">
        <f t="shared" si="92"/>
        <v>0.44496348370102995</v>
      </c>
      <c r="X577" s="322"/>
      <c r="Y577" s="323"/>
      <c r="Z577" s="319"/>
      <c r="AA577" s="324"/>
      <c r="AB577" s="317"/>
    </row>
    <row r="578" spans="2:28" x14ac:dyDescent="0.2">
      <c r="B578" s="37" t="s">
        <v>27</v>
      </c>
      <c r="C578" s="325">
        <v>43666</v>
      </c>
      <c r="D578" s="319" t="s">
        <v>155</v>
      </c>
      <c r="E578" s="2257"/>
      <c r="F578" s="1556" t="s">
        <v>84</v>
      </c>
      <c r="G578" s="598">
        <v>3.2129629629629626E-2</v>
      </c>
      <c r="H578" s="1251">
        <v>8.2899999999999991</v>
      </c>
      <c r="I578" s="356">
        <f t="shared" si="90"/>
        <v>3.875709243622392E-3</v>
      </c>
      <c r="J578" s="1256">
        <v>147</v>
      </c>
      <c r="K578" s="524">
        <v>46</v>
      </c>
      <c r="L578" s="525">
        <v>215</v>
      </c>
      <c r="M578" s="1254"/>
      <c r="N578" s="144">
        <f t="shared" si="93"/>
        <v>1.0745548493959636</v>
      </c>
      <c r="O578" s="1255" t="s">
        <v>269</v>
      </c>
      <c r="P578" s="315" t="str">
        <f>IFERROR(VLOOKUP(F578,[1]Trainingsarten!$A$9:$N$84,12,FALSE),"")</f>
        <v/>
      </c>
      <c r="Q578" s="316" t="s">
        <v>14</v>
      </c>
      <c r="R578" s="316" t="str">
        <f>IFERROR(VLOOKUP(F578,[1]Trainingsarten!$A$9:$N$84,14,FALSE),"")</f>
        <v/>
      </c>
      <c r="S578" s="317">
        <f t="shared" si="91"/>
        <v>1.4625850340136055</v>
      </c>
      <c r="T578" s="393">
        <f t="shared" si="96"/>
        <v>14.463174849402769</v>
      </c>
      <c r="U578" s="92">
        <f t="shared" si="94"/>
        <v>21.294248753726105</v>
      </c>
      <c r="V578" s="318">
        <f t="shared" si="95"/>
        <v>11.484632130733265</v>
      </c>
      <c r="W578" s="321">
        <f t="shared" si="92"/>
        <v>0.67920568678770488</v>
      </c>
      <c r="X578" s="322"/>
      <c r="Y578" s="323"/>
      <c r="Z578" s="319"/>
      <c r="AA578" s="324"/>
      <c r="AB578" s="317"/>
    </row>
    <row r="579" spans="2:28" ht="16" thickBot="1" x14ac:dyDescent="0.25">
      <c r="B579" s="38">
        <f>AVERAGE(W573:W579)</f>
        <v>0.49663573544818501</v>
      </c>
      <c r="C579" s="150">
        <v>43667</v>
      </c>
      <c r="D579" s="393"/>
      <c r="E579" s="2261"/>
      <c r="F579" s="1559"/>
      <c r="G579" s="1257"/>
      <c r="H579" s="1258" t="str">
        <f>IFERROR(VLOOKUP(F579,[1]Trainingsarten!$A$9:$K$84,10,FALSE),"")</f>
        <v/>
      </c>
      <c r="I579" s="1327" t="str">
        <f t="shared" si="90"/>
        <v/>
      </c>
      <c r="J579" s="1328"/>
      <c r="K579" s="573" t="str">
        <f>IFERROR(VLOOKUP(F579,[1]Trainingsarten!$A$9:$K$84,11,FALSE),"0")</f>
        <v>0</v>
      </c>
      <c r="L579" s="574"/>
      <c r="M579" s="729"/>
      <c r="N579" s="88" t="str">
        <f t="shared" si="93"/>
        <v/>
      </c>
      <c r="O579" s="1259"/>
      <c r="P579" s="1260" t="str">
        <f>IFERROR(VLOOKUP(F579,[1]Trainingsarten!$A$9:$N$84,12,FALSE),"")</f>
        <v/>
      </c>
      <c r="Q579" s="1329" t="s">
        <v>14</v>
      </c>
      <c r="R579" s="1329" t="str">
        <f>IFERROR(VLOOKUP(F579,[1]Trainingsarten!$A$9:$N$84,14,FALSE),"")</f>
        <v/>
      </c>
      <c r="S579" s="53" t="str">
        <f t="shared" si="91"/>
        <v/>
      </c>
      <c r="T579" s="79">
        <f t="shared" si="96"/>
        <v>12.397007013773802</v>
      </c>
      <c r="U579" s="1261">
        <f t="shared" si="94"/>
        <v>20.787242831018339</v>
      </c>
      <c r="V579" s="1261">
        <f t="shared" si="95"/>
        <v>6.8310739043233362</v>
      </c>
      <c r="W579" s="895">
        <f t="shared" si="92"/>
        <v>0.59637572498432634</v>
      </c>
      <c r="X579" s="7"/>
      <c r="Y579" s="8"/>
      <c r="Z579" s="6"/>
      <c r="AA579" s="9"/>
      <c r="AB579" s="10"/>
    </row>
    <row r="580" spans="2:28" ht="16" thickBot="1" x14ac:dyDescent="0.25">
      <c r="B580" s="1611">
        <f>B573+1</f>
        <v>30</v>
      </c>
      <c r="C580" s="1612">
        <v>43668</v>
      </c>
      <c r="D580" s="1613"/>
      <c r="E580" s="2311"/>
      <c r="F580" s="1614"/>
      <c r="G580" s="1615"/>
      <c r="H580" s="1616" t="str">
        <f>IFERROR(VLOOKUP(F580,[1]Trainingsarten!$A$9:$K$84,10,FALSE),"")</f>
        <v/>
      </c>
      <c r="I580" s="1617" t="str">
        <f t="shared" si="90"/>
        <v/>
      </c>
      <c r="J580" s="1618"/>
      <c r="K580" s="1619" t="str">
        <f>IFERROR(VLOOKUP(F580,[1]Trainingsarten!$A$9:$K$84,11,FALSE),"0")</f>
        <v>0</v>
      </c>
      <c r="L580" s="1618"/>
      <c r="M580" s="1620"/>
      <c r="N580" s="1621" t="str">
        <f t="shared" si="93"/>
        <v/>
      </c>
      <c r="O580" s="1622"/>
      <c r="P580" s="1623" t="str">
        <f>IFERROR(VLOOKUP(F580,[1]Trainingsarten!$A$9:$N$84,12,FALSE),"")</f>
        <v/>
      </c>
      <c r="Q580" s="1624" t="s">
        <v>14</v>
      </c>
      <c r="R580" s="1624" t="str">
        <f>IFERROR(VLOOKUP(F580,[1]Trainingsarten!$A$9:$N$84,14,FALSE),"")</f>
        <v/>
      </c>
      <c r="S580" s="1625" t="str">
        <f t="shared" si="91"/>
        <v/>
      </c>
      <c r="T580" s="1276">
        <f t="shared" si="96"/>
        <v>10.626006011806115</v>
      </c>
      <c r="U580" s="1277">
        <f t="shared" si="94"/>
        <v>20.292308477898857</v>
      </c>
      <c r="V580" s="1626">
        <f t="shared" si="95"/>
        <v>8.3902358172445375</v>
      </c>
      <c r="W580" s="350">
        <f t="shared" si="92"/>
        <v>0.52364697803501814</v>
      </c>
      <c r="X580" s="7"/>
      <c r="Y580" s="8"/>
      <c r="Z580" s="6"/>
      <c r="AA580" s="9"/>
      <c r="AB580" s="10"/>
    </row>
    <row r="581" spans="2:28" x14ac:dyDescent="0.2">
      <c r="B581" s="1627" t="s">
        <v>26</v>
      </c>
      <c r="C581" s="12">
        <v>43669</v>
      </c>
      <c r="D581" s="6" t="s">
        <v>157</v>
      </c>
      <c r="E581" s="2244"/>
      <c r="F581" s="1556" t="s">
        <v>84</v>
      </c>
      <c r="G581" s="598">
        <v>3.75462962962963E-2</v>
      </c>
      <c r="H581" s="1251">
        <v>9.52</v>
      </c>
      <c r="I581" s="701">
        <f t="shared" si="90"/>
        <v>3.9439386865857459E-3</v>
      </c>
      <c r="J581" s="525">
        <v>130</v>
      </c>
      <c r="K581" s="524">
        <v>53</v>
      </c>
      <c r="L581" s="525">
        <v>211</v>
      </c>
      <c r="M581" s="1254"/>
      <c r="N581" s="144">
        <f t="shared" si="93"/>
        <v>1.0731280571930266</v>
      </c>
      <c r="O581" s="1255" t="s">
        <v>267</v>
      </c>
      <c r="P581" s="315" t="str">
        <f>IFERROR(VLOOKUP(F581,[1]Trainingsarten!$A$9:$N$84,12,FALSE),"")</f>
        <v/>
      </c>
      <c r="Q581" s="316" t="s">
        <v>14</v>
      </c>
      <c r="R581" s="316" t="str">
        <f>IFERROR(VLOOKUP(F581,[1]Trainingsarten!$A$9:$N$84,14,FALSE),"")</f>
        <v/>
      </c>
      <c r="S581" s="317">
        <f t="shared" si="91"/>
        <v>1.6230769230769231</v>
      </c>
      <c r="T581" s="393">
        <f t="shared" si="96"/>
        <v>16.679433724405243</v>
      </c>
      <c r="U581" s="92">
        <f t="shared" si="94"/>
        <v>21.071063037948885</v>
      </c>
      <c r="V581" s="318">
        <f t="shared" si="95"/>
        <v>9.6663024660927412</v>
      </c>
      <c r="W581" s="321">
        <f t="shared" si="92"/>
        <v>0.79158007806087716</v>
      </c>
      <c r="X581" s="322"/>
      <c r="Y581" s="323"/>
      <c r="Z581" s="319"/>
      <c r="AA581" s="324"/>
      <c r="AB581" s="317"/>
    </row>
    <row r="582" spans="2:28" ht="16" thickBot="1" x14ac:dyDescent="0.25">
      <c r="B582" s="33">
        <f>SUM(H580:H586)</f>
        <v>29.03</v>
      </c>
      <c r="C582" s="325">
        <v>43670</v>
      </c>
      <c r="D582" s="319"/>
      <c r="E582" s="2257"/>
      <c r="F582" s="1556"/>
      <c r="G582" s="598"/>
      <c r="H582" s="1251" t="str">
        <f>IFERROR(VLOOKUP(F582,[1]Trainingsarten!$A$9:$K$84,10,FALSE),"")</f>
        <v/>
      </c>
      <c r="I582" s="701" t="str">
        <f t="shared" si="90"/>
        <v/>
      </c>
      <c r="J582" s="525"/>
      <c r="K582" s="524" t="str">
        <f>IFERROR(VLOOKUP(F582,[1]Trainingsarten!$A$9:$K$84,11,FALSE),"0")</f>
        <v>0</v>
      </c>
      <c r="L582" s="525"/>
      <c r="M582" s="1254"/>
      <c r="N582" s="144" t="str">
        <f t="shared" si="93"/>
        <v/>
      </c>
      <c r="O582" s="1255"/>
      <c r="P582" s="315" t="str">
        <f>IFERROR(VLOOKUP(F582,[1]Trainingsarten!$A$9:$N$84,12,FALSE),"")</f>
        <v/>
      </c>
      <c r="Q582" s="316" t="s">
        <v>14</v>
      </c>
      <c r="R582" s="316" t="str">
        <f>IFERROR(VLOOKUP(F582,[1]Trainingsarten!$A$9:$N$84,14,FALSE),"")</f>
        <v/>
      </c>
      <c r="S582" s="317" t="str">
        <f t="shared" si="91"/>
        <v/>
      </c>
      <c r="T582" s="393">
        <f t="shared" si="96"/>
        <v>14.296657478061636</v>
      </c>
      <c r="U582" s="92">
        <f t="shared" si="94"/>
        <v>20.569371060854863</v>
      </c>
      <c r="V582" s="318">
        <f t="shared" si="95"/>
        <v>4.3916293135436426</v>
      </c>
      <c r="W582" s="321">
        <f t="shared" si="92"/>
        <v>0.69504592219979466</v>
      </c>
      <c r="X582" s="322"/>
      <c r="Y582" s="323"/>
      <c r="Z582" s="319"/>
      <c r="AA582" s="324"/>
      <c r="AB582" s="317"/>
    </row>
    <row r="583" spans="2:28" x14ac:dyDescent="0.2">
      <c r="B583" s="35" t="s">
        <v>9</v>
      </c>
      <c r="C583" s="325">
        <v>43671</v>
      </c>
      <c r="D583" s="319"/>
      <c r="E583" s="2257"/>
      <c r="F583" s="1556"/>
      <c r="G583" s="598"/>
      <c r="H583" s="1251" t="str">
        <f>IFERROR(VLOOKUP(F583,[1]Trainingsarten!$A$9:$K$84,10,FALSE),"")</f>
        <v/>
      </c>
      <c r="I583" s="701" t="str">
        <f t="shared" si="90"/>
        <v/>
      </c>
      <c r="J583" s="525"/>
      <c r="K583" s="524" t="str">
        <f>IFERROR(VLOOKUP(F583,[1]Trainingsarten!$A$9:$K$84,11,FALSE),"0")</f>
        <v>0</v>
      </c>
      <c r="L583" s="525"/>
      <c r="M583" s="1254"/>
      <c r="N583" s="144" t="str">
        <f t="shared" si="93"/>
        <v/>
      </c>
      <c r="O583" s="1255"/>
      <c r="P583" s="315" t="str">
        <f>IFERROR(VLOOKUP(F583,[1]Trainingsarten!$A$9:$N$84,12,FALSE),"")</f>
        <v/>
      </c>
      <c r="Q583" s="316" t="s">
        <v>14</v>
      </c>
      <c r="R583" s="316" t="str">
        <f>IFERROR(VLOOKUP(F583,[1]Trainingsarten!$A$9:$N$84,14,FALSE),"")</f>
        <v/>
      </c>
      <c r="S583" s="317" t="str">
        <f t="shared" si="91"/>
        <v/>
      </c>
      <c r="T583" s="393">
        <f t="shared" si="96"/>
        <v>12.254277838338545</v>
      </c>
      <c r="U583" s="92">
        <f t="shared" si="94"/>
        <v>20.07962413083451</v>
      </c>
      <c r="V583" s="318">
        <f t="shared" si="95"/>
        <v>6.2727135827932265</v>
      </c>
      <c r="W583" s="321">
        <f t="shared" si="92"/>
        <v>0.6102842243705513</v>
      </c>
      <c r="X583" s="322"/>
      <c r="Y583" s="323"/>
      <c r="Z583" s="319"/>
      <c r="AA583" s="324"/>
      <c r="AB583" s="317"/>
    </row>
    <row r="584" spans="2:28" ht="16" thickBot="1" x14ac:dyDescent="0.25">
      <c r="B584" s="36">
        <f>SUM(K580:K586)</f>
        <v>160</v>
      </c>
      <c r="C584" s="325">
        <v>43672</v>
      </c>
      <c r="D584" s="319" t="s">
        <v>158</v>
      </c>
      <c r="E584" s="2257"/>
      <c r="F584" s="1556" t="s">
        <v>275</v>
      </c>
      <c r="G584" s="598">
        <v>4.2164351851851856E-2</v>
      </c>
      <c r="H584" s="1251">
        <v>10.68</v>
      </c>
      <c r="I584" s="701">
        <f t="shared" si="90"/>
        <v>3.9479730198363162E-3</v>
      </c>
      <c r="J584" s="525">
        <v>132</v>
      </c>
      <c r="K584" s="524">
        <v>59</v>
      </c>
      <c r="L584" s="525">
        <v>211</v>
      </c>
      <c r="M584" s="1254"/>
      <c r="N584" s="144">
        <f t="shared" si="93"/>
        <v>1.0742257812063281</v>
      </c>
      <c r="O584" s="1255" t="s">
        <v>267</v>
      </c>
      <c r="P584" s="315" t="str">
        <f>IFERROR(VLOOKUP(F584,[1]Trainingsarten!$A$9:$N$84,12,FALSE),"")</f>
        <v/>
      </c>
      <c r="Q584" s="316" t="s">
        <v>14</v>
      </c>
      <c r="R584" s="316" t="str">
        <f>IFERROR(VLOOKUP(F584,[1]Trainingsarten!$A$9:$N$84,14,FALSE),"")</f>
        <v/>
      </c>
      <c r="S584" s="317">
        <f t="shared" si="91"/>
        <v>1.5984848484848484</v>
      </c>
      <c r="T584" s="393">
        <f t="shared" si="96"/>
        <v>18.932238147147324</v>
      </c>
      <c r="U584" s="92">
        <f t="shared" si="94"/>
        <v>21.006299746767024</v>
      </c>
      <c r="V584" s="318">
        <f t="shared" si="95"/>
        <v>7.8253462924959649</v>
      </c>
      <c r="W584" s="321">
        <f t="shared" si="92"/>
        <v>0.90126478129786236</v>
      </c>
      <c r="X584" s="322"/>
      <c r="Y584" s="323"/>
      <c r="Z584" s="319"/>
      <c r="AA584" s="324"/>
      <c r="AB584" s="317"/>
    </row>
    <row r="585" spans="2:28" x14ac:dyDescent="0.2">
      <c r="B585" s="37" t="s">
        <v>27</v>
      </c>
      <c r="C585" s="325">
        <v>43673</v>
      </c>
      <c r="D585" s="319"/>
      <c r="E585" s="2257"/>
      <c r="F585" s="1556"/>
      <c r="G585" s="598"/>
      <c r="H585" s="1251" t="str">
        <f>IFERROR(VLOOKUP(F585,[1]Trainingsarten!$A$9:$K$84,10,FALSE),"")</f>
        <v/>
      </c>
      <c r="I585" s="701" t="str">
        <f t="shared" si="90"/>
        <v/>
      </c>
      <c r="J585" s="525"/>
      <c r="K585" s="524" t="str">
        <f>IFERROR(VLOOKUP(F585,[1]Trainingsarten!$A$9:$K$84,11,FALSE),"0")</f>
        <v>0</v>
      </c>
      <c r="L585" s="525"/>
      <c r="M585" s="1254"/>
      <c r="N585" s="144" t="str">
        <f t="shared" si="93"/>
        <v/>
      </c>
      <c r="O585" s="1255"/>
      <c r="P585" s="315" t="str">
        <f>IFERROR(VLOOKUP(F585,[1]Trainingsarten!$A$9:$N$84,12,FALSE),"")</f>
        <v/>
      </c>
      <c r="Q585" s="316" t="s">
        <v>14</v>
      </c>
      <c r="R585" s="316" t="str">
        <f>IFERROR(VLOOKUP(F585,[1]Trainingsarten!$A$9:$N$84,14,FALSE),"")</f>
        <v/>
      </c>
      <c r="S585" s="317" t="str">
        <f t="shared" si="91"/>
        <v/>
      </c>
      <c r="T585" s="393">
        <f t="shared" si="96"/>
        <v>16.227632697554849</v>
      </c>
      <c r="U585" s="92">
        <f t="shared" si="94"/>
        <v>20.506149752796379</v>
      </c>
      <c r="V585" s="318">
        <f t="shared" si="95"/>
        <v>2.0740615996197</v>
      </c>
      <c r="W585" s="321">
        <f t="shared" si="92"/>
        <v>0.79135444211519634</v>
      </c>
      <c r="X585" s="322"/>
      <c r="Y585" s="323"/>
      <c r="Z585" s="319"/>
      <c r="AA585" s="324"/>
      <c r="AB585" s="317"/>
    </row>
    <row r="586" spans="2:28" ht="16" thickBot="1" x14ac:dyDescent="0.25">
      <c r="B586" s="38">
        <f>AVERAGE(W580:W586)</f>
        <v>0.75636378955849104</v>
      </c>
      <c r="C586" s="269">
        <v>43674</v>
      </c>
      <c r="D586" s="55" t="s">
        <v>159</v>
      </c>
      <c r="E586" s="2255"/>
      <c r="F586" s="1580" t="s">
        <v>84</v>
      </c>
      <c r="G586" s="602">
        <v>3.4444444444444444E-2</v>
      </c>
      <c r="H586" s="1282">
        <v>8.83</v>
      </c>
      <c r="I586" s="706">
        <f t="shared" si="90"/>
        <v>3.9008430854410468E-3</v>
      </c>
      <c r="J586" s="537">
        <v>143</v>
      </c>
      <c r="K586" s="536">
        <v>48</v>
      </c>
      <c r="L586" s="537">
        <v>214</v>
      </c>
      <c r="M586" s="1283"/>
      <c r="N586" s="49">
        <f t="shared" si="93"/>
        <v>1.076492959889116</v>
      </c>
      <c r="O586" s="1284" t="s">
        <v>267</v>
      </c>
      <c r="P586" s="341" t="str">
        <f>IFERROR(VLOOKUP(F586,[1]Trainingsarten!$A$9:$N$84,12,FALSE),"")</f>
        <v/>
      </c>
      <c r="Q586" s="342" t="s">
        <v>14</v>
      </c>
      <c r="R586" s="342" t="str">
        <f>IFERROR(VLOOKUP(F586,[1]Trainingsarten!$A$9:$N$84,14,FALSE),"")</f>
        <v/>
      </c>
      <c r="S586" s="53">
        <f t="shared" si="91"/>
        <v>1.4965034965034965</v>
      </c>
      <c r="T586" s="55">
        <f t="shared" si="96"/>
        <v>20.76654231218987</v>
      </c>
      <c r="U586" s="343">
        <f t="shared" si="94"/>
        <v>21.160765234872656</v>
      </c>
      <c r="V586" s="343">
        <f t="shared" si="95"/>
        <v>4.2785170552415295</v>
      </c>
      <c r="W586" s="94">
        <f t="shared" si="92"/>
        <v>0.98137010083013854</v>
      </c>
      <c r="X586" s="322"/>
      <c r="Y586" s="323"/>
      <c r="Z586" s="319"/>
      <c r="AA586" s="324"/>
      <c r="AB586" s="317"/>
    </row>
    <row r="587" spans="2:28" ht="16" thickBot="1" x14ac:dyDescent="0.25">
      <c r="B587" s="1628">
        <f>B580+1</f>
        <v>31</v>
      </c>
      <c r="C587" s="389">
        <v>43675</v>
      </c>
      <c r="D587" s="60"/>
      <c r="E587" s="2247"/>
      <c r="F587" s="1584"/>
      <c r="G587" s="1247"/>
      <c r="H587" s="1248" t="str">
        <f>IFERROR(VLOOKUP(F587,[1]Trainingsarten!$A$9:$K$84,10,FALSE),"")</f>
        <v/>
      </c>
      <c r="I587" s="64" t="str">
        <f t="shared" si="90"/>
        <v/>
      </c>
      <c r="J587" s="1287"/>
      <c r="K587" s="551" t="str">
        <f>IFERROR(VLOOKUP(F587,[1]Trainingsarten!$A$9:$K$84,11,FALSE),"0")</f>
        <v>0</v>
      </c>
      <c r="L587" s="552"/>
      <c r="M587" s="809"/>
      <c r="N587" s="69" t="str">
        <f t="shared" si="93"/>
        <v/>
      </c>
      <c r="O587" s="1249"/>
      <c r="P587" s="347" t="str">
        <f>IFERROR(VLOOKUP(F587,[1]Trainingsarten!$A$9:$N$84,12,FALSE),"")</f>
        <v/>
      </c>
      <c r="Q587" s="72" t="s">
        <v>14</v>
      </c>
      <c r="R587" s="72" t="str">
        <f>IFERROR(VLOOKUP(F587,[1]Trainingsarten!$A$9:$N$84,14,FALSE),"")</f>
        <v/>
      </c>
      <c r="S587" s="1629" t="str">
        <f t="shared" si="91"/>
        <v/>
      </c>
      <c r="T587" s="2">
        <f t="shared" si="96"/>
        <v>17.799893410448458</v>
      </c>
      <c r="U587" s="4">
        <f t="shared" si="94"/>
        <v>20.656937491185211</v>
      </c>
      <c r="V587" s="349">
        <f t="shared" si="95"/>
        <v>0.39422292268278625</v>
      </c>
      <c r="W587" s="1630">
        <f t="shared" si="92"/>
        <v>0.86169082024109722</v>
      </c>
      <c r="X587" s="322"/>
      <c r="Y587" s="323"/>
      <c r="Z587" s="319"/>
      <c r="AA587" s="324"/>
      <c r="AB587" s="317"/>
    </row>
    <row r="588" spans="2:28" x14ac:dyDescent="0.2">
      <c r="B588" s="1631" t="s">
        <v>26</v>
      </c>
      <c r="C588" s="325">
        <v>43676</v>
      </c>
      <c r="D588" s="319"/>
      <c r="E588" s="2257"/>
      <c r="F588" s="1556"/>
      <c r="G588" s="598"/>
      <c r="H588" s="1251" t="str">
        <f>IFERROR(VLOOKUP(F588,[1]Trainingsarten!$A$9:$K$84,10,FALSE),"")</f>
        <v/>
      </c>
      <c r="I588" s="356" t="str">
        <f t="shared" ref="I588:I651" si="97">IFERROR(G588/H588,"")</f>
        <v/>
      </c>
      <c r="J588" s="1256"/>
      <c r="K588" s="524" t="str">
        <f>IFERROR(VLOOKUP(F588,[1]Trainingsarten!$A$9:$K$84,11,FALSE),"0")</f>
        <v>0</v>
      </c>
      <c r="L588" s="525"/>
      <c r="M588" s="1254"/>
      <c r="N588" s="144" t="str">
        <f t="shared" si="93"/>
        <v/>
      </c>
      <c r="O588" s="1255"/>
      <c r="P588" s="315" t="str">
        <f>IFERROR(VLOOKUP(F588,[1]Trainingsarten!$A$9:$N$84,12,FALSE),"")</f>
        <v/>
      </c>
      <c r="Q588" s="316" t="s">
        <v>14</v>
      </c>
      <c r="R588" s="316" t="str">
        <f>IFERROR(VLOOKUP(F588,[1]Trainingsarten!$A$9:$N$84,14,FALSE),"")</f>
        <v/>
      </c>
      <c r="S588" s="317" t="str">
        <f t="shared" si="91"/>
        <v/>
      </c>
      <c r="T588" s="393">
        <f t="shared" si="96"/>
        <v>15.257051494670108</v>
      </c>
      <c r="U588" s="92">
        <f t="shared" si="94"/>
        <v>20.165105646156992</v>
      </c>
      <c r="V588" s="318">
        <f t="shared" si="95"/>
        <v>2.8570440807367525</v>
      </c>
      <c r="W588" s="321">
        <f t="shared" si="92"/>
        <v>0.75660657387023178</v>
      </c>
      <c r="X588" s="322"/>
      <c r="Y588" s="323"/>
      <c r="Z588" s="319"/>
      <c r="AA588" s="324"/>
      <c r="AB588" s="317"/>
    </row>
    <row r="589" spans="2:28" ht="16" thickBot="1" x14ac:dyDescent="0.25">
      <c r="B589" s="33">
        <f>SUM(H587:H593)</f>
        <v>21.2</v>
      </c>
      <c r="C589" s="325">
        <v>43677</v>
      </c>
      <c r="D589" s="319" t="s">
        <v>161</v>
      </c>
      <c r="E589" s="2257"/>
      <c r="F589" s="1556" t="s">
        <v>275</v>
      </c>
      <c r="G589" s="598">
        <v>4.1192129629629634E-2</v>
      </c>
      <c r="H589" s="1251">
        <v>10.59</v>
      </c>
      <c r="I589" s="356">
        <f t="shared" si="97"/>
        <v>3.8897195117686151E-3</v>
      </c>
      <c r="J589" s="1256">
        <v>129</v>
      </c>
      <c r="K589" s="524">
        <v>59</v>
      </c>
      <c r="L589" s="525">
        <v>213</v>
      </c>
      <c r="M589" s="1254"/>
      <c r="N589" s="144">
        <f t="shared" si="93"/>
        <v>1.0684072555071669</v>
      </c>
      <c r="O589" s="1255" t="s">
        <v>269</v>
      </c>
      <c r="P589" s="315" t="str">
        <f>IFERROR(VLOOKUP(F589,[1]Trainingsarten!$A$9:$N$84,12,FALSE),"")</f>
        <v/>
      </c>
      <c r="Q589" s="316" t="s">
        <v>14</v>
      </c>
      <c r="R589" s="316" t="str">
        <f>IFERROR(VLOOKUP(F589,[1]Trainingsarten!$A$9:$N$84,14,FALSE),"")</f>
        <v/>
      </c>
      <c r="S589" s="317">
        <f t="shared" si="91"/>
        <v>1.6511627906976745</v>
      </c>
      <c r="T589" s="393">
        <f t="shared" si="96"/>
        <v>21.506044138288665</v>
      </c>
      <c r="U589" s="92">
        <f t="shared" si="94"/>
        <v>21.089745987915158</v>
      </c>
      <c r="V589" s="318">
        <f t="shared" si="95"/>
        <v>4.9080541514868834</v>
      </c>
      <c r="W589" s="321">
        <f t="shared" si="92"/>
        <v>1.0197393629402676</v>
      </c>
      <c r="X589" s="322"/>
      <c r="Y589" s="323"/>
      <c r="Z589" s="319"/>
      <c r="AA589" s="324"/>
      <c r="AB589" s="317"/>
    </row>
    <row r="590" spans="2:28" x14ac:dyDescent="0.2">
      <c r="B590" s="35" t="s">
        <v>9</v>
      </c>
      <c r="C590" s="325">
        <v>43678</v>
      </c>
      <c r="D590" s="319"/>
      <c r="E590" s="2257"/>
      <c r="F590" s="1556"/>
      <c r="G590" s="598"/>
      <c r="H590" s="1251" t="str">
        <f>IFERROR(VLOOKUP(F590,[1]Trainingsarten!$A$9:$K$84,10,FALSE),"")</f>
        <v/>
      </c>
      <c r="I590" s="356" t="str">
        <f t="shared" si="97"/>
        <v/>
      </c>
      <c r="J590" s="1256"/>
      <c r="K590" s="524" t="str">
        <f>IFERROR(VLOOKUP(F590,[1]Trainingsarten!$A$9:$K$84,11,FALSE),"0")</f>
        <v>0</v>
      </c>
      <c r="L590" s="525"/>
      <c r="M590" s="1254"/>
      <c r="N590" s="144" t="str">
        <f t="shared" si="93"/>
        <v/>
      </c>
      <c r="O590" s="1255"/>
      <c r="P590" s="315" t="str">
        <f>IFERROR(VLOOKUP(F590,[1]Trainingsarten!$A$9:$N$84,12,FALSE),"")</f>
        <v/>
      </c>
      <c r="Q590" s="316" t="s">
        <v>14</v>
      </c>
      <c r="R590" s="316" t="str">
        <f>IFERROR(VLOOKUP(F590,[1]Trainingsarten!$A$9:$N$84,14,FALSE),"")</f>
        <v/>
      </c>
      <c r="S590" s="317" t="str">
        <f t="shared" si="91"/>
        <v/>
      </c>
      <c r="T590" s="393">
        <f t="shared" si="96"/>
        <v>18.433752118533143</v>
      </c>
      <c r="U590" s="92">
        <f t="shared" si="94"/>
        <v>20.587609178679084</v>
      </c>
      <c r="V590" s="318">
        <f t="shared" si="95"/>
        <v>-0.41629815037350681</v>
      </c>
      <c r="W590" s="321">
        <f t="shared" si="92"/>
        <v>0.89538090404511284</v>
      </c>
      <c r="X590" s="322"/>
      <c r="Y590" s="323"/>
      <c r="Z590" s="319"/>
      <c r="AA590" s="324"/>
      <c r="AB590" s="317"/>
    </row>
    <row r="591" spans="2:28" ht="16" thickBot="1" x14ac:dyDescent="0.25">
      <c r="B591" s="36">
        <f>SUM(K587:K593)</f>
        <v>119</v>
      </c>
      <c r="C591" s="325">
        <v>43679</v>
      </c>
      <c r="D591" s="319" t="s">
        <v>162</v>
      </c>
      <c r="E591" s="2257"/>
      <c r="F591" s="1556" t="s">
        <v>275</v>
      </c>
      <c r="G591" s="598">
        <v>3.9930555555555559E-2</v>
      </c>
      <c r="H591" s="1251">
        <v>10.61</v>
      </c>
      <c r="I591" s="356">
        <f t="shared" si="97"/>
        <v>3.763483087234266E-3</v>
      </c>
      <c r="J591" s="1256">
        <v>131</v>
      </c>
      <c r="K591" s="524">
        <v>60</v>
      </c>
      <c r="L591" s="525">
        <v>220</v>
      </c>
      <c r="M591" s="1254"/>
      <c r="N591" s="144">
        <f t="shared" si="93"/>
        <v>1.0677057689872973</v>
      </c>
      <c r="O591" s="1255" t="s">
        <v>266</v>
      </c>
      <c r="P591" s="315" t="str">
        <f>IFERROR(VLOOKUP(F591,[1]Trainingsarten!$A$9:$N$84,12,FALSE),"")</f>
        <v/>
      </c>
      <c r="Q591" s="316" t="s">
        <v>14</v>
      </c>
      <c r="R591" s="316" t="str">
        <f>IFERROR(VLOOKUP(F591,[1]Trainingsarten!$A$9:$N$84,14,FALSE),"")</f>
        <v/>
      </c>
      <c r="S591" s="317">
        <f t="shared" si="91"/>
        <v>1.6793893129770991</v>
      </c>
      <c r="T591" s="393">
        <f t="shared" si="96"/>
        <v>24.371787530171265</v>
      </c>
      <c r="U591" s="92">
        <f t="shared" si="94"/>
        <v>21.525999436329581</v>
      </c>
      <c r="V591" s="318">
        <f t="shared" si="95"/>
        <v>2.1538570601459419</v>
      </c>
      <c r="W591" s="321">
        <f t="shared" si="92"/>
        <v>1.1322023677580715</v>
      </c>
      <c r="X591" s="322"/>
      <c r="Y591" s="323"/>
      <c r="Z591" s="319"/>
      <c r="AA591" s="324"/>
      <c r="AB591" s="317"/>
    </row>
    <row r="592" spans="2:28" x14ac:dyDescent="0.2">
      <c r="B592" s="37" t="s">
        <v>27</v>
      </c>
      <c r="C592" s="325">
        <v>43680</v>
      </c>
      <c r="D592" s="319"/>
      <c r="E592" s="2257"/>
      <c r="F592" s="1556"/>
      <c r="G592" s="598"/>
      <c r="H592" s="1251" t="str">
        <f>IFERROR(VLOOKUP(F592,[1]Trainingsarten!$A$9:$K$84,10,FALSE),"")</f>
        <v/>
      </c>
      <c r="I592" s="356" t="str">
        <f t="shared" si="97"/>
        <v/>
      </c>
      <c r="J592" s="1256"/>
      <c r="K592" s="524" t="str">
        <f>IFERROR(VLOOKUP(F592,[1]Trainingsarten!$A$9:$K$84,11,FALSE),"0")</f>
        <v>0</v>
      </c>
      <c r="L592" s="525"/>
      <c r="M592" s="1254"/>
      <c r="N592" s="144" t="str">
        <f t="shared" si="93"/>
        <v/>
      </c>
      <c r="O592" s="1255"/>
      <c r="P592" s="315" t="str">
        <f>IFERROR(VLOOKUP(F592,[1]Trainingsarten!$A$9:$N$84,12,FALSE),"")</f>
        <v/>
      </c>
      <c r="Q592" s="316" t="s">
        <v>14</v>
      </c>
      <c r="R592" s="316" t="str">
        <f>IFERROR(VLOOKUP(F592,[1]Trainingsarten!$A$9:$N$84,14,FALSE),"")</f>
        <v/>
      </c>
      <c r="S592" s="317" t="str">
        <f t="shared" si="91"/>
        <v/>
      </c>
      <c r="T592" s="393">
        <f t="shared" si="96"/>
        <v>20.890103597289656</v>
      </c>
      <c r="U592" s="92">
        <f t="shared" si="94"/>
        <v>21.013475640226495</v>
      </c>
      <c r="V592" s="318">
        <f t="shared" si="95"/>
        <v>-2.8457880938416835</v>
      </c>
      <c r="W592" s="321">
        <f t="shared" si="92"/>
        <v>0.99412890827537992</v>
      </c>
      <c r="X592" s="322"/>
      <c r="Y592" s="323"/>
      <c r="Z592" s="319"/>
      <c r="AA592" s="324"/>
      <c r="AB592" s="317"/>
    </row>
    <row r="593" spans="2:28" ht="16" thickBot="1" x14ac:dyDescent="0.25">
      <c r="B593" s="38">
        <f>AVERAGE(W587:W593)</f>
        <v>0.93323465895557589</v>
      </c>
      <c r="C593" s="150">
        <v>43681</v>
      </c>
      <c r="D593" s="393"/>
      <c r="E593" s="2261"/>
      <c r="F593" s="1559"/>
      <c r="G593" s="1257"/>
      <c r="H593" s="1258" t="str">
        <f>IFERROR(VLOOKUP(F593,[1]Trainingsarten!$A$9:$K$84,10,FALSE),"")</f>
        <v/>
      </c>
      <c r="I593" s="1327" t="str">
        <f t="shared" si="97"/>
        <v/>
      </c>
      <c r="J593" s="1328"/>
      <c r="K593" s="573" t="str">
        <f>IFERROR(VLOOKUP(F593,[1]Trainingsarten!$A$9:$K$84,11,FALSE),"0")</f>
        <v>0</v>
      </c>
      <c r="L593" s="574"/>
      <c r="M593" s="729"/>
      <c r="N593" s="88" t="str">
        <f t="shared" si="93"/>
        <v/>
      </c>
      <c r="O593" s="1259"/>
      <c r="P593" s="1260" t="str">
        <f>IFERROR(VLOOKUP(F593,[1]Trainingsarten!$A$9:$N$84,12,FALSE),"")</f>
        <v/>
      </c>
      <c r="Q593" s="1329" t="s">
        <v>14</v>
      </c>
      <c r="R593" s="1329" t="str">
        <f>IFERROR(VLOOKUP(F593,[1]Trainingsarten!$A$9:$N$84,14,FALSE),"")</f>
        <v/>
      </c>
      <c r="S593" s="53" t="str">
        <f t="shared" si="91"/>
        <v/>
      </c>
      <c r="T593" s="79">
        <f t="shared" si="96"/>
        <v>17.905803083391135</v>
      </c>
      <c r="U593" s="1261">
        <f t="shared" si="94"/>
        <v>20.513154791649676</v>
      </c>
      <c r="V593" s="1261">
        <f t="shared" si="95"/>
        <v>0.12337204293683968</v>
      </c>
      <c r="W593" s="895">
        <f t="shared" si="92"/>
        <v>0.8728936755588701</v>
      </c>
      <c r="X593" s="7"/>
      <c r="Y593" s="8"/>
      <c r="Z593" s="6"/>
      <c r="AA593" s="9"/>
      <c r="AB593" s="10"/>
    </row>
    <row r="594" spans="2:28" ht="16" thickBot="1" x14ac:dyDescent="0.25">
      <c r="B594" s="1632">
        <f>B587+1</f>
        <v>32</v>
      </c>
      <c r="C594" s="1633">
        <v>43682</v>
      </c>
      <c r="D594" s="1634"/>
      <c r="E594" s="2312"/>
      <c r="F594" s="1635"/>
      <c r="G594" s="1636"/>
      <c r="H594" s="1637" t="str">
        <f>IFERROR(VLOOKUP(F594,[1]Trainingsarten!$A$9:$K$84,10,FALSE),"")</f>
        <v/>
      </c>
      <c r="I594" s="1638" t="str">
        <f t="shared" si="97"/>
        <v/>
      </c>
      <c r="J594" s="1639"/>
      <c r="K594" s="1640" t="str">
        <f>IFERROR(VLOOKUP(F594,[1]Trainingsarten!$A$9:$K$84,11,FALSE),"0")</f>
        <v>0</v>
      </c>
      <c r="L594" s="1639"/>
      <c r="M594" s="1641"/>
      <c r="N594" s="1642" t="str">
        <f t="shared" si="93"/>
        <v/>
      </c>
      <c r="O594" s="1643"/>
      <c r="P594" s="1644" t="str">
        <f>IFERROR(VLOOKUP(F594,[1]Trainingsarten!$A$9:$N$84,12,FALSE),"")</f>
        <v/>
      </c>
      <c r="Q594" s="1645" t="s">
        <v>14</v>
      </c>
      <c r="R594" s="1645" t="str">
        <f>IFERROR(VLOOKUP(F594,[1]Trainingsarten!$A$9:$N$84,14,FALSE),"")</f>
        <v/>
      </c>
      <c r="S594" s="1646" t="str">
        <f t="shared" si="91"/>
        <v/>
      </c>
      <c r="T594" s="1276">
        <f t="shared" si="96"/>
        <v>15.347831214335258</v>
      </c>
      <c r="U594" s="1277">
        <f t="shared" si="94"/>
        <v>20.024746344229445</v>
      </c>
      <c r="V594" s="1647">
        <f t="shared" si="95"/>
        <v>2.6073517082585411</v>
      </c>
      <c r="W594" s="350">
        <f t="shared" si="92"/>
        <v>0.76644322731998349</v>
      </c>
      <c r="X594" s="7"/>
      <c r="Y594" s="8"/>
      <c r="Z594" s="6"/>
      <c r="AA594" s="9"/>
      <c r="AB594" s="10"/>
    </row>
    <row r="595" spans="2:28" x14ac:dyDescent="0.2">
      <c r="B595" s="1648" t="s">
        <v>26</v>
      </c>
      <c r="C595" s="12">
        <v>43683</v>
      </c>
      <c r="D595" s="6"/>
      <c r="E595" s="2244"/>
      <c r="F595" s="1556"/>
      <c r="G595" s="598"/>
      <c r="H595" s="1251" t="str">
        <f>IFERROR(VLOOKUP(F595,[1]Trainingsarten!$A$9:$K$84,10,FALSE),"")</f>
        <v/>
      </c>
      <c r="I595" s="701" t="str">
        <f t="shared" si="97"/>
        <v/>
      </c>
      <c r="J595" s="525"/>
      <c r="K595" s="524" t="str">
        <f>IFERROR(VLOOKUP(F595,[1]Trainingsarten!$A$9:$K$84,11,FALSE),"0")</f>
        <v>0</v>
      </c>
      <c r="L595" s="525"/>
      <c r="M595" s="1254"/>
      <c r="N595" s="144" t="str">
        <f t="shared" si="93"/>
        <v/>
      </c>
      <c r="O595" s="1255"/>
      <c r="P595" s="315" t="str">
        <f>IFERROR(VLOOKUP(F595,[1]Trainingsarten!$A$9:$N$84,12,FALSE),"")</f>
        <v/>
      </c>
      <c r="Q595" s="316" t="s">
        <v>14</v>
      </c>
      <c r="R595" s="316" t="str">
        <f>IFERROR(VLOOKUP(F595,[1]Trainingsarten!$A$9:$N$84,14,FALSE),"")</f>
        <v/>
      </c>
      <c r="S595" s="317" t="str">
        <f t="shared" si="91"/>
        <v/>
      </c>
      <c r="T595" s="393">
        <f t="shared" si="96"/>
        <v>13.155283898001649</v>
      </c>
      <c r="U595" s="92">
        <f t="shared" si="94"/>
        <v>19.54796666936684</v>
      </c>
      <c r="V595" s="318">
        <f t="shared" si="95"/>
        <v>4.6769151298941871</v>
      </c>
      <c r="W595" s="321">
        <f t="shared" si="92"/>
        <v>0.67297454106144894</v>
      </c>
      <c r="X595" s="322"/>
      <c r="Y595" s="323"/>
      <c r="Z595" s="319"/>
      <c r="AA595" s="324"/>
      <c r="AB595" s="317"/>
    </row>
    <row r="596" spans="2:28" ht="16" thickBot="1" x14ac:dyDescent="0.25">
      <c r="B596" s="33">
        <f>SUM(H594:H600)</f>
        <v>23.65</v>
      </c>
      <c r="C596" s="325">
        <v>43684</v>
      </c>
      <c r="D596" s="319"/>
      <c r="E596" s="2257"/>
      <c r="F596" s="1556"/>
      <c r="G596" s="598"/>
      <c r="H596" s="1251" t="str">
        <f>IFERROR(VLOOKUP(F596,[1]Trainingsarten!$A$9:$K$84,10,FALSE),"")</f>
        <v/>
      </c>
      <c r="I596" s="701" t="str">
        <f t="shared" si="97"/>
        <v/>
      </c>
      <c r="J596" s="525"/>
      <c r="K596" s="524" t="str">
        <f>IFERROR(VLOOKUP(F596,[1]Trainingsarten!$A$9:$K$84,11,FALSE),"0")</f>
        <v>0</v>
      </c>
      <c r="L596" s="525"/>
      <c r="M596" s="1254"/>
      <c r="N596" s="144" t="str">
        <f t="shared" si="93"/>
        <v/>
      </c>
      <c r="O596" s="1255"/>
      <c r="P596" s="315" t="str">
        <f>IFERROR(VLOOKUP(F596,[1]Trainingsarten!$A$9:$N$84,12,FALSE),"")</f>
        <v/>
      </c>
      <c r="Q596" s="316" t="s">
        <v>14</v>
      </c>
      <c r="R596" s="316" t="str">
        <f>IFERROR(VLOOKUP(F596,[1]Trainingsarten!$A$9:$N$84,14,FALSE),"")</f>
        <v/>
      </c>
      <c r="S596" s="317" t="str">
        <f t="shared" si="91"/>
        <v/>
      </c>
      <c r="T596" s="393">
        <f t="shared" si="96"/>
        <v>11.275957626858556</v>
      </c>
      <c r="U596" s="92">
        <f t="shared" si="94"/>
        <v>19.082538891524774</v>
      </c>
      <c r="V596" s="318">
        <f t="shared" si="95"/>
        <v>6.392682771365191</v>
      </c>
      <c r="W596" s="321">
        <f t="shared" si="92"/>
        <v>0.59090447507834531</v>
      </c>
      <c r="X596" s="322"/>
      <c r="Y596" s="323"/>
      <c r="Z596" s="319"/>
      <c r="AA596" s="324"/>
      <c r="AB596" s="317"/>
    </row>
    <row r="597" spans="2:28" x14ac:dyDescent="0.2">
      <c r="B597" s="35" t="s">
        <v>9</v>
      </c>
      <c r="C597" s="325">
        <v>43685</v>
      </c>
      <c r="D597" s="319" t="s">
        <v>164</v>
      </c>
      <c r="E597" s="2257"/>
      <c r="F597" s="1649" t="s">
        <v>108</v>
      </c>
      <c r="G597" s="598">
        <v>4.4062500000000004E-2</v>
      </c>
      <c r="H597" s="1251">
        <v>11.46</v>
      </c>
      <c r="I597" s="701">
        <f t="shared" si="97"/>
        <v>3.8448952879581153E-3</v>
      </c>
      <c r="J597" s="525">
        <v>148</v>
      </c>
      <c r="K597" s="524">
        <v>64</v>
      </c>
      <c r="L597" s="525">
        <v>216</v>
      </c>
      <c r="M597" s="1254"/>
      <c r="N597" s="144">
        <f t="shared" si="93"/>
        <v>1.0709697585371574</v>
      </c>
      <c r="O597" s="1255" t="s">
        <v>266</v>
      </c>
      <c r="P597" s="315" t="str">
        <f>IFERROR(VLOOKUP(F597,[1]Trainingsarten!$A$9:$N$84,12,FALSE),"")</f>
        <v/>
      </c>
      <c r="Q597" s="316" t="s">
        <v>14</v>
      </c>
      <c r="R597" s="316" t="str">
        <f>IFERROR(VLOOKUP(F597,[1]Trainingsarten!$A$9:$N$84,14,FALSE),"")</f>
        <v/>
      </c>
      <c r="S597" s="317">
        <f t="shared" ref="S597:S660" si="98">IFERROR(L597/J597,"")</f>
        <v>1.4594594594594594</v>
      </c>
      <c r="T597" s="393">
        <f t="shared" si="96"/>
        <v>18.807963680164477</v>
      </c>
      <c r="U597" s="92">
        <f t="shared" si="94"/>
        <v>20.152002251250373</v>
      </c>
      <c r="V597" s="318">
        <f t="shared" si="95"/>
        <v>7.8065812646662174</v>
      </c>
      <c r="W597" s="321">
        <f t="shared" si="92"/>
        <v>0.93330496124758511</v>
      </c>
      <c r="X597" s="322"/>
      <c r="Y597" s="323"/>
      <c r="Z597" s="319"/>
      <c r="AA597" s="324"/>
      <c r="AB597" s="317"/>
    </row>
    <row r="598" spans="2:28" ht="16" thickBot="1" x14ac:dyDescent="0.25">
      <c r="B598" s="36">
        <f>SUM(K594:K600)</f>
        <v>131</v>
      </c>
      <c r="C598" s="325">
        <v>43686</v>
      </c>
      <c r="D598" s="319"/>
      <c r="E598" s="2257"/>
      <c r="F598" s="1556"/>
      <c r="G598" s="598"/>
      <c r="H598" s="1251" t="str">
        <f>IFERROR(VLOOKUP(F598,[1]Trainingsarten!$A$9:$K$84,10,FALSE),"")</f>
        <v/>
      </c>
      <c r="I598" s="701" t="str">
        <f t="shared" si="97"/>
        <v/>
      </c>
      <c r="J598" s="525"/>
      <c r="K598" s="524" t="str">
        <f>IFERROR(VLOOKUP(F598,[1]Trainingsarten!$A$9:$K$84,11,FALSE),"0")</f>
        <v>0</v>
      </c>
      <c r="L598" s="525"/>
      <c r="M598" s="1254"/>
      <c r="N598" s="144" t="str">
        <f t="shared" si="93"/>
        <v/>
      </c>
      <c r="O598" s="1255"/>
      <c r="P598" s="315" t="str">
        <f>IFERROR(VLOOKUP(F598,[1]Trainingsarten!$A$9:$N$84,12,FALSE),"")</f>
        <v/>
      </c>
      <c r="Q598" s="316" t="s">
        <v>14</v>
      </c>
      <c r="R598" s="316" t="str">
        <f>IFERROR(VLOOKUP(F598,[1]Trainingsarten!$A$9:$N$84,14,FALSE),"")</f>
        <v/>
      </c>
      <c r="S598" s="317" t="str">
        <f t="shared" si="98"/>
        <v/>
      </c>
      <c r="T598" s="393">
        <f t="shared" si="96"/>
        <v>16.121111725855265</v>
      </c>
      <c r="U598" s="92">
        <f t="shared" si="94"/>
        <v>19.67219267383965</v>
      </c>
      <c r="V598" s="318">
        <f t="shared" si="95"/>
        <v>1.3440385710858962</v>
      </c>
      <c r="W598" s="321">
        <f t="shared" si="92"/>
        <v>0.81948728304666008</v>
      </c>
      <c r="X598" s="322"/>
      <c r="Y598" s="323"/>
      <c r="Z598" s="319"/>
      <c r="AA598" s="324"/>
      <c r="AB598" s="317"/>
    </row>
    <row r="599" spans="2:28" x14ac:dyDescent="0.2">
      <c r="B599" s="37" t="s">
        <v>27</v>
      </c>
      <c r="C599" s="325">
        <v>43687</v>
      </c>
      <c r="D599" s="319"/>
      <c r="E599" s="2257"/>
      <c r="F599" s="1556"/>
      <c r="G599" s="598"/>
      <c r="H599" s="1251" t="str">
        <f>IFERROR(VLOOKUP(F599,[1]Trainingsarten!$A$9:$K$84,10,FALSE),"")</f>
        <v/>
      </c>
      <c r="I599" s="701" t="str">
        <f t="shared" si="97"/>
        <v/>
      </c>
      <c r="J599" s="525"/>
      <c r="K599" s="524" t="str">
        <f>IFERROR(VLOOKUP(F599,[1]Trainingsarten!$A$9:$K$84,11,FALSE),"0")</f>
        <v>0</v>
      </c>
      <c r="L599" s="525"/>
      <c r="M599" s="1254"/>
      <c r="N599" s="144" t="str">
        <f t="shared" si="93"/>
        <v/>
      </c>
      <c r="O599" s="1255"/>
      <c r="P599" s="315" t="str">
        <f>IFERROR(VLOOKUP(F599,[1]Trainingsarten!$A$9:$N$84,12,FALSE),"")</f>
        <v/>
      </c>
      <c r="Q599" s="316" t="s">
        <v>14</v>
      </c>
      <c r="R599" s="316" t="str">
        <f>IFERROR(VLOOKUP(F599,[1]Trainingsarten!$A$9:$N$84,14,FALSE),"")</f>
        <v/>
      </c>
      <c r="S599" s="317" t="str">
        <f t="shared" si="98"/>
        <v/>
      </c>
      <c r="T599" s="393">
        <f t="shared" si="96"/>
        <v>13.818095765018798</v>
      </c>
      <c r="U599" s="92">
        <f t="shared" si="94"/>
        <v>19.203807133986324</v>
      </c>
      <c r="V599" s="318">
        <f t="shared" si="95"/>
        <v>3.551080947984385</v>
      </c>
      <c r="W599" s="321">
        <f t="shared" si="92"/>
        <v>0.71954980950438441</v>
      </c>
      <c r="X599" s="322"/>
      <c r="Y599" s="323"/>
      <c r="Z599" s="319"/>
      <c r="AA599" s="324"/>
      <c r="AB599" s="317"/>
    </row>
    <row r="600" spans="2:28" ht="16" thickBot="1" x14ac:dyDescent="0.25">
      <c r="B600" s="38">
        <f>AVERAGE(W594:W600)</f>
        <v>0.79363530768265789</v>
      </c>
      <c r="C600" s="269">
        <v>43688</v>
      </c>
      <c r="D600" s="55" t="s">
        <v>165</v>
      </c>
      <c r="E600" s="2255"/>
      <c r="F600" s="1580" t="s">
        <v>108</v>
      </c>
      <c r="G600" s="602">
        <v>4.7060185185185184E-2</v>
      </c>
      <c r="H600" s="1282">
        <v>12.19</v>
      </c>
      <c r="I600" s="706">
        <f t="shared" si="97"/>
        <v>3.8605566189651506E-3</v>
      </c>
      <c r="J600" s="537">
        <v>147</v>
      </c>
      <c r="K600" s="536">
        <v>67</v>
      </c>
      <c r="L600" s="537">
        <v>215</v>
      </c>
      <c r="M600" s="1283"/>
      <c r="N600" s="49">
        <f t="shared" si="93"/>
        <v>1.0703537276700992</v>
      </c>
      <c r="O600" s="1284" t="s">
        <v>266</v>
      </c>
      <c r="P600" s="341" t="str">
        <f>IFERROR(VLOOKUP(F600,[1]Trainingsarten!$A$9:$N$84,12,FALSE),"")</f>
        <v/>
      </c>
      <c r="Q600" s="342" t="s">
        <v>14</v>
      </c>
      <c r="R600" s="342" t="str">
        <f>IFERROR(VLOOKUP(F600,[1]Trainingsarten!$A$9:$N$84,14,FALSE),"")</f>
        <v/>
      </c>
      <c r="S600" s="53">
        <f t="shared" si="98"/>
        <v>1.4625850340136055</v>
      </c>
      <c r="T600" s="55">
        <f t="shared" si="96"/>
        <v>21.415510655730397</v>
      </c>
      <c r="U600" s="343">
        <f t="shared" si="94"/>
        <v>20.341811726034269</v>
      </c>
      <c r="V600" s="343">
        <f t="shared" si="95"/>
        <v>5.3857113689675256</v>
      </c>
      <c r="W600" s="94">
        <f t="shared" si="92"/>
        <v>1.0527828565201971</v>
      </c>
      <c r="X600" s="322"/>
      <c r="Y600" s="323"/>
      <c r="Z600" s="319"/>
      <c r="AA600" s="324"/>
      <c r="AB600" s="317"/>
    </row>
    <row r="601" spans="2:28" ht="16" thickBot="1" x14ac:dyDescent="0.25">
      <c r="B601" s="1650">
        <f>B594+1</f>
        <v>33</v>
      </c>
      <c r="C601" s="389">
        <v>43689</v>
      </c>
      <c r="D601" s="60"/>
      <c r="E601" s="2247"/>
      <c r="F601" s="1584"/>
      <c r="G601" s="1247"/>
      <c r="H601" s="1248" t="str">
        <f>IFERROR(VLOOKUP(F601,[1]Trainingsarten!$A$9:$K$84,10,FALSE),"")</f>
        <v/>
      </c>
      <c r="I601" s="64" t="str">
        <f t="shared" si="97"/>
        <v/>
      </c>
      <c r="J601" s="1287"/>
      <c r="K601" s="551" t="str">
        <f>IFERROR(VLOOKUP(F601,[1]Trainingsarten!$A$9:$K$84,11,FALSE),"0")</f>
        <v>0</v>
      </c>
      <c r="L601" s="552"/>
      <c r="M601" s="809"/>
      <c r="N601" s="69" t="str">
        <f t="shared" si="93"/>
        <v/>
      </c>
      <c r="O601" s="1249"/>
      <c r="P601" s="347" t="str">
        <f>IFERROR(VLOOKUP(F601,[1]Trainingsarten!$A$9:$N$84,12,FALSE),"")</f>
        <v/>
      </c>
      <c r="Q601" s="72" t="s">
        <v>14</v>
      </c>
      <c r="R601" s="72" t="str">
        <f>IFERROR(VLOOKUP(F601,[1]Trainingsarten!$A$9:$N$84,14,FALSE),"")</f>
        <v/>
      </c>
      <c r="S601" s="1651" t="str">
        <f t="shared" si="98"/>
        <v/>
      </c>
      <c r="T601" s="2">
        <f t="shared" si="96"/>
        <v>18.356151990626056</v>
      </c>
      <c r="U601" s="4">
        <f t="shared" si="94"/>
        <v>19.857482875414405</v>
      </c>
      <c r="V601" s="349">
        <f t="shared" si="95"/>
        <v>-1.0736989296961283</v>
      </c>
      <c r="W601" s="1652">
        <f t="shared" si="92"/>
        <v>0.9243947032860268</v>
      </c>
      <c r="X601" s="322"/>
      <c r="Y601" s="323"/>
      <c r="Z601" s="319"/>
      <c r="AA601" s="324"/>
      <c r="AB601" s="317"/>
    </row>
    <row r="602" spans="2:28" x14ac:dyDescent="0.2">
      <c r="B602" s="1653" t="s">
        <v>26</v>
      </c>
      <c r="C602" s="325">
        <v>43690</v>
      </c>
      <c r="D602" s="319" t="s">
        <v>167</v>
      </c>
      <c r="E602" s="2257"/>
      <c r="F602" s="1556" t="s">
        <v>219</v>
      </c>
      <c r="G602" s="598">
        <v>3.0752314814814816E-2</v>
      </c>
      <c r="H602" s="1251">
        <v>8.86</v>
      </c>
      <c r="I602" s="356">
        <f t="shared" si="97"/>
        <v>3.4709158933199568E-3</v>
      </c>
      <c r="J602" s="1256">
        <v>145</v>
      </c>
      <c r="K602" s="524">
        <v>53</v>
      </c>
      <c r="L602" s="525">
        <v>234</v>
      </c>
      <c r="M602" s="1254"/>
      <c r="N602" s="144">
        <f t="shared" si="93"/>
        <v>1.0473670024594859</v>
      </c>
      <c r="O602" s="1255" t="s">
        <v>171</v>
      </c>
      <c r="P602" s="315" t="str">
        <f>IFERROR(VLOOKUP(F602,[1]Trainingsarten!$A$9:$N$84,12,FALSE),"")</f>
        <v/>
      </c>
      <c r="Q602" s="316" t="s">
        <v>14</v>
      </c>
      <c r="R602" s="316" t="str">
        <f>IFERROR(VLOOKUP(F602,[1]Trainingsarten!$A$9:$N$84,14,FALSE),"")</f>
        <v/>
      </c>
      <c r="S602" s="317">
        <f t="shared" si="98"/>
        <v>1.6137931034482758</v>
      </c>
      <c r="T602" s="393">
        <f t="shared" si="96"/>
        <v>23.305273134822333</v>
      </c>
      <c r="U602" s="92">
        <f t="shared" si="94"/>
        <v>20.646590425999776</v>
      </c>
      <c r="V602" s="318">
        <f t="shared" si="95"/>
        <v>1.5013308847883486</v>
      </c>
      <c r="W602" s="321">
        <f t="shared" si="92"/>
        <v>1.12877102969382</v>
      </c>
      <c r="X602" s="322"/>
      <c r="Y602" s="323"/>
      <c r="Z602" s="319"/>
      <c r="AA602" s="324"/>
      <c r="AB602" s="317"/>
    </row>
    <row r="603" spans="2:28" ht="16" thickBot="1" x14ac:dyDescent="0.25">
      <c r="B603" s="33">
        <f>SUM(H601:H607)</f>
        <v>40.489999999999995</v>
      </c>
      <c r="C603" s="325">
        <v>43691</v>
      </c>
      <c r="D603" s="319" t="s">
        <v>168</v>
      </c>
      <c r="E603" s="2257"/>
      <c r="F603" s="1556" t="s">
        <v>275</v>
      </c>
      <c r="G603" s="598">
        <v>3.3148148148148149E-2</v>
      </c>
      <c r="H603" s="1251">
        <v>8.2799999999999994</v>
      </c>
      <c r="I603" s="356">
        <f t="shared" si="97"/>
        <v>4.0033995348005011E-3</v>
      </c>
      <c r="J603" s="1256">
        <v>127</v>
      </c>
      <c r="K603" s="524">
        <v>44</v>
      </c>
      <c r="L603" s="525">
        <v>206</v>
      </c>
      <c r="M603" s="1254"/>
      <c r="N603" s="144">
        <f t="shared" si="93"/>
        <v>1.063494123584974</v>
      </c>
      <c r="O603" s="1255" t="s">
        <v>171</v>
      </c>
      <c r="P603" s="315" t="str">
        <f>IFERROR(VLOOKUP(F603,[1]Trainingsarten!$A$9:$N$84,12,FALSE),"")</f>
        <v/>
      </c>
      <c r="Q603" s="316" t="s">
        <v>14</v>
      </c>
      <c r="R603" s="316" t="str">
        <f>IFERROR(VLOOKUP(F603,[1]Trainingsarten!$A$9:$N$84,14,FALSE),"")</f>
        <v/>
      </c>
      <c r="S603" s="317">
        <f t="shared" si="98"/>
        <v>1.6220472440944882</v>
      </c>
      <c r="T603" s="393">
        <f t="shared" si="96"/>
        <v>26.261662686990572</v>
      </c>
      <c r="U603" s="92">
        <f t="shared" si="94"/>
        <v>21.202623987285495</v>
      </c>
      <c r="V603" s="318">
        <f t="shared" si="95"/>
        <v>-2.6586827088225569</v>
      </c>
      <c r="W603" s="321">
        <f t="shared" si="92"/>
        <v>1.2386043681545649</v>
      </c>
      <c r="X603" s="322"/>
      <c r="Y603" s="323"/>
      <c r="Z603" s="319"/>
      <c r="AA603" s="324"/>
      <c r="AB603" s="317"/>
    </row>
    <row r="604" spans="2:28" x14ac:dyDescent="0.2">
      <c r="B604" s="35" t="s">
        <v>9</v>
      </c>
      <c r="C604" s="325">
        <v>43692</v>
      </c>
      <c r="D604" s="319"/>
      <c r="E604" s="2257"/>
      <c r="F604" s="1556"/>
      <c r="G604" s="598"/>
      <c r="H604" s="1251" t="str">
        <f>IFERROR(VLOOKUP(F604,[1]Trainingsarten!$A$9:$K$84,10,FALSE),"")</f>
        <v/>
      </c>
      <c r="I604" s="356" t="str">
        <f t="shared" si="97"/>
        <v/>
      </c>
      <c r="J604" s="1256"/>
      <c r="K604" s="524" t="str">
        <f>IFERROR(VLOOKUP(F604,[1]Trainingsarten!$A$9:$K$84,11,FALSE),"0")</f>
        <v>0</v>
      </c>
      <c r="L604" s="525"/>
      <c r="M604" s="1254"/>
      <c r="N604" s="144" t="str">
        <f t="shared" si="93"/>
        <v/>
      </c>
      <c r="O604" s="1255"/>
      <c r="P604" s="315" t="str">
        <f>IFERROR(VLOOKUP(F604,[1]Trainingsarten!$A$9:$N$84,12,FALSE),"")</f>
        <v/>
      </c>
      <c r="Q604" s="316" t="s">
        <v>14</v>
      </c>
      <c r="R604" s="316" t="str">
        <f>IFERROR(VLOOKUP(F604,[1]Trainingsarten!$A$9:$N$84,14,FALSE),"")</f>
        <v/>
      </c>
      <c r="S604" s="317" t="str">
        <f t="shared" si="98"/>
        <v/>
      </c>
      <c r="T604" s="393">
        <f t="shared" si="96"/>
        <v>22.509996588849063</v>
      </c>
      <c r="U604" s="92">
        <f t="shared" si="94"/>
        <v>20.69779960663584</v>
      </c>
      <c r="V604" s="318">
        <f t="shared" si="95"/>
        <v>-5.0590386997050771</v>
      </c>
      <c r="W604" s="321">
        <f t="shared" si="92"/>
        <v>1.0875550549649839</v>
      </c>
      <c r="X604" s="322"/>
      <c r="Y604" s="323"/>
      <c r="Z604" s="319"/>
      <c r="AA604" s="324"/>
      <c r="AB604" s="317"/>
    </row>
    <row r="605" spans="2:28" ht="16" thickBot="1" x14ac:dyDescent="0.25">
      <c r="B605" s="36">
        <f>SUM(K601:K607)</f>
        <v>229</v>
      </c>
      <c r="C605" s="325">
        <v>43693</v>
      </c>
      <c r="D605" s="319" t="s">
        <v>169</v>
      </c>
      <c r="E605" s="2257"/>
      <c r="F605" s="1556" t="s">
        <v>98</v>
      </c>
      <c r="G605" s="598">
        <v>4.3506944444444445E-2</v>
      </c>
      <c r="H605" s="1251">
        <v>11.26</v>
      </c>
      <c r="I605" s="356">
        <f t="shared" si="97"/>
        <v>3.8638494178014605E-3</v>
      </c>
      <c r="J605" s="1256">
        <v>140</v>
      </c>
      <c r="K605" s="524">
        <v>63</v>
      </c>
      <c r="L605" s="525">
        <v>216</v>
      </c>
      <c r="M605" s="1254"/>
      <c r="N605" s="144">
        <f t="shared" si="93"/>
        <v>1.0762493041011638</v>
      </c>
      <c r="O605" s="1255" t="s">
        <v>269</v>
      </c>
      <c r="P605" s="315" t="str">
        <f>IFERROR(VLOOKUP(F605,[1]Trainingsarten!$A$9:$N$84,12,FALSE),"")</f>
        <v/>
      </c>
      <c r="Q605" s="316" t="s">
        <v>14</v>
      </c>
      <c r="R605" s="316" t="str">
        <f>IFERROR(VLOOKUP(F605,[1]Trainingsarten!$A$9:$N$84,14,FALSE),"")</f>
        <v/>
      </c>
      <c r="S605" s="317">
        <f t="shared" si="98"/>
        <v>1.5428571428571429</v>
      </c>
      <c r="T605" s="393">
        <f t="shared" si="96"/>
        <v>28.294282790442054</v>
      </c>
      <c r="U605" s="92">
        <f t="shared" si="94"/>
        <v>21.704994854096892</v>
      </c>
      <c r="V605" s="318">
        <f t="shared" si="95"/>
        <v>-1.8121969822132229</v>
      </c>
      <c r="W605" s="321">
        <f t="shared" si="92"/>
        <v>1.30358394372535</v>
      </c>
      <c r="X605" s="322"/>
      <c r="Y605" s="323"/>
      <c r="Z605" s="319"/>
      <c r="AA605" s="324"/>
      <c r="AB605" s="317"/>
    </row>
    <row r="606" spans="2:28" x14ac:dyDescent="0.2">
      <c r="B606" s="37" t="s">
        <v>27</v>
      </c>
      <c r="C606" s="325">
        <v>43694</v>
      </c>
      <c r="D606" s="319"/>
      <c r="E606" s="2257"/>
      <c r="F606" s="1556"/>
      <c r="G606" s="598"/>
      <c r="H606" s="1251" t="str">
        <f>IFERROR(VLOOKUP(F606,[1]Trainingsarten!$A$9:$K$84,10,FALSE),"")</f>
        <v/>
      </c>
      <c r="I606" s="356" t="str">
        <f t="shared" si="97"/>
        <v/>
      </c>
      <c r="J606" s="1256"/>
      <c r="K606" s="524" t="str">
        <f>IFERROR(VLOOKUP(F606,[1]Trainingsarten!$A$9:$K$84,11,FALSE),"0")</f>
        <v>0</v>
      </c>
      <c r="L606" s="525"/>
      <c r="M606" s="1254"/>
      <c r="N606" s="144" t="str">
        <f t="shared" si="93"/>
        <v/>
      </c>
      <c r="O606" s="1255"/>
      <c r="P606" s="315" t="str">
        <f>IFERROR(VLOOKUP(F606,[1]Trainingsarten!$A$9:$N$84,12,FALSE),"")</f>
        <v/>
      </c>
      <c r="Q606" s="316" t="s">
        <v>14</v>
      </c>
      <c r="R606" s="316" t="str">
        <f>IFERROR(VLOOKUP(F606,[1]Trainingsarten!$A$9:$N$84,14,FALSE),"")</f>
        <v/>
      </c>
      <c r="S606" s="317" t="str">
        <f t="shared" si="98"/>
        <v/>
      </c>
      <c r="T606" s="393">
        <f t="shared" si="96"/>
        <v>24.252242391807474</v>
      </c>
      <c r="U606" s="92">
        <f t="shared" si="94"/>
        <v>21.188209262332681</v>
      </c>
      <c r="V606" s="318">
        <f t="shared" si="95"/>
        <v>-6.589287936345162</v>
      </c>
      <c r="W606" s="321">
        <f t="shared" si="92"/>
        <v>1.1446102920515269</v>
      </c>
      <c r="X606" s="322"/>
      <c r="Y606" s="323"/>
      <c r="Z606" s="319"/>
      <c r="AA606" s="324"/>
      <c r="AB606" s="317"/>
    </row>
    <row r="607" spans="2:28" ht="16" thickBot="1" x14ac:dyDescent="0.25">
      <c r="B607" s="38">
        <f>AVERAGE(W601:W607)</f>
        <v>1.1714412015735329</v>
      </c>
      <c r="C607" s="150">
        <v>43695</v>
      </c>
      <c r="D607" s="393" t="s">
        <v>170</v>
      </c>
      <c r="E607" s="2261"/>
      <c r="F607" s="1559" t="s">
        <v>98</v>
      </c>
      <c r="G607" s="1257">
        <v>4.611111111111111E-2</v>
      </c>
      <c r="H607" s="1258">
        <v>12.09</v>
      </c>
      <c r="I607" s="1327">
        <f t="shared" si="97"/>
        <v>3.813987684955427E-3</v>
      </c>
      <c r="J607" s="1328">
        <v>145</v>
      </c>
      <c r="K607" s="573">
        <v>69</v>
      </c>
      <c r="L607" s="574">
        <v>218</v>
      </c>
      <c r="M607" s="729"/>
      <c r="N607" s="88">
        <f t="shared" si="93"/>
        <v>1.0721973260249622</v>
      </c>
      <c r="O607" s="1259" t="s">
        <v>266</v>
      </c>
      <c r="P607" s="1260" t="str">
        <f>IFERROR(VLOOKUP(F607,[1]Trainingsarten!$A$9:$N$84,12,FALSE),"")</f>
        <v/>
      </c>
      <c r="Q607" s="1329" t="s">
        <v>14</v>
      </c>
      <c r="R607" s="1329" t="str">
        <f>IFERROR(VLOOKUP(F607,[1]Trainingsarten!$A$9:$N$84,14,FALSE),"")</f>
        <v/>
      </c>
      <c r="S607" s="53">
        <f t="shared" si="98"/>
        <v>1.5034482758620689</v>
      </c>
      <c r="T607" s="79">
        <f t="shared" si="96"/>
        <v>30.644779192977836</v>
      </c>
      <c r="U607" s="1261">
        <f t="shared" si="94"/>
        <v>22.326585232277139</v>
      </c>
      <c r="V607" s="1261">
        <f t="shared" si="95"/>
        <v>-3.0640331294747938</v>
      </c>
      <c r="W607" s="895">
        <f t="shared" si="92"/>
        <v>1.372569019138459</v>
      </c>
      <c r="X607" s="7"/>
      <c r="Y607" s="8"/>
      <c r="Z607" s="6"/>
      <c r="AA607" s="9"/>
      <c r="AB607" s="10"/>
    </row>
    <row r="608" spans="2:28" ht="16" thickBot="1" x14ac:dyDescent="0.25">
      <c r="B608" s="1654">
        <f>B601+1</f>
        <v>34</v>
      </c>
      <c r="C608" s="1655">
        <v>43696</v>
      </c>
      <c r="D608" s="1656"/>
      <c r="E608" s="2313"/>
      <c r="F608" s="1657"/>
      <c r="G608" s="1658"/>
      <c r="H608" s="1659" t="str">
        <f>IFERROR(VLOOKUP(F608,[1]Trainingsarten!$A$9:$K$84,10,FALSE),"")</f>
        <v/>
      </c>
      <c r="I608" s="1660" t="str">
        <f t="shared" si="97"/>
        <v/>
      </c>
      <c r="J608" s="1661"/>
      <c r="K608" s="1662" t="str">
        <f>IFERROR(VLOOKUP(F608,[1]Trainingsarten!$A$9:$K$84,11,FALSE),"0")</f>
        <v>0</v>
      </c>
      <c r="L608" s="1661"/>
      <c r="M608" s="1663"/>
      <c r="N608" s="1664" t="str">
        <f t="shared" si="93"/>
        <v/>
      </c>
      <c r="O608" s="1665"/>
      <c r="P608" s="1666" t="str">
        <f>IFERROR(VLOOKUP(F608,[1]Trainingsarten!$A$9:$N$84,12,FALSE),"")</f>
        <v/>
      </c>
      <c r="Q608" s="1667" t="s">
        <v>14</v>
      </c>
      <c r="R608" s="1667" t="str">
        <f>IFERROR(VLOOKUP(F608,[1]Trainingsarten!$A$9:$N$84,14,FALSE),"")</f>
        <v/>
      </c>
      <c r="S608" s="1668" t="str">
        <f t="shared" si="98"/>
        <v/>
      </c>
      <c r="T608" s="1276">
        <f t="shared" si="96"/>
        <v>26.266953593981</v>
      </c>
      <c r="U608" s="1277">
        <f t="shared" si="94"/>
        <v>21.794999869603874</v>
      </c>
      <c r="V608" s="1656">
        <f t="shared" si="95"/>
        <v>-8.3181939607006967</v>
      </c>
      <c r="W608" s="350">
        <f t="shared" si="92"/>
        <v>1.2051825533898664</v>
      </c>
      <c r="X608" s="7"/>
      <c r="Y608" s="8"/>
      <c r="Z608" s="6"/>
      <c r="AA608" s="9"/>
      <c r="AB608" s="10"/>
    </row>
    <row r="609" spans="2:28" x14ac:dyDescent="0.2">
      <c r="B609" s="1669" t="s">
        <v>26</v>
      </c>
      <c r="C609" s="12">
        <v>43697</v>
      </c>
      <c r="D609" s="879" t="s">
        <v>172</v>
      </c>
      <c r="E609" s="2278"/>
      <c r="F609" s="1556" t="s">
        <v>222</v>
      </c>
      <c r="G609" s="598">
        <v>4.0185185185185185E-2</v>
      </c>
      <c r="H609" s="1251">
        <v>9.99</v>
      </c>
      <c r="I609" s="701">
        <f t="shared" si="97"/>
        <v>4.0225410595780969E-3</v>
      </c>
      <c r="J609" s="525">
        <v>140</v>
      </c>
      <c r="K609" s="524">
        <v>55</v>
      </c>
      <c r="L609" s="525">
        <v>209</v>
      </c>
      <c r="M609" s="1254"/>
      <c r="N609" s="144">
        <f t="shared" si="93"/>
        <v>1.0841408572751858</v>
      </c>
      <c r="O609" s="938" t="s">
        <v>269</v>
      </c>
      <c r="P609" s="315" t="str">
        <f>IFERROR(VLOOKUP(F609,[1]Trainingsarten!$A$9:$N$84,12,FALSE),"")</f>
        <v/>
      </c>
      <c r="Q609" s="316" t="s">
        <v>14</v>
      </c>
      <c r="R609" s="316" t="str">
        <f>IFERROR(VLOOKUP(F609,[1]Trainingsarten!$A$9:$N$84,14,FALSE),"")</f>
        <v/>
      </c>
      <c r="S609" s="317">
        <f t="shared" si="98"/>
        <v>1.4928571428571429</v>
      </c>
      <c r="T609" s="393">
        <f t="shared" si="96"/>
        <v>30.371674509126571</v>
      </c>
      <c r="U609" s="92">
        <f t="shared" si="94"/>
        <v>22.585595110803784</v>
      </c>
      <c r="V609" s="318">
        <f t="shared" si="95"/>
        <v>-4.4719537243771263</v>
      </c>
      <c r="W609" s="321">
        <f t="shared" si="92"/>
        <v>1.3447365172413954</v>
      </c>
      <c r="X609" s="322"/>
      <c r="Y609" s="323"/>
      <c r="Z609" s="319"/>
      <c r="AA609" s="324"/>
      <c r="AB609" s="317"/>
    </row>
    <row r="610" spans="2:28" ht="16" thickBot="1" x14ac:dyDescent="0.25">
      <c r="B610" s="33">
        <f>SUM(H608:H614)</f>
        <v>43.45</v>
      </c>
      <c r="C610" s="325">
        <v>43698</v>
      </c>
      <c r="D610" s="318" t="s">
        <v>174</v>
      </c>
      <c r="E610" s="2277"/>
      <c r="F610" s="1556" t="s">
        <v>163</v>
      </c>
      <c r="G610" s="598">
        <v>3.5289351851851856E-2</v>
      </c>
      <c r="H610" s="1251">
        <v>9.1199999999999992</v>
      </c>
      <c r="I610" s="701">
        <f t="shared" si="97"/>
        <v>3.8694464749837567E-3</v>
      </c>
      <c r="J610" s="525">
        <v>146</v>
      </c>
      <c r="K610" s="524">
        <v>57</v>
      </c>
      <c r="L610" s="525">
        <v>210</v>
      </c>
      <c r="M610" s="1254"/>
      <c r="N610" s="144">
        <f t="shared" si="93"/>
        <v>1.0478692065985864</v>
      </c>
      <c r="O610" s="938" t="s">
        <v>171</v>
      </c>
      <c r="P610" s="315" t="str">
        <f>IFERROR(VLOOKUP(F610,[1]Trainingsarten!$A$9:$N$84,12,FALSE),"")</f>
        <v/>
      </c>
      <c r="Q610" s="316" t="s">
        <v>14</v>
      </c>
      <c r="R610" s="316" t="str">
        <f>IFERROR(VLOOKUP(F610,[1]Trainingsarten!$A$9:$N$84,14,FALSE),"")</f>
        <v/>
      </c>
      <c r="S610" s="317">
        <f t="shared" si="98"/>
        <v>1.4383561643835616</v>
      </c>
      <c r="T610" s="393">
        <f t="shared" si="96"/>
        <v>34.175721007822773</v>
      </c>
      <c r="U610" s="92">
        <f t="shared" si="94"/>
        <v>23.404985703403693</v>
      </c>
      <c r="V610" s="318">
        <f t="shared" si="95"/>
        <v>-7.7860793983227872</v>
      </c>
      <c r="W610" s="321">
        <f t="shared" si="92"/>
        <v>1.4601897835320077</v>
      </c>
      <c r="X610" s="322"/>
      <c r="Y610" s="323"/>
      <c r="Z610" s="319"/>
      <c r="AA610" s="324"/>
      <c r="AB610" s="317"/>
    </row>
    <row r="611" spans="2:28" x14ac:dyDescent="0.2">
      <c r="B611" s="35" t="s">
        <v>9</v>
      </c>
      <c r="C611" s="325">
        <v>43699</v>
      </c>
      <c r="D611" s="318"/>
      <c r="E611" s="2277"/>
      <c r="F611" s="1556"/>
      <c r="G611" s="598"/>
      <c r="H611" s="1251" t="str">
        <f>IFERROR(VLOOKUP(F611,[1]Trainingsarten!$A$9:$K$84,10,FALSE),"")</f>
        <v/>
      </c>
      <c r="I611" s="701" t="str">
        <f t="shared" si="97"/>
        <v/>
      </c>
      <c r="J611" s="525"/>
      <c r="K611" s="524" t="str">
        <f>IFERROR(VLOOKUP(F611,[1]Trainingsarten!$A$9:$K$84,11,FALSE),"0")</f>
        <v>0</v>
      </c>
      <c r="L611" s="525"/>
      <c r="M611" s="1254"/>
      <c r="N611" s="144" t="str">
        <f t="shared" si="93"/>
        <v/>
      </c>
      <c r="O611" s="938"/>
      <c r="P611" s="315" t="str">
        <f>IFERROR(VLOOKUP(F611,[1]Trainingsarten!$A$9:$N$84,12,FALSE),"")</f>
        <v/>
      </c>
      <c r="Q611" s="316" t="s">
        <v>14</v>
      </c>
      <c r="R611" s="316" t="str">
        <f>IFERROR(VLOOKUP(F611,[1]Trainingsarten!$A$9:$N$84,14,FALSE),"")</f>
        <v/>
      </c>
      <c r="S611" s="317" t="str">
        <f t="shared" si="98"/>
        <v/>
      </c>
      <c r="T611" s="393">
        <f t="shared" si="96"/>
        <v>29.293475149562376</v>
      </c>
      <c r="U611" s="92">
        <f t="shared" si="94"/>
        <v>22.847724139036938</v>
      </c>
      <c r="V611" s="318">
        <f t="shared" si="95"/>
        <v>-10.77073530441908</v>
      </c>
      <c r="W611" s="321">
        <f t="shared" si="92"/>
        <v>1.2821178587110311</v>
      </c>
      <c r="X611" s="322"/>
      <c r="Y611" s="323"/>
      <c r="Z611" s="319"/>
      <c r="AA611" s="324"/>
      <c r="AB611" s="317"/>
    </row>
    <row r="612" spans="2:28" ht="16" thickBot="1" x14ac:dyDescent="0.25">
      <c r="B612" s="36">
        <f>SUM(K608:K614)</f>
        <v>247</v>
      </c>
      <c r="C612" s="325">
        <v>43700</v>
      </c>
      <c r="D612" s="318" t="s">
        <v>175</v>
      </c>
      <c r="E612" s="2277"/>
      <c r="F612" s="1556" t="s">
        <v>275</v>
      </c>
      <c r="G612" s="598">
        <v>4.2453703703703709E-2</v>
      </c>
      <c r="H612" s="1251">
        <v>10.74</v>
      </c>
      <c r="I612" s="701">
        <f t="shared" si="97"/>
        <v>3.9528588178495069E-3</v>
      </c>
      <c r="J612" s="525">
        <v>142</v>
      </c>
      <c r="K612" s="524">
        <v>61</v>
      </c>
      <c r="L612" s="525">
        <v>211</v>
      </c>
      <c r="M612" s="1254"/>
      <c r="N612" s="144">
        <f t="shared" si="93"/>
        <v>1.0755551849690097</v>
      </c>
      <c r="O612" s="938" t="s">
        <v>266</v>
      </c>
      <c r="P612" s="315" t="str">
        <f>IFERROR(VLOOKUP(F612,[1]Trainingsarten!$A$9:$N$84,12,FALSE),"")</f>
        <v/>
      </c>
      <c r="Q612" s="316" t="s">
        <v>14</v>
      </c>
      <c r="R612" s="316" t="str">
        <f>IFERROR(VLOOKUP(F612,[1]Trainingsarten!$A$9:$N$84,14,FALSE),"")</f>
        <v/>
      </c>
      <c r="S612" s="317">
        <f t="shared" si="98"/>
        <v>1.4859154929577465</v>
      </c>
      <c r="T612" s="393">
        <f t="shared" si="96"/>
        <v>33.82297869962489</v>
      </c>
      <c r="U612" s="92">
        <f t="shared" si="94"/>
        <v>23.756111659536057</v>
      </c>
      <c r="V612" s="318">
        <f t="shared" si="95"/>
        <v>-6.4457510105254379</v>
      </c>
      <c r="W612" s="321">
        <f t="shared" si="92"/>
        <v>1.4237590386997463</v>
      </c>
      <c r="X612" s="322"/>
      <c r="Y612" s="323"/>
      <c r="Z612" s="319"/>
      <c r="AA612" s="324"/>
      <c r="AB612" s="317"/>
    </row>
    <row r="613" spans="2:28" x14ac:dyDescent="0.2">
      <c r="B613" s="37" t="s">
        <v>27</v>
      </c>
      <c r="C613" s="325">
        <v>43701</v>
      </c>
      <c r="D613" s="318"/>
      <c r="E613" s="2277"/>
      <c r="F613" s="1556"/>
      <c r="G613" s="598"/>
      <c r="H613" s="1251" t="str">
        <f>IFERROR(VLOOKUP(F613,[1]Trainingsarten!$A$9:$K$84,10,FALSE),"")</f>
        <v/>
      </c>
      <c r="I613" s="701" t="str">
        <f t="shared" si="97"/>
        <v/>
      </c>
      <c r="J613" s="525"/>
      <c r="K613" s="524" t="str">
        <f>IFERROR(VLOOKUP(F613,[1]Trainingsarten!$A$9:$K$84,11,FALSE),"0")</f>
        <v>0</v>
      </c>
      <c r="L613" s="525"/>
      <c r="M613" s="1254"/>
      <c r="N613" s="144" t="str">
        <f t="shared" si="93"/>
        <v/>
      </c>
      <c r="O613" s="938"/>
      <c r="P613" s="315" t="str">
        <f>IFERROR(VLOOKUP(F613,[1]Trainingsarten!$A$9:$N$84,12,FALSE),"")</f>
        <v/>
      </c>
      <c r="Q613" s="316" t="s">
        <v>14</v>
      </c>
      <c r="R613" s="316" t="str">
        <f>IFERROR(VLOOKUP(F613,[1]Trainingsarten!$A$9:$N$84,14,FALSE),"")</f>
        <v/>
      </c>
      <c r="S613" s="317" t="str">
        <f t="shared" si="98"/>
        <v/>
      </c>
      <c r="T613" s="393">
        <f t="shared" si="96"/>
        <v>28.991124599678479</v>
      </c>
      <c r="U613" s="92">
        <f t="shared" si="94"/>
        <v>23.190489953356625</v>
      </c>
      <c r="V613" s="318">
        <f t="shared" si="95"/>
        <v>-10.066867040088834</v>
      </c>
      <c r="W613" s="321">
        <f t="shared" si="92"/>
        <v>1.2501298876388018</v>
      </c>
      <c r="X613" s="322"/>
      <c r="Y613" s="323"/>
      <c r="Z613" s="319"/>
      <c r="AA613" s="324"/>
      <c r="AB613" s="317"/>
    </row>
    <row r="614" spans="2:28" ht="16" thickBot="1" x14ac:dyDescent="0.25">
      <c r="B614" s="38">
        <f>AVERAGE(W608:W614)</f>
        <v>1.3453971713134931</v>
      </c>
      <c r="C614" s="269">
        <v>43702</v>
      </c>
      <c r="D614" s="882" t="s">
        <v>177</v>
      </c>
      <c r="E614" s="2279"/>
      <c r="F614" s="1580" t="s">
        <v>138</v>
      </c>
      <c r="G614" s="602">
        <v>5.3391203703703705E-2</v>
      </c>
      <c r="H614" s="1282">
        <v>13.6</v>
      </c>
      <c r="I614" s="706">
        <f t="shared" si="97"/>
        <v>3.9258238017429196E-3</v>
      </c>
      <c r="J614" s="537">
        <v>143</v>
      </c>
      <c r="K614" s="536">
        <v>74</v>
      </c>
      <c r="L614" s="537">
        <v>211</v>
      </c>
      <c r="M614" s="1283"/>
      <c r="N614" s="49">
        <f t="shared" si="93"/>
        <v>1.0681990781387183</v>
      </c>
      <c r="O614" s="1670" t="s">
        <v>269</v>
      </c>
      <c r="P614" s="341" t="str">
        <f>IFERROR(VLOOKUP(F614,[1]Trainingsarten!$A$9:$N$84,12,FALSE),"")</f>
        <v/>
      </c>
      <c r="Q614" s="342" t="s">
        <v>14</v>
      </c>
      <c r="R614" s="342" t="str">
        <f>IFERROR(VLOOKUP(F614,[1]Trainingsarten!$A$9:$N$84,14,FALSE),"")</f>
        <v/>
      </c>
      <c r="S614" s="53">
        <f t="shared" si="98"/>
        <v>1.4755244755244756</v>
      </c>
      <c r="T614" s="55">
        <f t="shared" si="96"/>
        <v>35.420963942581551</v>
      </c>
      <c r="U614" s="343">
        <f t="shared" si="94"/>
        <v>24.400240192562421</v>
      </c>
      <c r="V614" s="343">
        <f t="shared" si="95"/>
        <v>-5.8006346463218534</v>
      </c>
      <c r="W614" s="94">
        <f t="shared" si="92"/>
        <v>1.4516645599816029</v>
      </c>
      <c r="X614" s="322"/>
      <c r="Y614" s="323"/>
      <c r="Z614" s="319"/>
      <c r="AA614" s="324"/>
      <c r="AB614" s="317"/>
    </row>
    <row r="615" spans="2:28" ht="16" thickBot="1" x14ac:dyDescent="0.25">
      <c r="B615" s="1671">
        <f>B608+1</f>
        <v>35</v>
      </c>
      <c r="C615" s="389">
        <v>43703</v>
      </c>
      <c r="D615" s="349"/>
      <c r="E615" s="2280"/>
      <c r="F615" s="1584"/>
      <c r="G615" s="1247"/>
      <c r="H615" s="1248" t="str">
        <f>IFERROR(VLOOKUP(F615,[1]Trainingsarten!$A$9:$K$84,10,FALSE),"")</f>
        <v/>
      </c>
      <c r="I615" s="64" t="str">
        <f t="shared" si="97"/>
        <v/>
      </c>
      <c r="J615" s="1287"/>
      <c r="K615" s="551" t="str">
        <f>IFERROR(VLOOKUP(F615,[1]Trainingsarten!$A$9:$K$84,11,FALSE),"0")</f>
        <v>0</v>
      </c>
      <c r="L615" s="552"/>
      <c r="M615" s="809"/>
      <c r="N615" s="69" t="str">
        <f t="shared" si="93"/>
        <v/>
      </c>
      <c r="O615" s="1249"/>
      <c r="P615" s="347" t="str">
        <f>IFERROR(VLOOKUP(F615,[1]Trainingsarten!$A$9:$N$84,12,FALSE),"")</f>
        <v/>
      </c>
      <c r="Q615" s="72" t="s">
        <v>14</v>
      </c>
      <c r="R615" s="72" t="str">
        <f>IFERROR(VLOOKUP(F615,[1]Trainingsarten!$A$9:$N$84,14,FALSE),"")</f>
        <v/>
      </c>
      <c r="S615" s="1672" t="str">
        <f t="shared" si="98"/>
        <v/>
      </c>
      <c r="T615" s="2">
        <f t="shared" si="96"/>
        <v>30.360826236498472</v>
      </c>
      <c r="U615" s="4">
        <f t="shared" si="94"/>
        <v>23.819282092739506</v>
      </c>
      <c r="V615" s="349">
        <f t="shared" si="95"/>
        <v>-11.02072375001913</v>
      </c>
      <c r="W615" s="1673">
        <f t="shared" si="92"/>
        <v>1.2746322965692123</v>
      </c>
      <c r="X615" s="322"/>
      <c r="Y615" s="323"/>
      <c r="Z615" s="319"/>
      <c r="AA615" s="324"/>
      <c r="AB615" s="317"/>
    </row>
    <row r="616" spans="2:28" x14ac:dyDescent="0.2">
      <c r="B616" s="1674" t="s">
        <v>26</v>
      </c>
      <c r="C616" s="325">
        <v>43704</v>
      </c>
      <c r="D616" s="318" t="s">
        <v>178</v>
      </c>
      <c r="E616" s="2277"/>
      <c r="F616" s="1556" t="s">
        <v>84</v>
      </c>
      <c r="G616" s="598">
        <v>4.8553240740740744E-2</v>
      </c>
      <c r="H616" s="1251">
        <v>9.19</v>
      </c>
      <c r="I616" s="356">
        <f t="shared" si="97"/>
        <v>5.2832688510055219E-3</v>
      </c>
      <c r="J616" s="1256">
        <v>124</v>
      </c>
      <c r="K616" s="524">
        <v>39</v>
      </c>
      <c r="L616" s="525">
        <v>160</v>
      </c>
      <c r="M616" s="1254"/>
      <c r="N616" s="144">
        <f t="shared" si="93"/>
        <v>1.0900881880044824</v>
      </c>
      <c r="O616" s="1255" t="s">
        <v>266</v>
      </c>
      <c r="P616" s="315" t="str">
        <f>IFERROR(VLOOKUP(F616,[1]Trainingsarten!$A$9:$N$84,12,FALSE),"")</f>
        <v/>
      </c>
      <c r="Q616" s="316" t="s">
        <v>14</v>
      </c>
      <c r="R616" s="316" t="str">
        <f>IFERROR(VLOOKUP(F616,[1]Trainingsarten!$A$9:$N$84,14,FALSE),"")</f>
        <v/>
      </c>
      <c r="S616" s="317"/>
      <c r="T616" s="393">
        <f t="shared" si="96"/>
        <v>31.594993916998689</v>
      </c>
      <c r="U616" s="92">
        <f t="shared" si="94"/>
        <v>24.180727757198088</v>
      </c>
      <c r="V616" s="318">
        <f t="shared" si="95"/>
        <v>-6.5415441437589656</v>
      </c>
      <c r="W616" s="321">
        <f t="shared" si="92"/>
        <v>1.3066188178556177</v>
      </c>
      <c r="X616" s="322"/>
      <c r="Y616" s="323"/>
      <c r="Z616" s="319"/>
      <c r="AA616" s="324"/>
      <c r="AB616" s="317"/>
    </row>
    <row r="617" spans="2:28" ht="16" thickBot="1" x14ac:dyDescent="0.25">
      <c r="B617" s="33">
        <f>SUM(H615:H621)</f>
        <v>48.37</v>
      </c>
      <c r="C617" s="325">
        <v>43705</v>
      </c>
      <c r="D617" s="318" t="s">
        <v>179</v>
      </c>
      <c r="E617" s="2277"/>
      <c r="F617" s="1556" t="s">
        <v>173</v>
      </c>
      <c r="G617" s="598">
        <v>4.4166666666666667E-2</v>
      </c>
      <c r="H617" s="1251">
        <v>11.57</v>
      </c>
      <c r="I617" s="356">
        <f t="shared" si="97"/>
        <v>3.8173437049841543E-3</v>
      </c>
      <c r="J617" s="1256">
        <v>146</v>
      </c>
      <c r="K617" s="524">
        <v>71</v>
      </c>
      <c r="L617" s="525">
        <v>211</v>
      </c>
      <c r="M617" s="1254"/>
      <c r="N617" s="144">
        <f t="shared" si="93"/>
        <v>1.0386821295424347</v>
      </c>
      <c r="O617" s="1255" t="s">
        <v>171</v>
      </c>
      <c r="P617" s="315" t="str">
        <f>IFERROR(VLOOKUP(F617,[1]Trainingsarten!$A$9:$N$84,12,FALSE),"")</f>
        <v/>
      </c>
      <c r="Q617" s="316" t="s">
        <v>14</v>
      </c>
      <c r="R617" s="316" t="str">
        <f>IFERROR(VLOOKUP(F617,[1]Trainingsarten!$A$9:$N$84,14,FALSE),"")</f>
        <v/>
      </c>
      <c r="S617" s="317">
        <f t="shared" si="98"/>
        <v>1.4452054794520548</v>
      </c>
      <c r="T617" s="393">
        <f t="shared" si="96"/>
        <v>37.224280500284593</v>
      </c>
      <c r="U617" s="92">
        <f t="shared" si="94"/>
        <v>25.295472334407659</v>
      </c>
      <c r="V617" s="318">
        <f t="shared" si="95"/>
        <v>-7.4142661598006008</v>
      </c>
      <c r="W617" s="321">
        <f t="shared" ref="W617:W680" si="99">T617/U617</f>
        <v>1.4715787872302748</v>
      </c>
      <c r="X617" s="322"/>
      <c r="Y617" s="323"/>
      <c r="Z617" s="319"/>
      <c r="AA617" s="324"/>
      <c r="AB617" s="317"/>
    </row>
    <row r="618" spans="2:28" x14ac:dyDescent="0.2">
      <c r="B618" s="35" t="s">
        <v>9</v>
      </c>
      <c r="C618" s="325">
        <v>43706</v>
      </c>
      <c r="D618" s="318"/>
      <c r="E618" s="2277"/>
      <c r="F618" s="1556"/>
      <c r="G618" s="598"/>
      <c r="H618" s="1251" t="str">
        <f>IFERROR(VLOOKUP(F618,[1]Trainingsarten!$A$9:$K$84,10,FALSE),"")</f>
        <v/>
      </c>
      <c r="I618" s="356" t="str">
        <f t="shared" si="97"/>
        <v/>
      </c>
      <c r="J618" s="1256"/>
      <c r="K618" s="524" t="str">
        <f>IFERROR(VLOOKUP(F618,[1]Trainingsarten!$A$9:$K$84,11,FALSE),"0")</f>
        <v>0</v>
      </c>
      <c r="L618" s="525"/>
      <c r="M618" s="1254"/>
      <c r="N618" s="144" t="str">
        <f t="shared" si="93"/>
        <v/>
      </c>
      <c r="O618" s="1255"/>
      <c r="P618" s="315" t="str">
        <f>IFERROR(VLOOKUP(F618,[1]Trainingsarten!$A$9:$N$84,12,FALSE),"")</f>
        <v/>
      </c>
      <c r="Q618" s="316" t="s">
        <v>14</v>
      </c>
      <c r="R618" s="316" t="str">
        <f>IFERROR(VLOOKUP(F618,[1]Trainingsarten!$A$9:$N$84,14,FALSE),"")</f>
        <v/>
      </c>
      <c r="S618" s="317" t="str">
        <f t="shared" si="98"/>
        <v/>
      </c>
      <c r="T618" s="393">
        <f t="shared" si="96"/>
        <v>31.906526143101079</v>
      </c>
      <c r="U618" s="92">
        <f t="shared" si="94"/>
        <v>24.69319918358843</v>
      </c>
      <c r="V618" s="318">
        <f t="shared" si="95"/>
        <v>-11.928808165876934</v>
      </c>
      <c r="W618" s="321">
        <f t="shared" si="99"/>
        <v>1.2921179595192658</v>
      </c>
      <c r="X618" s="322"/>
      <c r="Y618" s="323"/>
      <c r="Z618" s="319"/>
      <c r="AA618" s="324"/>
      <c r="AB618" s="317"/>
    </row>
    <row r="619" spans="2:28" ht="16" thickBot="1" x14ac:dyDescent="0.25">
      <c r="B619" s="36">
        <f>SUM(K615:K621)</f>
        <v>267</v>
      </c>
      <c r="C619" s="325">
        <v>43707</v>
      </c>
      <c r="D619" s="318" t="s">
        <v>180</v>
      </c>
      <c r="E619" s="2277"/>
      <c r="F619" s="1556" t="s">
        <v>98</v>
      </c>
      <c r="G619" s="598">
        <v>4.148148148148148E-2</v>
      </c>
      <c r="H619" s="1251">
        <v>10.75</v>
      </c>
      <c r="I619" s="356">
        <f t="shared" si="97"/>
        <v>3.8587424633936261E-3</v>
      </c>
      <c r="J619" s="1256">
        <v>129</v>
      </c>
      <c r="K619" s="524">
        <v>60</v>
      </c>
      <c r="L619" s="525">
        <v>213</v>
      </c>
      <c r="M619" s="1254"/>
      <c r="N619" s="144">
        <f t="shared" si="93"/>
        <v>1.0598986463033671</v>
      </c>
      <c r="O619" s="1255" t="s">
        <v>269</v>
      </c>
      <c r="P619" s="315" t="str">
        <f>IFERROR(VLOOKUP(F619,[1]Trainingsarten!$A$9:$N$84,12,FALSE),"")</f>
        <v/>
      </c>
      <c r="Q619" s="316" t="s">
        <v>14</v>
      </c>
      <c r="R619" s="316" t="str">
        <f>IFERROR(VLOOKUP(F619,[1]Trainingsarten!$A$9:$N$84,14,FALSE),"")</f>
        <v/>
      </c>
      <c r="S619" s="317">
        <f t="shared" si="98"/>
        <v>1.6511627906976745</v>
      </c>
      <c r="T619" s="393">
        <f t="shared" si="96"/>
        <v>35.919879551229499</v>
      </c>
      <c r="U619" s="92">
        <f t="shared" si="94"/>
        <v>25.533837298264896</v>
      </c>
      <c r="V619" s="318">
        <f t="shared" si="95"/>
        <v>-7.2133269595126492</v>
      </c>
      <c r="W619" s="321">
        <f t="shared" si="99"/>
        <v>1.4067560285453204</v>
      </c>
      <c r="X619" s="322"/>
      <c r="Y619" s="323"/>
      <c r="Z619" s="319"/>
      <c r="AA619" s="324"/>
      <c r="AB619" s="317"/>
    </row>
    <row r="620" spans="2:28" x14ac:dyDescent="0.2">
      <c r="B620" s="37" t="s">
        <v>27</v>
      </c>
      <c r="C620" s="325">
        <v>43708</v>
      </c>
      <c r="D620" s="318"/>
      <c r="E620" s="2277"/>
      <c r="F620" s="1556"/>
      <c r="G620" s="598"/>
      <c r="H620" s="1251" t="str">
        <f>IFERROR(VLOOKUP(F620,[1]Trainingsarten!$A$9:$K$84,10,FALSE),"")</f>
        <v/>
      </c>
      <c r="I620" s="356" t="str">
        <f t="shared" si="97"/>
        <v/>
      </c>
      <c r="J620" s="1256"/>
      <c r="K620" s="524" t="str">
        <f>IFERROR(VLOOKUP(F620,[1]Trainingsarten!$A$9:$K$84,11,FALSE),"0")</f>
        <v>0</v>
      </c>
      <c r="L620" s="525"/>
      <c r="M620" s="1254"/>
      <c r="N620" s="144" t="str">
        <f t="shared" si="93"/>
        <v/>
      </c>
      <c r="O620" s="1255"/>
      <c r="P620" s="315" t="str">
        <f>IFERROR(VLOOKUP(F620,[1]Trainingsarten!$A$9:$N$84,12,FALSE),"")</f>
        <v/>
      </c>
      <c r="Q620" s="316" t="s">
        <v>14</v>
      </c>
      <c r="R620" s="316" t="str">
        <f>IFERROR(VLOOKUP(F620,[1]Trainingsarten!$A$9:$N$84,14,FALSE),"")</f>
        <v/>
      </c>
      <c r="S620" s="317" t="str">
        <f t="shared" si="98"/>
        <v/>
      </c>
      <c r="T620" s="393">
        <f t="shared" si="96"/>
        <v>30.788468186768142</v>
      </c>
      <c r="U620" s="92">
        <f t="shared" si="94"/>
        <v>24.925888791163352</v>
      </c>
      <c r="V620" s="318">
        <f t="shared" si="95"/>
        <v>-10.386042252964604</v>
      </c>
      <c r="W620" s="321">
        <f t="shared" si="99"/>
        <v>1.2352004153080862</v>
      </c>
      <c r="X620" s="322"/>
      <c r="Y620" s="323"/>
      <c r="Z620" s="319"/>
      <c r="AA620" s="324"/>
      <c r="AB620" s="317"/>
    </row>
    <row r="621" spans="2:28" ht="16" thickBot="1" x14ac:dyDescent="0.25">
      <c r="B621" s="38">
        <f>AVERAGE(W615:W621)</f>
        <v>1.356796760237462</v>
      </c>
      <c r="C621" s="150">
        <v>43709</v>
      </c>
      <c r="D621" s="92" t="s">
        <v>181</v>
      </c>
      <c r="E621" s="2281"/>
      <c r="F621" s="1559" t="s">
        <v>122</v>
      </c>
      <c r="G621" s="1257">
        <v>6.33912037037037E-2</v>
      </c>
      <c r="H621" s="1258">
        <v>16.86</v>
      </c>
      <c r="I621" s="1327">
        <f t="shared" si="97"/>
        <v>3.7598578709195554E-3</v>
      </c>
      <c r="J621" s="1328">
        <v>141</v>
      </c>
      <c r="K621" s="573">
        <v>97</v>
      </c>
      <c r="L621" s="574">
        <v>219</v>
      </c>
      <c r="M621" s="729"/>
      <c r="N621" s="88">
        <f t="shared" si="93"/>
        <v>1.0618287565730069</v>
      </c>
      <c r="O621" s="1259" t="s">
        <v>266</v>
      </c>
      <c r="P621" s="1260" t="str">
        <f>IFERROR(VLOOKUP(F621,[1]Trainingsarten!$A$9:$N$84,12,FALSE),"")</f>
        <v/>
      </c>
      <c r="Q621" s="1329" t="s">
        <v>14</v>
      </c>
      <c r="R621" s="1329" t="str">
        <f>IFERROR(VLOOKUP(F621,[1]Trainingsarten!$A$9:$N$84,14,FALSE),"")</f>
        <v/>
      </c>
      <c r="S621" s="53">
        <f t="shared" si="98"/>
        <v>1.553191489361702</v>
      </c>
      <c r="T621" s="79">
        <f t="shared" si="96"/>
        <v>40.247258445801265</v>
      </c>
      <c r="U621" s="1261">
        <f t="shared" si="94"/>
        <v>26.641939058040414</v>
      </c>
      <c r="V621" s="1261">
        <f t="shared" si="95"/>
        <v>-5.86257939560479</v>
      </c>
      <c r="W621" s="895">
        <f t="shared" si="99"/>
        <v>1.5106730166344566</v>
      </c>
      <c r="X621" s="7"/>
      <c r="Y621" s="8"/>
      <c r="Z621" s="6"/>
      <c r="AA621" s="9"/>
      <c r="AB621" s="10"/>
    </row>
    <row r="622" spans="2:28" ht="16" thickBot="1" x14ac:dyDescent="0.25">
      <c r="B622" s="1675">
        <f>B615+1</f>
        <v>36</v>
      </c>
      <c r="C622" s="1676">
        <v>43710</v>
      </c>
      <c r="D622" s="1677"/>
      <c r="E622" s="2314"/>
      <c r="F622" s="1678"/>
      <c r="G622" s="1679"/>
      <c r="H622" s="1680" t="str">
        <f>IFERROR(VLOOKUP(F622,[1]Trainingsarten!$A$9:$K$84,10,FALSE),"")</f>
        <v/>
      </c>
      <c r="I622" s="1681" t="str">
        <f t="shared" si="97"/>
        <v/>
      </c>
      <c r="J622" s="1682"/>
      <c r="K622" s="1683" t="str">
        <f>IFERROR(VLOOKUP(F622,[1]Trainingsarten!$A$9:$K$84,11,FALSE),"0")</f>
        <v>0</v>
      </c>
      <c r="L622" s="1682"/>
      <c r="M622" s="1684"/>
      <c r="N622" s="1685" t="str">
        <f t="shared" ref="N622:N685" si="100">IFERROR((L622/67)/(1/(I622*24)/3.6),"")</f>
        <v/>
      </c>
      <c r="O622" s="1686"/>
      <c r="P622" s="1687" t="str">
        <f>IFERROR(VLOOKUP(F622,[1]Trainingsarten!$A$9:$N$84,12,FALSE),"")</f>
        <v/>
      </c>
      <c r="Q622" s="1688" t="s">
        <v>14</v>
      </c>
      <c r="R622" s="1688" t="str">
        <f>IFERROR(VLOOKUP(F622,[1]Trainingsarten!$A$9:$N$84,14,FALSE),"")</f>
        <v/>
      </c>
      <c r="S622" s="1689" t="str">
        <f t="shared" si="98"/>
        <v/>
      </c>
      <c r="T622" s="1276">
        <f t="shared" si="96"/>
        <v>34.497650096401081</v>
      </c>
      <c r="U622" s="1277">
        <f t="shared" si="94"/>
        <v>26.00760717570612</v>
      </c>
      <c r="V622" s="1690">
        <f t="shared" si="95"/>
        <v>-13.605319387760851</v>
      </c>
      <c r="W622" s="350">
        <f t="shared" si="99"/>
        <v>1.3264445999717178</v>
      </c>
      <c r="X622" s="7"/>
      <c r="Y622" s="8"/>
      <c r="Z622" s="6"/>
      <c r="AA622" s="9"/>
      <c r="AB622" s="10"/>
    </row>
    <row r="623" spans="2:28" x14ac:dyDescent="0.2">
      <c r="B623" s="1691" t="s">
        <v>26</v>
      </c>
      <c r="C623" s="12">
        <v>43711</v>
      </c>
      <c r="D623" s="6"/>
      <c r="E623" s="2244"/>
      <c r="F623" s="1556"/>
      <c r="G623" s="598"/>
      <c r="H623" s="1251" t="str">
        <f>IFERROR(VLOOKUP(F623,[1]Trainingsarten!$A$9:$K$84,10,FALSE),"")</f>
        <v/>
      </c>
      <c r="I623" s="701" t="str">
        <f t="shared" si="97"/>
        <v/>
      </c>
      <c r="J623" s="525"/>
      <c r="K623" s="524" t="str">
        <f>IFERROR(VLOOKUP(F623,[1]Trainingsarten!$A$9:$K$84,11,FALSE),"0")</f>
        <v>0</v>
      </c>
      <c r="L623" s="525"/>
      <c r="M623" s="1254"/>
      <c r="N623" s="144" t="str">
        <f t="shared" si="100"/>
        <v/>
      </c>
      <c r="O623" s="1255"/>
      <c r="P623" s="315" t="str">
        <f>IFERROR(VLOOKUP(F623,[1]Trainingsarten!$A$9:$N$84,12,FALSE),"")</f>
        <v/>
      </c>
      <c r="Q623" s="316" t="s">
        <v>14</v>
      </c>
      <c r="R623" s="316" t="str">
        <f>IFERROR(VLOOKUP(F623,[1]Trainingsarten!$A$9:$N$84,14,FALSE),"")</f>
        <v/>
      </c>
      <c r="S623" s="317" t="str">
        <f t="shared" si="98"/>
        <v/>
      </c>
      <c r="T623" s="393">
        <f t="shared" si="96"/>
        <v>29.569414368343786</v>
      </c>
      <c r="U623" s="92">
        <f t="shared" si="94"/>
        <v>25.388378433427402</v>
      </c>
      <c r="V623" s="318">
        <f t="shared" si="95"/>
        <v>-8.490042920694961</v>
      </c>
      <c r="W623" s="321">
        <f t="shared" si="99"/>
        <v>1.1646830633898011</v>
      </c>
      <c r="X623" s="322"/>
      <c r="Y623" s="323"/>
      <c r="Z623" s="319"/>
      <c r="AA623" s="324"/>
      <c r="AB623" s="317"/>
    </row>
    <row r="624" spans="2:28" ht="16" thickBot="1" x14ac:dyDescent="0.25">
      <c r="B624" s="33">
        <f>SUM(H622:H628)</f>
        <v>33.78</v>
      </c>
      <c r="C624" s="325">
        <v>43712</v>
      </c>
      <c r="D624" s="319" t="s">
        <v>183</v>
      </c>
      <c r="E624" s="2257"/>
      <c r="F624" s="1556" t="s">
        <v>98</v>
      </c>
      <c r="G624" s="598">
        <v>4.02662037037037E-2</v>
      </c>
      <c r="H624" s="1251">
        <v>10.5</v>
      </c>
      <c r="I624" s="701">
        <f t="shared" si="97"/>
        <v>3.834876543209876E-3</v>
      </c>
      <c r="J624" s="525">
        <v>141</v>
      </c>
      <c r="K624" s="524">
        <v>59</v>
      </c>
      <c r="L624" s="525">
        <v>215</v>
      </c>
      <c r="M624" s="1254"/>
      <c r="N624" s="144">
        <f t="shared" si="100"/>
        <v>1.0632338308457712</v>
      </c>
      <c r="O624" s="1255" t="s">
        <v>266</v>
      </c>
      <c r="P624" s="315" t="str">
        <f>IFERROR(VLOOKUP(F624,[1]Trainingsarten!$A$9:$N$84,12,FALSE),"")</f>
        <v/>
      </c>
      <c r="Q624" s="316" t="s">
        <v>14</v>
      </c>
      <c r="R624" s="316" t="str">
        <f>IFERROR(VLOOKUP(F624,[1]Trainingsarten!$A$9:$N$84,14,FALSE),"")</f>
        <v/>
      </c>
      <c r="S624" s="317">
        <f t="shared" si="98"/>
        <v>1.5248226950354611</v>
      </c>
      <c r="T624" s="393">
        <f t="shared" si="96"/>
        <v>33.773783744294676</v>
      </c>
      <c r="U624" s="92">
        <f t="shared" si="94"/>
        <v>26.188655137393415</v>
      </c>
      <c r="V624" s="318">
        <f t="shared" si="95"/>
        <v>-4.1810359349163839</v>
      </c>
      <c r="W624" s="321">
        <f t="shared" si="99"/>
        <v>1.2896341399398876</v>
      </c>
      <c r="X624" s="322"/>
      <c r="Y624" s="323"/>
      <c r="Z624" s="319"/>
      <c r="AA624" s="324"/>
      <c r="AB624" s="317"/>
    </row>
    <row r="625" spans="2:28" x14ac:dyDescent="0.2">
      <c r="B625" s="35" t="s">
        <v>9</v>
      </c>
      <c r="C625" s="325">
        <v>43713</v>
      </c>
      <c r="D625" s="319"/>
      <c r="E625" s="2257"/>
      <c r="F625" s="1556"/>
      <c r="G625" s="598"/>
      <c r="H625" s="1251" t="str">
        <f>IFERROR(VLOOKUP(F625,[1]Trainingsarten!$A$9:$K$84,10,FALSE),"")</f>
        <v/>
      </c>
      <c r="I625" s="701" t="str">
        <f t="shared" si="97"/>
        <v/>
      </c>
      <c r="J625" s="525"/>
      <c r="K625" s="524" t="str">
        <f>IFERROR(VLOOKUP(F625,[1]Trainingsarten!$A$9:$K$84,11,FALSE),"0")</f>
        <v>0</v>
      </c>
      <c r="L625" s="525"/>
      <c r="M625" s="1254"/>
      <c r="N625" s="144" t="str">
        <f t="shared" si="100"/>
        <v/>
      </c>
      <c r="O625" s="1255"/>
      <c r="P625" s="315" t="str">
        <f>IFERROR(VLOOKUP(F625,[1]Trainingsarten!$A$9:$N$84,12,FALSE),"")</f>
        <v/>
      </c>
      <c r="Q625" s="316" t="s">
        <v>14</v>
      </c>
      <c r="R625" s="316" t="str">
        <f>IFERROR(VLOOKUP(F625,[1]Trainingsarten!$A$9:$N$84,14,FALSE),"")</f>
        <v/>
      </c>
      <c r="S625" s="317" t="str">
        <f t="shared" si="98"/>
        <v/>
      </c>
      <c r="T625" s="393">
        <f t="shared" si="96"/>
        <v>28.948957495109724</v>
      </c>
      <c r="U625" s="92">
        <f t="shared" si="94"/>
        <v>25.565115729360237</v>
      </c>
      <c r="V625" s="318">
        <f t="shared" si="95"/>
        <v>-7.5851286069012609</v>
      </c>
      <c r="W625" s="321">
        <f t="shared" si="99"/>
        <v>1.1323616838496575</v>
      </c>
      <c r="X625" s="322"/>
      <c r="Y625" s="323"/>
      <c r="Z625" s="319"/>
      <c r="AA625" s="324"/>
      <c r="AB625" s="317"/>
    </row>
    <row r="626" spans="2:28" ht="16" thickBot="1" x14ac:dyDescent="0.25">
      <c r="B626" s="36">
        <f>SUM(K622:K628)</f>
        <v>191</v>
      </c>
      <c r="C626" s="325">
        <v>43714</v>
      </c>
      <c r="D626" s="319" t="s">
        <v>184</v>
      </c>
      <c r="E626" s="2257"/>
      <c r="F626" s="1556" t="s">
        <v>219</v>
      </c>
      <c r="G626" s="598">
        <v>3.5520833333333328E-2</v>
      </c>
      <c r="H626" s="1251">
        <v>10.11</v>
      </c>
      <c r="I626" s="701">
        <f t="shared" si="97"/>
        <v>3.5134355423672927E-3</v>
      </c>
      <c r="J626" s="525">
        <v>147</v>
      </c>
      <c r="K626" s="524">
        <v>60</v>
      </c>
      <c r="L626" s="525">
        <v>231</v>
      </c>
      <c r="M626" s="1254"/>
      <c r="N626" s="144">
        <f t="shared" si="100"/>
        <v>1.0466052526684084</v>
      </c>
      <c r="O626" s="1255" t="s">
        <v>269</v>
      </c>
      <c r="P626" s="315" t="str">
        <f>IFERROR(VLOOKUP(F626,[1]Trainingsarten!$A$9:$N$84,12,FALSE),"")</f>
        <v/>
      </c>
      <c r="Q626" s="316" t="s">
        <v>14</v>
      </c>
      <c r="R626" s="316" t="str">
        <f>IFERROR(VLOOKUP(F626,[1]Trainingsarten!$A$9:$N$84,14,FALSE),"")</f>
        <v/>
      </c>
      <c r="S626" s="317">
        <f t="shared" si="98"/>
        <v>1.5714285714285714</v>
      </c>
      <c r="T626" s="393">
        <f t="shared" si="96"/>
        <v>33.384820710094047</v>
      </c>
      <c r="U626" s="92">
        <f t="shared" si="94"/>
        <v>26.384993926280231</v>
      </c>
      <c r="V626" s="318">
        <f t="shared" si="95"/>
        <v>-3.3838417657494873</v>
      </c>
      <c r="W626" s="321">
        <f t="shared" si="99"/>
        <v>1.2652957511899134</v>
      </c>
      <c r="X626" s="322"/>
      <c r="Y626" s="323"/>
      <c r="Z626" s="319"/>
      <c r="AA626" s="324"/>
      <c r="AB626" s="317"/>
    </row>
    <row r="627" spans="2:28" x14ac:dyDescent="0.2">
      <c r="B627" s="37" t="s">
        <v>27</v>
      </c>
      <c r="C627" s="325">
        <v>43715</v>
      </c>
      <c r="D627" s="319"/>
      <c r="E627" s="2257"/>
      <c r="F627" s="1556"/>
      <c r="G627" s="598"/>
      <c r="H627" s="1251" t="str">
        <f>IFERROR(VLOOKUP(F627,[1]Trainingsarten!$A$9:$K$84,10,FALSE),"")</f>
        <v/>
      </c>
      <c r="I627" s="701" t="str">
        <f t="shared" si="97"/>
        <v/>
      </c>
      <c r="J627" s="525"/>
      <c r="K627" s="524" t="str">
        <f>IFERROR(VLOOKUP(F627,[1]Trainingsarten!$A$9:$K$84,11,FALSE),"0")</f>
        <v>0</v>
      </c>
      <c r="L627" s="525"/>
      <c r="M627" s="1254"/>
      <c r="N627" s="144" t="str">
        <f t="shared" si="100"/>
        <v/>
      </c>
      <c r="O627" s="1255"/>
      <c r="P627" s="315" t="str">
        <f>IFERROR(VLOOKUP(F627,[1]Trainingsarten!$A$9:$N$84,12,FALSE),"")</f>
        <v/>
      </c>
      <c r="Q627" s="316" t="s">
        <v>14</v>
      </c>
      <c r="R627" s="316" t="str">
        <f>IFERROR(VLOOKUP(F627,[1]Trainingsarten!$A$9:$N$84,14,FALSE),"")</f>
        <v/>
      </c>
      <c r="S627" s="317" t="str">
        <f t="shared" si="98"/>
        <v/>
      </c>
      <c r="T627" s="393">
        <f t="shared" si="96"/>
        <v>28.615560608652039</v>
      </c>
      <c r="U627" s="92">
        <f t="shared" si="94"/>
        <v>25.75677978517832</v>
      </c>
      <c r="V627" s="318">
        <f t="shared" si="95"/>
        <v>-6.9998267838138162</v>
      </c>
      <c r="W627" s="321">
        <f t="shared" si="99"/>
        <v>1.1109913912887044</v>
      </c>
      <c r="X627" s="322"/>
      <c r="Y627" s="323"/>
      <c r="Z627" s="319"/>
      <c r="AA627" s="324"/>
      <c r="AB627" s="317"/>
    </row>
    <row r="628" spans="2:28" ht="16" thickBot="1" x14ac:dyDescent="0.25">
      <c r="B628" s="38">
        <f>AVERAGE(W622:W628)</f>
        <v>1.2265171119070719</v>
      </c>
      <c r="C628" s="269">
        <v>43716</v>
      </c>
      <c r="D628" s="55" t="s">
        <v>185</v>
      </c>
      <c r="E628" s="2255"/>
      <c r="F628" s="1580" t="s">
        <v>138</v>
      </c>
      <c r="G628" s="602">
        <v>5.1053240740740746E-2</v>
      </c>
      <c r="H628" s="1282">
        <v>13.17</v>
      </c>
      <c r="I628" s="706">
        <f t="shared" si="97"/>
        <v>3.8764799347563209E-3</v>
      </c>
      <c r="J628" s="537">
        <v>135</v>
      </c>
      <c r="K628" s="536">
        <v>72</v>
      </c>
      <c r="L628" s="537">
        <v>213</v>
      </c>
      <c r="M628" s="1283"/>
      <c r="N628" s="49">
        <f t="shared" si="100"/>
        <v>1.0647706796314556</v>
      </c>
      <c r="O628" s="1284" t="s">
        <v>266</v>
      </c>
      <c r="P628" s="341" t="str">
        <f>IFERROR(VLOOKUP(F628,[1]Trainingsarten!$A$9:$N$84,12,FALSE),"")</f>
        <v/>
      </c>
      <c r="Q628" s="342" t="s">
        <v>14</v>
      </c>
      <c r="R628" s="342" t="str">
        <f>IFERROR(VLOOKUP(F628,[1]Trainingsarten!$A$9:$N$84,14,FALSE),"")</f>
        <v/>
      </c>
      <c r="S628" s="53">
        <f t="shared" si="98"/>
        <v>1.5777777777777777</v>
      </c>
      <c r="T628" s="55">
        <f t="shared" si="96"/>
        <v>34.813337664558894</v>
      </c>
      <c r="U628" s="343">
        <f t="shared" si="94"/>
        <v>26.85780883791217</v>
      </c>
      <c r="V628" s="343">
        <f t="shared" si="95"/>
        <v>-2.8587808234737189</v>
      </c>
      <c r="W628" s="94">
        <f t="shared" si="99"/>
        <v>1.2962091537198221</v>
      </c>
      <c r="X628" s="322"/>
      <c r="Y628" s="323"/>
      <c r="Z628" s="319"/>
      <c r="AA628" s="324"/>
      <c r="AB628" s="317"/>
    </row>
    <row r="629" spans="2:28" ht="16" thickBot="1" x14ac:dyDescent="0.25">
      <c r="B629" s="1692">
        <f>B622+1</f>
        <v>37</v>
      </c>
      <c r="C629" s="389">
        <v>43717</v>
      </c>
      <c r="D629" s="60"/>
      <c r="E629" s="2247"/>
      <c r="F629" s="1584"/>
      <c r="G629" s="1247"/>
      <c r="H629" s="1248" t="str">
        <f>IFERROR(VLOOKUP(F629,[1]Trainingsarten!$A$9:$K$84,10,FALSE),"")</f>
        <v/>
      </c>
      <c r="I629" s="64" t="str">
        <f t="shared" si="97"/>
        <v/>
      </c>
      <c r="J629" s="1287"/>
      <c r="K629" s="551" t="str">
        <f>IFERROR(VLOOKUP(F629,[1]Trainingsarten!$A$9:$K$84,11,FALSE),"0")</f>
        <v>0</v>
      </c>
      <c r="L629" s="552"/>
      <c r="M629" s="809"/>
      <c r="N629" s="69" t="str">
        <f t="shared" si="100"/>
        <v/>
      </c>
      <c r="O629" s="1249"/>
      <c r="P629" s="347" t="str">
        <f>IFERROR(VLOOKUP(F629,[1]Trainingsarten!$A$9:$N$84,12,FALSE),"")</f>
        <v/>
      </c>
      <c r="Q629" s="72" t="s">
        <v>14</v>
      </c>
      <c r="R629" s="72" t="str">
        <f>IFERROR(VLOOKUP(F629,[1]Trainingsarten!$A$9:$N$84,14,FALSE),"")</f>
        <v/>
      </c>
      <c r="S629" s="1693" t="str">
        <f t="shared" si="98"/>
        <v/>
      </c>
      <c r="T629" s="2">
        <f t="shared" si="96"/>
        <v>29.840003712479053</v>
      </c>
      <c r="U629" s="4">
        <f t="shared" si="94"/>
        <v>26.218337198914263</v>
      </c>
      <c r="V629" s="349">
        <f t="shared" si="95"/>
        <v>-7.9555288266467237</v>
      </c>
      <c r="W629" s="1694">
        <f t="shared" si="99"/>
        <v>1.1381348666808193</v>
      </c>
      <c r="X629" s="322"/>
      <c r="Y629" s="323"/>
      <c r="Z629" s="319"/>
      <c r="AA629" s="324"/>
      <c r="AB629" s="317"/>
    </row>
    <row r="630" spans="2:28" x14ac:dyDescent="0.2">
      <c r="B630" s="1695" t="s">
        <v>26</v>
      </c>
      <c r="C630" s="325">
        <v>43718</v>
      </c>
      <c r="D630" s="319"/>
      <c r="E630" s="2257"/>
      <c r="F630" s="1556"/>
      <c r="G630" s="598"/>
      <c r="H630" s="1251" t="str">
        <f>IFERROR(VLOOKUP(F630,[1]Trainingsarten!$A$9:$K$84,10,FALSE),"")</f>
        <v/>
      </c>
      <c r="I630" s="356" t="str">
        <f t="shared" si="97"/>
        <v/>
      </c>
      <c r="J630" s="1256"/>
      <c r="K630" s="524" t="str">
        <f>IFERROR(VLOOKUP(F630,[1]Trainingsarten!$A$9:$K$84,11,FALSE),"0")</f>
        <v>0</v>
      </c>
      <c r="L630" s="525"/>
      <c r="M630" s="1254"/>
      <c r="N630" s="144" t="str">
        <f t="shared" si="100"/>
        <v/>
      </c>
      <c r="O630" s="1255"/>
      <c r="P630" s="315" t="str">
        <f>IFERROR(VLOOKUP(F630,[1]Trainingsarten!$A$9:$N$84,12,FALSE),"")</f>
        <v/>
      </c>
      <c r="Q630" s="316" t="s">
        <v>14</v>
      </c>
      <c r="R630" s="316" t="str">
        <f>IFERROR(VLOOKUP(F630,[1]Trainingsarten!$A$9:$N$84,14,FALSE),"")</f>
        <v/>
      </c>
      <c r="S630" s="317" t="str">
        <f t="shared" si="98"/>
        <v/>
      </c>
      <c r="T630" s="393">
        <f t="shared" si="96"/>
        <v>25.57714603926776</v>
      </c>
      <c r="U630" s="92">
        <f t="shared" si="94"/>
        <v>25.594091075130589</v>
      </c>
      <c r="V630" s="318">
        <f t="shared" si="95"/>
        <v>-3.6216665135647901</v>
      </c>
      <c r="W630" s="321">
        <f t="shared" si="99"/>
        <v>0.99933793171974394</v>
      </c>
      <c r="X630" s="322"/>
      <c r="Y630" s="323"/>
      <c r="Z630" s="319"/>
      <c r="AA630" s="324"/>
      <c r="AB630" s="317"/>
    </row>
    <row r="631" spans="2:28" ht="16" thickBot="1" x14ac:dyDescent="0.25">
      <c r="B631" s="33">
        <f>SUM(H629:H635)</f>
        <v>20.700000000000003</v>
      </c>
      <c r="C631" s="325">
        <v>43719</v>
      </c>
      <c r="D631" s="319">
        <v>122</v>
      </c>
      <c r="E631" s="2257"/>
      <c r="F631" s="1556" t="s">
        <v>98</v>
      </c>
      <c r="G631" s="598">
        <v>3.7222222222222219E-2</v>
      </c>
      <c r="H631" s="1251">
        <v>9.9700000000000006</v>
      </c>
      <c r="I631" s="356">
        <f t="shared" si="97"/>
        <v>3.7334224896912955E-3</v>
      </c>
      <c r="J631" s="1256">
        <v>138</v>
      </c>
      <c r="K631" s="524">
        <v>58</v>
      </c>
      <c r="L631" s="525">
        <v>222</v>
      </c>
      <c r="M631" s="1254"/>
      <c r="N631" s="144">
        <f t="shared" si="100"/>
        <v>1.0688064192577731</v>
      </c>
      <c r="O631" s="1255" t="s">
        <v>266</v>
      </c>
      <c r="P631" s="315" t="str">
        <f>IFERROR(VLOOKUP(F631,[1]Trainingsarten!$A$9:$N$84,12,FALSE),"")</f>
        <v/>
      </c>
      <c r="Q631" s="316" t="s">
        <v>14</v>
      </c>
      <c r="R631" s="316" t="str">
        <f>IFERROR(VLOOKUP(F631,[1]Trainingsarten!$A$9:$N$84,14,FALSE),"")</f>
        <v/>
      </c>
      <c r="S631" s="317">
        <f t="shared" si="98"/>
        <v>1.6086956521739131</v>
      </c>
      <c r="T631" s="393">
        <f t="shared" si="96"/>
        <v>30.208982319372367</v>
      </c>
      <c r="U631" s="92">
        <f t="shared" si="94"/>
        <v>26.365660335246528</v>
      </c>
      <c r="V631" s="318">
        <f t="shared" si="95"/>
        <v>1.6945035862828917E-2</v>
      </c>
      <c r="W631" s="321">
        <f t="shared" si="99"/>
        <v>1.1457699877513765</v>
      </c>
      <c r="X631" s="322"/>
      <c r="Y631" s="323"/>
      <c r="Z631" s="319"/>
      <c r="AA631" s="324"/>
      <c r="AB631" s="317"/>
    </row>
    <row r="632" spans="2:28" x14ac:dyDescent="0.2">
      <c r="B632" s="35" t="s">
        <v>9</v>
      </c>
      <c r="C632" s="325">
        <v>43720</v>
      </c>
      <c r="D632" s="319"/>
      <c r="E632" s="2257"/>
      <c r="F632" s="1556"/>
      <c r="G632" s="598"/>
      <c r="H632" s="1251" t="str">
        <f>IFERROR(VLOOKUP(F632,[1]Trainingsarten!$A$9:$K$84,10,FALSE),"")</f>
        <v/>
      </c>
      <c r="I632" s="356" t="str">
        <f t="shared" si="97"/>
        <v/>
      </c>
      <c r="J632" s="1256"/>
      <c r="K632" s="524" t="str">
        <f>IFERROR(VLOOKUP(F632,[1]Trainingsarten!$A$9:$K$84,11,FALSE),"0")</f>
        <v>0</v>
      </c>
      <c r="L632" s="525"/>
      <c r="M632" s="1254"/>
      <c r="N632" s="144" t="str">
        <f t="shared" si="100"/>
        <v/>
      </c>
      <c r="O632" s="1255"/>
      <c r="P632" s="315" t="str">
        <f>IFERROR(VLOOKUP(F632,[1]Trainingsarten!$A$9:$N$84,12,FALSE),"")</f>
        <v/>
      </c>
      <c r="Q632" s="316" t="s">
        <v>14</v>
      </c>
      <c r="R632" s="316" t="str">
        <f>IFERROR(VLOOKUP(F632,[1]Trainingsarten!$A$9:$N$84,14,FALSE),"")</f>
        <v/>
      </c>
      <c r="S632" s="317" t="str">
        <f t="shared" si="98"/>
        <v/>
      </c>
      <c r="T632" s="393">
        <f t="shared" si="96"/>
        <v>25.893413416604886</v>
      </c>
      <c r="U632" s="92">
        <f t="shared" si="94"/>
        <v>25.737906517740658</v>
      </c>
      <c r="V632" s="318">
        <f t="shared" si="95"/>
        <v>-3.8433219841258399</v>
      </c>
      <c r="W632" s="321">
        <f t="shared" si="99"/>
        <v>1.0060419404646233</v>
      </c>
      <c r="X632" s="322"/>
      <c r="Y632" s="323"/>
      <c r="Z632" s="319"/>
      <c r="AA632" s="324"/>
      <c r="AB632" s="317"/>
    </row>
    <row r="633" spans="2:28" ht="16" thickBot="1" x14ac:dyDescent="0.25">
      <c r="B633" s="36">
        <f>SUM(K629:K635)</f>
        <v>122</v>
      </c>
      <c r="C633" s="325">
        <v>43721</v>
      </c>
      <c r="D633" s="319"/>
      <c r="E633" s="2257"/>
      <c r="F633" s="1556"/>
      <c r="G633" s="598"/>
      <c r="H633" s="1251" t="str">
        <f>IFERROR(VLOOKUP(F633,[1]Trainingsarten!$A$9:$K$84,10,FALSE),"")</f>
        <v/>
      </c>
      <c r="I633" s="356" t="str">
        <f t="shared" si="97"/>
        <v/>
      </c>
      <c r="J633" s="1256"/>
      <c r="K633" s="524" t="str">
        <f>IFERROR(VLOOKUP(F633,[1]Trainingsarten!$A$9:$K$84,11,FALSE),"0")</f>
        <v>0</v>
      </c>
      <c r="L633" s="525"/>
      <c r="M633" s="1254"/>
      <c r="N633" s="144" t="str">
        <f t="shared" si="100"/>
        <v/>
      </c>
      <c r="O633" s="1255"/>
      <c r="P633" s="315" t="str">
        <f>IFERROR(VLOOKUP(F633,[1]Trainingsarten!$A$9:$N$84,12,FALSE),"")</f>
        <v/>
      </c>
      <c r="Q633" s="316" t="s">
        <v>14</v>
      </c>
      <c r="R633" s="316" t="str">
        <f>IFERROR(VLOOKUP(F633,[1]Trainingsarten!$A$9:$N$84,14,FALSE),"")</f>
        <v/>
      </c>
      <c r="S633" s="317" t="str">
        <f t="shared" si="98"/>
        <v/>
      </c>
      <c r="T633" s="393">
        <f t="shared" si="96"/>
        <v>22.194354357089903</v>
      </c>
      <c r="U633" s="92">
        <f t="shared" si="94"/>
        <v>25.125099219699212</v>
      </c>
      <c r="V633" s="318">
        <f t="shared" si="95"/>
        <v>-0.1555068988642283</v>
      </c>
      <c r="W633" s="321">
        <f t="shared" si="99"/>
        <v>0.8833538989445473</v>
      </c>
      <c r="X633" s="322"/>
      <c r="Y633" s="323"/>
      <c r="Z633" s="319"/>
      <c r="AA633" s="324"/>
      <c r="AB633" s="317"/>
    </row>
    <row r="634" spans="2:28" x14ac:dyDescent="0.2">
      <c r="B634" s="37" t="s">
        <v>27</v>
      </c>
      <c r="C634" s="325">
        <v>43722</v>
      </c>
      <c r="D634" s="319" t="s">
        <v>188</v>
      </c>
      <c r="E634" s="2257"/>
      <c r="F634" s="1556" t="s">
        <v>98</v>
      </c>
      <c r="G634" s="598">
        <v>3.875E-2</v>
      </c>
      <c r="H634" s="1251">
        <v>10.73</v>
      </c>
      <c r="I634" s="356">
        <f t="shared" si="97"/>
        <v>3.6113699906803352E-3</v>
      </c>
      <c r="J634" s="1256">
        <v>148</v>
      </c>
      <c r="K634" s="524">
        <v>64</v>
      </c>
      <c r="L634" s="525">
        <v>227</v>
      </c>
      <c r="M634" s="1254"/>
      <c r="N634" s="144">
        <f t="shared" si="100"/>
        <v>1.0571504082569445</v>
      </c>
      <c r="O634" s="1255" t="s">
        <v>266</v>
      </c>
      <c r="P634" s="315" t="str">
        <f>IFERROR(VLOOKUP(F634,[1]Trainingsarten!$A$9:$N$84,12,FALSE),"")</f>
        <v/>
      </c>
      <c r="Q634" s="316" t="s">
        <v>14</v>
      </c>
      <c r="R634" s="316" t="str">
        <f>IFERROR(VLOOKUP(F634,[1]Trainingsarten!$A$9:$N$84,14,FALSE),"")</f>
        <v/>
      </c>
      <c r="S634" s="317">
        <f t="shared" si="98"/>
        <v>1.5337837837837838</v>
      </c>
      <c r="T634" s="393">
        <f t="shared" si="96"/>
        <v>28.166589448934204</v>
      </c>
      <c r="U634" s="92">
        <f t="shared" ref="U634:U697" si="101">U633+(K634-U633)/42</f>
        <v>26.050692095420661</v>
      </c>
      <c r="V634" s="318">
        <f t="shared" ref="V634:V697" si="102">U633-T633</f>
        <v>2.9307448626093091</v>
      </c>
      <c r="W634" s="321">
        <f t="shared" si="99"/>
        <v>1.0812223086343831</v>
      </c>
      <c r="X634" s="322"/>
      <c r="Y634" s="323"/>
      <c r="Z634" s="319"/>
      <c r="AA634" s="324"/>
      <c r="AB634" s="317"/>
    </row>
    <row r="635" spans="2:28" ht="16" thickBot="1" x14ac:dyDescent="0.25">
      <c r="B635" s="38">
        <f>AVERAGE(W629:W635)</f>
        <v>1.0290324091040175</v>
      </c>
      <c r="C635" s="150">
        <v>43723</v>
      </c>
      <c r="D635" s="393"/>
      <c r="E635" s="2261"/>
      <c r="F635" s="1559"/>
      <c r="G635" s="1257"/>
      <c r="H635" s="1258" t="str">
        <f>IFERROR(VLOOKUP(F635,[1]Trainingsarten!$A$9:$K$84,10,FALSE),"")</f>
        <v/>
      </c>
      <c r="I635" s="1327" t="str">
        <f t="shared" si="97"/>
        <v/>
      </c>
      <c r="J635" s="1328"/>
      <c r="K635" s="573" t="str">
        <f>IFERROR(VLOOKUP(F635,[1]Trainingsarten!$A$9:$K$84,11,FALSE),"0")</f>
        <v>0</v>
      </c>
      <c r="L635" s="574"/>
      <c r="M635" s="729"/>
      <c r="N635" s="88" t="str">
        <f t="shared" si="100"/>
        <v/>
      </c>
      <c r="O635" s="1259"/>
      <c r="P635" s="1260" t="str">
        <f>IFERROR(VLOOKUP(F635,[1]Trainingsarten!$A$9:$N$84,12,FALSE),"")</f>
        <v/>
      </c>
      <c r="Q635" s="1329" t="s">
        <v>14</v>
      </c>
      <c r="R635" s="1329" t="str">
        <f>IFERROR(VLOOKUP(F635,[1]Trainingsarten!$A$9:$N$84,14,FALSE),"")</f>
        <v/>
      </c>
      <c r="S635" s="53" t="str">
        <f t="shared" si="98"/>
        <v/>
      </c>
      <c r="T635" s="79">
        <f t="shared" ref="T635:T698" si="103">T634+(K635-T634)/7</f>
        <v>24.142790956229319</v>
      </c>
      <c r="U635" s="1261">
        <f t="shared" si="101"/>
        <v>25.430437521720169</v>
      </c>
      <c r="V635" s="1261">
        <f t="shared" si="102"/>
        <v>-2.1158973535135424</v>
      </c>
      <c r="W635" s="895">
        <f t="shared" si="99"/>
        <v>0.94936592953262922</v>
      </c>
      <c r="X635" s="7"/>
      <c r="Y635" s="8"/>
      <c r="Z635" s="6"/>
      <c r="AA635" s="9"/>
      <c r="AB635" s="10"/>
    </row>
    <row r="636" spans="2:28" ht="16" thickBot="1" x14ac:dyDescent="0.25">
      <c r="B636" s="1696">
        <f>B629+1</f>
        <v>38</v>
      </c>
      <c r="C636" s="1697">
        <v>43724</v>
      </c>
      <c r="D636" s="1698"/>
      <c r="E636" s="2315"/>
      <c r="F636" s="1699"/>
      <c r="G636" s="1700"/>
      <c r="H636" s="1701" t="str">
        <f>IFERROR(VLOOKUP(F636,[1]Trainingsarten!$A$9:$K$84,10,FALSE),"")</f>
        <v/>
      </c>
      <c r="I636" s="1702" t="str">
        <f t="shared" si="97"/>
        <v/>
      </c>
      <c r="J636" s="1703"/>
      <c r="K636" s="1704" t="str">
        <f>IFERROR(VLOOKUP(F636,[1]Trainingsarten!$A$9:$K$84,11,FALSE),"0")</f>
        <v>0</v>
      </c>
      <c r="L636" s="1703"/>
      <c r="M636" s="1705"/>
      <c r="N636" s="1706" t="str">
        <f t="shared" si="100"/>
        <v/>
      </c>
      <c r="O636" s="1707"/>
      <c r="P636" s="1708" t="str">
        <f>IFERROR(VLOOKUP(F636,[1]Trainingsarten!$A$9:$N$84,12,FALSE),"")</f>
        <v/>
      </c>
      <c r="Q636" s="1709" t="s">
        <v>14</v>
      </c>
      <c r="R636" s="1709" t="str">
        <f>IFERROR(VLOOKUP(F636,[1]Trainingsarten!$A$9:$N$84,14,FALSE),"")</f>
        <v/>
      </c>
      <c r="S636" s="1710" t="str">
        <f t="shared" si="98"/>
        <v/>
      </c>
      <c r="T636" s="1276">
        <f t="shared" si="103"/>
        <v>20.693820819625131</v>
      </c>
      <c r="U636" s="1277">
        <f t="shared" si="101"/>
        <v>24.824950914060164</v>
      </c>
      <c r="V636" s="1711">
        <f t="shared" si="102"/>
        <v>1.2876465654908493</v>
      </c>
      <c r="W636" s="76">
        <f t="shared" si="99"/>
        <v>0.83358959666279642</v>
      </c>
      <c r="X636" s="7"/>
      <c r="Y636" s="8"/>
      <c r="Z636" s="6"/>
      <c r="AA636" s="9"/>
      <c r="AB636" s="10"/>
    </row>
    <row r="637" spans="2:28" x14ac:dyDescent="0.2">
      <c r="B637" s="1712" t="s">
        <v>26</v>
      </c>
      <c r="C637" s="12">
        <v>43725</v>
      </c>
      <c r="D637" s="6" t="s">
        <v>189</v>
      </c>
      <c r="E637" s="2244"/>
      <c r="F637" s="1556" t="s">
        <v>98</v>
      </c>
      <c r="G637" s="598">
        <v>3.2187500000000001E-2</v>
      </c>
      <c r="H637" s="1251">
        <v>8.5299999999999994</v>
      </c>
      <c r="I637" s="701">
        <f t="shared" si="97"/>
        <v>3.773446658851114E-3</v>
      </c>
      <c r="J637" s="525">
        <v>140</v>
      </c>
      <c r="K637" s="524">
        <v>48</v>
      </c>
      <c r="L637" s="525">
        <v>218</v>
      </c>
      <c r="M637" s="1254"/>
      <c r="N637" s="144">
        <f t="shared" si="100"/>
        <v>1.0608003359521267</v>
      </c>
      <c r="O637" s="1255" t="s">
        <v>269</v>
      </c>
      <c r="P637" s="315" t="str">
        <f>IFERROR(VLOOKUP(F637,[1]Trainingsarten!$A$9:$N$84,12,FALSE),"")</f>
        <v/>
      </c>
      <c r="Q637" s="316" t="s">
        <v>14</v>
      </c>
      <c r="R637" s="316" t="str">
        <f>IFERROR(VLOOKUP(F637,[1]Trainingsarten!$A$9:$N$84,14,FALSE),"")</f>
        <v/>
      </c>
      <c r="S637" s="317">
        <f t="shared" si="98"/>
        <v>1.5571428571428572</v>
      </c>
      <c r="T637" s="393">
        <f t="shared" si="103"/>
        <v>24.594703559678685</v>
      </c>
      <c r="U637" s="92">
        <f t="shared" si="101"/>
        <v>25.37673779705873</v>
      </c>
      <c r="V637" s="318">
        <f t="shared" si="102"/>
        <v>4.1311300944350329</v>
      </c>
      <c r="W637" s="321">
        <f t="shared" si="99"/>
        <v>0.9691830272419536</v>
      </c>
      <c r="X637" s="322"/>
      <c r="Y637" s="323"/>
      <c r="Z637" s="319"/>
      <c r="AA637" s="324"/>
      <c r="AB637" s="317"/>
    </row>
    <row r="638" spans="2:28" ht="16" thickBot="1" x14ac:dyDescent="0.25">
      <c r="B638" s="33">
        <f>SUM(H636:H642)</f>
        <v>36.229999999999997</v>
      </c>
      <c r="C638" s="325">
        <v>43726</v>
      </c>
      <c r="D638" s="319"/>
      <c r="E638" s="2257"/>
      <c r="F638" s="1556"/>
      <c r="G638" s="598"/>
      <c r="H638" s="1251" t="str">
        <f>IFERROR(VLOOKUP(F638,[1]Trainingsarten!$A$9:$K$84,10,FALSE),"")</f>
        <v/>
      </c>
      <c r="I638" s="701" t="str">
        <f t="shared" si="97"/>
        <v/>
      </c>
      <c r="J638" s="525"/>
      <c r="K638" s="524" t="str">
        <f>IFERROR(VLOOKUP(F638,[1]Trainingsarten!$A$9:$K$84,11,FALSE),"0")</f>
        <v>0</v>
      </c>
      <c r="L638" s="525"/>
      <c r="M638" s="1254"/>
      <c r="N638" s="144" t="str">
        <f t="shared" si="100"/>
        <v/>
      </c>
      <c r="O638" s="1255"/>
      <c r="P638" s="315" t="str">
        <f>IFERROR(VLOOKUP(F638,[1]Trainingsarten!$A$9:$N$84,12,FALSE),"")</f>
        <v/>
      </c>
      <c r="Q638" s="316" t="s">
        <v>14</v>
      </c>
      <c r="R638" s="316" t="str">
        <f>IFERROR(VLOOKUP(F638,[1]Trainingsarten!$A$9:$N$84,14,FALSE),"")</f>
        <v/>
      </c>
      <c r="S638" s="317" t="str">
        <f t="shared" si="98"/>
        <v/>
      </c>
      <c r="T638" s="393">
        <f t="shared" si="103"/>
        <v>21.081174479724588</v>
      </c>
      <c r="U638" s="92">
        <f t="shared" si="101"/>
        <v>24.772529754271616</v>
      </c>
      <c r="V638" s="318">
        <f t="shared" si="102"/>
        <v>0.78203423738004574</v>
      </c>
      <c r="W638" s="321">
        <f t="shared" si="99"/>
        <v>0.85098997513927643</v>
      </c>
      <c r="X638" s="322"/>
      <c r="Y638" s="323"/>
      <c r="Z638" s="319"/>
      <c r="AA638" s="324"/>
      <c r="AB638" s="317"/>
    </row>
    <row r="639" spans="2:28" x14ac:dyDescent="0.2">
      <c r="B639" s="35" t="s">
        <v>9</v>
      </c>
      <c r="C639" s="325">
        <v>43727</v>
      </c>
      <c r="D639" s="319" t="s">
        <v>190</v>
      </c>
      <c r="E639" s="2257"/>
      <c r="F639" s="1556" t="s">
        <v>98</v>
      </c>
      <c r="G639" s="598">
        <v>4.6331018518518514E-2</v>
      </c>
      <c r="H639" s="1251">
        <v>12.73</v>
      </c>
      <c r="I639" s="701">
        <f t="shared" si="97"/>
        <v>3.6395144162229783E-3</v>
      </c>
      <c r="J639" s="525">
        <v>138</v>
      </c>
      <c r="K639" s="524">
        <v>74</v>
      </c>
      <c r="L639" s="525">
        <v>226</v>
      </c>
      <c r="M639" s="1254"/>
      <c r="N639" s="144">
        <f t="shared" si="100"/>
        <v>1.0606957357751696</v>
      </c>
      <c r="O639" s="1255" t="s">
        <v>269</v>
      </c>
      <c r="P639" s="315" t="str">
        <f>IFERROR(VLOOKUP(F639,[1]Trainingsarten!$A$9:$N$84,12,FALSE),"")</f>
        <v/>
      </c>
      <c r="Q639" s="316" t="s">
        <v>14</v>
      </c>
      <c r="R639" s="316" t="str">
        <f>IFERROR(VLOOKUP(F639,[1]Trainingsarten!$A$9:$N$84,14,FALSE),"")</f>
        <v/>
      </c>
      <c r="S639" s="317">
        <f t="shared" si="98"/>
        <v>1.6376811594202898</v>
      </c>
      <c r="T639" s="393">
        <f t="shared" si="103"/>
        <v>28.641006696906789</v>
      </c>
      <c r="U639" s="92">
        <f t="shared" si="101"/>
        <v>25.944612379169911</v>
      </c>
      <c r="V639" s="318">
        <f t="shared" si="102"/>
        <v>3.6913552745470284</v>
      </c>
      <c r="W639" s="321">
        <f t="shared" si="99"/>
        <v>1.1039288727204777</v>
      </c>
      <c r="X639" s="322"/>
      <c r="Y639" s="323"/>
      <c r="Z639" s="319"/>
      <c r="AA639" s="324"/>
      <c r="AB639" s="317"/>
    </row>
    <row r="640" spans="2:28" ht="16" thickBot="1" x14ac:dyDescent="0.25">
      <c r="B640" s="36">
        <f>SUM(K636:K642)</f>
        <v>214</v>
      </c>
      <c r="C640" s="325">
        <v>43728</v>
      </c>
      <c r="D640" s="319"/>
      <c r="E640" s="2257"/>
      <c r="F640" s="1556"/>
      <c r="G640" s="598"/>
      <c r="H640" s="1251" t="str">
        <f>IFERROR(VLOOKUP(F640,[1]Trainingsarten!$A$9:$K$84,10,FALSE),"")</f>
        <v/>
      </c>
      <c r="I640" s="701" t="str">
        <f t="shared" si="97"/>
        <v/>
      </c>
      <c r="J640" s="525"/>
      <c r="K640" s="524" t="str">
        <f>IFERROR(VLOOKUP(F640,[1]Trainingsarten!$A$9:$K$84,11,FALSE),"0")</f>
        <v>0</v>
      </c>
      <c r="L640" s="525"/>
      <c r="M640" s="1254"/>
      <c r="N640" s="144" t="str">
        <f t="shared" si="100"/>
        <v/>
      </c>
      <c r="O640" s="1255"/>
      <c r="P640" s="315" t="str">
        <f>IFERROR(VLOOKUP(F640,[1]Trainingsarten!$A$9:$N$84,12,FALSE),"")</f>
        <v/>
      </c>
      <c r="Q640" s="316" t="s">
        <v>14</v>
      </c>
      <c r="R640" s="316" t="str">
        <f>IFERROR(VLOOKUP(F640,[1]Trainingsarten!$A$9:$N$84,14,FALSE),"")</f>
        <v/>
      </c>
      <c r="S640" s="317" t="str">
        <f t="shared" si="98"/>
        <v/>
      </c>
      <c r="T640" s="393">
        <f t="shared" si="103"/>
        <v>24.549434311634393</v>
      </c>
      <c r="U640" s="92">
        <f t="shared" si="101"/>
        <v>25.326883512999199</v>
      </c>
      <c r="V640" s="318">
        <f t="shared" si="102"/>
        <v>-2.6963943177368783</v>
      </c>
      <c r="W640" s="321">
        <f t="shared" si="99"/>
        <v>0.96930340043749263</v>
      </c>
      <c r="X640" s="322"/>
      <c r="Y640" s="323"/>
      <c r="Z640" s="319"/>
      <c r="AA640" s="324"/>
      <c r="AB640" s="317"/>
    </row>
    <row r="641" spans="2:28" x14ac:dyDescent="0.2">
      <c r="B641" s="37" t="s">
        <v>27</v>
      </c>
      <c r="C641" s="325">
        <v>43729</v>
      </c>
      <c r="D641" s="319" t="s">
        <v>191</v>
      </c>
      <c r="E641" s="2257"/>
      <c r="F641" s="1556" t="s">
        <v>268</v>
      </c>
      <c r="G641" s="598">
        <v>5.1469907407407402E-2</v>
      </c>
      <c r="H641" s="1251">
        <v>14.97</v>
      </c>
      <c r="I641" s="701">
        <f t="shared" si="97"/>
        <v>3.4382035676290847E-3</v>
      </c>
      <c r="J641" s="525">
        <v>150</v>
      </c>
      <c r="K641" s="524">
        <v>92</v>
      </c>
      <c r="L641" s="525">
        <v>237</v>
      </c>
      <c r="M641" s="1254"/>
      <c r="N641" s="144">
        <f t="shared" si="100"/>
        <v>1.0507971166213022</v>
      </c>
      <c r="O641" s="1255" t="s">
        <v>171</v>
      </c>
      <c r="P641" s="315">
        <f>IFERROR(VLOOKUP(F641,[1]Trainingsarten!$A$9:$N$84,12,FALSE),"")</f>
        <v>243.25</v>
      </c>
      <c r="Q641" s="316" t="s">
        <v>14</v>
      </c>
      <c r="R641" s="316">
        <f>IFERROR(VLOOKUP(F641,[1]Trainingsarten!$A$9:$N$84,14,FALSE),"")</f>
        <v>267.75</v>
      </c>
      <c r="S641" s="317">
        <f t="shared" si="98"/>
        <v>1.58</v>
      </c>
      <c r="T641" s="393">
        <f t="shared" si="103"/>
        <v>34.185229409972337</v>
      </c>
      <c r="U641" s="92">
        <f t="shared" si="101"/>
        <v>26.914338667451599</v>
      </c>
      <c r="V641" s="318">
        <f t="shared" si="102"/>
        <v>0.77744920136480644</v>
      </c>
      <c r="W641" s="321">
        <f t="shared" si="99"/>
        <v>1.2701493368407994</v>
      </c>
      <c r="X641" s="322"/>
      <c r="Y641" s="323"/>
      <c r="Z641" s="319"/>
      <c r="AA641" s="324"/>
      <c r="AB641" s="317"/>
    </row>
    <row r="642" spans="2:28" ht="16" thickBot="1" x14ac:dyDescent="0.25">
      <c r="B642" s="38">
        <f>AVERAGE(W636:W642)</f>
        <v>1.0160567550418935</v>
      </c>
      <c r="C642" s="269">
        <v>43730</v>
      </c>
      <c r="D642" s="55"/>
      <c r="E642" s="2255"/>
      <c r="F642" s="1580"/>
      <c r="G642" s="602"/>
      <c r="H642" s="1282" t="str">
        <f>IFERROR(VLOOKUP(F642,[1]Trainingsarten!$A$9:$K$84,10,FALSE),"")</f>
        <v/>
      </c>
      <c r="I642" s="706" t="str">
        <f t="shared" si="97"/>
        <v/>
      </c>
      <c r="J642" s="537"/>
      <c r="K642" s="536" t="str">
        <f>IFERROR(VLOOKUP(F642,[1]Trainingsarten!$A$9:$K$84,11,FALSE),"0")</f>
        <v>0</v>
      </c>
      <c r="L642" s="537"/>
      <c r="M642" s="1283"/>
      <c r="N642" s="49" t="str">
        <f t="shared" si="100"/>
        <v/>
      </c>
      <c r="O642" s="1284"/>
      <c r="P642" s="341" t="str">
        <f>IFERROR(VLOOKUP(F642,[1]Trainingsarten!$A$9:$N$84,12,FALSE),"")</f>
        <v/>
      </c>
      <c r="Q642" s="342" t="s">
        <v>14</v>
      </c>
      <c r="R642" s="342" t="str">
        <f>IFERROR(VLOOKUP(F642,[1]Trainingsarten!$A$9:$N$84,14,FALSE),"")</f>
        <v/>
      </c>
      <c r="S642" s="53" t="str">
        <f t="shared" si="98"/>
        <v/>
      </c>
      <c r="T642" s="55">
        <f t="shared" si="103"/>
        <v>29.301625208547719</v>
      </c>
      <c r="U642" s="343">
        <f t="shared" si="101"/>
        <v>26.273521080131324</v>
      </c>
      <c r="V642" s="343">
        <f t="shared" si="102"/>
        <v>-7.2708907425207379</v>
      </c>
      <c r="W642" s="94">
        <f t="shared" si="99"/>
        <v>1.1152530762504582</v>
      </c>
      <c r="X642" s="322"/>
      <c r="Y642" s="323"/>
      <c r="Z642" s="319"/>
      <c r="AA642" s="324"/>
      <c r="AB642" s="317"/>
    </row>
    <row r="643" spans="2:28" ht="16" thickBot="1" x14ac:dyDescent="0.25">
      <c r="B643" s="1713">
        <f>B636+1</f>
        <v>39</v>
      </c>
      <c r="C643" s="59">
        <v>43731</v>
      </c>
      <c r="D643" s="60"/>
      <c r="E643" s="2247"/>
      <c r="F643" s="1584"/>
      <c r="G643" s="1247"/>
      <c r="H643" s="1248" t="str">
        <f>IFERROR(VLOOKUP(F643,[1]Trainingsarten!$A$9:$K$84,10,FALSE),"")</f>
        <v/>
      </c>
      <c r="I643" s="64" t="str">
        <f t="shared" si="97"/>
        <v/>
      </c>
      <c r="J643" s="1287"/>
      <c r="K643" s="551" t="str">
        <f>IFERROR(VLOOKUP(F643,[1]Trainingsarten!$A$9:$K$84,11,FALSE),"0")</f>
        <v>0</v>
      </c>
      <c r="L643" s="552"/>
      <c r="M643" s="809"/>
      <c r="N643" s="69" t="str">
        <f t="shared" si="100"/>
        <v/>
      </c>
      <c r="O643" s="1249"/>
      <c r="P643" s="347" t="str">
        <f>IFERROR(VLOOKUP(F643,[1]Trainingsarten!$A$9:$N$84,12,FALSE),"")</f>
        <v/>
      </c>
      <c r="Q643" s="72" t="s">
        <v>14</v>
      </c>
      <c r="R643" s="72" t="str">
        <f>IFERROR(VLOOKUP(F643,[1]Trainingsarten!$A$9:$N$84,14,FALSE),"")</f>
        <v/>
      </c>
      <c r="S643" s="1714" t="str">
        <f t="shared" si="98"/>
        <v/>
      </c>
      <c r="T643" s="2">
        <f t="shared" si="103"/>
        <v>25.115678750183761</v>
      </c>
      <c r="U643" s="4">
        <f t="shared" si="101"/>
        <v>25.647961054413912</v>
      </c>
      <c r="V643" s="349">
        <f t="shared" si="102"/>
        <v>-3.0281041284163948</v>
      </c>
      <c r="W643" s="1715">
        <f t="shared" si="99"/>
        <v>0.97924660353698767</v>
      </c>
      <c r="X643" s="322"/>
      <c r="Y643" s="323"/>
      <c r="Z643" s="319"/>
      <c r="AA643" s="324"/>
      <c r="AB643" s="317"/>
    </row>
    <row r="644" spans="2:28" x14ac:dyDescent="0.2">
      <c r="B644" s="1716" t="s">
        <v>26</v>
      </c>
      <c r="C644" s="325">
        <v>43732</v>
      </c>
      <c r="D644" s="319" t="s">
        <v>192</v>
      </c>
      <c r="E644" s="2257"/>
      <c r="F644" s="1556" t="s">
        <v>98</v>
      </c>
      <c r="G644" s="598">
        <v>3.6782407407407409E-2</v>
      </c>
      <c r="H644" s="1251">
        <v>10.1</v>
      </c>
      <c r="I644" s="356">
        <f t="shared" si="97"/>
        <v>3.6418225155848923E-3</v>
      </c>
      <c r="J644" s="1256">
        <v>138</v>
      </c>
      <c r="K644" s="524">
        <v>59</v>
      </c>
      <c r="L644" s="525">
        <v>227</v>
      </c>
      <c r="M644" s="1254"/>
      <c r="N644" s="144">
        <f t="shared" si="100"/>
        <v>1.0660647258755729</v>
      </c>
      <c r="O644" s="1255" t="s">
        <v>266</v>
      </c>
      <c r="P644" s="315" t="str">
        <f>IFERROR(VLOOKUP(F644,[1]Trainingsarten!$A$9:$N$84,12,FALSE),"")</f>
        <v/>
      </c>
      <c r="Q644" s="316" t="s">
        <v>14</v>
      </c>
      <c r="R644" s="316" t="str">
        <f>IFERROR(VLOOKUP(F644,[1]Trainingsarten!$A$9:$N$84,14,FALSE),"")</f>
        <v/>
      </c>
      <c r="S644" s="317">
        <f t="shared" si="98"/>
        <v>1.644927536231884</v>
      </c>
      <c r="T644" s="393">
        <f t="shared" si="103"/>
        <v>29.956296071586081</v>
      </c>
      <c r="U644" s="92">
        <f t="shared" si="101"/>
        <v>26.44205721978501</v>
      </c>
      <c r="V644" s="318">
        <f t="shared" si="102"/>
        <v>0.53228230423015077</v>
      </c>
      <c r="W644" s="321">
        <f t="shared" si="99"/>
        <v>1.1329033827659816</v>
      </c>
      <c r="X644" s="322"/>
      <c r="Y644" s="323"/>
      <c r="Z644" s="319"/>
      <c r="AA644" s="324"/>
      <c r="AB644" s="317"/>
    </row>
    <row r="645" spans="2:28" ht="16" thickBot="1" x14ac:dyDescent="0.25">
      <c r="B645" s="33">
        <f>SUM(H643:H649)</f>
        <v>39.15</v>
      </c>
      <c r="C645" s="325">
        <v>43733</v>
      </c>
      <c r="D645" s="319"/>
      <c r="E645" s="2257"/>
      <c r="F645" s="1556"/>
      <c r="G645" s="598"/>
      <c r="H645" s="1251" t="str">
        <f>IFERROR(VLOOKUP(F645,[1]Trainingsarten!$A$9:$K$84,10,FALSE),"")</f>
        <v/>
      </c>
      <c r="I645" s="356" t="str">
        <f t="shared" si="97"/>
        <v/>
      </c>
      <c r="J645" s="1256"/>
      <c r="K645" s="524" t="str">
        <f>IFERROR(VLOOKUP(F645,[1]Trainingsarten!$A$9:$K$84,11,FALSE),"0")</f>
        <v>0</v>
      </c>
      <c r="L645" s="525"/>
      <c r="M645" s="1254"/>
      <c r="N645" s="144" t="str">
        <f t="shared" si="100"/>
        <v/>
      </c>
      <c r="O645" s="1255"/>
      <c r="P645" s="315" t="str">
        <f>IFERROR(VLOOKUP(F645,[1]Trainingsarten!$A$9:$N$84,12,FALSE),"")</f>
        <v/>
      </c>
      <c r="Q645" s="316" t="s">
        <v>14</v>
      </c>
      <c r="R645" s="316" t="str">
        <f>IFERROR(VLOOKUP(F645,[1]Trainingsarten!$A$9:$N$84,14,FALSE),"")</f>
        <v/>
      </c>
      <c r="S645" s="317" t="str">
        <f t="shared" si="98"/>
        <v/>
      </c>
      <c r="T645" s="393">
        <f t="shared" si="103"/>
        <v>25.676825204216641</v>
      </c>
      <c r="U645" s="92">
        <f t="shared" si="101"/>
        <v>25.812484428837749</v>
      </c>
      <c r="V645" s="318">
        <f t="shared" si="102"/>
        <v>-3.5142388518010712</v>
      </c>
      <c r="W645" s="321">
        <f t="shared" si="99"/>
        <v>0.99474443364817877</v>
      </c>
      <c r="X645" s="322"/>
      <c r="Y645" s="323"/>
      <c r="Z645" s="319"/>
      <c r="AA645" s="324"/>
      <c r="AB645" s="317"/>
    </row>
    <row r="646" spans="2:28" x14ac:dyDescent="0.2">
      <c r="B646" s="35" t="s">
        <v>9</v>
      </c>
      <c r="C646" s="325">
        <v>43734</v>
      </c>
      <c r="D646" s="319"/>
      <c r="E646" s="2257"/>
      <c r="F646" s="1556"/>
      <c r="G646" s="598"/>
      <c r="H646" s="1251" t="str">
        <f>IFERROR(VLOOKUP(F646,[1]Trainingsarten!$A$9:$K$84,10,FALSE),"")</f>
        <v/>
      </c>
      <c r="I646" s="356" t="str">
        <f t="shared" si="97"/>
        <v/>
      </c>
      <c r="J646" s="1256"/>
      <c r="K646" s="524" t="str">
        <f>IFERROR(VLOOKUP(F646,[1]Trainingsarten!$A$9:$K$84,11,FALSE),"0")</f>
        <v>0</v>
      </c>
      <c r="L646" s="525"/>
      <c r="M646" s="1254"/>
      <c r="N646" s="144" t="str">
        <f t="shared" si="100"/>
        <v/>
      </c>
      <c r="O646" s="1255"/>
      <c r="P646" s="315" t="str">
        <f>IFERROR(VLOOKUP(F646,[1]Trainingsarten!$A$9:$N$84,12,FALSE),"")</f>
        <v/>
      </c>
      <c r="Q646" s="316" t="s">
        <v>14</v>
      </c>
      <c r="R646" s="316" t="str">
        <f>IFERROR(VLOOKUP(F646,[1]Trainingsarten!$A$9:$N$84,14,FALSE),"")</f>
        <v/>
      </c>
      <c r="S646" s="317" t="str">
        <f t="shared" si="98"/>
        <v/>
      </c>
      <c r="T646" s="393">
        <f t="shared" si="103"/>
        <v>22.008707317899979</v>
      </c>
      <c r="U646" s="92">
        <f t="shared" si="101"/>
        <v>25.197901466246375</v>
      </c>
      <c r="V646" s="318">
        <f t="shared" si="102"/>
        <v>0.13565922462110791</v>
      </c>
      <c r="W646" s="321">
        <f t="shared" si="99"/>
        <v>0.87343413686181559</v>
      </c>
      <c r="X646" s="322"/>
      <c r="Y646" s="323"/>
      <c r="Z646" s="319"/>
      <c r="AA646" s="324"/>
      <c r="AB646" s="317"/>
    </row>
    <row r="647" spans="2:28" ht="16" thickBot="1" x14ac:dyDescent="0.25">
      <c r="B647" s="36">
        <f>SUM(K643:K649)</f>
        <v>225</v>
      </c>
      <c r="C647" s="325">
        <v>43735</v>
      </c>
      <c r="D647" s="319" t="s">
        <v>193</v>
      </c>
      <c r="E647" s="2257"/>
      <c r="F647" s="1556" t="s">
        <v>98</v>
      </c>
      <c r="G647" s="598">
        <v>4.1944444444444444E-2</v>
      </c>
      <c r="H647" s="1251">
        <v>11.2</v>
      </c>
      <c r="I647" s="356">
        <f t="shared" si="97"/>
        <v>3.7450396825396827E-3</v>
      </c>
      <c r="J647" s="1256">
        <v>140</v>
      </c>
      <c r="K647" s="524">
        <v>63</v>
      </c>
      <c r="L647" s="525">
        <v>220</v>
      </c>
      <c r="M647" s="1254"/>
      <c r="N647" s="144">
        <f t="shared" si="100"/>
        <v>1.0624733475479746</v>
      </c>
      <c r="O647" s="1255" t="s">
        <v>269</v>
      </c>
      <c r="P647" s="315" t="str">
        <f>IFERROR(VLOOKUP(F647,[1]Trainingsarten!$A$9:$N$84,12,FALSE),"")</f>
        <v/>
      </c>
      <c r="Q647" s="316" t="s">
        <v>14</v>
      </c>
      <c r="R647" s="316" t="str">
        <f>IFERROR(VLOOKUP(F647,[1]Trainingsarten!$A$9:$N$84,14,FALSE),"")</f>
        <v/>
      </c>
      <c r="S647" s="317">
        <f t="shared" si="98"/>
        <v>1.5714285714285714</v>
      </c>
      <c r="T647" s="393">
        <f t="shared" si="103"/>
        <v>27.864606272485698</v>
      </c>
      <c r="U647" s="92">
        <f t="shared" si="101"/>
        <v>26.097951431335748</v>
      </c>
      <c r="V647" s="318">
        <f t="shared" si="102"/>
        <v>3.1891941483463953</v>
      </c>
      <c r="W647" s="321">
        <f t="shared" si="99"/>
        <v>1.0676932381377924</v>
      </c>
      <c r="X647" s="322"/>
      <c r="Y647" s="323"/>
      <c r="Z647" s="319"/>
      <c r="AA647" s="324"/>
      <c r="AB647" s="317"/>
    </row>
    <row r="648" spans="2:28" x14ac:dyDescent="0.2">
      <c r="B648" s="37" t="s">
        <v>27</v>
      </c>
      <c r="C648" s="325">
        <v>43736</v>
      </c>
      <c r="D648" s="319"/>
      <c r="E648" s="2257"/>
      <c r="F648" s="1556"/>
      <c r="G648" s="598"/>
      <c r="H648" s="1251" t="str">
        <f>IFERROR(VLOOKUP(F648,[1]Trainingsarten!$A$9:$K$84,10,FALSE),"")</f>
        <v/>
      </c>
      <c r="I648" s="356" t="str">
        <f t="shared" si="97"/>
        <v/>
      </c>
      <c r="J648" s="1256"/>
      <c r="K648" s="524" t="str">
        <f>IFERROR(VLOOKUP(F648,[1]Trainingsarten!$A$9:$K$84,11,FALSE),"0")</f>
        <v>0</v>
      </c>
      <c r="L648" s="525"/>
      <c r="M648" s="1254"/>
      <c r="N648" s="144" t="str">
        <f t="shared" si="100"/>
        <v/>
      </c>
      <c r="O648" s="1255"/>
      <c r="P648" s="315" t="str">
        <f>IFERROR(VLOOKUP(F648,[1]Trainingsarten!$A$9:$N$84,12,FALSE),"")</f>
        <v/>
      </c>
      <c r="Q648" s="316" t="s">
        <v>14</v>
      </c>
      <c r="R648" s="316" t="str">
        <f>IFERROR(VLOOKUP(F648,[1]Trainingsarten!$A$9:$N$84,14,FALSE),"")</f>
        <v/>
      </c>
      <c r="S648" s="317" t="str">
        <f t="shared" si="98"/>
        <v/>
      </c>
      <c r="T648" s="393">
        <f t="shared" si="103"/>
        <v>23.88394823355917</v>
      </c>
      <c r="U648" s="92">
        <f t="shared" si="101"/>
        <v>25.476571635351561</v>
      </c>
      <c r="V648" s="318">
        <f t="shared" si="102"/>
        <v>-1.7666548411499505</v>
      </c>
      <c r="W648" s="321">
        <f t="shared" si="99"/>
        <v>0.93748674568196411</v>
      </c>
      <c r="X648" s="322"/>
      <c r="Y648" s="323"/>
      <c r="Z648" s="319"/>
      <c r="AA648" s="324"/>
      <c r="AB648" s="317"/>
    </row>
    <row r="649" spans="2:28" ht="16" thickBot="1" x14ac:dyDescent="0.25">
      <c r="B649" s="38">
        <f>AVERAGE(W643:W649)</f>
        <v>1.0390466727712939</v>
      </c>
      <c r="C649" s="150">
        <v>43737</v>
      </c>
      <c r="D649" s="393" t="s">
        <v>194</v>
      </c>
      <c r="E649" s="2261"/>
      <c r="F649" s="1559" t="s">
        <v>151</v>
      </c>
      <c r="G649" s="1257">
        <v>6.7719907407407409E-2</v>
      </c>
      <c r="H649" s="1258">
        <v>17.850000000000001</v>
      </c>
      <c r="I649" s="1327">
        <f t="shared" si="97"/>
        <v>3.7938323477539164E-3</v>
      </c>
      <c r="J649" s="1328">
        <v>143</v>
      </c>
      <c r="K649" s="573">
        <v>103</v>
      </c>
      <c r="L649" s="574">
        <v>219</v>
      </c>
      <c r="M649" s="729"/>
      <c r="N649" s="88">
        <f t="shared" si="100"/>
        <v>1.0714235544964255</v>
      </c>
      <c r="O649" s="1259" t="s">
        <v>266</v>
      </c>
      <c r="P649" s="1260" t="str">
        <f>IFERROR(VLOOKUP(F649,[1]Trainingsarten!$A$9:$N$84,12,FALSE),"")</f>
        <v/>
      </c>
      <c r="Q649" s="1329" t="s">
        <v>14</v>
      </c>
      <c r="R649" s="1329" t="str">
        <f>IFERROR(VLOOKUP(F649,[1]Trainingsarten!$A$9:$N$84,14,FALSE),"")</f>
        <v/>
      </c>
      <c r="S649" s="53">
        <f t="shared" si="98"/>
        <v>1.5314685314685315</v>
      </c>
      <c r="T649" s="79">
        <f t="shared" si="103"/>
        <v>35.186241343050717</v>
      </c>
      <c r="U649" s="1261">
        <f t="shared" si="101"/>
        <v>27.322367548795572</v>
      </c>
      <c r="V649" s="1261">
        <f t="shared" si="102"/>
        <v>1.592623401792391</v>
      </c>
      <c r="W649" s="895">
        <f t="shared" si="99"/>
        <v>1.2878181687663375</v>
      </c>
      <c r="X649" s="7"/>
      <c r="Y649" s="8"/>
      <c r="Z649" s="6"/>
      <c r="AA649" s="9"/>
      <c r="AB649" s="10"/>
    </row>
    <row r="650" spans="2:28" ht="16" thickBot="1" x14ac:dyDescent="0.25">
      <c r="B650" s="1717">
        <f>B643+1</f>
        <v>40</v>
      </c>
      <c r="C650" s="1718">
        <v>43738</v>
      </c>
      <c r="D650" s="1719"/>
      <c r="E650" s="2316"/>
      <c r="F650" s="1720"/>
      <c r="G650" s="1721"/>
      <c r="H650" s="1722" t="str">
        <f>IFERROR(VLOOKUP(F650,[1]Trainingsarten!$A$9:$K$84,10,FALSE),"")</f>
        <v/>
      </c>
      <c r="I650" s="1723" t="str">
        <f t="shared" si="97"/>
        <v/>
      </c>
      <c r="J650" s="1724"/>
      <c r="K650" s="1725" t="str">
        <f>IFERROR(VLOOKUP(F650,[1]Trainingsarten!$A$9:$K$84,11,FALSE),"0")</f>
        <v>0</v>
      </c>
      <c r="L650" s="1724"/>
      <c r="M650" s="1726"/>
      <c r="N650" s="1727" t="str">
        <f t="shared" si="100"/>
        <v/>
      </c>
      <c r="O650" s="1728"/>
      <c r="P650" s="1729" t="str">
        <f>IFERROR(VLOOKUP(F650,[1]Trainingsarten!$A$9:$N$84,12,FALSE),"")</f>
        <v/>
      </c>
      <c r="Q650" s="1730" t="s">
        <v>14</v>
      </c>
      <c r="R650" s="1730" t="str">
        <f>IFERROR(VLOOKUP(F650,[1]Trainingsarten!$A$9:$N$84,14,FALSE),"")</f>
        <v/>
      </c>
      <c r="S650" s="1731" t="str">
        <f t="shared" si="98"/>
        <v/>
      </c>
      <c r="T650" s="1276">
        <f t="shared" si="103"/>
        <v>30.159635436900615</v>
      </c>
      <c r="U650" s="1277">
        <f t="shared" si="101"/>
        <v>26.671834988109964</v>
      </c>
      <c r="V650" s="1732">
        <f t="shared" si="102"/>
        <v>-7.8638737942551451</v>
      </c>
      <c r="W650" s="350">
        <f t="shared" si="99"/>
        <v>1.1307671725753206</v>
      </c>
      <c r="X650" s="7"/>
      <c r="Y650" s="8"/>
      <c r="Z650" s="6"/>
      <c r="AA650" s="9"/>
      <c r="AB650" s="10"/>
    </row>
    <row r="651" spans="2:28" x14ac:dyDescent="0.2">
      <c r="B651" s="1733" t="s">
        <v>26</v>
      </c>
      <c r="C651" s="12">
        <v>43739</v>
      </c>
      <c r="D651" s="6" t="s">
        <v>195</v>
      </c>
      <c r="E651" s="2244"/>
      <c r="F651" s="1556" t="s">
        <v>275</v>
      </c>
      <c r="G651" s="598">
        <v>4.2662037037037033E-2</v>
      </c>
      <c r="H651" s="1251">
        <v>11.2</v>
      </c>
      <c r="I651" s="701">
        <f t="shared" si="97"/>
        <v>3.8091104497354495E-3</v>
      </c>
      <c r="J651" s="525">
        <v>132</v>
      </c>
      <c r="K651" s="524">
        <v>64</v>
      </c>
      <c r="L651" s="525">
        <v>218</v>
      </c>
      <c r="M651" s="1254"/>
      <c r="N651" s="144">
        <f t="shared" si="100"/>
        <v>1.0708262260127932</v>
      </c>
      <c r="O651" s="1255" t="s">
        <v>269</v>
      </c>
      <c r="P651" s="315" t="str">
        <f>IFERROR(VLOOKUP(F651,[1]Trainingsarten!$A$9:$N$84,12,FALSE),"")</f>
        <v/>
      </c>
      <c r="Q651" s="316" t="s">
        <v>14</v>
      </c>
      <c r="R651" s="316" t="str">
        <f>IFERROR(VLOOKUP(F651,[1]Trainingsarten!$A$9:$N$84,14,FALSE),"")</f>
        <v/>
      </c>
      <c r="S651" s="317">
        <f t="shared" si="98"/>
        <v>1.6515151515151516</v>
      </c>
      <c r="T651" s="393">
        <f t="shared" si="103"/>
        <v>34.993973231629099</v>
      </c>
      <c r="U651" s="92">
        <f t="shared" si="101"/>
        <v>27.560600821726393</v>
      </c>
      <c r="V651" s="318">
        <f t="shared" si="102"/>
        <v>-3.4878004487906509</v>
      </c>
      <c r="W651" s="321">
        <f t="shared" si="99"/>
        <v>1.2697101002254958</v>
      </c>
      <c r="X651" s="322"/>
      <c r="Y651" s="323"/>
      <c r="Z651" s="319"/>
      <c r="AA651" s="324"/>
      <c r="AB651" s="317"/>
    </row>
    <row r="652" spans="2:28" ht="16" thickBot="1" x14ac:dyDescent="0.25">
      <c r="B652" s="33">
        <f>SUM(H650:H656)</f>
        <v>28.6</v>
      </c>
      <c r="C652" s="325">
        <v>43740</v>
      </c>
      <c r="D652" s="319"/>
      <c r="E652" s="2257"/>
      <c r="F652" s="1556"/>
      <c r="G652" s="598"/>
      <c r="H652" s="1251" t="str">
        <f>IFERROR(VLOOKUP(F652,[1]Trainingsarten!$A$9:$K$84,10,FALSE),"")</f>
        <v/>
      </c>
      <c r="I652" s="701" t="str">
        <f t="shared" ref="I652:I715" si="104">IFERROR(G652/H652,"")</f>
        <v/>
      </c>
      <c r="J652" s="525"/>
      <c r="K652" s="524" t="str">
        <f>IFERROR(VLOOKUP(F652,[1]Trainingsarten!$A$9:$K$84,11,FALSE),"0")</f>
        <v>0</v>
      </c>
      <c r="L652" s="525"/>
      <c r="M652" s="1254"/>
      <c r="N652" s="144" t="str">
        <f t="shared" si="100"/>
        <v/>
      </c>
      <c r="O652" s="1255"/>
      <c r="P652" s="315" t="str">
        <f>IFERROR(VLOOKUP(F652,[1]Trainingsarten!$A$9:$N$84,12,FALSE),"")</f>
        <v/>
      </c>
      <c r="Q652" s="316" t="s">
        <v>14</v>
      </c>
      <c r="R652" s="316" t="str">
        <f>IFERROR(VLOOKUP(F652,[1]Trainingsarten!$A$9:$N$84,14,FALSE),"")</f>
        <v/>
      </c>
      <c r="S652" s="317" t="str">
        <f t="shared" si="98"/>
        <v/>
      </c>
      <c r="T652" s="393">
        <f t="shared" si="103"/>
        <v>29.994834198539227</v>
      </c>
      <c r="U652" s="92">
        <f t="shared" si="101"/>
        <v>26.904396040256717</v>
      </c>
      <c r="V652" s="318">
        <f t="shared" si="102"/>
        <v>-7.4333724099027059</v>
      </c>
      <c r="W652" s="321">
        <f t="shared" si="99"/>
        <v>1.114867405076045</v>
      </c>
      <c r="X652" s="322"/>
      <c r="Y652" s="323"/>
      <c r="Z652" s="319"/>
      <c r="AA652" s="324"/>
      <c r="AB652" s="317"/>
    </row>
    <row r="653" spans="2:28" x14ac:dyDescent="0.2">
      <c r="B653" s="35" t="s">
        <v>9</v>
      </c>
      <c r="C653" s="325">
        <v>43741</v>
      </c>
      <c r="D653" s="319"/>
      <c r="E653" s="2257"/>
      <c r="F653" s="1556"/>
      <c r="G653" s="598"/>
      <c r="H653" s="1251" t="str">
        <f>IFERROR(VLOOKUP(F653,[1]Trainingsarten!$A$9:$K$84,10,FALSE),"")</f>
        <v/>
      </c>
      <c r="I653" s="701" t="str">
        <f t="shared" si="104"/>
        <v/>
      </c>
      <c r="J653" s="525"/>
      <c r="K653" s="524" t="str">
        <f>IFERROR(VLOOKUP(F653,[1]Trainingsarten!$A$9:$K$84,11,FALSE),"0")</f>
        <v>0</v>
      </c>
      <c r="L653" s="525"/>
      <c r="M653" s="1254"/>
      <c r="N653" s="144" t="str">
        <f t="shared" si="100"/>
        <v/>
      </c>
      <c r="O653" s="1255"/>
      <c r="P653" s="315" t="str">
        <f>IFERROR(VLOOKUP(F653,[1]Trainingsarten!$A$9:$N$84,12,FALSE),"")</f>
        <v/>
      </c>
      <c r="Q653" s="316" t="s">
        <v>14</v>
      </c>
      <c r="R653" s="316" t="str">
        <f>IFERROR(VLOOKUP(F653,[1]Trainingsarten!$A$9:$N$84,14,FALSE),"")</f>
        <v/>
      </c>
      <c r="S653" s="317" t="str">
        <f t="shared" si="98"/>
        <v/>
      </c>
      <c r="T653" s="393">
        <f t="shared" si="103"/>
        <v>25.709857884462195</v>
      </c>
      <c r="U653" s="92">
        <f t="shared" si="101"/>
        <v>26.263815182155366</v>
      </c>
      <c r="V653" s="318">
        <f t="shared" si="102"/>
        <v>-3.0904381582825096</v>
      </c>
      <c r="W653" s="321">
        <f t="shared" si="99"/>
        <v>0.97890796543262493</v>
      </c>
      <c r="X653" s="322"/>
      <c r="Y653" s="323"/>
      <c r="Z653" s="319"/>
      <c r="AA653" s="324"/>
      <c r="AB653" s="317"/>
    </row>
    <row r="654" spans="2:28" ht="16" thickBot="1" x14ac:dyDescent="0.25">
      <c r="B654" s="36">
        <f>SUM(K650:K656)</f>
        <v>172</v>
      </c>
      <c r="C654" s="325">
        <v>43742</v>
      </c>
      <c r="D654" s="319" t="s">
        <v>196</v>
      </c>
      <c r="E654" s="2257"/>
      <c r="F654" s="1556" t="s">
        <v>84</v>
      </c>
      <c r="G654" s="598">
        <v>3.2164351851851854E-2</v>
      </c>
      <c r="H654" s="1251">
        <v>8.84</v>
      </c>
      <c r="I654" s="701">
        <f t="shared" si="104"/>
        <v>3.6385013407072234E-3</v>
      </c>
      <c r="J654" s="525">
        <v>138</v>
      </c>
      <c r="K654" s="524">
        <v>53</v>
      </c>
      <c r="L654" s="525">
        <v>224</v>
      </c>
      <c r="M654" s="1254"/>
      <c r="N654" s="144">
        <f t="shared" si="100"/>
        <v>1.0510164111568854</v>
      </c>
      <c r="O654" s="1255" t="s">
        <v>269</v>
      </c>
      <c r="P654" s="315" t="str">
        <f>IFERROR(VLOOKUP(F654,[1]Trainingsarten!$A$9:$N$84,12,FALSE),"")</f>
        <v/>
      </c>
      <c r="Q654" s="316" t="s">
        <v>14</v>
      </c>
      <c r="R654" s="316" t="str">
        <f>IFERROR(VLOOKUP(F654,[1]Trainingsarten!$A$9:$N$84,14,FALSE),"")</f>
        <v/>
      </c>
      <c r="S654" s="317">
        <f t="shared" si="98"/>
        <v>1.6231884057971016</v>
      </c>
      <c r="T654" s="393">
        <f t="shared" si="103"/>
        <v>29.60844961525331</v>
      </c>
      <c r="U654" s="92">
        <f t="shared" si="101"/>
        <v>26.900391011151665</v>
      </c>
      <c r="V654" s="318">
        <f t="shared" si="102"/>
        <v>0.55395729769317015</v>
      </c>
      <c r="W654" s="321">
        <f t="shared" si="99"/>
        <v>1.1006698602625891</v>
      </c>
      <c r="X654" s="322"/>
      <c r="Y654" s="323"/>
      <c r="Z654" s="319"/>
      <c r="AA654" s="324"/>
      <c r="AB654" s="317"/>
    </row>
    <row r="655" spans="2:28" x14ac:dyDescent="0.2">
      <c r="B655" s="37" t="s">
        <v>27</v>
      </c>
      <c r="C655" s="325">
        <v>43743</v>
      </c>
      <c r="D655" s="319"/>
      <c r="E655" s="2257"/>
      <c r="F655" s="1556"/>
      <c r="G655" s="598"/>
      <c r="H655" s="1251" t="str">
        <f>IFERROR(VLOOKUP(F655,[1]Trainingsarten!$A$9:$K$84,10,FALSE),"")</f>
        <v/>
      </c>
      <c r="I655" s="701"/>
      <c r="J655" s="525"/>
      <c r="K655" s="524" t="str">
        <f>IFERROR(VLOOKUP(F655,[1]Trainingsarten!$A$9:$K$84,11,FALSE),"0")</f>
        <v>0</v>
      </c>
      <c r="L655" s="525"/>
      <c r="M655" s="1254"/>
      <c r="N655" s="144" t="str">
        <f t="shared" si="100"/>
        <v/>
      </c>
      <c r="O655" s="1255"/>
      <c r="P655" s="315" t="str">
        <f>IFERROR(VLOOKUP(F655,[1]Trainingsarten!$A$9:$N$84,12,FALSE),"")</f>
        <v/>
      </c>
      <c r="Q655" s="316" t="s">
        <v>14</v>
      </c>
      <c r="R655" s="316" t="str">
        <f>IFERROR(VLOOKUP(F655,[1]Trainingsarten!$A$9:$N$84,14,FALSE),"")</f>
        <v/>
      </c>
      <c r="S655" s="317" t="str">
        <f t="shared" si="98"/>
        <v/>
      </c>
      <c r="T655" s="393">
        <f t="shared" si="103"/>
        <v>25.378671098788551</v>
      </c>
      <c r="U655" s="92">
        <f t="shared" si="101"/>
        <v>26.259905510886149</v>
      </c>
      <c r="V655" s="318">
        <f t="shared" si="102"/>
        <v>-2.7080586041016446</v>
      </c>
      <c r="W655" s="321">
        <f t="shared" si="99"/>
        <v>0.96644182852324889</v>
      </c>
      <c r="X655" s="322"/>
      <c r="Y655" s="323"/>
      <c r="Z655" s="319"/>
      <c r="AA655" s="324"/>
      <c r="AB655" s="317"/>
    </row>
    <row r="656" spans="2:28" ht="16" thickBot="1" x14ac:dyDescent="0.25">
      <c r="B656" s="38">
        <f>AVERAGE(W650:W656)</f>
        <v>1.094330449706256</v>
      </c>
      <c r="C656" s="269">
        <v>43744</v>
      </c>
      <c r="D656" s="1734" t="s">
        <v>197</v>
      </c>
      <c r="E656" s="2317"/>
      <c r="F656" s="1580" t="s">
        <v>182</v>
      </c>
      <c r="G656" s="602">
        <v>3.0879629629629632E-2</v>
      </c>
      <c r="H656" s="1282">
        <v>8.56</v>
      </c>
      <c r="I656" s="706">
        <f t="shared" si="104"/>
        <v>3.6074333679473867E-3</v>
      </c>
      <c r="J656" s="537">
        <v>134</v>
      </c>
      <c r="K656" s="536">
        <v>55</v>
      </c>
      <c r="L656" s="537">
        <v>229</v>
      </c>
      <c r="M656" s="1283"/>
      <c r="N656" s="49">
        <f t="shared" si="100"/>
        <v>1.0653019946994002</v>
      </c>
      <c r="O656" s="1284" t="s">
        <v>171</v>
      </c>
      <c r="P656" s="341" t="str">
        <f>IFERROR(VLOOKUP(F656,[1]Trainingsarten!$A$9:$N$84,12,FALSE),"")</f>
        <v/>
      </c>
      <c r="Q656" s="342" t="s">
        <v>14</v>
      </c>
      <c r="R656" s="342" t="str">
        <f>IFERROR(VLOOKUP(F656,[1]Trainingsarten!$A$9:$N$84,14,FALSE),"")</f>
        <v/>
      </c>
      <c r="S656" s="53">
        <f t="shared" si="98"/>
        <v>1.708955223880597</v>
      </c>
      <c r="T656" s="55">
        <f t="shared" si="103"/>
        <v>29.610289513247331</v>
      </c>
      <c r="U656" s="343">
        <f t="shared" si="101"/>
        <v>26.944193474912669</v>
      </c>
      <c r="V656" s="343">
        <f t="shared" si="102"/>
        <v>0.8812344120975979</v>
      </c>
      <c r="W656" s="94">
        <f t="shared" si="99"/>
        <v>1.0989488158484693</v>
      </c>
      <c r="X656" s="322"/>
      <c r="Y656" s="323"/>
      <c r="Z656" s="319"/>
      <c r="AA656" s="324"/>
      <c r="AB656" s="317"/>
    </row>
    <row r="657" spans="2:28" ht="16" thickBot="1" x14ac:dyDescent="0.25">
      <c r="B657" s="1735">
        <f>B650+1</f>
        <v>41</v>
      </c>
      <c r="C657" s="389">
        <v>43745</v>
      </c>
      <c r="D657" s="60"/>
      <c r="E657" s="2247"/>
      <c r="F657" s="1584"/>
      <c r="G657" s="1247"/>
      <c r="H657" s="1248" t="str">
        <f>IFERROR(VLOOKUP(F657,[1]Trainingsarten!$A$9:$K$84,10,FALSE),"")</f>
        <v/>
      </c>
      <c r="I657" s="64" t="str">
        <f t="shared" si="104"/>
        <v/>
      </c>
      <c r="J657" s="1287"/>
      <c r="K657" s="551" t="str">
        <f>IFERROR(VLOOKUP(F657,[1]Trainingsarten!$A$9:$K$84,11,FALSE),"0")</f>
        <v>0</v>
      </c>
      <c r="L657" s="552"/>
      <c r="M657" s="809"/>
      <c r="N657" s="69" t="str">
        <f t="shared" si="100"/>
        <v/>
      </c>
      <c r="O657" s="1249"/>
      <c r="P657" s="347" t="str">
        <f>IFERROR(VLOOKUP(F657,[1]Trainingsarten!$A$9:$N$84,12,FALSE),"")</f>
        <v/>
      </c>
      <c r="Q657" s="72" t="s">
        <v>14</v>
      </c>
      <c r="R657" s="72" t="str">
        <f>IFERROR(VLOOKUP(F657,[1]Trainingsarten!$A$9:$N$84,14,FALSE),"")</f>
        <v/>
      </c>
      <c r="S657" s="1736" t="str">
        <f t="shared" si="98"/>
        <v/>
      </c>
      <c r="T657" s="2">
        <f t="shared" si="103"/>
        <v>25.380248154211998</v>
      </c>
      <c r="U657" s="4">
        <f t="shared" si="101"/>
        <v>26.302665058843321</v>
      </c>
      <c r="V657" s="349">
        <f t="shared" si="102"/>
        <v>-2.6660960383346612</v>
      </c>
      <c r="W657" s="1737">
        <f t="shared" si="99"/>
        <v>0.96493066757426571</v>
      </c>
      <c r="X657" s="322"/>
      <c r="Y657" s="323"/>
      <c r="Z657" s="319"/>
      <c r="AA657" s="324"/>
      <c r="AB657" s="317"/>
    </row>
    <row r="658" spans="2:28" x14ac:dyDescent="0.2">
      <c r="B658" s="1738" t="s">
        <v>26</v>
      </c>
      <c r="C658" s="325">
        <v>43746</v>
      </c>
      <c r="D658" s="319" t="s">
        <v>198</v>
      </c>
      <c r="E658" s="2257"/>
      <c r="F658" s="1556" t="s">
        <v>84</v>
      </c>
      <c r="G658" s="598">
        <v>3.6030092592592593E-2</v>
      </c>
      <c r="H658" s="1251">
        <v>8.84</v>
      </c>
      <c r="I658" s="356">
        <f t="shared" si="104"/>
        <v>4.0758023294788E-3</v>
      </c>
      <c r="J658" s="1256">
        <v>123</v>
      </c>
      <c r="K658" s="524">
        <v>48</v>
      </c>
      <c r="L658" s="525">
        <v>205</v>
      </c>
      <c r="M658" s="1254"/>
      <c r="N658" s="144">
        <f t="shared" si="100"/>
        <v>1.077471803876545</v>
      </c>
      <c r="O658" s="1255" t="s">
        <v>266</v>
      </c>
      <c r="P658" s="315" t="str">
        <f>IFERROR(VLOOKUP(F658,[1]Trainingsarten!$A$9:$N$84,12,FALSE),"")</f>
        <v/>
      </c>
      <c r="Q658" s="316" t="s">
        <v>14</v>
      </c>
      <c r="R658" s="316" t="str">
        <f>IFERROR(VLOOKUP(F658,[1]Trainingsarten!$A$9:$N$84,14,FALSE),"")</f>
        <v/>
      </c>
      <c r="S658" s="317">
        <f t="shared" si="98"/>
        <v>1.6666666666666667</v>
      </c>
      <c r="T658" s="393">
        <f t="shared" si="103"/>
        <v>28.611641275038856</v>
      </c>
      <c r="U658" s="92">
        <f t="shared" si="101"/>
        <v>26.819268271728003</v>
      </c>
      <c r="V658" s="318">
        <f t="shared" si="102"/>
        <v>0.92241690463132286</v>
      </c>
      <c r="W658" s="321">
        <f t="shared" si="99"/>
        <v>1.0668315401132817</v>
      </c>
      <c r="X658" s="322"/>
      <c r="Y658" s="323"/>
      <c r="Z658" s="319"/>
      <c r="AA658" s="324"/>
      <c r="AB658" s="317"/>
    </row>
    <row r="659" spans="2:28" ht="16" thickBot="1" x14ac:dyDescent="0.25">
      <c r="B659" s="33">
        <f>SUM(H657:H663)</f>
        <v>37.03</v>
      </c>
      <c r="C659" s="325">
        <v>43747</v>
      </c>
      <c r="D659" s="319"/>
      <c r="E659" s="2257"/>
      <c r="F659" s="1556"/>
      <c r="G659" s="598"/>
      <c r="H659" s="1251" t="str">
        <f>IFERROR(VLOOKUP(F659,[1]Trainingsarten!$A$9:$K$84,10,FALSE),"")</f>
        <v/>
      </c>
      <c r="I659" s="356" t="str">
        <f t="shared" si="104"/>
        <v/>
      </c>
      <c r="J659" s="1256"/>
      <c r="K659" s="524" t="str">
        <f>IFERROR(VLOOKUP(F659,[1]Trainingsarten!$A$9:$K$84,11,FALSE),"0")</f>
        <v>0</v>
      </c>
      <c r="L659" s="525"/>
      <c r="M659" s="1254"/>
      <c r="N659" s="144" t="str">
        <f t="shared" si="100"/>
        <v/>
      </c>
      <c r="O659" s="1255"/>
      <c r="P659" s="315" t="str">
        <f>IFERROR(VLOOKUP(F659,[1]Trainingsarten!$A$9:$N$84,12,FALSE),"")</f>
        <v/>
      </c>
      <c r="Q659" s="316" t="s">
        <v>14</v>
      </c>
      <c r="R659" s="316" t="str">
        <f>IFERROR(VLOOKUP(F659,[1]Trainingsarten!$A$9:$N$84,14,FALSE),"")</f>
        <v/>
      </c>
      <c r="S659" s="317" t="str">
        <f t="shared" si="98"/>
        <v/>
      </c>
      <c r="T659" s="393">
        <f t="shared" si="103"/>
        <v>24.524263950033305</v>
      </c>
      <c r="U659" s="92">
        <f t="shared" si="101"/>
        <v>26.180714265258288</v>
      </c>
      <c r="V659" s="318">
        <f t="shared" si="102"/>
        <v>-1.7923730033108534</v>
      </c>
      <c r="W659" s="321">
        <f t="shared" si="99"/>
        <v>0.9367301327823937</v>
      </c>
      <c r="X659" s="322"/>
      <c r="Y659" s="323"/>
      <c r="Z659" s="319"/>
      <c r="AA659" s="324"/>
      <c r="AB659" s="317"/>
    </row>
    <row r="660" spans="2:28" x14ac:dyDescent="0.2">
      <c r="B660" s="35" t="s">
        <v>9</v>
      </c>
      <c r="C660" s="325">
        <v>43748</v>
      </c>
      <c r="D660" s="319" t="s">
        <v>199</v>
      </c>
      <c r="E660" s="2257"/>
      <c r="F660" s="1556" t="s">
        <v>91</v>
      </c>
      <c r="G660" s="598">
        <v>2.7905092592592592E-2</v>
      </c>
      <c r="H660" s="1251">
        <v>7.09</v>
      </c>
      <c r="I660" s="356">
        <f t="shared" si="104"/>
        <v>3.9358381653868254E-3</v>
      </c>
      <c r="J660" s="1256">
        <v>126</v>
      </c>
      <c r="K660" s="524">
        <v>39</v>
      </c>
      <c r="L660" s="525">
        <v>209</v>
      </c>
      <c r="M660" s="1254"/>
      <c r="N660" s="144">
        <f t="shared" si="100"/>
        <v>1.0607730038102854</v>
      </c>
      <c r="O660" s="1255" t="s">
        <v>269</v>
      </c>
      <c r="P660" s="315" t="str">
        <f>IFERROR(VLOOKUP(F660,[1]Trainingsarten!$A$9:$N$84,12,FALSE),"")</f>
        <v/>
      </c>
      <c r="Q660" s="316" t="s">
        <v>14</v>
      </c>
      <c r="R660" s="316" t="str">
        <f>IFERROR(VLOOKUP(F660,[1]Trainingsarten!$A$9:$N$84,14,FALSE),"")</f>
        <v/>
      </c>
      <c r="S660" s="317">
        <f t="shared" si="98"/>
        <v>1.6587301587301588</v>
      </c>
      <c r="T660" s="393">
        <f t="shared" si="103"/>
        <v>26.59222624288569</v>
      </c>
      <c r="U660" s="92">
        <f t="shared" si="101"/>
        <v>26.485935354180711</v>
      </c>
      <c r="V660" s="318">
        <f t="shared" si="102"/>
        <v>1.6564503152249834</v>
      </c>
      <c r="W660" s="321">
        <f t="shared" si="99"/>
        <v>1.0040131068540195</v>
      </c>
      <c r="X660" s="322"/>
      <c r="Y660" s="323"/>
      <c r="Z660" s="319"/>
      <c r="AA660" s="324"/>
      <c r="AB660" s="317"/>
    </row>
    <row r="661" spans="2:28" ht="16" thickBot="1" x14ac:dyDescent="0.25">
      <c r="B661" s="36">
        <f>SUM(K657:K663)</f>
        <v>216</v>
      </c>
      <c r="C661" s="325">
        <v>43749</v>
      </c>
      <c r="D661" s="319"/>
      <c r="E661" s="2257"/>
      <c r="F661" s="1556"/>
      <c r="G661" s="598"/>
      <c r="H661" s="1251" t="str">
        <f>IFERROR(VLOOKUP(F661,[1]Trainingsarten!$A$9:$K$84,10,FALSE),"")</f>
        <v/>
      </c>
      <c r="I661" s="356" t="str">
        <f t="shared" si="104"/>
        <v/>
      </c>
      <c r="J661" s="1256"/>
      <c r="K661" s="524" t="str">
        <f>IFERROR(VLOOKUP(F661,[1]Trainingsarten!$A$9:$K$84,11,FALSE),"0")</f>
        <v>0</v>
      </c>
      <c r="L661" s="525"/>
      <c r="M661" s="1254"/>
      <c r="N661" s="144" t="str">
        <f t="shared" si="100"/>
        <v/>
      </c>
      <c r="O661" s="1255"/>
      <c r="P661" s="315" t="str">
        <f>IFERROR(VLOOKUP(F661,[1]Trainingsarten!$A$9:$N$84,12,FALSE),"")</f>
        <v/>
      </c>
      <c r="Q661" s="316" t="s">
        <v>14</v>
      </c>
      <c r="R661" s="316" t="str">
        <f>IFERROR(VLOOKUP(F661,[1]Trainingsarten!$A$9:$N$84,14,FALSE),"")</f>
        <v/>
      </c>
      <c r="S661" s="317" t="str">
        <f t="shared" ref="S661:S724" si="105">IFERROR(L661/J661,"")</f>
        <v/>
      </c>
      <c r="T661" s="393">
        <f t="shared" si="103"/>
        <v>22.793336779616308</v>
      </c>
      <c r="U661" s="92">
        <f t="shared" si="101"/>
        <v>25.855317845747837</v>
      </c>
      <c r="V661" s="318">
        <f t="shared" si="102"/>
        <v>-0.10629088870497938</v>
      </c>
      <c r="W661" s="321">
        <f t="shared" si="99"/>
        <v>0.881572484066944</v>
      </c>
      <c r="X661" s="322"/>
      <c r="Y661" s="323"/>
      <c r="Z661" s="319"/>
      <c r="AA661" s="324"/>
      <c r="AB661" s="317"/>
    </row>
    <row r="662" spans="2:28" x14ac:dyDescent="0.2">
      <c r="B662" s="37" t="s">
        <v>27</v>
      </c>
      <c r="C662" s="325">
        <v>43750</v>
      </c>
      <c r="D662" s="319"/>
      <c r="E662" s="2257"/>
      <c r="F662" s="1556"/>
      <c r="G662" s="598"/>
      <c r="H662" s="1251" t="str">
        <f>IFERROR(VLOOKUP(F662,[1]Trainingsarten!$A$9:$K$84,10,FALSE),"")</f>
        <v/>
      </c>
      <c r="I662" s="356" t="str">
        <f t="shared" si="104"/>
        <v/>
      </c>
      <c r="J662" s="1256"/>
      <c r="K662" s="524" t="str">
        <f>IFERROR(VLOOKUP(F662,[1]Trainingsarten!$A$9:$K$84,11,FALSE),"0")</f>
        <v>0</v>
      </c>
      <c r="L662" s="525"/>
      <c r="M662" s="1254"/>
      <c r="N662" s="144" t="str">
        <f t="shared" si="100"/>
        <v/>
      </c>
      <c r="O662" s="1255"/>
      <c r="P662" s="315" t="str">
        <f>IFERROR(VLOOKUP(F662,[1]Trainingsarten!$A$9:$N$84,12,FALSE),"")</f>
        <v/>
      </c>
      <c r="Q662" s="316" t="s">
        <v>14</v>
      </c>
      <c r="R662" s="316" t="str">
        <f>IFERROR(VLOOKUP(F662,[1]Trainingsarten!$A$9:$N$84,14,FALSE),"")</f>
        <v/>
      </c>
      <c r="S662" s="317" t="str">
        <f t="shared" si="105"/>
        <v/>
      </c>
      <c r="T662" s="393">
        <f t="shared" si="103"/>
        <v>19.537145811099691</v>
      </c>
      <c r="U662" s="92">
        <f t="shared" si="101"/>
        <v>25.239715039896698</v>
      </c>
      <c r="V662" s="318">
        <f t="shared" si="102"/>
        <v>3.0619810661315299</v>
      </c>
      <c r="W662" s="321">
        <f t="shared" si="99"/>
        <v>0.77406364454658494</v>
      </c>
      <c r="X662" s="322"/>
      <c r="Y662" s="323"/>
      <c r="Z662" s="319"/>
      <c r="AA662" s="324"/>
      <c r="AB662" s="317"/>
    </row>
    <row r="663" spans="2:28" ht="16" thickBot="1" x14ac:dyDescent="0.25">
      <c r="B663" s="38">
        <f>AVERAGE(W657:W663)</f>
        <v>0.98535983978358033</v>
      </c>
      <c r="C663" s="1291">
        <v>43751</v>
      </c>
      <c r="D663" s="1292" t="s">
        <v>200</v>
      </c>
      <c r="E663" s="2296"/>
      <c r="F663" s="1293" t="s">
        <v>41</v>
      </c>
      <c r="G663" s="1294">
        <v>7.2962962962962966E-2</v>
      </c>
      <c r="H663" s="1295">
        <v>21.1</v>
      </c>
      <c r="I663" s="1296">
        <f t="shared" si="104"/>
        <v>3.4579603299982444E-3</v>
      </c>
      <c r="J663" s="1297">
        <v>162</v>
      </c>
      <c r="K663" s="1298">
        <v>129</v>
      </c>
      <c r="L663" s="1299">
        <v>236</v>
      </c>
      <c r="M663" s="1300"/>
      <c r="N663" s="1301">
        <f t="shared" si="100"/>
        <v>1.0523760345193462</v>
      </c>
      <c r="O663" s="1302" t="s">
        <v>171</v>
      </c>
      <c r="P663" s="1303" t="str">
        <f>IFERROR(VLOOKUP(F663,[1]Trainingsarten!$A$9:$N$84,12,FALSE),"")</f>
        <v/>
      </c>
      <c r="Q663" s="1304" t="s">
        <v>14</v>
      </c>
      <c r="R663" s="1304" t="str">
        <f>IFERROR(VLOOKUP(F663,[1]Trainingsarten!$A$9:$N$84,14,FALSE),"")</f>
        <v/>
      </c>
      <c r="S663" s="53">
        <f t="shared" si="105"/>
        <v>1.4567901234567902</v>
      </c>
      <c r="T663" s="79">
        <f t="shared" si="103"/>
        <v>35.17469640951402</v>
      </c>
      <c r="U663" s="1261">
        <f t="shared" si="101"/>
        <v>27.710198015137252</v>
      </c>
      <c r="V663" s="1261">
        <f t="shared" si="102"/>
        <v>5.7025692287970067</v>
      </c>
      <c r="W663" s="895">
        <f t="shared" si="99"/>
        <v>1.2693773025475725</v>
      </c>
      <c r="X663" s="7"/>
      <c r="Y663" s="8"/>
      <c r="Z663" s="6"/>
      <c r="AA663" s="9"/>
      <c r="AB663" s="10"/>
    </row>
    <row r="664" spans="2:28" ht="16" thickBot="1" x14ac:dyDescent="0.25">
      <c r="B664" s="1739">
        <f>B657+1</f>
        <v>42</v>
      </c>
      <c r="C664" s="1740">
        <v>43752</v>
      </c>
      <c r="D664" s="1741"/>
      <c r="E664" s="2318"/>
      <c r="F664" s="1742"/>
      <c r="G664" s="1743"/>
      <c r="H664" s="1744" t="str">
        <f>IFERROR(VLOOKUP(F664,[1]Trainingsarten!$A$9:$K$84,10,FALSE),"")</f>
        <v/>
      </c>
      <c r="I664" s="1745" t="str">
        <f t="shared" si="104"/>
        <v/>
      </c>
      <c r="J664" s="1746"/>
      <c r="K664" s="1747" t="str">
        <f>IFERROR(VLOOKUP(F664,[1]Trainingsarten!$A$9:$K$84,11,FALSE),"0")</f>
        <v>0</v>
      </c>
      <c r="L664" s="1746"/>
      <c r="M664" s="1748"/>
      <c r="N664" s="1749" t="str">
        <f t="shared" si="100"/>
        <v/>
      </c>
      <c r="O664" s="1750"/>
      <c r="P664" s="1751" t="str">
        <f>IFERROR(VLOOKUP(F664,[1]Trainingsarten!$A$9:$N$84,12,FALSE),"")</f>
        <v/>
      </c>
      <c r="Q664" s="1752" t="s">
        <v>14</v>
      </c>
      <c r="R664" s="1752" t="str">
        <f>IFERROR(VLOOKUP(F664,[1]Trainingsarten!$A$9:$N$84,14,FALSE),"")</f>
        <v/>
      </c>
      <c r="S664" s="1753" t="str">
        <f t="shared" si="105"/>
        <v/>
      </c>
      <c r="T664" s="1276">
        <f t="shared" si="103"/>
        <v>30.149739779583445</v>
      </c>
      <c r="U664" s="1277">
        <f t="shared" si="101"/>
        <v>27.050431395729223</v>
      </c>
      <c r="V664" s="1754">
        <f t="shared" si="102"/>
        <v>-7.4644983943767684</v>
      </c>
      <c r="W664" s="350">
        <f t="shared" si="99"/>
        <v>1.1145751924807952</v>
      </c>
      <c r="X664" s="7"/>
      <c r="Y664" s="8"/>
      <c r="Z664" s="6"/>
      <c r="AA664" s="9"/>
      <c r="AB664" s="10"/>
    </row>
    <row r="665" spans="2:28" x14ac:dyDescent="0.2">
      <c r="B665" s="1755" t="s">
        <v>26</v>
      </c>
      <c r="C665" s="12">
        <v>43753</v>
      </c>
      <c r="D665" s="6"/>
      <c r="E665" s="2244"/>
      <c r="F665" s="1756"/>
      <c r="G665" s="598"/>
      <c r="H665" s="1251" t="str">
        <f>IFERROR(VLOOKUP(F665,[1]Trainingsarten!$A$9:$K$84,10,FALSE),"")</f>
        <v/>
      </c>
      <c r="I665" s="701" t="str">
        <f t="shared" si="104"/>
        <v/>
      </c>
      <c r="J665" s="525"/>
      <c r="K665" s="524" t="str">
        <f>IFERROR(VLOOKUP(F665,[1]Trainingsarten!$A$9:$K$84,11,FALSE),"0")</f>
        <v>0</v>
      </c>
      <c r="L665" s="525"/>
      <c r="M665" s="1254"/>
      <c r="N665" s="144" t="str">
        <f t="shared" si="100"/>
        <v/>
      </c>
      <c r="O665" s="1255"/>
      <c r="P665" s="315" t="str">
        <f>IFERROR(VLOOKUP(F665,[1]Trainingsarten!$A$9:$N$84,12,FALSE),"")</f>
        <v/>
      </c>
      <c r="Q665" s="316" t="s">
        <v>14</v>
      </c>
      <c r="R665" s="316" t="str">
        <f>IFERROR(VLOOKUP(F665,[1]Trainingsarten!$A$9:$N$84,14,FALSE),"")</f>
        <v/>
      </c>
      <c r="S665" s="317" t="str">
        <f t="shared" si="105"/>
        <v/>
      </c>
      <c r="T665" s="393">
        <f t="shared" si="103"/>
        <v>25.842634096785808</v>
      </c>
      <c r="U665" s="92">
        <f t="shared" si="101"/>
        <v>26.406373505354718</v>
      </c>
      <c r="V665" s="318">
        <f t="shared" si="102"/>
        <v>-3.0993083838542219</v>
      </c>
      <c r="W665" s="321">
        <f t="shared" si="99"/>
        <v>0.97865138851972255</v>
      </c>
      <c r="X665" s="322"/>
      <c r="Y665" s="323"/>
      <c r="Z665" s="319"/>
      <c r="AA665" s="324"/>
      <c r="AB665" s="317"/>
    </row>
    <row r="666" spans="2:28" ht="16" thickBot="1" x14ac:dyDescent="0.25">
      <c r="B666" s="33">
        <f>SUM(H664:H670)</f>
        <v>11.1</v>
      </c>
      <c r="C666" s="325">
        <v>43754</v>
      </c>
      <c r="D666" s="319"/>
      <c r="E666" s="2257"/>
      <c r="F666" s="1756"/>
      <c r="G666" s="598"/>
      <c r="H666" s="1251" t="str">
        <f>IFERROR(VLOOKUP(F666,[1]Trainingsarten!$A$9:$K$84,10,FALSE),"")</f>
        <v/>
      </c>
      <c r="I666" s="701" t="str">
        <f t="shared" si="104"/>
        <v/>
      </c>
      <c r="J666" s="525"/>
      <c r="K666" s="524" t="str">
        <f>IFERROR(VLOOKUP(F666,[1]Trainingsarten!$A$9:$K$84,11,FALSE),"0")</f>
        <v>0</v>
      </c>
      <c r="L666" s="525"/>
      <c r="M666" s="1254"/>
      <c r="N666" s="144" t="str">
        <f t="shared" si="100"/>
        <v/>
      </c>
      <c r="O666" s="1255"/>
      <c r="P666" s="315" t="str">
        <f>IFERROR(VLOOKUP(F666,[1]Trainingsarten!$A$9:$N$84,12,FALSE),"")</f>
        <v/>
      </c>
      <c r="Q666" s="316" t="s">
        <v>14</v>
      </c>
      <c r="R666" s="316" t="str">
        <f>IFERROR(VLOOKUP(F666,[1]Trainingsarten!$A$9:$N$84,14,FALSE),"")</f>
        <v/>
      </c>
      <c r="S666" s="317" t="str">
        <f t="shared" si="105"/>
        <v/>
      </c>
      <c r="T666" s="393">
        <f t="shared" si="103"/>
        <v>22.150829225816405</v>
      </c>
      <c r="U666" s="92">
        <f t="shared" si="101"/>
        <v>25.777650326655795</v>
      </c>
      <c r="V666" s="318">
        <f t="shared" si="102"/>
        <v>0.56373940856891025</v>
      </c>
      <c r="W666" s="321">
        <f t="shared" si="99"/>
        <v>0.85930365821243926</v>
      </c>
      <c r="X666" s="322"/>
      <c r="Y666" s="323"/>
      <c r="Z666" s="319"/>
      <c r="AA666" s="324"/>
      <c r="AB666" s="317"/>
    </row>
    <row r="667" spans="2:28" x14ac:dyDescent="0.2">
      <c r="B667" s="35" t="s">
        <v>9</v>
      </c>
      <c r="C667" s="325">
        <v>43755</v>
      </c>
      <c r="D667" s="319"/>
      <c r="E667" s="2257"/>
      <c r="F667" s="1756"/>
      <c r="G667" s="598"/>
      <c r="H667" s="1251" t="str">
        <f>IFERROR(VLOOKUP(F667,[1]Trainingsarten!$A$9:$K$84,10,FALSE),"")</f>
        <v/>
      </c>
      <c r="I667" s="701" t="str">
        <f t="shared" si="104"/>
        <v/>
      </c>
      <c r="J667" s="525"/>
      <c r="K667" s="524" t="str">
        <f>IFERROR(VLOOKUP(F667,[1]Trainingsarten!$A$9:$K$84,11,FALSE),"0")</f>
        <v>0</v>
      </c>
      <c r="L667" s="525"/>
      <c r="M667" s="1254"/>
      <c r="N667" s="144" t="str">
        <f t="shared" si="100"/>
        <v/>
      </c>
      <c r="O667" s="1255"/>
      <c r="P667" s="315" t="str">
        <f>IFERROR(VLOOKUP(F667,[1]Trainingsarten!$A$9:$N$84,12,FALSE),"")</f>
        <v/>
      </c>
      <c r="Q667" s="316" t="s">
        <v>14</v>
      </c>
      <c r="R667" s="316" t="str">
        <f>IFERROR(VLOOKUP(F667,[1]Trainingsarten!$A$9:$N$84,14,FALSE),"")</f>
        <v/>
      </c>
      <c r="S667" s="317" t="str">
        <f t="shared" si="105"/>
        <v/>
      </c>
      <c r="T667" s="393">
        <f t="shared" si="103"/>
        <v>18.986425050699776</v>
      </c>
      <c r="U667" s="92">
        <f t="shared" si="101"/>
        <v>25.163896747449705</v>
      </c>
      <c r="V667" s="318">
        <f t="shared" si="102"/>
        <v>3.6268211008393898</v>
      </c>
      <c r="W667" s="321">
        <f t="shared" si="99"/>
        <v>0.75451052916214179</v>
      </c>
      <c r="X667" s="322"/>
      <c r="Y667" s="323"/>
      <c r="Z667" s="319"/>
      <c r="AA667" s="324"/>
      <c r="AB667" s="317"/>
    </row>
    <row r="668" spans="2:28" ht="16" thickBot="1" x14ac:dyDescent="0.25">
      <c r="B668" s="36">
        <f>SUM(K664:K670)</f>
        <v>72</v>
      </c>
      <c r="C668" s="325">
        <v>43756</v>
      </c>
      <c r="D668" s="319"/>
      <c r="E668" s="2257"/>
      <c r="F668" s="1756"/>
      <c r="G668" s="598"/>
      <c r="H668" s="1251" t="str">
        <f>IFERROR(VLOOKUP(F668,[1]Trainingsarten!$A$9:$K$84,10,FALSE),"")</f>
        <v/>
      </c>
      <c r="I668" s="701" t="str">
        <f t="shared" si="104"/>
        <v/>
      </c>
      <c r="J668" s="525"/>
      <c r="K668" s="524" t="str">
        <f>IFERROR(VLOOKUP(F668,[1]Trainingsarten!$A$9:$K$84,11,FALSE),"0")</f>
        <v>0</v>
      </c>
      <c r="L668" s="525"/>
      <c r="M668" s="1254"/>
      <c r="N668" s="144" t="str">
        <f t="shared" si="100"/>
        <v/>
      </c>
      <c r="O668" s="1255"/>
      <c r="P668" s="315" t="str">
        <f>IFERROR(VLOOKUP(F668,[1]Trainingsarten!$A$9:$N$84,12,FALSE),"")</f>
        <v/>
      </c>
      <c r="Q668" s="316" t="s">
        <v>14</v>
      </c>
      <c r="R668" s="316" t="str">
        <f>IFERROR(VLOOKUP(F668,[1]Trainingsarten!$A$9:$N$84,14,FALSE),"")</f>
        <v/>
      </c>
      <c r="S668" s="317" t="str">
        <f t="shared" si="105"/>
        <v/>
      </c>
      <c r="T668" s="393">
        <f t="shared" si="103"/>
        <v>16.274078614885521</v>
      </c>
      <c r="U668" s="92">
        <f t="shared" si="101"/>
        <v>24.564756348700904</v>
      </c>
      <c r="V668" s="318">
        <f t="shared" si="102"/>
        <v>6.1774716967499295</v>
      </c>
      <c r="W668" s="321">
        <f t="shared" si="99"/>
        <v>0.66249704999602688</v>
      </c>
      <c r="X668" s="322"/>
      <c r="Y668" s="323"/>
      <c r="Z668" s="319"/>
      <c r="AA668" s="324"/>
      <c r="AB668" s="317"/>
    </row>
    <row r="669" spans="2:28" x14ac:dyDescent="0.2">
      <c r="B669" s="37" t="s">
        <v>27</v>
      </c>
      <c r="C669" s="1757">
        <v>43757</v>
      </c>
      <c r="D669" s="6" t="s">
        <v>201</v>
      </c>
      <c r="E669" s="2244"/>
      <c r="F669" s="1756" t="s">
        <v>275</v>
      </c>
      <c r="G669" s="598">
        <v>4.3043981481481482E-2</v>
      </c>
      <c r="H669" s="1251">
        <v>11.1</v>
      </c>
      <c r="I669" s="701">
        <f t="shared" si="104"/>
        <v>3.8778361695028362E-3</v>
      </c>
      <c r="J669" s="525">
        <v>137</v>
      </c>
      <c r="K669" s="524">
        <v>72</v>
      </c>
      <c r="L669" s="525">
        <v>214</v>
      </c>
      <c r="M669" s="1254"/>
      <c r="N669" s="144">
        <f t="shared" si="100"/>
        <v>1.070143875218502</v>
      </c>
      <c r="O669" s="1255" t="s">
        <v>269</v>
      </c>
      <c r="P669" s="315" t="str">
        <f>IFERROR(VLOOKUP(F669,[1]Trainingsarten!$A$9:$N$84,12,FALSE),"")</f>
        <v/>
      </c>
      <c r="Q669" s="316" t="s">
        <v>14</v>
      </c>
      <c r="R669" s="316" t="str">
        <f>IFERROR(VLOOKUP(F669,[1]Trainingsarten!$A$9:$N$84,14,FALSE),"")</f>
        <v/>
      </c>
      <c r="S669" s="317">
        <f t="shared" si="105"/>
        <v>1.562043795620438</v>
      </c>
      <c r="T669" s="393">
        <f t="shared" si="103"/>
        <v>24.234924527044733</v>
      </c>
      <c r="U669" s="92">
        <f t="shared" si="101"/>
        <v>25.694166911827072</v>
      </c>
      <c r="V669" s="318">
        <f t="shared" si="102"/>
        <v>8.2906777338153823</v>
      </c>
      <c r="W669" s="321">
        <f t="shared" si="99"/>
        <v>0.94320725050981724</v>
      </c>
      <c r="X669" s="322"/>
      <c r="Y669" s="323"/>
      <c r="Z669" s="319"/>
      <c r="AA669" s="324"/>
      <c r="AB669" s="317"/>
    </row>
    <row r="670" spans="2:28" ht="16" thickBot="1" x14ac:dyDescent="0.25">
      <c r="B670" s="38">
        <f>AVERAGE(W664:W670)</f>
        <v>0.87727529213404909</v>
      </c>
      <c r="C670" s="1758">
        <v>43758</v>
      </c>
      <c r="D670" s="55"/>
      <c r="E670" s="2255"/>
      <c r="F670" s="1759"/>
      <c r="G670" s="1760"/>
      <c r="H670" s="1761" t="str">
        <f>IFERROR(VLOOKUP(F670,[1]Trainingsarten!$A$9:$K$84,10,FALSE),"")</f>
        <v/>
      </c>
      <c r="I670" s="1762" t="str">
        <f t="shared" si="104"/>
        <v/>
      </c>
      <c r="J670" s="1763"/>
      <c r="K670" s="1764" t="str">
        <f>IFERROR(VLOOKUP(F670,[1]Trainingsarten!$A$9:$K$84,11,FALSE),"0")</f>
        <v>0</v>
      </c>
      <c r="L670" s="1763"/>
      <c r="M670" s="1765"/>
      <c r="N670" s="49" t="str">
        <f t="shared" si="100"/>
        <v/>
      </c>
      <c r="O670" s="1766"/>
      <c r="P670" s="341" t="str">
        <f>IFERROR(VLOOKUP(F670,[1]Trainingsarten!$A$9:$N$84,12,FALSE),"")</f>
        <v/>
      </c>
      <c r="Q670" s="342" t="s">
        <v>14</v>
      </c>
      <c r="R670" s="342" t="str">
        <f>IFERROR(VLOOKUP(F670,[1]Trainingsarten!$A$9:$N$84,14,FALSE),"")</f>
        <v/>
      </c>
      <c r="S670" s="53" t="str">
        <f t="shared" si="105"/>
        <v/>
      </c>
      <c r="T670" s="55">
        <f t="shared" si="103"/>
        <v>20.772792451752629</v>
      </c>
      <c r="U670" s="343">
        <f t="shared" si="101"/>
        <v>25.082401032974047</v>
      </c>
      <c r="V670" s="343">
        <f t="shared" si="102"/>
        <v>1.459242384782339</v>
      </c>
      <c r="W670" s="94">
        <f t="shared" si="99"/>
        <v>0.8281819760574004</v>
      </c>
      <c r="X670" s="322"/>
      <c r="Y670" s="323"/>
      <c r="Z670" s="319"/>
      <c r="AA670" s="324"/>
      <c r="AB670" s="317"/>
    </row>
    <row r="671" spans="2:28" ht="16" thickBot="1" x14ac:dyDescent="0.25">
      <c r="B671" s="1767">
        <f>B664+1</f>
        <v>43</v>
      </c>
      <c r="C671" s="389">
        <v>43759</v>
      </c>
      <c r="D671" s="60"/>
      <c r="E671" s="2247"/>
      <c r="F671" s="893"/>
      <c r="G671" s="1247"/>
      <c r="H671" s="1248" t="str">
        <f>IFERROR(VLOOKUP(F671,[1]Trainingsarten!$A$9:$K$84,10,FALSE),"")</f>
        <v/>
      </c>
      <c r="I671" s="64" t="str">
        <f t="shared" si="104"/>
        <v/>
      </c>
      <c r="J671" s="1287"/>
      <c r="K671" s="551" t="str">
        <f>IFERROR(VLOOKUP(F671,[1]Trainingsarten!$A$9:$K$84,11,FALSE),"0")</f>
        <v>0</v>
      </c>
      <c r="L671" s="552"/>
      <c r="M671" s="809"/>
      <c r="N671" s="69" t="str">
        <f t="shared" si="100"/>
        <v/>
      </c>
      <c r="O671" s="1249"/>
      <c r="P671" s="347" t="str">
        <f>IFERROR(VLOOKUP(F671,[1]Trainingsarten!$A$9:$N$84,12,FALSE),"")</f>
        <v/>
      </c>
      <c r="Q671" s="72" t="s">
        <v>14</v>
      </c>
      <c r="R671" s="72" t="str">
        <f>IFERROR(VLOOKUP(F671,[1]Trainingsarten!$A$9:$N$84,14,FALSE),"")</f>
        <v/>
      </c>
      <c r="S671" s="1753" t="str">
        <f t="shared" si="105"/>
        <v/>
      </c>
      <c r="T671" s="2">
        <f t="shared" si="103"/>
        <v>17.805250672930825</v>
      </c>
      <c r="U671" s="4">
        <f t="shared" si="101"/>
        <v>24.485201008379427</v>
      </c>
      <c r="V671" s="349">
        <f t="shared" si="102"/>
        <v>4.3096085812214184</v>
      </c>
      <c r="W671" s="1768">
        <f t="shared" si="99"/>
        <v>0.7271841740991809</v>
      </c>
      <c r="X671" s="322"/>
      <c r="Y671" s="323"/>
      <c r="Z671" s="319"/>
      <c r="AA671" s="324"/>
      <c r="AB671" s="317"/>
    </row>
    <row r="672" spans="2:28" x14ac:dyDescent="0.2">
      <c r="B672" s="1755" t="s">
        <v>26</v>
      </c>
      <c r="C672" s="325">
        <v>43760</v>
      </c>
      <c r="D672" s="319" t="s">
        <v>202</v>
      </c>
      <c r="E672" s="2257"/>
      <c r="F672" s="875" t="s">
        <v>275</v>
      </c>
      <c r="G672" s="598">
        <v>3.6157407407407409E-2</v>
      </c>
      <c r="H672" s="1251">
        <v>9.5</v>
      </c>
      <c r="I672" s="356">
        <f t="shared" si="104"/>
        <v>3.8060428849902538E-3</v>
      </c>
      <c r="J672" s="1256">
        <v>134</v>
      </c>
      <c r="K672" s="524">
        <v>64</v>
      </c>
      <c r="L672" s="525">
        <v>217</v>
      </c>
      <c r="M672" s="1254"/>
      <c r="N672" s="144">
        <f t="shared" si="100"/>
        <v>1.0650557737627653</v>
      </c>
      <c r="O672" s="1255" t="s">
        <v>269</v>
      </c>
      <c r="P672" s="315" t="str">
        <f>IFERROR(VLOOKUP(F672,[1]Trainingsarten!$A$9:$N$84,12,FALSE),"")</f>
        <v/>
      </c>
      <c r="Q672" s="316" t="s">
        <v>14</v>
      </c>
      <c r="R672" s="316" t="str">
        <f>IFERROR(VLOOKUP(F672,[1]Trainingsarten!$A$9:$N$84,14,FALSE),"")</f>
        <v/>
      </c>
      <c r="S672" s="317">
        <f t="shared" si="105"/>
        <v>1.6194029850746268</v>
      </c>
      <c r="T672" s="393">
        <f t="shared" si="103"/>
        <v>24.404500576797851</v>
      </c>
      <c r="U672" s="92">
        <f t="shared" si="101"/>
        <v>25.426029555798966</v>
      </c>
      <c r="V672" s="318">
        <f t="shared" si="102"/>
        <v>6.6799503354486021</v>
      </c>
      <c r="W672" s="321">
        <f t="shared" si="99"/>
        <v>0.95982349596663108</v>
      </c>
      <c r="X672" s="322"/>
      <c r="Y672" s="323"/>
      <c r="Z672" s="319"/>
      <c r="AA672" s="324"/>
      <c r="AB672" s="317"/>
    </row>
    <row r="673" spans="2:28" ht="16" thickBot="1" x14ac:dyDescent="0.25">
      <c r="B673" s="33">
        <f>SUM(H671:H677)</f>
        <v>31.04</v>
      </c>
      <c r="C673" s="325">
        <v>43761</v>
      </c>
      <c r="D673" s="319"/>
      <c r="E673" s="2257"/>
      <c r="F673" s="875"/>
      <c r="G673" s="598"/>
      <c r="H673" s="1251" t="str">
        <f>IFERROR(VLOOKUP(F673,[1]Trainingsarten!$A$9:$K$84,10,FALSE),"")</f>
        <v/>
      </c>
      <c r="I673" s="356" t="str">
        <f t="shared" si="104"/>
        <v/>
      </c>
      <c r="J673" s="1256"/>
      <c r="K673" s="524" t="str">
        <f>IFERROR(VLOOKUP(F673,[1]Trainingsarten!$A$9:$K$84,11,FALSE),"0")</f>
        <v>0</v>
      </c>
      <c r="L673" s="525"/>
      <c r="M673" s="1254"/>
      <c r="N673" s="144" t="str">
        <f t="shared" si="100"/>
        <v/>
      </c>
      <c r="O673" s="1255"/>
      <c r="P673" s="315" t="str">
        <f>IFERROR(VLOOKUP(F673,[1]Trainingsarten!$A$9:$N$84,12,FALSE),"")</f>
        <v/>
      </c>
      <c r="Q673" s="316" t="s">
        <v>14</v>
      </c>
      <c r="R673" s="316" t="str">
        <f>IFERROR(VLOOKUP(F673,[1]Trainingsarten!$A$9:$N$84,14,FALSE),"")</f>
        <v/>
      </c>
      <c r="S673" s="317" t="str">
        <f t="shared" si="105"/>
        <v/>
      </c>
      <c r="T673" s="393">
        <f t="shared" si="103"/>
        <v>20.918143351541016</v>
      </c>
      <c r="U673" s="92">
        <f t="shared" si="101"/>
        <v>24.820647899708515</v>
      </c>
      <c r="V673" s="318">
        <f t="shared" si="102"/>
        <v>1.0215289790011148</v>
      </c>
      <c r="W673" s="321">
        <f t="shared" si="99"/>
        <v>0.84277185011704192</v>
      </c>
      <c r="X673" s="322"/>
      <c r="Y673" s="323"/>
      <c r="Z673" s="319"/>
      <c r="AA673" s="324"/>
      <c r="AB673" s="317"/>
    </row>
    <row r="674" spans="2:28" x14ac:dyDescent="0.2">
      <c r="B674" s="35" t="s">
        <v>9</v>
      </c>
      <c r="C674" s="325">
        <v>43762</v>
      </c>
      <c r="D674" s="319"/>
      <c r="E674" s="2257"/>
      <c r="F674" s="875"/>
      <c r="G674" s="598"/>
      <c r="H674" s="1251" t="str">
        <f>IFERROR(VLOOKUP(F674,[1]Trainingsarten!$A$9:$K$84,10,FALSE),"")</f>
        <v/>
      </c>
      <c r="I674" s="356" t="str">
        <f t="shared" si="104"/>
        <v/>
      </c>
      <c r="J674" s="1256"/>
      <c r="K674" s="524" t="str">
        <f>IFERROR(VLOOKUP(F674,[1]Trainingsarten!$A$9:$K$84,11,FALSE),"0")</f>
        <v>0</v>
      </c>
      <c r="L674" s="525"/>
      <c r="M674" s="1254"/>
      <c r="N674" s="144" t="str">
        <f t="shared" si="100"/>
        <v/>
      </c>
      <c r="O674" s="1255"/>
      <c r="P674" s="315" t="str">
        <f>IFERROR(VLOOKUP(F674,[1]Trainingsarten!$A$9:$N$84,12,FALSE),"")</f>
        <v/>
      </c>
      <c r="Q674" s="316" t="s">
        <v>14</v>
      </c>
      <c r="R674" s="316" t="str">
        <f>IFERROR(VLOOKUP(F674,[1]Trainingsarten!$A$9:$N$84,14,FALSE),"")</f>
        <v/>
      </c>
      <c r="S674" s="317" t="str">
        <f t="shared" si="105"/>
        <v/>
      </c>
      <c r="T674" s="393">
        <f t="shared" si="103"/>
        <v>17.929837158463727</v>
      </c>
      <c r="U674" s="92">
        <f t="shared" si="101"/>
        <v>24.229680092572597</v>
      </c>
      <c r="V674" s="318">
        <f t="shared" si="102"/>
        <v>3.9025045481674994</v>
      </c>
      <c r="W674" s="321">
        <f t="shared" si="99"/>
        <v>0.73999479522471967</v>
      </c>
      <c r="X674" s="322"/>
      <c r="Y674" s="323"/>
      <c r="Z674" s="319"/>
      <c r="AA674" s="324"/>
      <c r="AB674" s="317"/>
    </row>
    <row r="675" spans="2:28" ht="16" thickBot="1" x14ac:dyDescent="0.25">
      <c r="B675" s="36">
        <f>SUM(K671:K677)</f>
        <v>207</v>
      </c>
      <c r="C675" s="325">
        <v>43763</v>
      </c>
      <c r="D675" s="319" t="s">
        <v>203</v>
      </c>
      <c r="E675" s="2257"/>
      <c r="F675" s="875" t="s">
        <v>275</v>
      </c>
      <c r="G675" s="598">
        <v>3.8912037037037037E-2</v>
      </c>
      <c r="H675" s="1251">
        <v>9.94</v>
      </c>
      <c r="I675" s="356">
        <f t="shared" si="104"/>
        <v>3.9146918548326999E-3</v>
      </c>
      <c r="J675" s="1256">
        <v>132</v>
      </c>
      <c r="K675" s="524">
        <v>65</v>
      </c>
      <c r="L675" s="525">
        <v>214</v>
      </c>
      <c r="M675" s="1254"/>
      <c r="N675" s="144">
        <f t="shared" si="100"/>
        <v>1.0803147241658908</v>
      </c>
      <c r="O675" s="1255" t="s">
        <v>266</v>
      </c>
      <c r="P675" s="315" t="str">
        <f>IFERROR(VLOOKUP(F675,[1]Trainingsarten!$A$9:$N$84,12,FALSE),"")</f>
        <v/>
      </c>
      <c r="Q675" s="316" t="s">
        <v>14</v>
      </c>
      <c r="R675" s="316" t="str">
        <f>IFERROR(VLOOKUP(F675,[1]Trainingsarten!$A$9:$N$84,14,FALSE),"")</f>
        <v/>
      </c>
      <c r="S675" s="317">
        <f t="shared" si="105"/>
        <v>1.6212121212121211</v>
      </c>
      <c r="T675" s="393">
        <f t="shared" si="103"/>
        <v>24.654146135826053</v>
      </c>
      <c r="U675" s="92">
        <f t="shared" si="101"/>
        <v>25.200401995130392</v>
      </c>
      <c r="V675" s="318">
        <f t="shared" si="102"/>
        <v>6.2998429341088702</v>
      </c>
      <c r="W675" s="321">
        <f t="shared" si="99"/>
        <v>0.97832352597351846</v>
      </c>
      <c r="X675" s="322"/>
      <c r="Y675" s="323"/>
      <c r="Z675" s="319"/>
      <c r="AA675" s="324"/>
      <c r="AB675" s="317"/>
    </row>
    <row r="676" spans="2:28" x14ac:dyDescent="0.2">
      <c r="B676" s="37" t="s">
        <v>27</v>
      </c>
      <c r="C676" s="325">
        <v>43764</v>
      </c>
      <c r="D676" s="319"/>
      <c r="E676" s="2257"/>
      <c r="F676" s="875"/>
      <c r="G676" s="598"/>
      <c r="H676" s="1251" t="str">
        <f>IFERROR(VLOOKUP(F676,[1]Trainingsarten!$A$9:$K$84,10,FALSE),"")</f>
        <v/>
      </c>
      <c r="I676" s="356" t="str">
        <f t="shared" si="104"/>
        <v/>
      </c>
      <c r="J676" s="1256"/>
      <c r="K676" s="524" t="str">
        <f>IFERROR(VLOOKUP(F676,[1]Trainingsarten!$A$9:$K$84,11,FALSE),"0")</f>
        <v>0</v>
      </c>
      <c r="L676" s="525"/>
      <c r="M676" s="1254"/>
      <c r="N676" s="144" t="str">
        <f t="shared" si="100"/>
        <v/>
      </c>
      <c r="O676" s="1255"/>
      <c r="P676" s="315" t="str">
        <f>IFERROR(VLOOKUP(F676,[1]Trainingsarten!$A$9:$N$84,12,FALSE),"")</f>
        <v/>
      </c>
      <c r="Q676" s="316" t="s">
        <v>14</v>
      </c>
      <c r="R676" s="316" t="str">
        <f>IFERROR(VLOOKUP(F676,[1]Trainingsarten!$A$9:$N$84,14,FALSE),"")</f>
        <v/>
      </c>
      <c r="S676" s="317" t="str">
        <f t="shared" si="105"/>
        <v/>
      </c>
      <c r="T676" s="393">
        <f t="shared" si="103"/>
        <v>21.132125259279473</v>
      </c>
      <c r="U676" s="92">
        <f t="shared" si="101"/>
        <v>24.600392423817762</v>
      </c>
      <c r="V676" s="318">
        <f t="shared" si="102"/>
        <v>0.54625585930433829</v>
      </c>
      <c r="W676" s="321">
        <f t="shared" si="99"/>
        <v>0.85901577890357717</v>
      </c>
      <c r="X676" s="322"/>
      <c r="Y676" s="323"/>
      <c r="Z676" s="319"/>
      <c r="AA676" s="324"/>
      <c r="AB676" s="317"/>
    </row>
    <row r="677" spans="2:28" ht="16" thickBot="1" x14ac:dyDescent="0.25">
      <c r="B677" s="38">
        <f>AVERAGE(W671:W677)</f>
        <v>0.89113196801359484</v>
      </c>
      <c r="C677" s="150">
        <v>43765</v>
      </c>
      <c r="D677" s="393" t="s">
        <v>204</v>
      </c>
      <c r="E677" s="2261"/>
      <c r="F677" s="878" t="s">
        <v>56</v>
      </c>
      <c r="G677" s="1257">
        <v>4.4074074074074071E-2</v>
      </c>
      <c r="H677" s="1258">
        <v>11.6</v>
      </c>
      <c r="I677" s="1327">
        <f t="shared" si="104"/>
        <v>3.7994891443167305E-3</v>
      </c>
      <c r="J677" s="1328">
        <v>137</v>
      </c>
      <c r="K677" s="573">
        <v>78</v>
      </c>
      <c r="L677" s="574">
        <v>214</v>
      </c>
      <c r="M677" s="729"/>
      <c r="N677" s="1769">
        <f t="shared" si="100"/>
        <v>1.0485229027277407</v>
      </c>
      <c r="O677" s="1259" t="s">
        <v>171</v>
      </c>
      <c r="P677" s="1770">
        <f>IFERROR(VLOOKUP(F677,[1]Trainingsarten!$A$9:$N$84,12,FALSE),"")</f>
        <v>279.53100000000006</v>
      </c>
      <c r="Q677" s="1771" t="s">
        <v>14</v>
      </c>
      <c r="R677" s="1771">
        <f>IFERROR(VLOOKUP(F677,[1]Trainingsarten!$A$9:$N$84,14,FALSE),"")</f>
        <v>306.15300000000002</v>
      </c>
      <c r="S677" s="53">
        <f t="shared" si="105"/>
        <v>1.562043795620438</v>
      </c>
      <c r="T677" s="1772">
        <f t="shared" si="103"/>
        <v>29.256107365096689</v>
      </c>
      <c r="U677" s="1773">
        <f t="shared" si="101"/>
        <v>25.8718116518221</v>
      </c>
      <c r="V677" s="1773">
        <f t="shared" si="102"/>
        <v>3.4682671645382896</v>
      </c>
      <c r="W677" s="895">
        <f t="shared" si="99"/>
        <v>1.1308101558104935</v>
      </c>
      <c r="X677" s="7"/>
      <c r="Y677" s="8"/>
      <c r="Z677" s="6"/>
      <c r="AA677" s="9"/>
      <c r="AB677" s="10"/>
    </row>
    <row r="678" spans="2:28" ht="16" thickBot="1" x14ac:dyDescent="0.25">
      <c r="B678" s="1774">
        <f>B671+1</f>
        <v>44</v>
      </c>
      <c r="C678" s="1775">
        <v>43766</v>
      </c>
      <c r="D678" s="1776"/>
      <c r="E678" s="2319"/>
      <c r="F678" s="1777"/>
      <c r="G678" s="1778"/>
      <c r="H678" s="1779" t="str">
        <f>IFERROR(VLOOKUP(F678,[1]Trainingsarten!$A$9:$K$84,10,FALSE),"")</f>
        <v/>
      </c>
      <c r="I678" s="1780" t="str">
        <f t="shared" si="104"/>
        <v/>
      </c>
      <c r="J678" s="1781"/>
      <c r="K678" s="1782" t="str">
        <f>IFERROR(VLOOKUP(F678,[1]Trainingsarten!$A$9:$K$84,11,FALSE),"0")</f>
        <v>0</v>
      </c>
      <c r="L678" s="1781"/>
      <c r="M678" s="1783"/>
      <c r="N678" s="1784" t="str">
        <f t="shared" si="100"/>
        <v/>
      </c>
      <c r="O678" s="1785"/>
      <c r="P678" s="1786" t="str">
        <f>IFERROR(VLOOKUP(F678,[1]Trainingsarten!$A$9:$N$84,12,FALSE),"")</f>
        <v/>
      </c>
      <c r="Q678" s="1787" t="s">
        <v>14</v>
      </c>
      <c r="R678" s="1787" t="str">
        <f>IFERROR(VLOOKUP(F678,[1]Trainingsarten!$A$9:$N$84,14,FALSE),"")</f>
        <v/>
      </c>
      <c r="S678" s="1788" t="str">
        <f t="shared" si="105"/>
        <v/>
      </c>
      <c r="T678" s="1276">
        <f t="shared" si="103"/>
        <v>25.07666345579716</v>
      </c>
      <c r="U678" s="1277">
        <f t="shared" si="101"/>
        <v>25.255816136302524</v>
      </c>
      <c r="V678" s="1789">
        <f t="shared" si="102"/>
        <v>-3.3842957132745894</v>
      </c>
      <c r="W678" s="350">
        <f t="shared" si="99"/>
        <v>0.99290647827262835</v>
      </c>
      <c r="X678" s="7"/>
      <c r="Y678" s="8"/>
      <c r="Z678" s="6"/>
      <c r="AA678" s="9"/>
      <c r="AB678" s="10"/>
    </row>
    <row r="679" spans="2:28" x14ac:dyDescent="0.2">
      <c r="B679" s="1790" t="s">
        <v>26</v>
      </c>
      <c r="C679" s="12">
        <v>43767</v>
      </c>
      <c r="D679" s="6"/>
      <c r="E679" s="2244"/>
      <c r="F679" s="875"/>
      <c r="G679" s="598"/>
      <c r="H679" s="1251" t="str">
        <f>IFERROR(VLOOKUP(F679,[1]Trainingsarten!$A$9:$K$84,10,FALSE),"")</f>
        <v/>
      </c>
      <c r="I679" s="701" t="str">
        <f t="shared" si="104"/>
        <v/>
      </c>
      <c r="J679" s="525"/>
      <c r="K679" s="524" t="str">
        <f>IFERROR(VLOOKUP(F679,[1]Trainingsarten!$A$9:$K$84,11,FALSE),"0")</f>
        <v>0</v>
      </c>
      <c r="L679" s="525"/>
      <c r="M679" s="1254"/>
      <c r="N679" s="144" t="str">
        <f t="shared" si="100"/>
        <v/>
      </c>
      <c r="O679" s="1255"/>
      <c r="P679" s="315" t="str">
        <f>IFERROR(VLOOKUP(F679,[1]Trainingsarten!$A$9:$N$84,12,FALSE),"")</f>
        <v/>
      </c>
      <c r="Q679" s="316" t="s">
        <v>14</v>
      </c>
      <c r="R679" s="316" t="str">
        <f>IFERROR(VLOOKUP(F679,[1]Trainingsarten!$A$9:$N$84,14,FALSE),"")</f>
        <v/>
      </c>
      <c r="S679" s="317" t="str">
        <f t="shared" si="105"/>
        <v/>
      </c>
      <c r="T679" s="393">
        <f t="shared" si="103"/>
        <v>21.49428296211185</v>
      </c>
      <c r="U679" s="92">
        <f t="shared" si="101"/>
        <v>24.654487180676274</v>
      </c>
      <c r="V679" s="318">
        <f t="shared" si="102"/>
        <v>0.17915268050536426</v>
      </c>
      <c r="W679" s="321">
        <f t="shared" si="99"/>
        <v>0.87182032238572249</v>
      </c>
      <c r="X679" s="322"/>
      <c r="Y679" s="323"/>
      <c r="Z679" s="319"/>
      <c r="AA679" s="324"/>
      <c r="AB679" s="317"/>
    </row>
    <row r="680" spans="2:28" ht="16" thickBot="1" x14ac:dyDescent="0.25">
      <c r="B680" s="33">
        <f>SUM(H678:H684)</f>
        <v>21.98</v>
      </c>
      <c r="C680" s="325">
        <v>43768</v>
      </c>
      <c r="D680" s="319"/>
      <c r="E680" s="2257"/>
      <c r="F680" s="1756"/>
      <c r="G680" s="598"/>
      <c r="H680" s="1251"/>
      <c r="I680" s="701" t="str">
        <f t="shared" si="104"/>
        <v/>
      </c>
      <c r="J680" s="525"/>
      <c r="K680" s="524"/>
      <c r="L680" s="525"/>
      <c r="M680" s="1254"/>
      <c r="N680" s="144" t="str">
        <f t="shared" si="100"/>
        <v/>
      </c>
      <c r="O680" s="1255"/>
      <c r="P680" s="315" t="str">
        <f>IFERROR(VLOOKUP(F680,[1]Trainingsarten!$A$9:$N$84,12,FALSE),"")</f>
        <v/>
      </c>
      <c r="Q680" s="316" t="s">
        <v>14</v>
      </c>
      <c r="R680" s="316" t="str">
        <f>IFERROR(VLOOKUP(F680,[1]Trainingsarten!$A$9:$N$84,14,FALSE),"")</f>
        <v/>
      </c>
      <c r="S680" s="317" t="str">
        <f t="shared" si="105"/>
        <v/>
      </c>
      <c r="T680" s="393">
        <f t="shared" si="103"/>
        <v>18.423671110381587</v>
      </c>
      <c r="U680" s="92">
        <f t="shared" si="101"/>
        <v>24.067475581136364</v>
      </c>
      <c r="V680" s="318">
        <f t="shared" si="102"/>
        <v>3.1602042185644237</v>
      </c>
      <c r="W680" s="321">
        <f t="shared" si="99"/>
        <v>0.76550077087526847</v>
      </c>
      <c r="X680" s="322"/>
      <c r="Y680" s="323"/>
      <c r="Z680" s="319"/>
      <c r="AA680" s="324"/>
      <c r="AB680" s="317"/>
    </row>
    <row r="681" spans="2:28" x14ac:dyDescent="0.2">
      <c r="B681" s="35" t="s">
        <v>9</v>
      </c>
      <c r="C681" s="325">
        <v>43769</v>
      </c>
      <c r="D681" s="319" t="s">
        <v>206</v>
      </c>
      <c r="E681" s="2257"/>
      <c r="F681" s="1756" t="s">
        <v>98</v>
      </c>
      <c r="G681" s="598">
        <v>3.6608796296296299E-2</v>
      </c>
      <c r="H681" s="1251">
        <v>10.6</v>
      </c>
      <c r="I681" s="701">
        <f t="shared" si="104"/>
        <v>3.4536600279524814E-3</v>
      </c>
      <c r="J681" s="525">
        <v>141</v>
      </c>
      <c r="K681" s="524">
        <v>76</v>
      </c>
      <c r="L681" s="525">
        <v>237</v>
      </c>
      <c r="M681" s="1254"/>
      <c r="N681" s="144">
        <f t="shared" si="100"/>
        <v>1.0555209800056324</v>
      </c>
      <c r="O681" s="1255" t="s">
        <v>171</v>
      </c>
      <c r="P681" s="315" t="str">
        <f>IFERROR(VLOOKUP(F681,[1]Trainingsarten!$A$9:$N$84,12,FALSE),"")</f>
        <v/>
      </c>
      <c r="Q681" s="316" t="s">
        <v>14</v>
      </c>
      <c r="R681" s="316" t="str">
        <f>IFERROR(VLOOKUP(F681,[1]Trainingsarten!$A$9:$N$84,14,FALSE),"")</f>
        <v/>
      </c>
      <c r="S681" s="317">
        <f t="shared" si="105"/>
        <v>1.6808510638297873</v>
      </c>
      <c r="T681" s="393">
        <f t="shared" si="103"/>
        <v>26.648860951755644</v>
      </c>
      <c r="U681" s="92">
        <f t="shared" si="101"/>
        <v>25.303964257775974</v>
      </c>
      <c r="V681" s="318">
        <f t="shared" si="102"/>
        <v>5.6438044707547768</v>
      </c>
      <c r="W681" s="321">
        <f t="shared" ref="W681:W744" si="106">T681/U681</f>
        <v>1.0531496440746979</v>
      </c>
      <c r="X681" s="322"/>
      <c r="Y681" s="323"/>
      <c r="Z681" s="319"/>
      <c r="AA681" s="324"/>
      <c r="AB681" s="317"/>
    </row>
    <row r="682" spans="2:28" ht="16" thickBot="1" x14ac:dyDescent="0.25">
      <c r="B682" s="36">
        <f>SUM(K678:K684)</f>
        <v>148</v>
      </c>
      <c r="C682" s="325">
        <v>43770</v>
      </c>
      <c r="D682" s="319"/>
      <c r="E682" s="2257"/>
      <c r="F682" s="1756"/>
      <c r="G682" s="598"/>
      <c r="H682" s="1251" t="str">
        <f>IFERROR(VLOOKUP(F682,[1]Trainingsarten!$A$9:$K$84,10,FALSE),"")</f>
        <v/>
      </c>
      <c r="I682" s="701" t="str">
        <f t="shared" si="104"/>
        <v/>
      </c>
      <c r="J682" s="525"/>
      <c r="K682" s="524" t="str">
        <f>IFERROR(VLOOKUP(F682,[1]Trainingsarten!$A$9:$K$84,11,FALSE),"0")</f>
        <v>0</v>
      </c>
      <c r="L682" s="525"/>
      <c r="M682" s="1254"/>
      <c r="N682" s="144" t="str">
        <f t="shared" si="100"/>
        <v/>
      </c>
      <c r="O682" s="1255"/>
      <c r="P682" s="315" t="str">
        <f>IFERROR(VLOOKUP(F682,[1]Trainingsarten!$A$9:$N$84,12,FALSE),"")</f>
        <v/>
      </c>
      <c r="Q682" s="316" t="s">
        <v>14</v>
      </c>
      <c r="R682" s="316" t="str">
        <f>IFERROR(VLOOKUP(F682,[1]Trainingsarten!$A$9:$N$84,14,FALSE),"")</f>
        <v/>
      </c>
      <c r="S682" s="317" t="str">
        <f t="shared" si="105"/>
        <v/>
      </c>
      <c r="T682" s="393">
        <f t="shared" si="103"/>
        <v>22.841880815790553</v>
      </c>
      <c r="U682" s="92">
        <f t="shared" si="101"/>
        <v>24.701488918305117</v>
      </c>
      <c r="V682" s="318">
        <f t="shared" si="102"/>
        <v>-1.3448966939796705</v>
      </c>
      <c r="W682" s="321">
        <f t="shared" si="106"/>
        <v>0.92471676065095432</v>
      </c>
      <c r="X682" s="322"/>
      <c r="Y682" s="323"/>
      <c r="Z682" s="319"/>
      <c r="AA682" s="324"/>
      <c r="AB682" s="317"/>
    </row>
    <row r="683" spans="2:28" x14ac:dyDescent="0.2">
      <c r="B683" s="37" t="s">
        <v>27</v>
      </c>
      <c r="C683" s="325">
        <v>43771</v>
      </c>
      <c r="D683" s="319"/>
      <c r="E683" s="2257"/>
      <c r="F683" s="1756"/>
      <c r="G683" s="598"/>
      <c r="H683" s="1251" t="str">
        <f>IFERROR(VLOOKUP(F683,[1]Trainingsarten!$A$9:$K$84,10,FALSE),"")</f>
        <v/>
      </c>
      <c r="I683" s="701" t="str">
        <f t="shared" si="104"/>
        <v/>
      </c>
      <c r="J683" s="525"/>
      <c r="K683" s="524" t="str">
        <f>IFERROR(VLOOKUP(F683,[1]Trainingsarten!$A$9:$K$84,11,FALSE),"0")</f>
        <v>0</v>
      </c>
      <c r="L683" s="525"/>
      <c r="M683" s="1254"/>
      <c r="N683" s="144" t="str">
        <f t="shared" si="100"/>
        <v/>
      </c>
      <c r="O683" s="1255"/>
      <c r="P683" s="315" t="str">
        <f>IFERROR(VLOOKUP(F683,[1]Trainingsarten!$A$9:$N$84,12,FALSE),"")</f>
        <v/>
      </c>
      <c r="Q683" s="316" t="s">
        <v>14</v>
      </c>
      <c r="R683" s="316" t="str">
        <f>IFERROR(VLOOKUP(F683,[1]Trainingsarten!$A$9:$N$84,14,FALSE),"")</f>
        <v/>
      </c>
      <c r="S683" s="317" t="str">
        <f t="shared" si="105"/>
        <v/>
      </c>
      <c r="T683" s="393">
        <f t="shared" si="103"/>
        <v>19.578754984963332</v>
      </c>
      <c r="U683" s="92">
        <f t="shared" si="101"/>
        <v>24.113358229774043</v>
      </c>
      <c r="V683" s="318">
        <f t="shared" si="102"/>
        <v>1.8596081025145637</v>
      </c>
      <c r="W683" s="321">
        <f t="shared" si="106"/>
        <v>0.81194642398620376</v>
      </c>
      <c r="X683" s="322"/>
      <c r="Y683" s="323"/>
      <c r="Z683" s="319"/>
      <c r="AA683" s="324"/>
      <c r="AB683" s="317"/>
    </row>
    <row r="684" spans="2:28" ht="16" thickBot="1" x14ac:dyDescent="0.25">
      <c r="B684" s="38">
        <f>AVERAGE(W678:W684)</f>
        <v>0.92741021458181616</v>
      </c>
      <c r="C684" s="269">
        <v>43772</v>
      </c>
      <c r="D684" s="55" t="s">
        <v>207</v>
      </c>
      <c r="E684" s="2255"/>
      <c r="F684" s="1759" t="s">
        <v>98</v>
      </c>
      <c r="G684" s="1760">
        <v>4.5428240740740734E-2</v>
      </c>
      <c r="H684" s="1761">
        <v>11.38</v>
      </c>
      <c r="I684" s="1762">
        <f t="shared" si="104"/>
        <v>3.991936796198658E-3</v>
      </c>
      <c r="J684" s="1763">
        <v>138</v>
      </c>
      <c r="K684" s="1764">
        <v>72</v>
      </c>
      <c r="L684" s="1763">
        <v>208</v>
      </c>
      <c r="M684" s="1765"/>
      <c r="N684" s="49">
        <f t="shared" si="100"/>
        <v>1.0707446948036616</v>
      </c>
      <c r="O684" s="1766" t="s">
        <v>269</v>
      </c>
      <c r="P684" s="341" t="str">
        <f>IFERROR(VLOOKUP(F684,[1]Trainingsarten!$A$9:$N$84,12,FALSE),"")</f>
        <v/>
      </c>
      <c r="Q684" s="342" t="s">
        <v>14</v>
      </c>
      <c r="R684" s="342" t="str">
        <f>IFERROR(VLOOKUP(F684,[1]Trainingsarten!$A$9:$N$84,14,FALSE),"")</f>
        <v/>
      </c>
      <c r="S684" s="53">
        <f t="shared" si="105"/>
        <v>1.5072463768115942</v>
      </c>
      <c r="T684" s="55">
        <f t="shared" si="103"/>
        <v>27.067504272825715</v>
      </c>
      <c r="U684" s="343">
        <f t="shared" si="101"/>
        <v>25.253516367160376</v>
      </c>
      <c r="V684" s="343">
        <f t="shared" si="102"/>
        <v>4.534603244810711</v>
      </c>
      <c r="W684" s="94">
        <f t="shared" si="106"/>
        <v>1.0718311018272388</v>
      </c>
      <c r="X684" s="322"/>
      <c r="Y684" s="323"/>
      <c r="Z684" s="319"/>
      <c r="AA684" s="324"/>
      <c r="AB684" s="317"/>
    </row>
    <row r="685" spans="2:28" ht="16" thickBot="1" x14ac:dyDescent="0.25">
      <c r="B685" s="1791">
        <f>B678+1</f>
        <v>45</v>
      </c>
      <c r="C685" s="389">
        <v>43773</v>
      </c>
      <c r="D685" s="60"/>
      <c r="E685" s="2247"/>
      <c r="F685" s="893"/>
      <c r="G685" s="1247"/>
      <c r="H685" s="1248" t="str">
        <f>IFERROR(VLOOKUP(F685,[1]Trainingsarten!$A$9:$K$84,10,FALSE),"")</f>
        <v/>
      </c>
      <c r="I685" s="64" t="str">
        <f t="shared" si="104"/>
        <v/>
      </c>
      <c r="J685" s="1287"/>
      <c r="K685" s="551" t="str">
        <f>IFERROR(VLOOKUP(F685,[1]Trainingsarten!$A$9:$K$84,11,FALSE),"0")</f>
        <v>0</v>
      </c>
      <c r="L685" s="552"/>
      <c r="M685" s="809"/>
      <c r="N685" s="69" t="str">
        <f t="shared" si="100"/>
        <v/>
      </c>
      <c r="O685" s="1249"/>
      <c r="P685" s="347" t="str">
        <f>IFERROR(VLOOKUP(F685,[1]Trainingsarten!$A$9:$N$84,12,FALSE),"")</f>
        <v/>
      </c>
      <c r="Q685" s="72" t="s">
        <v>14</v>
      </c>
      <c r="R685" s="72" t="str">
        <f>IFERROR(VLOOKUP(F685,[1]Trainingsarten!$A$9:$N$84,14,FALSE),"")</f>
        <v/>
      </c>
      <c r="S685" s="1792" t="str">
        <f t="shared" si="105"/>
        <v/>
      </c>
      <c r="T685" s="2">
        <f t="shared" si="103"/>
        <v>23.200717948136326</v>
      </c>
      <c r="U685" s="4">
        <f t="shared" si="101"/>
        <v>24.652242167942273</v>
      </c>
      <c r="V685" s="349">
        <f t="shared" si="102"/>
        <v>-1.8139879056653392</v>
      </c>
      <c r="W685" s="1793">
        <f t="shared" si="106"/>
        <v>0.94111999184830719</v>
      </c>
      <c r="X685" s="322"/>
      <c r="Y685" s="323"/>
      <c r="Z685" s="319"/>
      <c r="AA685" s="324"/>
      <c r="AB685" s="317"/>
    </row>
    <row r="686" spans="2:28" x14ac:dyDescent="0.2">
      <c r="B686" s="1794" t="s">
        <v>26</v>
      </c>
      <c r="C686" s="325">
        <v>43774</v>
      </c>
      <c r="D686" s="319"/>
      <c r="E686" s="2257"/>
      <c r="F686" s="875"/>
      <c r="G686" s="598"/>
      <c r="H686" s="1251" t="str">
        <f>IFERROR(VLOOKUP(F686,[1]Trainingsarten!$A$9:$K$84,10,FALSE),"")</f>
        <v/>
      </c>
      <c r="I686" s="356" t="str">
        <f t="shared" si="104"/>
        <v/>
      </c>
      <c r="J686" s="1256"/>
      <c r="K686" s="524" t="str">
        <f>IFERROR(VLOOKUP(F686,[1]Trainingsarten!$A$9:$K$84,11,FALSE),"0")</f>
        <v>0</v>
      </c>
      <c r="L686" s="525"/>
      <c r="M686" s="1254"/>
      <c r="N686" s="144" t="str">
        <f t="shared" ref="N686:N749" si="107">IFERROR((L686/67)/(1/(I686*24)/3.6),"")</f>
        <v/>
      </c>
      <c r="O686" s="1255"/>
      <c r="P686" s="315" t="str">
        <f>IFERROR(VLOOKUP(F686,[1]Trainingsarten!$A$9:$N$84,12,FALSE),"")</f>
        <v/>
      </c>
      <c r="Q686" s="316" t="s">
        <v>14</v>
      </c>
      <c r="R686" s="316" t="str">
        <f>IFERROR(VLOOKUP(F686,[1]Trainingsarten!$A$9:$N$84,14,FALSE),"")</f>
        <v/>
      </c>
      <c r="S686" s="317" t="str">
        <f t="shared" si="105"/>
        <v/>
      </c>
      <c r="T686" s="393">
        <f t="shared" si="103"/>
        <v>19.886329669831138</v>
      </c>
      <c r="U686" s="92">
        <f t="shared" si="101"/>
        <v>24.065284021086505</v>
      </c>
      <c r="V686" s="318">
        <f t="shared" si="102"/>
        <v>1.4515242198059468</v>
      </c>
      <c r="W686" s="321">
        <f t="shared" si="106"/>
        <v>0.82634926113509899</v>
      </c>
      <c r="X686" s="322"/>
      <c r="Y686" s="323"/>
      <c r="Z686" s="319"/>
      <c r="AA686" s="324"/>
      <c r="AB686" s="317"/>
    </row>
    <row r="687" spans="2:28" ht="16" thickBot="1" x14ac:dyDescent="0.25">
      <c r="B687" s="33">
        <f>SUM(H685:H691)</f>
        <v>36.03</v>
      </c>
      <c r="C687" s="325">
        <v>43775</v>
      </c>
      <c r="D687" s="319" t="s">
        <v>209</v>
      </c>
      <c r="E687" s="2257"/>
      <c r="F687" s="1756" t="s">
        <v>98</v>
      </c>
      <c r="G687" s="598">
        <v>4.704861111111111E-2</v>
      </c>
      <c r="H687" s="1251">
        <v>12.4</v>
      </c>
      <c r="I687" s="356">
        <f t="shared" si="104"/>
        <v>3.7942428315412184E-3</v>
      </c>
      <c r="J687" s="1256">
        <v>138</v>
      </c>
      <c r="K687" s="524">
        <v>84</v>
      </c>
      <c r="L687" s="525">
        <v>220</v>
      </c>
      <c r="M687" s="1254"/>
      <c r="N687" s="144">
        <f t="shared" si="107"/>
        <v>1.076432354357246</v>
      </c>
      <c r="O687" s="1255" t="s">
        <v>267</v>
      </c>
      <c r="P687" s="315" t="str">
        <f>IFERROR(VLOOKUP(F687,[1]Trainingsarten!$A$9:$N$84,12,FALSE),"")</f>
        <v/>
      </c>
      <c r="Q687" s="316" t="s">
        <v>14</v>
      </c>
      <c r="R687" s="316" t="str">
        <f>IFERROR(VLOOKUP(F687,[1]Trainingsarten!$A$9:$N$84,14,FALSE),"")</f>
        <v/>
      </c>
      <c r="S687" s="317">
        <f t="shared" si="105"/>
        <v>1.5942028985507246</v>
      </c>
      <c r="T687" s="393">
        <f t="shared" si="103"/>
        <v>29.045425431283832</v>
      </c>
      <c r="U687" s="92">
        <f t="shared" si="101"/>
        <v>25.492301068203492</v>
      </c>
      <c r="V687" s="318">
        <f t="shared" si="102"/>
        <v>4.1789543512553671</v>
      </c>
      <c r="W687" s="321">
        <f t="shared" si="106"/>
        <v>1.1393802918604372</v>
      </c>
      <c r="X687" s="322"/>
      <c r="Y687" s="323"/>
      <c r="Z687" s="319"/>
      <c r="AA687" s="324"/>
      <c r="AB687" s="317"/>
    </row>
    <row r="688" spans="2:28" x14ac:dyDescent="0.2">
      <c r="B688" s="35" t="s">
        <v>9</v>
      </c>
      <c r="C688" s="325">
        <v>43776</v>
      </c>
      <c r="D688" s="319"/>
      <c r="E688" s="2257"/>
      <c r="F688" s="1756"/>
      <c r="G688" s="598"/>
      <c r="H688" s="1251" t="str">
        <f>IFERROR(VLOOKUP(F688,[1]Trainingsarten!$A$9:$K$84,10,FALSE),"")</f>
        <v/>
      </c>
      <c r="I688" s="356" t="str">
        <f t="shared" si="104"/>
        <v/>
      </c>
      <c r="J688" s="1256"/>
      <c r="K688" s="524" t="str">
        <f>IFERROR(VLOOKUP(F688,[1]Trainingsarten!$A$9:$K$84,11,FALSE),"0")</f>
        <v>0</v>
      </c>
      <c r="L688" s="525"/>
      <c r="M688" s="1254"/>
      <c r="N688" s="144" t="str">
        <f t="shared" si="107"/>
        <v/>
      </c>
      <c r="O688" s="1255"/>
      <c r="P688" s="315" t="str">
        <f>IFERROR(VLOOKUP(F688,[1]Trainingsarten!$A$9:$N$84,12,FALSE),"")</f>
        <v/>
      </c>
      <c r="Q688" s="316" t="s">
        <v>14</v>
      </c>
      <c r="R688" s="316" t="str">
        <f>IFERROR(VLOOKUP(F688,[1]Trainingsarten!$A$9:$N$84,14,FALSE),"")</f>
        <v/>
      </c>
      <c r="S688" s="317" t="str">
        <f t="shared" si="105"/>
        <v/>
      </c>
      <c r="T688" s="393">
        <f t="shared" si="103"/>
        <v>24.896078941100427</v>
      </c>
      <c r="U688" s="92">
        <f t="shared" si="101"/>
        <v>24.885341518960551</v>
      </c>
      <c r="V688" s="318">
        <f t="shared" si="102"/>
        <v>-3.5531243630803395</v>
      </c>
      <c r="W688" s="321">
        <f t="shared" si="106"/>
        <v>1.0004314757798962</v>
      </c>
      <c r="X688" s="322"/>
      <c r="Y688" s="323"/>
      <c r="Z688" s="319"/>
      <c r="AA688" s="324"/>
      <c r="AB688" s="317"/>
    </row>
    <row r="689" spans="2:28" ht="16" thickBot="1" x14ac:dyDescent="0.25">
      <c r="B689" s="36">
        <f>SUM(K685:K691)</f>
        <v>239</v>
      </c>
      <c r="C689" s="325">
        <v>43777</v>
      </c>
      <c r="D689" s="319" t="s">
        <v>210</v>
      </c>
      <c r="E689" s="2257"/>
      <c r="F689" s="1756" t="s">
        <v>275</v>
      </c>
      <c r="G689" s="598">
        <v>3.5393518518518519E-2</v>
      </c>
      <c r="H689" s="1251">
        <v>9.43</v>
      </c>
      <c r="I689" s="356">
        <f t="shared" si="104"/>
        <v>3.753289344487648E-3</v>
      </c>
      <c r="J689" s="1256">
        <v>138</v>
      </c>
      <c r="K689" s="524">
        <v>62</v>
      </c>
      <c r="L689" s="525">
        <v>219</v>
      </c>
      <c r="M689" s="1254"/>
      <c r="N689" s="144">
        <f t="shared" si="107"/>
        <v>1.0599737262784699</v>
      </c>
      <c r="O689" s="1255" t="s">
        <v>269</v>
      </c>
      <c r="P689" s="315" t="str">
        <f>IFERROR(VLOOKUP(F689,[1]Trainingsarten!$A$9:$N$84,12,FALSE),"")</f>
        <v/>
      </c>
      <c r="Q689" s="316" t="s">
        <v>14</v>
      </c>
      <c r="R689" s="316" t="str">
        <f>IFERROR(VLOOKUP(F689,[1]Trainingsarten!$A$9:$N$84,14,FALSE),"")</f>
        <v/>
      </c>
      <c r="S689" s="317">
        <f t="shared" si="105"/>
        <v>1.5869565217391304</v>
      </c>
      <c r="T689" s="393">
        <f t="shared" si="103"/>
        <v>30.196639092371797</v>
      </c>
      <c r="U689" s="92">
        <f t="shared" si="101"/>
        <v>25.769023863747204</v>
      </c>
      <c r="V689" s="318">
        <f t="shared" si="102"/>
        <v>-1.0737422139875719E-2</v>
      </c>
      <c r="W689" s="321">
        <f t="shared" si="106"/>
        <v>1.171819283960287</v>
      </c>
      <c r="X689" s="322"/>
      <c r="Y689" s="323"/>
      <c r="Z689" s="319"/>
      <c r="AA689" s="324"/>
      <c r="AB689" s="317"/>
    </row>
    <row r="690" spans="2:28" x14ac:dyDescent="0.2">
      <c r="B690" s="37" t="s">
        <v>27</v>
      </c>
      <c r="C690" s="325">
        <v>43778</v>
      </c>
      <c r="D690" s="319"/>
      <c r="E690" s="2257"/>
      <c r="F690" s="1756"/>
      <c r="G690" s="598"/>
      <c r="H690" s="1251" t="str">
        <f>IFERROR(VLOOKUP(F690,[1]Trainingsarten!$A$9:$K$84,10,FALSE),"")</f>
        <v/>
      </c>
      <c r="I690" s="356" t="str">
        <f t="shared" si="104"/>
        <v/>
      </c>
      <c r="J690" s="1256"/>
      <c r="K690" s="524" t="str">
        <f>IFERROR(VLOOKUP(F690,[1]Trainingsarten!$A$9:$K$84,11,FALSE),"0")</f>
        <v>0</v>
      </c>
      <c r="L690" s="525"/>
      <c r="M690" s="1254"/>
      <c r="N690" s="144" t="str">
        <f t="shared" si="107"/>
        <v/>
      </c>
      <c r="O690" s="1255"/>
      <c r="P690" s="315" t="str">
        <f>IFERROR(VLOOKUP(F690,[1]Trainingsarten!$A$9:$N$84,12,FALSE),"")</f>
        <v/>
      </c>
      <c r="Q690" s="316" t="s">
        <v>14</v>
      </c>
      <c r="R690" s="316" t="str">
        <f>IFERROR(VLOOKUP(F690,[1]Trainingsarten!$A$9:$N$84,14,FALSE),"")</f>
        <v/>
      </c>
      <c r="S690" s="317" t="str">
        <f t="shared" si="105"/>
        <v/>
      </c>
      <c r="T690" s="393">
        <f t="shared" si="103"/>
        <v>25.882833507747254</v>
      </c>
      <c r="U690" s="92">
        <f t="shared" si="101"/>
        <v>25.155475676515128</v>
      </c>
      <c r="V690" s="318">
        <f t="shared" si="102"/>
        <v>-4.4276152286245924</v>
      </c>
      <c r="W690" s="321">
        <f t="shared" si="106"/>
        <v>1.0289144932334227</v>
      </c>
      <c r="X690" s="322"/>
      <c r="Y690" s="323"/>
      <c r="Z690" s="319"/>
      <c r="AA690" s="324"/>
      <c r="AB690" s="317"/>
    </row>
    <row r="691" spans="2:28" ht="16" thickBot="1" x14ac:dyDescent="0.25">
      <c r="B691" s="38">
        <f>AVERAGE(W685:W691)</f>
        <v>1.0618574514021346</v>
      </c>
      <c r="C691" s="150">
        <v>43779</v>
      </c>
      <c r="D691" s="393" t="s">
        <v>211</v>
      </c>
      <c r="E691" s="2261"/>
      <c r="F691" s="1759" t="s">
        <v>138</v>
      </c>
      <c r="G691" s="1257">
        <v>5.4155092592592595E-2</v>
      </c>
      <c r="H691" s="1258">
        <v>14.2</v>
      </c>
      <c r="I691" s="1327">
        <f t="shared" si="104"/>
        <v>3.8137389149713098E-3</v>
      </c>
      <c r="J691" s="1328">
        <v>140</v>
      </c>
      <c r="K691" s="573">
        <v>93</v>
      </c>
      <c r="L691" s="574">
        <v>216</v>
      </c>
      <c r="M691" s="729"/>
      <c r="N691" s="1769">
        <f t="shared" si="107"/>
        <v>1.0622913601009041</v>
      </c>
      <c r="O691" s="1259" t="s">
        <v>269</v>
      </c>
      <c r="P691" s="1770" t="str">
        <f>IFERROR(VLOOKUP(F691,[1]Trainingsarten!$A$9:$N$84,12,FALSE),"")</f>
        <v/>
      </c>
      <c r="Q691" s="1771" t="s">
        <v>14</v>
      </c>
      <c r="R691" s="1771" t="str">
        <f>IFERROR(VLOOKUP(F691,[1]Trainingsarten!$A$9:$N$84,14,FALSE),"")</f>
        <v/>
      </c>
      <c r="S691" s="53">
        <f t="shared" si="105"/>
        <v>1.5428571428571429</v>
      </c>
      <c r="T691" s="1772">
        <f t="shared" si="103"/>
        <v>35.471000149497648</v>
      </c>
      <c r="U691" s="1773">
        <f t="shared" si="101"/>
        <v>26.770821493740957</v>
      </c>
      <c r="V691" s="1773">
        <f t="shared" si="102"/>
        <v>-0.72735783123212627</v>
      </c>
      <c r="W691" s="895">
        <f t="shared" si="106"/>
        <v>1.3249873619974941</v>
      </c>
      <c r="X691" s="7"/>
      <c r="Y691" s="8"/>
      <c r="Z691" s="6"/>
      <c r="AA691" s="9"/>
      <c r="AB691" s="10"/>
    </row>
    <row r="692" spans="2:28" ht="16" thickBot="1" x14ac:dyDescent="0.25">
      <c r="B692" s="1795">
        <f>B685+1</f>
        <v>46</v>
      </c>
      <c r="C692" s="1796">
        <v>43780</v>
      </c>
      <c r="D692" s="1797"/>
      <c r="E692" s="2320"/>
      <c r="F692" s="1798"/>
      <c r="G692" s="1799"/>
      <c r="H692" s="1800" t="str">
        <f>IFERROR(VLOOKUP(F692,[1]Trainingsarten!$A$9:$K$84,10,FALSE),"")</f>
        <v/>
      </c>
      <c r="I692" s="1801" t="str">
        <f t="shared" si="104"/>
        <v/>
      </c>
      <c r="J692" s="1802"/>
      <c r="K692" s="1803" t="str">
        <f>IFERROR(VLOOKUP(F692,[1]Trainingsarten!$A$9:$K$84,11,FALSE),"0")</f>
        <v>0</v>
      </c>
      <c r="L692" s="1802"/>
      <c r="M692" s="1804"/>
      <c r="N692" s="1805" t="str">
        <f t="shared" si="107"/>
        <v/>
      </c>
      <c r="O692" s="1806"/>
      <c r="P692" s="1807" t="str">
        <f>IFERROR(VLOOKUP(F692,[1]Trainingsarten!$A$9:$N$84,12,FALSE),"")</f>
        <v/>
      </c>
      <c r="Q692" s="1808" t="s">
        <v>14</v>
      </c>
      <c r="R692" s="1808" t="str">
        <f>IFERROR(VLOOKUP(F692,[1]Trainingsarten!$A$9:$N$84,14,FALSE),"")</f>
        <v/>
      </c>
      <c r="S692" s="1809" t="str">
        <f t="shared" si="105"/>
        <v/>
      </c>
      <c r="T692" s="1276">
        <f t="shared" si="103"/>
        <v>30.403714413855127</v>
      </c>
      <c r="U692" s="1277">
        <f t="shared" si="101"/>
        <v>26.133420981985221</v>
      </c>
      <c r="V692" s="1810">
        <f t="shared" si="102"/>
        <v>-8.7001786557566909</v>
      </c>
      <c r="W692" s="76">
        <f t="shared" si="106"/>
        <v>1.1634035373636533</v>
      </c>
      <c r="X692" s="7"/>
      <c r="Y692" s="8"/>
      <c r="Z692" s="6"/>
      <c r="AA692" s="9"/>
      <c r="AB692" s="10"/>
    </row>
    <row r="693" spans="2:28" x14ac:dyDescent="0.2">
      <c r="B693" s="1811" t="s">
        <v>26</v>
      </c>
      <c r="C693" s="12">
        <v>43781</v>
      </c>
      <c r="D693" s="6" t="s">
        <v>212</v>
      </c>
      <c r="E693" s="2244"/>
      <c r="F693" s="875" t="s">
        <v>275</v>
      </c>
      <c r="G693" s="598">
        <v>3.7499999999999999E-2</v>
      </c>
      <c r="H693" s="1251">
        <v>9.68</v>
      </c>
      <c r="I693" s="701">
        <f t="shared" si="104"/>
        <v>3.8739669421487604E-3</v>
      </c>
      <c r="J693" s="525">
        <v>141</v>
      </c>
      <c r="K693" s="524">
        <v>63</v>
      </c>
      <c r="L693" s="525">
        <v>214</v>
      </c>
      <c r="M693" s="1254"/>
      <c r="N693" s="144">
        <f t="shared" si="107"/>
        <v>1.0690761070679657</v>
      </c>
      <c r="O693" s="1255" t="s">
        <v>266</v>
      </c>
      <c r="P693" s="315" t="str">
        <f>IFERROR(VLOOKUP(F693,[1]Trainingsarten!$A$9:$N$84,12,FALSE),"")</f>
        <v/>
      </c>
      <c r="Q693" s="316" t="s">
        <v>14</v>
      </c>
      <c r="R693" s="316" t="str">
        <f>IFERROR(VLOOKUP(F693,[1]Trainingsarten!$A$9:$N$84,14,FALSE),"")</f>
        <v/>
      </c>
      <c r="S693" s="317">
        <f t="shared" si="105"/>
        <v>1.5177304964539007</v>
      </c>
      <c r="T693" s="393">
        <f t="shared" si="103"/>
        <v>35.060326640447251</v>
      </c>
      <c r="U693" s="92">
        <f t="shared" si="101"/>
        <v>27.011196672890335</v>
      </c>
      <c r="V693" s="318">
        <f t="shared" si="102"/>
        <v>-4.2702934318699057</v>
      </c>
      <c r="W693" s="321">
        <f t="shared" si="106"/>
        <v>1.29799234980342</v>
      </c>
      <c r="X693" s="322"/>
      <c r="Y693" s="323"/>
      <c r="Z693" s="319"/>
      <c r="AA693" s="324"/>
      <c r="AB693" s="317"/>
    </row>
    <row r="694" spans="2:28" ht="16" thickBot="1" x14ac:dyDescent="0.25">
      <c r="B694" s="33">
        <f>SUM(H692:H698)</f>
        <v>29.869999999999997</v>
      </c>
      <c r="C694" s="325">
        <v>43782</v>
      </c>
      <c r="D694" s="319"/>
      <c r="E694" s="2257"/>
      <c r="F694" s="1756"/>
      <c r="G694" s="598"/>
      <c r="H694" s="1251" t="str">
        <f>IFERROR(VLOOKUP(F694,[1]Trainingsarten!$A$9:$K$84,10,FALSE),"")</f>
        <v/>
      </c>
      <c r="I694" s="701" t="str">
        <f t="shared" si="104"/>
        <v/>
      </c>
      <c r="J694" s="525"/>
      <c r="K694" s="524" t="str">
        <f>IFERROR(VLOOKUP(F694,[1]Trainingsarten!$A$9:$K$84,11,FALSE),"0")</f>
        <v>0</v>
      </c>
      <c r="L694" s="525"/>
      <c r="M694" s="1254"/>
      <c r="N694" s="144" t="str">
        <f t="shared" si="107"/>
        <v/>
      </c>
      <c r="O694" s="1255"/>
      <c r="P694" s="315" t="str">
        <f>IFERROR(VLOOKUP(F694,[1]Trainingsarten!$A$9:$N$84,12,FALSE),"")</f>
        <v/>
      </c>
      <c r="Q694" s="316" t="s">
        <v>14</v>
      </c>
      <c r="R694" s="316" t="str">
        <f>IFERROR(VLOOKUP(F694,[1]Trainingsarten!$A$9:$N$84,14,FALSE),"")</f>
        <v/>
      </c>
      <c r="S694" s="317" t="str">
        <f t="shared" si="105"/>
        <v/>
      </c>
      <c r="T694" s="393">
        <f t="shared" si="103"/>
        <v>30.051708548954785</v>
      </c>
      <c r="U694" s="92">
        <f t="shared" si="101"/>
        <v>26.368072942583424</v>
      </c>
      <c r="V694" s="318">
        <f t="shared" si="102"/>
        <v>-8.0491299675569152</v>
      </c>
      <c r="W694" s="321">
        <f t="shared" si="106"/>
        <v>1.1397005998273932</v>
      </c>
      <c r="X694" s="322"/>
      <c r="Y694" s="323"/>
      <c r="Z694" s="319"/>
      <c r="AA694" s="324"/>
      <c r="AB694" s="317"/>
    </row>
    <row r="695" spans="2:28" x14ac:dyDescent="0.2">
      <c r="B695" s="35" t="s">
        <v>9</v>
      </c>
      <c r="C695" s="325">
        <v>43783</v>
      </c>
      <c r="D695" s="319">
        <v>146</v>
      </c>
      <c r="E695" s="2257"/>
      <c r="F695" s="1756" t="s">
        <v>275</v>
      </c>
      <c r="G695" s="598">
        <v>3.6342592592592593E-2</v>
      </c>
      <c r="H695" s="1251">
        <v>9.69</v>
      </c>
      <c r="I695" s="701">
        <f t="shared" si="104"/>
        <v>3.7505255513511451E-3</v>
      </c>
      <c r="J695" s="525">
        <v>140</v>
      </c>
      <c r="K695" s="524">
        <v>64</v>
      </c>
      <c r="L695" s="525">
        <v>219</v>
      </c>
      <c r="M695" s="1254"/>
      <c r="N695" s="144">
        <f t="shared" si="107"/>
        <v>1.0591931980962064</v>
      </c>
      <c r="O695" s="1255" t="s">
        <v>266</v>
      </c>
      <c r="P695" s="315" t="str">
        <f>IFERROR(VLOOKUP(F695,[1]Trainingsarten!$A$9:$N$84,12,FALSE),"")</f>
        <v/>
      </c>
      <c r="Q695" s="316" t="s">
        <v>14</v>
      </c>
      <c r="R695" s="316" t="str">
        <f>IFERROR(VLOOKUP(F695,[1]Trainingsarten!$A$9:$N$84,14,FALSE),"")</f>
        <v/>
      </c>
      <c r="S695" s="317">
        <f t="shared" si="105"/>
        <v>1.5642857142857143</v>
      </c>
      <c r="T695" s="393">
        <f t="shared" si="103"/>
        <v>34.901464470532673</v>
      </c>
      <c r="U695" s="92">
        <f t="shared" si="101"/>
        <v>27.264071205855249</v>
      </c>
      <c r="V695" s="318">
        <f t="shared" si="102"/>
        <v>-3.6836356063713609</v>
      </c>
      <c r="W695" s="321">
        <f t="shared" si="106"/>
        <v>1.2801266621925933</v>
      </c>
      <c r="X695" s="322"/>
      <c r="Y695" s="323"/>
      <c r="Z695" s="319"/>
      <c r="AA695" s="324"/>
      <c r="AB695" s="317"/>
    </row>
    <row r="696" spans="2:28" ht="16" thickBot="1" x14ac:dyDescent="0.25">
      <c r="B696" s="36">
        <f>SUM(K692:K698)</f>
        <v>193</v>
      </c>
      <c r="C696" s="325">
        <v>43784</v>
      </c>
      <c r="D696" s="319"/>
      <c r="E696" s="2257"/>
      <c r="F696" s="1756"/>
      <c r="G696" s="598"/>
      <c r="H696" s="1251" t="str">
        <f>IFERROR(VLOOKUP(F696,[1]Trainingsarten!$A$9:$K$84,10,FALSE),"")</f>
        <v/>
      </c>
      <c r="I696" s="701" t="str">
        <f t="shared" si="104"/>
        <v/>
      </c>
      <c r="J696" s="525"/>
      <c r="K696" s="524" t="str">
        <f>IFERROR(VLOOKUP(F696,[1]Trainingsarten!$A$9:$K$84,11,FALSE),"0")</f>
        <v>0</v>
      </c>
      <c r="L696" s="525"/>
      <c r="M696" s="1254"/>
      <c r="N696" s="144" t="str">
        <f t="shared" si="107"/>
        <v/>
      </c>
      <c r="O696" s="1255"/>
      <c r="P696" s="315" t="str">
        <f>IFERROR(VLOOKUP(F696,[1]Trainingsarten!$A$9:$N$84,12,FALSE),"")</f>
        <v/>
      </c>
      <c r="Q696" s="316" t="s">
        <v>14</v>
      </c>
      <c r="R696" s="316" t="str">
        <f>IFERROR(VLOOKUP(F696,[1]Trainingsarten!$A$9:$N$84,14,FALSE),"")</f>
        <v/>
      </c>
      <c r="S696" s="317" t="str">
        <f t="shared" si="105"/>
        <v/>
      </c>
      <c r="T696" s="393">
        <f t="shared" si="103"/>
        <v>29.915540974742292</v>
      </c>
      <c r="U696" s="92">
        <f t="shared" si="101"/>
        <v>26.614926653334887</v>
      </c>
      <c r="V696" s="318">
        <f t="shared" si="102"/>
        <v>-7.6373932646774243</v>
      </c>
      <c r="W696" s="321">
        <f t="shared" si="106"/>
        <v>1.1240136546081307</v>
      </c>
      <c r="X696" s="322"/>
      <c r="Y696" s="323"/>
      <c r="Z696" s="319"/>
      <c r="AA696" s="324"/>
      <c r="AB696" s="317"/>
    </row>
    <row r="697" spans="2:28" x14ac:dyDescent="0.2">
      <c r="B697" s="37" t="s">
        <v>27</v>
      </c>
      <c r="C697" s="325">
        <v>43785</v>
      </c>
      <c r="D697" s="319"/>
      <c r="E697" s="2257"/>
      <c r="F697" s="1756"/>
      <c r="G697" s="598"/>
      <c r="H697" s="1251" t="str">
        <f>IFERROR(VLOOKUP(F697,[1]Trainingsarten!$A$9:$K$84,10,FALSE),"")</f>
        <v/>
      </c>
      <c r="I697" s="701" t="str">
        <f t="shared" si="104"/>
        <v/>
      </c>
      <c r="J697" s="525"/>
      <c r="K697" s="524" t="str">
        <f>IFERROR(VLOOKUP(F697,[1]Trainingsarten!$A$9:$K$84,11,FALSE),"0")</f>
        <v>0</v>
      </c>
      <c r="L697" s="525"/>
      <c r="M697" s="1254"/>
      <c r="N697" s="144" t="str">
        <f t="shared" si="107"/>
        <v/>
      </c>
      <c r="O697" s="1255"/>
      <c r="P697" s="315" t="str">
        <f>IFERROR(VLOOKUP(F697,[1]Trainingsarten!$A$9:$N$84,12,FALSE),"")</f>
        <v/>
      </c>
      <c r="Q697" s="316" t="s">
        <v>14</v>
      </c>
      <c r="R697" s="316" t="str">
        <f>IFERROR(VLOOKUP(F697,[1]Trainingsarten!$A$9:$N$84,14,FALSE),"")</f>
        <v/>
      </c>
      <c r="S697" s="317" t="str">
        <f t="shared" si="105"/>
        <v/>
      </c>
      <c r="T697" s="393">
        <f t="shared" si="103"/>
        <v>25.641892264064822</v>
      </c>
      <c r="U697" s="92">
        <f t="shared" si="101"/>
        <v>25.98123792349358</v>
      </c>
      <c r="V697" s="318">
        <f t="shared" si="102"/>
        <v>-3.3006143214074051</v>
      </c>
      <c r="W697" s="321">
        <f t="shared" si="106"/>
        <v>0.98693881868030986</v>
      </c>
      <c r="X697" s="322"/>
      <c r="Y697" s="323"/>
      <c r="Z697" s="319"/>
      <c r="AA697" s="324"/>
      <c r="AB697" s="317"/>
    </row>
    <row r="698" spans="2:28" ht="16" thickBot="1" x14ac:dyDescent="0.25">
      <c r="B698" s="38">
        <f>AVERAGE(W692:W698)</f>
        <v>1.1654654125770383</v>
      </c>
      <c r="C698" s="269">
        <v>43786</v>
      </c>
      <c r="D698" s="55">
        <v>147</v>
      </c>
      <c r="E698" s="2255"/>
      <c r="F698" s="1759" t="s">
        <v>275</v>
      </c>
      <c r="G698" s="1760">
        <v>4.221064814814815E-2</v>
      </c>
      <c r="H698" s="1761">
        <v>10.5</v>
      </c>
      <c r="I698" s="1762">
        <f t="shared" si="104"/>
        <v>4.0200617283950623E-3</v>
      </c>
      <c r="J698" s="1763">
        <v>136</v>
      </c>
      <c r="K698" s="1764">
        <v>66</v>
      </c>
      <c r="L698" s="1763">
        <v>207</v>
      </c>
      <c r="M698" s="1765"/>
      <c r="N698" s="49">
        <f t="shared" si="107"/>
        <v>1.0731044776119405</v>
      </c>
      <c r="O698" s="1766" t="s">
        <v>269</v>
      </c>
      <c r="P698" s="341" t="str">
        <f>IFERROR(VLOOKUP(F698,[1]Trainingsarten!$A$9:$N$84,12,FALSE),"")</f>
        <v/>
      </c>
      <c r="Q698" s="342" t="s">
        <v>14</v>
      </c>
      <c r="R698" s="342" t="str">
        <f>IFERROR(VLOOKUP(F698,[1]Trainingsarten!$A$9:$N$84,14,FALSE),"")</f>
        <v/>
      </c>
      <c r="S698" s="53">
        <f t="shared" si="105"/>
        <v>1.5220588235294117</v>
      </c>
      <c r="T698" s="55">
        <f t="shared" si="103"/>
        <v>31.407336226341275</v>
      </c>
      <c r="U698" s="343">
        <f t="shared" ref="U698:U761" si="108">U697+(K698-U697)/42</f>
        <v>26.934065591981827</v>
      </c>
      <c r="V698" s="343">
        <f t="shared" ref="V698:V761" si="109">U697-T697</f>
        <v>0.33934565942875849</v>
      </c>
      <c r="W698" s="94">
        <f t="shared" si="106"/>
        <v>1.166082265563767</v>
      </c>
      <c r="X698" s="322"/>
      <c r="Y698" s="323"/>
      <c r="Z698" s="319"/>
      <c r="AA698" s="324"/>
      <c r="AB698" s="317"/>
    </row>
    <row r="699" spans="2:28" ht="16" thickBot="1" x14ac:dyDescent="0.25">
      <c r="B699" s="1812">
        <f>B692+1</f>
        <v>47</v>
      </c>
      <c r="C699" s="59">
        <v>43787</v>
      </c>
      <c r="D699" s="60"/>
      <c r="E699" s="2247"/>
      <c r="F699" s="893"/>
      <c r="G699" s="1247"/>
      <c r="H699" s="1248" t="str">
        <f>IFERROR(VLOOKUP(F699,[1]Trainingsarten!$A$9:$K$84,10,FALSE),"")</f>
        <v/>
      </c>
      <c r="I699" s="64" t="str">
        <f t="shared" si="104"/>
        <v/>
      </c>
      <c r="J699" s="1287"/>
      <c r="K699" s="551" t="str">
        <f>IFERROR(VLOOKUP(F699,[1]Trainingsarten!$A$9:$K$84,11,FALSE),"0")</f>
        <v>0</v>
      </c>
      <c r="L699" s="552"/>
      <c r="M699" s="809"/>
      <c r="N699" s="69" t="str">
        <f t="shared" si="107"/>
        <v/>
      </c>
      <c r="O699" s="1249"/>
      <c r="P699" s="347" t="str">
        <f>IFERROR(VLOOKUP(F699,[1]Trainingsarten!$A$9:$N$84,12,FALSE),"")</f>
        <v/>
      </c>
      <c r="Q699" s="72" t="s">
        <v>14</v>
      </c>
      <c r="R699" s="72" t="str">
        <f>IFERROR(VLOOKUP(F699,[1]Trainingsarten!$A$9:$N$84,14,FALSE),"")</f>
        <v/>
      </c>
      <c r="S699" s="1813" t="str">
        <f t="shared" si="105"/>
        <v/>
      </c>
      <c r="T699" s="2">
        <f t="shared" ref="T699:T762" si="110">T698+(K699-T698)/7</f>
        <v>26.920573908292521</v>
      </c>
      <c r="U699" s="4">
        <f t="shared" si="108"/>
        <v>26.292778315982261</v>
      </c>
      <c r="V699" s="349">
        <f t="shared" si="109"/>
        <v>-4.4732706343594479</v>
      </c>
      <c r="W699" s="1814">
        <f t="shared" si="106"/>
        <v>1.0238771112267222</v>
      </c>
      <c r="X699" s="322"/>
      <c r="Y699" s="323"/>
      <c r="Z699" s="319"/>
      <c r="AA699" s="324"/>
      <c r="AB699" s="317"/>
    </row>
    <row r="700" spans="2:28" x14ac:dyDescent="0.2">
      <c r="B700" s="1815" t="s">
        <v>26</v>
      </c>
      <c r="C700" s="325">
        <v>43788</v>
      </c>
      <c r="D700" s="319">
        <v>148</v>
      </c>
      <c r="E700" s="2257"/>
      <c r="F700" s="875" t="s">
        <v>275</v>
      </c>
      <c r="G700" s="598">
        <v>4.0509259259259259E-2</v>
      </c>
      <c r="H700" s="1251">
        <v>10.6</v>
      </c>
      <c r="I700" s="356">
        <f t="shared" si="104"/>
        <v>3.8216282320055906E-3</v>
      </c>
      <c r="J700" s="1256">
        <v>136</v>
      </c>
      <c r="K700" s="524">
        <v>69</v>
      </c>
      <c r="L700" s="525">
        <v>216</v>
      </c>
      <c r="M700" s="1254"/>
      <c r="N700" s="144">
        <f t="shared" si="107"/>
        <v>1.0644888763728528</v>
      </c>
      <c r="O700" s="1255" t="s">
        <v>269</v>
      </c>
      <c r="P700" s="315" t="str">
        <f>IFERROR(VLOOKUP(F700,[1]Trainingsarten!$A$9:$N$84,12,FALSE),"")</f>
        <v/>
      </c>
      <c r="Q700" s="316" t="s">
        <v>14</v>
      </c>
      <c r="R700" s="316" t="str">
        <f>IFERROR(VLOOKUP(F700,[1]Trainingsarten!$A$9:$N$84,14,FALSE),"")</f>
        <v/>
      </c>
      <c r="S700" s="317">
        <f t="shared" si="105"/>
        <v>1.588235294117647</v>
      </c>
      <c r="T700" s="393">
        <f t="shared" si="110"/>
        <v>32.931920492822158</v>
      </c>
      <c r="U700" s="92">
        <f t="shared" si="108"/>
        <v>27.309616927506493</v>
      </c>
      <c r="V700" s="318">
        <f t="shared" si="109"/>
        <v>-0.62779559231026028</v>
      </c>
      <c r="W700" s="321">
        <f t="shared" si="106"/>
        <v>1.2058726631076553</v>
      </c>
      <c r="X700" s="322"/>
      <c r="Y700" s="323"/>
      <c r="Z700" s="319"/>
      <c r="AA700" s="324"/>
      <c r="AB700" s="317"/>
    </row>
    <row r="701" spans="2:28" ht="16" thickBot="1" x14ac:dyDescent="0.25">
      <c r="B701" s="33">
        <f>SUM(H699:H705)</f>
        <v>21.939999999999998</v>
      </c>
      <c r="C701" s="325">
        <v>43789</v>
      </c>
      <c r="D701" s="319"/>
      <c r="E701" s="2257"/>
      <c r="F701" s="1756"/>
      <c r="G701" s="598"/>
      <c r="H701" s="1251" t="str">
        <f>IFERROR(VLOOKUP(F701,[1]Trainingsarten!$A$9:$K$84,10,FALSE),"")</f>
        <v/>
      </c>
      <c r="I701" s="356" t="str">
        <f t="shared" si="104"/>
        <v/>
      </c>
      <c r="J701" s="1256"/>
      <c r="K701" s="524" t="str">
        <f>IFERROR(VLOOKUP(F701,[1]Trainingsarten!$A$9:$K$84,11,FALSE),"0")</f>
        <v>0</v>
      </c>
      <c r="L701" s="525"/>
      <c r="M701" s="1254"/>
      <c r="N701" s="144" t="str">
        <f t="shared" si="107"/>
        <v/>
      </c>
      <c r="O701" s="1255"/>
      <c r="P701" s="315" t="str">
        <f>IFERROR(VLOOKUP(F701,[1]Trainingsarten!$A$9:$N$84,12,FALSE),"")</f>
        <v/>
      </c>
      <c r="Q701" s="316" t="s">
        <v>14</v>
      </c>
      <c r="R701" s="316" t="str">
        <f>IFERROR(VLOOKUP(F701,[1]Trainingsarten!$A$9:$N$84,14,FALSE),"")</f>
        <v/>
      </c>
      <c r="S701" s="317" t="str">
        <f t="shared" si="105"/>
        <v/>
      </c>
      <c r="T701" s="393">
        <f t="shared" si="110"/>
        <v>28.227360422418993</v>
      </c>
      <c r="U701" s="92">
        <f t="shared" si="108"/>
        <v>26.659387953042053</v>
      </c>
      <c r="V701" s="318">
        <f t="shared" si="109"/>
        <v>-5.622303565315665</v>
      </c>
      <c r="W701" s="321">
        <f t="shared" si="106"/>
        <v>1.0588150212652583</v>
      </c>
      <c r="X701" s="322"/>
      <c r="Y701" s="323"/>
      <c r="Z701" s="319"/>
      <c r="AA701" s="324"/>
      <c r="AB701" s="317"/>
    </row>
    <row r="702" spans="2:28" x14ac:dyDescent="0.2">
      <c r="B702" s="35" t="s">
        <v>9</v>
      </c>
      <c r="C702" s="325">
        <v>43790</v>
      </c>
      <c r="D702" s="319"/>
      <c r="E702" s="2257"/>
      <c r="F702" s="1756"/>
      <c r="G702" s="598"/>
      <c r="H702" s="1251" t="str">
        <f>IFERROR(VLOOKUP(F702,[1]Trainingsarten!$A$9:$K$84,10,FALSE),"")</f>
        <v/>
      </c>
      <c r="I702" s="356" t="str">
        <f t="shared" si="104"/>
        <v/>
      </c>
      <c r="J702" s="1256"/>
      <c r="K702" s="524" t="str">
        <f>IFERROR(VLOOKUP(F702,[1]Trainingsarten!$A$9:$K$84,11,FALSE),"0")</f>
        <v>0</v>
      </c>
      <c r="L702" s="525"/>
      <c r="M702" s="1254"/>
      <c r="N702" s="144" t="str">
        <f t="shared" si="107"/>
        <v/>
      </c>
      <c r="O702" s="1255"/>
      <c r="P702" s="315" t="str">
        <f>IFERROR(VLOOKUP(F702,[1]Trainingsarten!$A$9:$N$84,12,FALSE),"")</f>
        <v/>
      </c>
      <c r="Q702" s="316" t="s">
        <v>14</v>
      </c>
      <c r="R702" s="316" t="str">
        <f>IFERROR(VLOOKUP(F702,[1]Trainingsarten!$A$9:$N$84,14,FALSE),"")</f>
        <v/>
      </c>
      <c r="S702" s="317" t="str">
        <f t="shared" si="105"/>
        <v/>
      </c>
      <c r="T702" s="393">
        <f t="shared" si="110"/>
        <v>24.194880362073423</v>
      </c>
      <c r="U702" s="92">
        <f t="shared" si="108"/>
        <v>26.024640620826766</v>
      </c>
      <c r="V702" s="318">
        <f t="shared" si="109"/>
        <v>-1.5679724693769401</v>
      </c>
      <c r="W702" s="321">
        <f t="shared" si="106"/>
        <v>0.92969123818412924</v>
      </c>
      <c r="X702" s="322"/>
      <c r="Y702" s="323"/>
      <c r="Z702" s="319"/>
      <c r="AA702" s="324"/>
      <c r="AB702" s="317"/>
    </row>
    <row r="703" spans="2:28" ht="16" thickBot="1" x14ac:dyDescent="0.25">
      <c r="B703" s="36">
        <f>SUM(K699:K705)</f>
        <v>141</v>
      </c>
      <c r="C703" s="325">
        <v>43791</v>
      </c>
      <c r="D703" s="319"/>
      <c r="E703" s="2257"/>
      <c r="F703" s="1756"/>
      <c r="G703" s="598"/>
      <c r="H703" s="1251" t="str">
        <f>IFERROR(VLOOKUP(F703,[1]Trainingsarten!$A$9:$K$84,10,FALSE),"")</f>
        <v/>
      </c>
      <c r="I703" s="356" t="str">
        <f t="shared" si="104"/>
        <v/>
      </c>
      <c r="J703" s="1256"/>
      <c r="K703" s="524" t="str">
        <f>IFERROR(VLOOKUP(F703,[1]Trainingsarten!$A$9:$K$84,11,FALSE),"0")</f>
        <v>0</v>
      </c>
      <c r="L703" s="525"/>
      <c r="M703" s="1254"/>
      <c r="N703" s="144" t="str">
        <f t="shared" si="107"/>
        <v/>
      </c>
      <c r="O703" s="1255"/>
      <c r="P703" s="315" t="str">
        <f>IFERROR(VLOOKUP(F703,[1]Trainingsarten!$A$9:$N$84,12,FALSE),"")</f>
        <v/>
      </c>
      <c r="Q703" s="316" t="s">
        <v>14</v>
      </c>
      <c r="R703" s="316" t="str">
        <f>IFERROR(VLOOKUP(F703,[1]Trainingsarten!$A$9:$N$84,14,FALSE),"")</f>
        <v/>
      </c>
      <c r="S703" s="317" t="str">
        <f t="shared" si="105"/>
        <v/>
      </c>
      <c r="T703" s="393">
        <f t="shared" si="110"/>
        <v>20.738468881777219</v>
      </c>
      <c r="U703" s="92">
        <f t="shared" si="108"/>
        <v>25.405006320330891</v>
      </c>
      <c r="V703" s="318">
        <f t="shared" si="109"/>
        <v>1.8297602587533426</v>
      </c>
      <c r="W703" s="321">
        <f t="shared" si="106"/>
        <v>0.81631425791777201</v>
      </c>
      <c r="X703" s="322"/>
      <c r="Y703" s="323"/>
      <c r="Z703" s="319"/>
      <c r="AA703" s="324"/>
      <c r="AB703" s="317"/>
    </row>
    <row r="704" spans="2:28" x14ac:dyDescent="0.2">
      <c r="B704" s="37" t="s">
        <v>27</v>
      </c>
      <c r="C704" s="325">
        <v>43792</v>
      </c>
      <c r="D704" s="319"/>
      <c r="E704" s="2257"/>
      <c r="F704" s="1756"/>
      <c r="G704" s="598"/>
      <c r="H704" s="1251" t="str">
        <f>IFERROR(VLOOKUP(F704,[1]Trainingsarten!$A$9:$K$84,10,FALSE),"")</f>
        <v/>
      </c>
      <c r="I704" s="356" t="str">
        <f t="shared" si="104"/>
        <v/>
      </c>
      <c r="J704" s="1256"/>
      <c r="K704" s="524" t="str">
        <f>IFERROR(VLOOKUP(F704,[1]Trainingsarten!$A$9:$K$84,11,FALSE),"0")</f>
        <v>0</v>
      </c>
      <c r="L704" s="525"/>
      <c r="M704" s="1254"/>
      <c r="N704" s="144" t="str">
        <f t="shared" si="107"/>
        <v/>
      </c>
      <c r="O704" s="1255"/>
      <c r="P704" s="315" t="str">
        <f>IFERROR(VLOOKUP(F704,[1]Trainingsarten!$A$9:$N$84,12,FALSE),"")</f>
        <v/>
      </c>
      <c r="Q704" s="316" t="s">
        <v>14</v>
      </c>
      <c r="R704" s="316" t="str">
        <f>IFERROR(VLOOKUP(F704,[1]Trainingsarten!$A$9:$N$84,14,FALSE),"")</f>
        <v/>
      </c>
      <c r="S704" s="317" t="str">
        <f t="shared" si="105"/>
        <v/>
      </c>
      <c r="T704" s="393">
        <f t="shared" si="110"/>
        <v>17.77583047009476</v>
      </c>
      <c r="U704" s="92">
        <f t="shared" si="108"/>
        <v>24.800125217465869</v>
      </c>
      <c r="V704" s="318">
        <f t="shared" si="109"/>
        <v>4.6665374385536715</v>
      </c>
      <c r="W704" s="321">
        <f t="shared" si="106"/>
        <v>0.71676373865950727</v>
      </c>
      <c r="X704" s="322"/>
      <c r="Y704" s="323"/>
      <c r="Z704" s="319"/>
      <c r="AA704" s="324"/>
      <c r="AB704" s="317"/>
    </row>
    <row r="705" spans="2:28" ht="16" thickBot="1" x14ac:dyDescent="0.25">
      <c r="B705" s="38">
        <f>AVERAGE(W699:W705)</f>
        <v>0.96226216737092685</v>
      </c>
      <c r="C705" s="150">
        <v>43793</v>
      </c>
      <c r="D705" s="393">
        <v>149</v>
      </c>
      <c r="E705" s="2261"/>
      <c r="F705" s="1759" t="s">
        <v>98</v>
      </c>
      <c r="G705" s="1257">
        <v>4.3240740740740739E-2</v>
      </c>
      <c r="H705" s="1258">
        <v>11.34</v>
      </c>
      <c r="I705" s="1327">
        <f t="shared" si="104"/>
        <v>3.8131164674374551E-3</v>
      </c>
      <c r="J705" s="1328">
        <v>138</v>
      </c>
      <c r="K705" s="573">
        <v>72</v>
      </c>
      <c r="L705" s="574">
        <v>211</v>
      </c>
      <c r="M705" s="729"/>
      <c r="N705" s="1769">
        <f t="shared" si="107"/>
        <v>1.0375319171339072</v>
      </c>
      <c r="O705" s="1259" t="s">
        <v>269</v>
      </c>
      <c r="P705" s="1770" t="str">
        <f>IFERROR(VLOOKUP(F705,[1]Trainingsarten!$A$9:$N$84,12,FALSE),"")</f>
        <v/>
      </c>
      <c r="Q705" s="1771" t="s">
        <v>14</v>
      </c>
      <c r="R705" s="1771" t="str">
        <f>IFERROR(VLOOKUP(F705,[1]Trainingsarten!$A$9:$N$84,14,FALSE),"")</f>
        <v/>
      </c>
      <c r="S705" s="53">
        <f t="shared" si="105"/>
        <v>1.5289855072463767</v>
      </c>
      <c r="T705" s="1772">
        <f t="shared" si="110"/>
        <v>25.522140402938366</v>
      </c>
      <c r="U705" s="1773">
        <f t="shared" si="108"/>
        <v>25.923931759907159</v>
      </c>
      <c r="V705" s="1773">
        <f t="shared" si="109"/>
        <v>7.0242947473711084</v>
      </c>
      <c r="W705" s="895">
        <f t="shared" si="106"/>
        <v>0.98450114123544386</v>
      </c>
      <c r="X705" s="7"/>
      <c r="Y705" s="8"/>
      <c r="Z705" s="6"/>
      <c r="AA705" s="9"/>
      <c r="AB705" s="10"/>
    </row>
    <row r="706" spans="2:28" ht="16" thickBot="1" x14ac:dyDescent="0.25">
      <c r="B706" s="1816">
        <f>B699+1</f>
        <v>48</v>
      </c>
      <c r="C706" s="1817">
        <v>43794</v>
      </c>
      <c r="D706" s="1818"/>
      <c r="E706" s="2321"/>
      <c r="F706" s="1819"/>
      <c r="G706" s="1820"/>
      <c r="H706" s="1821" t="str">
        <f>IFERROR(VLOOKUP(F706,[1]Trainingsarten!$A$9:$K$84,10,FALSE),"")</f>
        <v/>
      </c>
      <c r="I706" s="1822" t="str">
        <f t="shared" si="104"/>
        <v/>
      </c>
      <c r="J706" s="1823"/>
      <c r="K706" s="1824" t="str">
        <f>IFERROR(VLOOKUP(F706,[1]Trainingsarten!$A$9:$K$84,11,FALSE),"0")</f>
        <v>0</v>
      </c>
      <c r="L706" s="1823"/>
      <c r="M706" s="1825"/>
      <c r="N706" s="1826" t="str">
        <f t="shared" si="107"/>
        <v/>
      </c>
      <c r="O706" s="1827"/>
      <c r="P706" s="1828" t="str">
        <f>IFERROR(VLOOKUP(F706,[1]Trainingsarten!$A$9:$N$84,12,FALSE),"")</f>
        <v/>
      </c>
      <c r="Q706" s="1829" t="s">
        <v>14</v>
      </c>
      <c r="R706" s="1829" t="str">
        <f>IFERROR(VLOOKUP(F706,[1]Trainingsarten!$A$9:$N$84,14,FALSE),"")</f>
        <v/>
      </c>
      <c r="S706" s="1830" t="str">
        <f t="shared" si="105"/>
        <v/>
      </c>
      <c r="T706" s="1276">
        <f t="shared" si="110"/>
        <v>21.876120345375742</v>
      </c>
      <c r="U706" s="1277">
        <f t="shared" si="108"/>
        <v>25.306695289433179</v>
      </c>
      <c r="V706" s="1831">
        <f t="shared" si="109"/>
        <v>0.40179135696879342</v>
      </c>
      <c r="W706" s="76">
        <f t="shared" si="106"/>
        <v>0.86444002645063367</v>
      </c>
      <c r="X706" s="7"/>
      <c r="Y706" s="8"/>
      <c r="Z706" s="6"/>
      <c r="AA706" s="9"/>
      <c r="AB706" s="10"/>
    </row>
    <row r="707" spans="2:28" x14ac:dyDescent="0.2">
      <c r="B707" s="1832" t="s">
        <v>26</v>
      </c>
      <c r="C707" s="12">
        <v>43795</v>
      </c>
      <c r="D707" s="6"/>
      <c r="E707" s="2244"/>
      <c r="F707" s="875"/>
      <c r="G707" s="598"/>
      <c r="H707" s="1251" t="str">
        <f>IFERROR(VLOOKUP(F707,[1]Trainingsarten!$A$9:$K$84,10,FALSE),"")</f>
        <v/>
      </c>
      <c r="I707" s="701" t="str">
        <f t="shared" si="104"/>
        <v/>
      </c>
      <c r="J707" s="525"/>
      <c r="K707" s="524" t="str">
        <f>IFERROR(VLOOKUP(F707,[1]Trainingsarten!$A$9:$K$84,11,FALSE),"0")</f>
        <v>0</v>
      </c>
      <c r="L707" s="525"/>
      <c r="M707" s="1254"/>
      <c r="N707" s="144" t="str">
        <f t="shared" si="107"/>
        <v/>
      </c>
      <c r="O707" s="1255"/>
      <c r="P707" s="315" t="str">
        <f>IFERROR(VLOOKUP(F707,[1]Trainingsarten!$A$9:$N$84,12,FALSE),"")</f>
        <v/>
      </c>
      <c r="Q707" s="316" t="s">
        <v>14</v>
      </c>
      <c r="R707" s="316" t="str">
        <f>IFERROR(VLOOKUP(F707,[1]Trainingsarten!$A$9:$N$84,14,FALSE),"")</f>
        <v/>
      </c>
      <c r="S707" s="317" t="str">
        <f t="shared" si="105"/>
        <v/>
      </c>
      <c r="T707" s="393">
        <f t="shared" si="110"/>
        <v>18.75096029603635</v>
      </c>
      <c r="U707" s="92">
        <f t="shared" si="108"/>
        <v>24.704154925399056</v>
      </c>
      <c r="V707" s="318">
        <f t="shared" si="109"/>
        <v>3.4305749440574367</v>
      </c>
      <c r="W707" s="321">
        <f t="shared" si="106"/>
        <v>0.7590205110298246</v>
      </c>
      <c r="X707" s="322"/>
      <c r="Y707" s="323"/>
      <c r="Z707" s="319"/>
      <c r="AA707" s="324"/>
      <c r="AB707" s="317"/>
    </row>
    <row r="708" spans="2:28" ht="16" thickBot="1" x14ac:dyDescent="0.25">
      <c r="B708" s="33">
        <f>SUM(H706:H712)</f>
        <v>33.299999999999997</v>
      </c>
      <c r="C708" s="325">
        <v>43796</v>
      </c>
      <c r="D708" s="319">
        <v>150</v>
      </c>
      <c r="E708" s="2257"/>
      <c r="F708" s="1756" t="s">
        <v>275</v>
      </c>
      <c r="G708" s="598">
        <v>4.0625000000000001E-2</v>
      </c>
      <c r="H708" s="1251">
        <v>10.7</v>
      </c>
      <c r="I708" s="701">
        <f t="shared" si="104"/>
        <v>3.7967289719626172E-3</v>
      </c>
      <c r="J708" s="525">
        <v>152</v>
      </c>
      <c r="K708" s="524">
        <v>72</v>
      </c>
      <c r="L708" s="525">
        <v>220</v>
      </c>
      <c r="M708" s="1254"/>
      <c r="N708" s="144">
        <f t="shared" si="107"/>
        <v>1.0771376761054543</v>
      </c>
      <c r="O708" s="1255" t="s">
        <v>269</v>
      </c>
      <c r="P708" s="315" t="str">
        <f>IFERROR(VLOOKUP(F708,[1]Trainingsarten!$A$9:$N$84,12,FALSE),"")</f>
        <v/>
      </c>
      <c r="Q708" s="316" t="s">
        <v>14</v>
      </c>
      <c r="R708" s="316" t="str">
        <f>IFERROR(VLOOKUP(F708,[1]Trainingsarten!$A$9:$N$84,14,FALSE),"")</f>
        <v/>
      </c>
      <c r="S708" s="317">
        <f t="shared" si="105"/>
        <v>1.4473684210526316</v>
      </c>
      <c r="T708" s="393">
        <f t="shared" si="110"/>
        <v>26.357965968031156</v>
      </c>
      <c r="U708" s="92">
        <f t="shared" si="108"/>
        <v>25.830246474794315</v>
      </c>
      <c r="V708" s="318">
        <f t="shared" si="109"/>
        <v>5.9531946293627058</v>
      </c>
      <c r="W708" s="321">
        <f t="shared" si="106"/>
        <v>1.0204302925932898</v>
      </c>
      <c r="X708" s="322"/>
      <c r="Y708" s="323"/>
      <c r="Z708" s="319"/>
      <c r="AA708" s="324"/>
      <c r="AB708" s="317"/>
    </row>
    <row r="709" spans="2:28" x14ac:dyDescent="0.2">
      <c r="B709" s="35" t="s">
        <v>9</v>
      </c>
      <c r="C709" s="12">
        <v>43797</v>
      </c>
      <c r="D709" s="6"/>
      <c r="E709" s="2244"/>
      <c r="F709" s="1756"/>
      <c r="G709" s="598"/>
      <c r="H709" s="1251" t="str">
        <f>IFERROR(VLOOKUP(F709,[1]Trainingsarten!$A$9:$K$84,10,FALSE),"")</f>
        <v/>
      </c>
      <c r="I709" s="701" t="str">
        <f t="shared" si="104"/>
        <v/>
      </c>
      <c r="J709" s="525"/>
      <c r="K709" s="524" t="str">
        <f>IFERROR(VLOOKUP(F709,[1]Trainingsarten!$A$9:$K$84,11,FALSE),"0")</f>
        <v>0</v>
      </c>
      <c r="L709" s="525"/>
      <c r="M709" s="1254"/>
      <c r="N709" s="144" t="str">
        <f t="shared" si="107"/>
        <v/>
      </c>
      <c r="O709" s="1255"/>
      <c r="P709" s="315" t="str">
        <f>IFERROR(VLOOKUP(F709,[1]Trainingsarten!$A$9:$N$84,12,FALSE),"")</f>
        <v/>
      </c>
      <c r="Q709" s="316" t="s">
        <v>14</v>
      </c>
      <c r="R709" s="316" t="str">
        <f>IFERROR(VLOOKUP(F709,[1]Trainingsarten!$A$9:$N$84,14,FALSE),"")</f>
        <v/>
      </c>
      <c r="S709" s="317" t="str">
        <f t="shared" si="105"/>
        <v/>
      </c>
      <c r="T709" s="393">
        <f t="shared" si="110"/>
        <v>22.59254225831242</v>
      </c>
      <c r="U709" s="92">
        <f t="shared" si="108"/>
        <v>25.215240606346832</v>
      </c>
      <c r="V709" s="318">
        <f t="shared" si="109"/>
        <v>-0.52771949323684098</v>
      </c>
      <c r="W709" s="321">
        <f t="shared" si="106"/>
        <v>0.89598757398435203</v>
      </c>
      <c r="X709" s="322"/>
      <c r="Y709" s="323"/>
      <c r="Z709" s="319"/>
      <c r="AA709" s="324"/>
      <c r="AB709" s="317"/>
    </row>
    <row r="710" spans="2:28" ht="16" thickBot="1" x14ac:dyDescent="0.25">
      <c r="B710" s="36">
        <f>SUM(K706:K712)</f>
        <v>221</v>
      </c>
      <c r="C710" s="325">
        <v>43798</v>
      </c>
      <c r="D710" s="319">
        <v>151</v>
      </c>
      <c r="E710" s="2257"/>
      <c r="F710" s="1756" t="s">
        <v>275</v>
      </c>
      <c r="G710" s="598">
        <v>4.0381944444444443E-2</v>
      </c>
      <c r="H710" s="1251">
        <v>10.6</v>
      </c>
      <c r="I710" s="701">
        <f t="shared" si="104"/>
        <v>3.8096174004192871E-3</v>
      </c>
      <c r="J710" s="525">
        <v>141</v>
      </c>
      <c r="K710" s="524">
        <v>69</v>
      </c>
      <c r="L710" s="525">
        <v>216</v>
      </c>
      <c r="M710" s="1254"/>
      <c r="N710" s="144">
        <f t="shared" si="107"/>
        <v>1.0611433399042522</v>
      </c>
      <c r="O710" s="1255" t="s">
        <v>269</v>
      </c>
      <c r="P710" s="315" t="str">
        <f>IFERROR(VLOOKUP(F710,[1]Trainingsarten!$A$9:$N$84,12,FALSE),"")</f>
        <v/>
      </c>
      <c r="Q710" s="316" t="s">
        <v>14</v>
      </c>
      <c r="R710" s="316" t="str">
        <f>IFERROR(VLOOKUP(F710,[1]Trainingsarten!$A$9:$N$84,14,FALSE),"")</f>
        <v/>
      </c>
      <c r="S710" s="317">
        <f t="shared" si="105"/>
        <v>1.5319148936170213</v>
      </c>
      <c r="T710" s="393">
        <f t="shared" si="110"/>
        <v>29.222179078553502</v>
      </c>
      <c r="U710" s="92">
        <f t="shared" si="108"/>
        <v>26.257734877624287</v>
      </c>
      <c r="V710" s="318">
        <f t="shared" si="109"/>
        <v>2.6226983480344117</v>
      </c>
      <c r="W710" s="321">
        <f t="shared" si="106"/>
        <v>1.1128979409208442</v>
      </c>
      <c r="X710" s="322"/>
      <c r="Y710" s="323"/>
      <c r="Z710" s="319"/>
      <c r="AA710" s="324"/>
      <c r="AB710" s="317"/>
    </row>
    <row r="711" spans="2:28" x14ac:dyDescent="0.2">
      <c r="B711" s="37" t="s">
        <v>27</v>
      </c>
      <c r="C711" s="325">
        <v>43799</v>
      </c>
      <c r="D711" s="319"/>
      <c r="E711" s="2257"/>
      <c r="F711" s="1756"/>
      <c r="G711" s="598"/>
      <c r="H711" s="1251" t="str">
        <f>IFERROR(VLOOKUP(F711,[1]Trainingsarten!$A$9:$K$84,10,FALSE),"")</f>
        <v/>
      </c>
      <c r="I711" s="701" t="str">
        <f t="shared" si="104"/>
        <v/>
      </c>
      <c r="J711" s="525"/>
      <c r="K711" s="524" t="str">
        <f>IFERROR(VLOOKUP(F711,[1]Trainingsarten!$A$9:$K$84,11,FALSE),"0")</f>
        <v>0</v>
      </c>
      <c r="L711" s="525"/>
      <c r="M711" s="1254"/>
      <c r="N711" s="144" t="str">
        <f t="shared" si="107"/>
        <v/>
      </c>
      <c r="O711" s="1255"/>
      <c r="P711" s="315" t="str">
        <f>IFERROR(VLOOKUP(F711,[1]Trainingsarten!$A$9:$N$84,12,FALSE),"")</f>
        <v/>
      </c>
      <c r="Q711" s="316" t="s">
        <v>14</v>
      </c>
      <c r="R711" s="316" t="str">
        <f>IFERROR(VLOOKUP(F711,[1]Trainingsarten!$A$9:$N$84,14,FALSE),"")</f>
        <v/>
      </c>
      <c r="S711" s="317" t="str">
        <f t="shared" si="105"/>
        <v/>
      </c>
      <c r="T711" s="393">
        <f t="shared" si="110"/>
        <v>25.047582067331575</v>
      </c>
      <c r="U711" s="92">
        <f t="shared" si="108"/>
        <v>25.632550713871328</v>
      </c>
      <c r="V711" s="318">
        <f t="shared" si="109"/>
        <v>-2.9644442009292149</v>
      </c>
      <c r="W711" s="321">
        <f t="shared" si="106"/>
        <v>0.97717867983293638</v>
      </c>
      <c r="X711" s="322"/>
      <c r="Y711" s="323"/>
      <c r="Z711" s="319"/>
      <c r="AA711" s="324"/>
      <c r="AB711" s="317"/>
    </row>
    <row r="712" spans="2:28" ht="16" thickBot="1" x14ac:dyDescent="0.25">
      <c r="B712" s="38">
        <f>AVERAGE(W706:W712)</f>
        <v>0.97881419917850876</v>
      </c>
      <c r="C712" s="269">
        <v>43800</v>
      </c>
      <c r="D712" s="55">
        <v>152</v>
      </c>
      <c r="E712" s="2255"/>
      <c r="F712" s="1759" t="s">
        <v>108</v>
      </c>
      <c r="G712" s="1760">
        <v>4.5694444444444447E-2</v>
      </c>
      <c r="H712" s="1761">
        <v>12</v>
      </c>
      <c r="I712" s="1762">
        <f t="shared" si="104"/>
        <v>3.8078703703703707E-3</v>
      </c>
      <c r="J712" s="1763">
        <v>133</v>
      </c>
      <c r="K712" s="1764">
        <v>80</v>
      </c>
      <c r="L712" s="1763">
        <v>216</v>
      </c>
      <c r="M712" s="1765"/>
      <c r="N712" s="49">
        <f t="shared" si="107"/>
        <v>1.0606567164179106</v>
      </c>
      <c r="O712" s="1766" t="s">
        <v>171</v>
      </c>
      <c r="P712" s="341" t="str">
        <f>IFERROR(VLOOKUP(F712,[1]Trainingsarten!$A$9:$N$84,12,FALSE),"")</f>
        <v/>
      </c>
      <c r="Q712" s="342" t="s">
        <v>14</v>
      </c>
      <c r="R712" s="342" t="str">
        <f>IFERROR(VLOOKUP(F712,[1]Trainingsarten!$A$9:$N$84,14,FALSE),"")</f>
        <v/>
      </c>
      <c r="S712" s="53">
        <f t="shared" si="105"/>
        <v>1.6240601503759398</v>
      </c>
      <c r="T712" s="55">
        <f t="shared" si="110"/>
        <v>32.89792748628421</v>
      </c>
      <c r="U712" s="343">
        <f t="shared" si="108"/>
        <v>26.927013792112486</v>
      </c>
      <c r="V712" s="343">
        <f t="shared" si="109"/>
        <v>0.58496864653975322</v>
      </c>
      <c r="W712" s="94">
        <f t="shared" si="106"/>
        <v>1.2217443694376811</v>
      </c>
      <c r="X712" s="322"/>
      <c r="Y712" s="323"/>
      <c r="Z712" s="319"/>
      <c r="AA712" s="324"/>
      <c r="AB712" s="317"/>
    </row>
    <row r="713" spans="2:28" ht="16" thickBot="1" x14ac:dyDescent="0.25">
      <c r="B713" s="1833">
        <f>B706+1</f>
        <v>49</v>
      </c>
      <c r="C713" s="59">
        <v>43801</v>
      </c>
      <c r="D713" s="60"/>
      <c r="E713" s="2247"/>
      <c r="F713" s="893"/>
      <c r="G713" s="1247"/>
      <c r="H713" s="1248" t="str">
        <f>IFERROR(VLOOKUP(F713,[1]Trainingsarten!$A$9:$K$84,10,FALSE),"")</f>
        <v/>
      </c>
      <c r="I713" s="64" t="str">
        <f t="shared" si="104"/>
        <v/>
      </c>
      <c r="J713" s="1287"/>
      <c r="K713" s="551" t="str">
        <f>IFERROR(VLOOKUP(F713,[1]Trainingsarten!$A$9:$K$84,11,FALSE),"0")</f>
        <v>0</v>
      </c>
      <c r="L713" s="552"/>
      <c r="M713" s="809"/>
      <c r="N713" s="69" t="str">
        <f t="shared" si="107"/>
        <v/>
      </c>
      <c r="O713" s="1249"/>
      <c r="P713" s="347" t="str">
        <f>IFERROR(VLOOKUP(F713,[1]Trainingsarten!$A$9:$N$84,12,FALSE),"")</f>
        <v/>
      </c>
      <c r="Q713" s="72" t="s">
        <v>14</v>
      </c>
      <c r="R713" s="72" t="str">
        <f>IFERROR(VLOOKUP(F713,[1]Trainingsarten!$A$9:$N$84,14,FALSE),"")</f>
        <v/>
      </c>
      <c r="S713" s="1834" t="str">
        <f t="shared" si="105"/>
        <v/>
      </c>
      <c r="T713" s="2">
        <f t="shared" si="110"/>
        <v>28.198223559672179</v>
      </c>
      <c r="U713" s="4">
        <f t="shared" si="108"/>
        <v>26.285894416109809</v>
      </c>
      <c r="V713" s="349">
        <f t="shared" si="109"/>
        <v>-5.970913694171724</v>
      </c>
      <c r="W713" s="1835">
        <f t="shared" si="106"/>
        <v>1.072751153652598</v>
      </c>
      <c r="X713" s="322"/>
      <c r="Y713" s="323"/>
      <c r="Z713" s="319"/>
      <c r="AA713" s="324"/>
      <c r="AB713" s="317"/>
    </row>
    <row r="714" spans="2:28" x14ac:dyDescent="0.2">
      <c r="B714" s="1836" t="s">
        <v>26</v>
      </c>
      <c r="C714" s="325">
        <v>43802</v>
      </c>
      <c r="D714" s="319">
        <v>153</v>
      </c>
      <c r="E714" s="2257"/>
      <c r="F714" s="875" t="s">
        <v>275</v>
      </c>
      <c r="G714" s="598">
        <v>4.0196759259259258E-2</v>
      </c>
      <c r="H714" s="1251">
        <v>10.68</v>
      </c>
      <c r="I714" s="356">
        <f t="shared" si="104"/>
        <v>3.7637415036759604E-3</v>
      </c>
      <c r="J714" s="1256">
        <v>142</v>
      </c>
      <c r="K714" s="524">
        <v>72</v>
      </c>
      <c r="L714" s="525">
        <v>221</v>
      </c>
      <c r="M714" s="1254"/>
      <c r="N714" s="144">
        <f t="shared" si="107"/>
        <v>1.0726326233998547</v>
      </c>
      <c r="O714" s="1255" t="s">
        <v>171</v>
      </c>
      <c r="P714" s="315" t="str">
        <f>IFERROR(VLOOKUP(F714,[1]Trainingsarten!$A$9:$N$84,12,FALSE),"")</f>
        <v/>
      </c>
      <c r="Q714" s="316" t="s">
        <v>14</v>
      </c>
      <c r="R714" s="316" t="str">
        <f>IFERROR(VLOOKUP(F714,[1]Trainingsarten!$A$9:$N$84,14,FALSE),"")</f>
        <v/>
      </c>
      <c r="S714" s="317">
        <f t="shared" si="105"/>
        <v>1.556338028169014</v>
      </c>
      <c r="T714" s="393">
        <f t="shared" si="110"/>
        <v>34.455620194004723</v>
      </c>
      <c r="U714" s="92">
        <f t="shared" si="108"/>
        <v>27.374325501440527</v>
      </c>
      <c r="V714" s="318">
        <f t="shared" si="109"/>
        <v>-1.9123291435623706</v>
      </c>
      <c r="W714" s="321">
        <f t="shared" si="106"/>
        <v>1.2586838054582041</v>
      </c>
      <c r="X714" s="322"/>
      <c r="Y714" s="323"/>
      <c r="Z714" s="319"/>
      <c r="AA714" s="324"/>
      <c r="AB714" s="317"/>
    </row>
    <row r="715" spans="2:28" ht="16" thickBot="1" x14ac:dyDescent="0.25">
      <c r="B715" s="33">
        <f>SUM(H713:H719)</f>
        <v>10.68</v>
      </c>
      <c r="C715" s="325">
        <v>43803</v>
      </c>
      <c r="D715" s="319"/>
      <c r="E715" s="2257"/>
      <c r="F715" s="1756"/>
      <c r="G715" s="598"/>
      <c r="H715" s="1251" t="str">
        <f>IFERROR(VLOOKUP(F715,[1]Trainingsarten!$A$9:$K$84,10,FALSE),"")</f>
        <v/>
      </c>
      <c r="I715" s="356" t="str">
        <f t="shared" si="104"/>
        <v/>
      </c>
      <c r="J715" s="1256"/>
      <c r="K715" s="524" t="str">
        <f>IFERROR(VLOOKUP(F715,[1]Trainingsarten!$A$9:$K$84,11,FALSE),"0")</f>
        <v>0</v>
      </c>
      <c r="L715" s="525"/>
      <c r="M715" s="1254"/>
      <c r="N715" s="144" t="str">
        <f t="shared" si="107"/>
        <v/>
      </c>
      <c r="O715" s="1255"/>
      <c r="P715" s="315" t="str">
        <f>IFERROR(VLOOKUP(F715,[1]Trainingsarten!$A$9:$N$84,12,FALSE),"")</f>
        <v/>
      </c>
      <c r="Q715" s="316" t="s">
        <v>14</v>
      </c>
      <c r="R715" s="316" t="str">
        <f>IFERROR(VLOOKUP(F715,[1]Trainingsarten!$A$9:$N$84,14,FALSE),"")</f>
        <v/>
      </c>
      <c r="S715" s="317" t="str">
        <f t="shared" si="105"/>
        <v/>
      </c>
      <c r="T715" s="393">
        <f t="shared" si="110"/>
        <v>29.533388737718333</v>
      </c>
      <c r="U715" s="92">
        <f t="shared" si="108"/>
        <v>26.722555846644322</v>
      </c>
      <c r="V715" s="318">
        <f t="shared" si="109"/>
        <v>-7.081294692564196</v>
      </c>
      <c r="W715" s="321">
        <f t="shared" si="106"/>
        <v>1.1051857804023255</v>
      </c>
      <c r="X715" s="322"/>
      <c r="Y715" s="323"/>
      <c r="Z715" s="319"/>
      <c r="AA715" s="324"/>
      <c r="AB715" s="317"/>
    </row>
    <row r="716" spans="2:28" x14ac:dyDescent="0.2">
      <c r="B716" s="35" t="s">
        <v>9</v>
      </c>
      <c r="C716" s="325">
        <v>43804</v>
      </c>
      <c r="D716" s="319"/>
      <c r="E716" s="2257"/>
      <c r="F716" s="1756"/>
      <c r="G716" s="598"/>
      <c r="H716" s="1251" t="str">
        <f>IFERROR(VLOOKUP(F716,[1]Trainingsarten!$A$9:$K$84,10,FALSE),"")</f>
        <v/>
      </c>
      <c r="I716" s="356" t="str">
        <f t="shared" ref="I716:I779" si="111">IFERROR(G716/H716,"")</f>
        <v/>
      </c>
      <c r="J716" s="1256"/>
      <c r="K716" s="524" t="str">
        <f>IFERROR(VLOOKUP(F716,[1]Trainingsarten!$A$9:$K$84,11,FALSE),"0")</f>
        <v>0</v>
      </c>
      <c r="L716" s="525"/>
      <c r="M716" s="1254"/>
      <c r="N716" s="144" t="str">
        <f t="shared" si="107"/>
        <v/>
      </c>
      <c r="O716" s="1255"/>
      <c r="P716" s="315" t="str">
        <f>IFERROR(VLOOKUP(F716,[1]Trainingsarten!$A$9:$N$84,12,FALSE),"")</f>
        <v/>
      </c>
      <c r="Q716" s="316" t="s">
        <v>14</v>
      </c>
      <c r="R716" s="316" t="str">
        <f>IFERROR(VLOOKUP(F716,[1]Trainingsarten!$A$9:$N$84,14,FALSE),"")</f>
        <v/>
      </c>
      <c r="S716" s="317" t="str">
        <f t="shared" si="105"/>
        <v/>
      </c>
      <c r="T716" s="393">
        <f t="shared" si="110"/>
        <v>25.314333203758572</v>
      </c>
      <c r="U716" s="92">
        <f t="shared" si="108"/>
        <v>26.086304516962315</v>
      </c>
      <c r="V716" s="318">
        <f t="shared" si="109"/>
        <v>-2.8108328910740106</v>
      </c>
      <c r="W716" s="321">
        <f t="shared" si="106"/>
        <v>0.97040702669472489</v>
      </c>
      <c r="X716" s="322"/>
      <c r="Y716" s="323"/>
      <c r="Z716" s="319"/>
      <c r="AA716" s="324"/>
      <c r="AB716" s="317"/>
    </row>
    <row r="717" spans="2:28" ht="16" thickBot="1" x14ac:dyDescent="0.25">
      <c r="B717" s="36">
        <f>SUM(K713:K719)</f>
        <v>72</v>
      </c>
      <c r="C717" s="325">
        <v>43805</v>
      </c>
      <c r="D717" s="319"/>
      <c r="E717" s="2257"/>
      <c r="F717" s="1756"/>
      <c r="G717" s="598"/>
      <c r="H717" s="1251" t="str">
        <f>IFERROR(VLOOKUP(F717,[1]Trainingsarten!$A$9:$K$84,10,FALSE),"")</f>
        <v/>
      </c>
      <c r="I717" s="356" t="str">
        <f t="shared" si="111"/>
        <v/>
      </c>
      <c r="J717" s="1256"/>
      <c r="K717" s="524" t="str">
        <f>IFERROR(VLOOKUP(F717,[1]Trainingsarten!$A$9:$K$84,11,FALSE),"0")</f>
        <v>0</v>
      </c>
      <c r="L717" s="525"/>
      <c r="M717" s="1254"/>
      <c r="N717" s="144" t="str">
        <f t="shared" si="107"/>
        <v/>
      </c>
      <c r="O717" s="1255"/>
      <c r="P717" s="315" t="str">
        <f>IFERROR(VLOOKUP(F717,[1]Trainingsarten!$A$9:$N$84,12,FALSE),"")</f>
        <v/>
      </c>
      <c r="Q717" s="316" t="s">
        <v>14</v>
      </c>
      <c r="R717" s="316" t="str">
        <f>IFERROR(VLOOKUP(F717,[1]Trainingsarten!$A$9:$N$84,14,FALSE),"")</f>
        <v/>
      </c>
      <c r="S717" s="317" t="str">
        <f t="shared" si="105"/>
        <v/>
      </c>
      <c r="T717" s="393">
        <f t="shared" si="110"/>
        <v>21.697999888935918</v>
      </c>
      <c r="U717" s="92">
        <f t="shared" si="108"/>
        <v>25.465202028463214</v>
      </c>
      <c r="V717" s="318">
        <f t="shared" si="109"/>
        <v>0.77197131320374268</v>
      </c>
      <c r="W717" s="321">
        <f t="shared" si="106"/>
        <v>0.85206470636609988</v>
      </c>
      <c r="X717" s="322"/>
      <c r="Y717" s="323"/>
      <c r="Z717" s="319"/>
      <c r="AA717" s="324"/>
      <c r="AB717" s="317"/>
    </row>
    <row r="718" spans="2:28" x14ac:dyDescent="0.2">
      <c r="B718" s="37" t="s">
        <v>27</v>
      </c>
      <c r="C718" s="325">
        <v>43806</v>
      </c>
      <c r="D718" s="319"/>
      <c r="E718" s="2257"/>
      <c r="F718" s="1756"/>
      <c r="G718" s="598"/>
      <c r="H718" s="1251" t="str">
        <f>IFERROR(VLOOKUP(F718,[1]Trainingsarten!$A$9:$K$84,10,FALSE),"")</f>
        <v/>
      </c>
      <c r="I718" s="356" t="str">
        <f t="shared" si="111"/>
        <v/>
      </c>
      <c r="J718" s="1256"/>
      <c r="K718" s="524" t="str">
        <f>IFERROR(VLOOKUP(F718,[1]Trainingsarten!$A$9:$K$84,11,FALSE),"0")</f>
        <v>0</v>
      </c>
      <c r="L718" s="525"/>
      <c r="M718" s="1254"/>
      <c r="N718" s="144" t="str">
        <f t="shared" si="107"/>
        <v/>
      </c>
      <c r="O718" s="1255"/>
      <c r="P718" s="315" t="str">
        <f>IFERROR(VLOOKUP(F718,[1]Trainingsarten!$A$9:$N$84,12,FALSE),"")</f>
        <v/>
      </c>
      <c r="Q718" s="316" t="s">
        <v>14</v>
      </c>
      <c r="R718" s="316" t="str">
        <f>IFERROR(VLOOKUP(F718,[1]Trainingsarten!$A$9:$N$84,14,FALSE),"")</f>
        <v/>
      </c>
      <c r="S718" s="317" t="str">
        <f t="shared" si="105"/>
        <v/>
      </c>
      <c r="T718" s="393">
        <f t="shared" si="110"/>
        <v>18.598285619087928</v>
      </c>
      <c r="U718" s="92">
        <f t="shared" si="108"/>
        <v>24.858887694452186</v>
      </c>
      <c r="V718" s="318">
        <f t="shared" si="109"/>
        <v>3.7672021395272957</v>
      </c>
      <c r="W718" s="321">
        <f t="shared" si="106"/>
        <v>0.74815437632145343</v>
      </c>
      <c r="X718" s="322"/>
      <c r="Y718" s="323"/>
      <c r="Z718" s="319"/>
      <c r="AA718" s="324"/>
      <c r="AB718" s="317"/>
    </row>
    <row r="719" spans="2:28" ht="16" thickBot="1" x14ac:dyDescent="0.25">
      <c r="B719" s="38">
        <f>AVERAGE(W713:W719)</f>
        <v>0.95202326952015326</v>
      </c>
      <c r="C719" s="269">
        <v>43807</v>
      </c>
      <c r="D719" s="55"/>
      <c r="E719" s="2255"/>
      <c r="F719" s="1759"/>
      <c r="G719" s="1760"/>
      <c r="H719" s="1761" t="str">
        <f>IFERROR(VLOOKUP(F719,[1]Trainingsarten!$A$9:$K$84,10,FALSE),"")</f>
        <v/>
      </c>
      <c r="I719" s="44" t="str">
        <f t="shared" si="111"/>
        <v/>
      </c>
      <c r="J719" s="1837"/>
      <c r="K719" s="1764" t="str">
        <f>IFERROR(VLOOKUP(F719,[1]Trainingsarten!$A$9:$K$84,11,FALSE),"0")</f>
        <v>0</v>
      </c>
      <c r="L719" s="1763"/>
      <c r="M719" s="1765"/>
      <c r="N719" s="49" t="str">
        <f t="shared" si="107"/>
        <v/>
      </c>
      <c r="O719" s="1766"/>
      <c r="P719" s="1030" t="str">
        <f>IFERROR(VLOOKUP(F719,[1]Trainingsarten!$A$9:$N$84,12,FALSE),"")</f>
        <v/>
      </c>
      <c r="Q719" s="1031" t="s">
        <v>14</v>
      </c>
      <c r="R719" s="1031" t="str">
        <f>IFERROR(VLOOKUP(F719,[1]Trainingsarten!$A$9:$N$84,14,FALSE),"")</f>
        <v/>
      </c>
      <c r="S719" s="53" t="str">
        <f t="shared" si="105"/>
        <v/>
      </c>
      <c r="T719" s="55">
        <f t="shared" si="110"/>
        <v>15.941387673503939</v>
      </c>
      <c r="U719" s="882">
        <f t="shared" si="108"/>
        <v>24.267009416012847</v>
      </c>
      <c r="V719" s="882">
        <f t="shared" si="109"/>
        <v>6.2606020753642575</v>
      </c>
      <c r="W719" s="895">
        <f t="shared" si="106"/>
        <v>0.65691603774566654</v>
      </c>
      <c r="X719" s="7"/>
      <c r="Y719" s="8"/>
      <c r="Z719" s="6"/>
      <c r="AA719" s="9"/>
      <c r="AB719" s="10"/>
    </row>
    <row r="720" spans="2:28" ht="16" thickBot="1" x14ac:dyDescent="0.25">
      <c r="B720" s="1838">
        <f>B713+1</f>
        <v>50</v>
      </c>
      <c r="C720" s="389">
        <v>43808</v>
      </c>
      <c r="D720" s="60"/>
      <c r="E720" s="2247"/>
      <c r="F720" s="893"/>
      <c r="G720" s="1247"/>
      <c r="H720" s="1248" t="str">
        <f>IFERROR(VLOOKUP(F720,[1]Trainingsarten!$A$9:$K$84,10,FALSE),"")</f>
        <v/>
      </c>
      <c r="I720" s="888" t="str">
        <f t="shared" si="111"/>
        <v/>
      </c>
      <c r="J720" s="552"/>
      <c r="K720" s="551" t="str">
        <f>IFERROR(VLOOKUP(F720,[1]Trainingsarten!$A$9:$K$84,11,FALSE),"0")</f>
        <v>0</v>
      </c>
      <c r="L720" s="552"/>
      <c r="M720" s="809"/>
      <c r="N720" s="69" t="str">
        <f t="shared" si="107"/>
        <v/>
      </c>
      <c r="O720" s="1249"/>
      <c r="P720" s="71" t="str">
        <f>IFERROR(VLOOKUP(F720,[1]Trainingsarten!$A$9:$N$84,12,FALSE),"")</f>
        <v/>
      </c>
      <c r="Q720" s="72" t="s">
        <v>14</v>
      </c>
      <c r="R720" s="72" t="str">
        <f>IFERROR(VLOOKUP(F720,[1]Trainingsarten!$A$9:$N$84,14,FALSE),"")</f>
        <v/>
      </c>
      <c r="S720" s="1839" t="str">
        <f t="shared" si="105"/>
        <v/>
      </c>
      <c r="T720" s="2">
        <f t="shared" si="110"/>
        <v>13.664046577289092</v>
      </c>
      <c r="U720" s="4">
        <f t="shared" si="108"/>
        <v>23.689223477536352</v>
      </c>
      <c r="V720" s="74">
        <f t="shared" si="109"/>
        <v>8.3256217425089076</v>
      </c>
      <c r="W720" s="76">
        <f t="shared" si="106"/>
        <v>0.57680432582546326</v>
      </c>
      <c r="X720" s="7"/>
      <c r="Y720" s="8"/>
      <c r="Z720" s="6"/>
      <c r="AA720" s="9"/>
      <c r="AB720" s="10"/>
    </row>
    <row r="721" spans="2:28" x14ac:dyDescent="0.2">
      <c r="B721" s="1840" t="s">
        <v>26</v>
      </c>
      <c r="C721" s="12">
        <v>43809</v>
      </c>
      <c r="D721" s="6"/>
      <c r="E721" s="2244"/>
      <c r="F721" s="875"/>
      <c r="G721" s="598"/>
      <c r="H721" s="1251" t="str">
        <f>IFERROR(VLOOKUP(F721,[1]Trainingsarten!$A$9:$K$84,10,FALSE),"")</f>
        <v/>
      </c>
      <c r="I721" s="701" t="str">
        <f t="shared" si="111"/>
        <v/>
      </c>
      <c r="J721" s="525"/>
      <c r="K721" s="524" t="str">
        <f>IFERROR(VLOOKUP(F721,[1]Trainingsarten!$A$9:$K$84,11,FALSE),"0")</f>
        <v>0</v>
      </c>
      <c r="L721" s="525"/>
      <c r="M721" s="1254"/>
      <c r="N721" s="144" t="str">
        <f t="shared" si="107"/>
        <v/>
      </c>
      <c r="O721" s="1255"/>
      <c r="P721" s="315" t="str">
        <f>IFERROR(VLOOKUP(F721,[1]Trainingsarten!$A$9:$N$84,12,FALSE),"")</f>
        <v/>
      </c>
      <c r="Q721" s="316" t="s">
        <v>14</v>
      </c>
      <c r="R721" s="316" t="str">
        <f>IFERROR(VLOOKUP(F721,[1]Trainingsarten!$A$9:$N$84,14,FALSE),"")</f>
        <v/>
      </c>
      <c r="S721" s="317" t="str">
        <f t="shared" si="105"/>
        <v/>
      </c>
      <c r="T721" s="393">
        <f t="shared" si="110"/>
        <v>11.71203992339065</v>
      </c>
      <c r="U721" s="92">
        <f t="shared" si="108"/>
        <v>23.125194347118821</v>
      </c>
      <c r="V721" s="318">
        <f t="shared" si="109"/>
        <v>10.02517690024726</v>
      </c>
      <c r="W721" s="321">
        <f t="shared" si="106"/>
        <v>0.50646233487113845</v>
      </c>
      <c r="X721" s="322"/>
      <c r="Y721" s="323"/>
      <c r="Z721" s="319"/>
      <c r="AA721" s="324"/>
      <c r="AB721" s="317"/>
    </row>
    <row r="722" spans="2:28" ht="16" thickBot="1" x14ac:dyDescent="0.25">
      <c r="B722" s="33">
        <f>SUM(H720:H726)</f>
        <v>17.86</v>
      </c>
      <c r="C722" s="325">
        <v>43810</v>
      </c>
      <c r="D722" s="319"/>
      <c r="E722" s="2257"/>
      <c r="F722" s="1756"/>
      <c r="G722" s="598"/>
      <c r="H722" s="1251" t="str">
        <f>IFERROR(VLOOKUP(F722,[1]Trainingsarten!$A$9:$K$84,10,FALSE),"")</f>
        <v/>
      </c>
      <c r="I722" s="701" t="str">
        <f t="shared" si="111"/>
        <v/>
      </c>
      <c r="J722" s="525"/>
      <c r="K722" s="524" t="str">
        <f>IFERROR(VLOOKUP(F722,[1]Trainingsarten!$A$9:$K$84,11,FALSE),"0")</f>
        <v>0</v>
      </c>
      <c r="L722" s="525"/>
      <c r="M722" s="1254"/>
      <c r="N722" s="144" t="str">
        <f t="shared" si="107"/>
        <v/>
      </c>
      <c r="O722" s="1255"/>
      <c r="P722" s="315" t="str">
        <f>IFERROR(VLOOKUP(F722,[1]Trainingsarten!$A$9:$N$84,12,FALSE),"")</f>
        <v/>
      </c>
      <c r="Q722" s="316" t="s">
        <v>14</v>
      </c>
      <c r="R722" s="316" t="str">
        <f>IFERROR(VLOOKUP(F722,[1]Trainingsarten!$A$9:$N$84,14,FALSE),"")</f>
        <v/>
      </c>
      <c r="S722" s="317" t="str">
        <f t="shared" si="105"/>
        <v/>
      </c>
      <c r="T722" s="393">
        <f t="shared" si="110"/>
        <v>10.038891362906272</v>
      </c>
      <c r="U722" s="92">
        <f t="shared" si="108"/>
        <v>22.57459448171123</v>
      </c>
      <c r="V722" s="318">
        <f t="shared" si="109"/>
        <v>11.413154423728171</v>
      </c>
      <c r="W722" s="321">
        <f t="shared" si="106"/>
        <v>0.44469863549660937</v>
      </c>
      <c r="X722" s="322"/>
      <c r="Y722" s="323"/>
      <c r="Z722" s="319"/>
      <c r="AA722" s="324"/>
      <c r="AB722" s="317"/>
    </row>
    <row r="723" spans="2:28" x14ac:dyDescent="0.2">
      <c r="B723" s="35" t="s">
        <v>9</v>
      </c>
      <c r="C723" s="325">
        <v>43811</v>
      </c>
      <c r="D723" s="319"/>
      <c r="E723" s="2257"/>
      <c r="F723" s="1756"/>
      <c r="G723" s="598"/>
      <c r="H723" s="1251" t="str">
        <f>IFERROR(VLOOKUP(F723,[1]Trainingsarten!$A$9:$K$84,10,FALSE),"")</f>
        <v/>
      </c>
      <c r="I723" s="701" t="str">
        <f t="shared" si="111"/>
        <v/>
      </c>
      <c r="J723" s="525"/>
      <c r="K723" s="524" t="str">
        <f>IFERROR(VLOOKUP(F723,[1]Trainingsarten!$A$9:$K$84,11,FALSE),"0")</f>
        <v>0</v>
      </c>
      <c r="L723" s="525"/>
      <c r="M723" s="1254"/>
      <c r="N723" s="144" t="str">
        <f t="shared" si="107"/>
        <v/>
      </c>
      <c r="O723" s="1255"/>
      <c r="P723" s="315" t="str">
        <f>IFERROR(VLOOKUP(F723,[1]Trainingsarten!$A$9:$N$84,12,FALSE),"")</f>
        <v/>
      </c>
      <c r="Q723" s="316" t="s">
        <v>14</v>
      </c>
      <c r="R723" s="316" t="str">
        <f>IFERROR(VLOOKUP(F723,[1]Trainingsarten!$A$9:$N$84,14,FALSE),"")</f>
        <v/>
      </c>
      <c r="S723" s="317" t="str">
        <f t="shared" si="105"/>
        <v/>
      </c>
      <c r="T723" s="393">
        <f t="shared" si="110"/>
        <v>8.6047640253482331</v>
      </c>
      <c r="U723" s="92">
        <f t="shared" si="108"/>
        <v>22.037104136908582</v>
      </c>
      <c r="V723" s="318">
        <f t="shared" si="109"/>
        <v>12.535703118804959</v>
      </c>
      <c r="W723" s="321">
        <f t="shared" si="106"/>
        <v>0.39046709458238871</v>
      </c>
      <c r="X723" s="322"/>
      <c r="Y723" s="323"/>
      <c r="Z723" s="319"/>
      <c r="AA723" s="324"/>
      <c r="AB723" s="317"/>
    </row>
    <row r="724" spans="2:28" ht="16" thickBot="1" x14ac:dyDescent="0.25">
      <c r="B724" s="36">
        <f>SUM(K720:K726)</f>
        <v>118</v>
      </c>
      <c r="C724" s="325">
        <v>43812</v>
      </c>
      <c r="D724" s="319">
        <v>154</v>
      </c>
      <c r="E724" s="2257"/>
      <c r="F724" s="1756" t="s">
        <v>84</v>
      </c>
      <c r="G724" s="598">
        <v>3.3263888888888891E-2</v>
      </c>
      <c r="H724" s="1251">
        <v>8.33</v>
      </c>
      <c r="I724" s="701">
        <f t="shared" si="111"/>
        <v>3.993263972255569E-3</v>
      </c>
      <c r="J724" s="525">
        <v>147</v>
      </c>
      <c r="K724" s="524">
        <v>53</v>
      </c>
      <c r="L724" s="525">
        <v>208</v>
      </c>
      <c r="M724" s="1254"/>
      <c r="N724" s="144">
        <f t="shared" si="107"/>
        <v>1.0711006790776014</v>
      </c>
      <c r="O724" s="1255" t="s">
        <v>269</v>
      </c>
      <c r="P724" s="315" t="str">
        <f>IFERROR(VLOOKUP(F724,[1]Trainingsarten!$A$9:$N$84,12,FALSE),"")</f>
        <v/>
      </c>
      <c r="Q724" s="316" t="s">
        <v>14</v>
      </c>
      <c r="R724" s="316" t="str">
        <f>IFERROR(VLOOKUP(F724,[1]Trainingsarten!$A$9:$N$84,14,FALSE),"")</f>
        <v/>
      </c>
      <c r="S724" s="317">
        <f t="shared" si="105"/>
        <v>1.4149659863945578</v>
      </c>
      <c r="T724" s="393">
        <f t="shared" si="110"/>
        <v>14.946940593155627</v>
      </c>
      <c r="U724" s="92">
        <f t="shared" si="108"/>
        <v>22.774315943172663</v>
      </c>
      <c r="V724" s="318">
        <f t="shared" si="109"/>
        <v>13.432340111560348</v>
      </c>
      <c r="W724" s="321">
        <f t="shared" si="106"/>
        <v>0.65630689547171472</v>
      </c>
      <c r="X724" s="322"/>
      <c r="Y724" s="323"/>
      <c r="Z724" s="319"/>
      <c r="AA724" s="324"/>
      <c r="AB724" s="317"/>
    </row>
    <row r="725" spans="2:28" x14ac:dyDescent="0.2">
      <c r="B725" s="37" t="s">
        <v>27</v>
      </c>
      <c r="C725" s="325">
        <v>43813</v>
      </c>
      <c r="D725" s="319"/>
      <c r="E725" s="2257"/>
      <c r="F725" s="1756"/>
      <c r="G725" s="598"/>
      <c r="H725" s="1251" t="str">
        <f>IFERROR(VLOOKUP(F725,[1]Trainingsarten!$A$9:$K$84,10,FALSE),"")</f>
        <v/>
      </c>
      <c r="I725" s="701" t="str">
        <f t="shared" si="111"/>
        <v/>
      </c>
      <c r="J725" s="525"/>
      <c r="K725" s="524" t="str">
        <f>IFERROR(VLOOKUP(F725,[1]Trainingsarten!$A$9:$K$84,11,FALSE),"0")</f>
        <v>0</v>
      </c>
      <c r="L725" s="525"/>
      <c r="M725" s="1254"/>
      <c r="N725" s="144" t="str">
        <f t="shared" si="107"/>
        <v/>
      </c>
      <c r="O725" s="1255"/>
      <c r="P725" s="315" t="str">
        <f>IFERROR(VLOOKUP(F725,[1]Trainingsarten!$A$9:$N$84,12,FALSE),"")</f>
        <v/>
      </c>
      <c r="Q725" s="316" t="s">
        <v>14</v>
      </c>
      <c r="R725" s="316" t="str">
        <f>IFERROR(VLOOKUP(F725,[1]Trainingsarten!$A$9:$N$84,14,FALSE),"")</f>
        <v/>
      </c>
      <c r="S725" s="317" t="str">
        <f t="shared" ref="S725:S788" si="112">IFERROR(L725/J725,"")</f>
        <v/>
      </c>
      <c r="T725" s="393">
        <f t="shared" si="110"/>
        <v>12.811663365561966</v>
      </c>
      <c r="U725" s="92">
        <f t="shared" si="108"/>
        <v>22.232070325478077</v>
      </c>
      <c r="V725" s="318">
        <f t="shared" si="109"/>
        <v>7.8273753500170358</v>
      </c>
      <c r="W725" s="321">
        <f t="shared" si="106"/>
        <v>0.57626946919467625</v>
      </c>
      <c r="X725" s="322"/>
      <c r="Y725" s="323"/>
      <c r="Z725" s="319"/>
      <c r="AA725" s="324"/>
      <c r="AB725" s="317"/>
    </row>
    <row r="726" spans="2:28" ht="16" thickBot="1" x14ac:dyDescent="0.25">
      <c r="B726" s="38">
        <f>AVERAGE(W720:W726)</f>
        <v>0.57467148813721747</v>
      </c>
      <c r="C726" s="150">
        <v>43814</v>
      </c>
      <c r="D726" s="393">
        <v>155</v>
      </c>
      <c r="E726" s="2261"/>
      <c r="F726" s="1759" t="s">
        <v>219</v>
      </c>
      <c r="G726" s="1257">
        <v>3.4328703703703702E-2</v>
      </c>
      <c r="H726" s="1258">
        <v>9.5299999999999994</v>
      </c>
      <c r="I726" s="894">
        <f t="shared" si="111"/>
        <v>3.6021724767789825E-3</v>
      </c>
      <c r="J726" s="574">
        <v>152</v>
      </c>
      <c r="K726" s="573">
        <v>65</v>
      </c>
      <c r="L726" s="574">
        <v>227</v>
      </c>
      <c r="M726" s="729"/>
      <c r="N726" s="1769">
        <f t="shared" si="107"/>
        <v>1.0544580351129975</v>
      </c>
      <c r="O726" s="1259" t="s">
        <v>269</v>
      </c>
      <c r="P726" s="90" t="str">
        <f>IFERROR(VLOOKUP(F726,[1]Trainingsarten!$A$9:$N$84,12,FALSE),"")</f>
        <v/>
      </c>
      <c r="Q726" s="91" t="s">
        <v>14</v>
      </c>
      <c r="R726" s="91" t="str">
        <f>IFERROR(VLOOKUP(F726,[1]Trainingsarten!$A$9:$N$84,14,FALSE),"")</f>
        <v/>
      </c>
      <c r="S726" s="53">
        <f t="shared" si="112"/>
        <v>1.493421052631579</v>
      </c>
      <c r="T726" s="393">
        <f t="shared" si="110"/>
        <v>20.267140027624542</v>
      </c>
      <c r="U726" s="92">
        <f t="shared" si="108"/>
        <v>23.250354365347647</v>
      </c>
      <c r="V726" s="92">
        <f t="shared" si="109"/>
        <v>9.4204069599161109</v>
      </c>
      <c r="W726" s="94">
        <f t="shared" si="106"/>
        <v>0.87169166151853195</v>
      </c>
      <c r="X726" s="7"/>
      <c r="Y726" s="8"/>
      <c r="Z726" s="6"/>
      <c r="AA726" s="9"/>
      <c r="AB726" s="10"/>
    </row>
    <row r="727" spans="2:28" ht="16" thickBot="1" x14ac:dyDescent="0.25">
      <c r="B727" s="1841">
        <f>B720+1</f>
        <v>51</v>
      </c>
      <c r="C727" s="1842">
        <v>43815</v>
      </c>
      <c r="D727" s="1843"/>
      <c r="E727" s="2322"/>
      <c r="F727" s="1844"/>
      <c r="G727" s="1845"/>
      <c r="H727" s="1846" t="str">
        <f>IFERROR(VLOOKUP(F727,[1]Trainingsarten!$A$9:$K$84,10,FALSE),"")</f>
        <v/>
      </c>
      <c r="I727" s="1847" t="str">
        <f t="shared" si="111"/>
        <v/>
      </c>
      <c r="J727" s="1848"/>
      <c r="K727" s="1849" t="str">
        <f>IFERROR(VLOOKUP(F727,[1]Trainingsarten!$A$9:$K$84,11,FALSE),"0")</f>
        <v>0</v>
      </c>
      <c r="L727" s="1850"/>
      <c r="M727" s="1851"/>
      <c r="N727" s="1852" t="str">
        <f t="shared" si="107"/>
        <v/>
      </c>
      <c r="O727" s="1853"/>
      <c r="P727" s="1854" t="str">
        <f>IFERROR(VLOOKUP(F727,[1]Trainingsarten!$A$9:$N$84,12,FALSE),"")</f>
        <v/>
      </c>
      <c r="Q727" s="1855" t="s">
        <v>14</v>
      </c>
      <c r="R727" s="1855" t="str">
        <f>IFERROR(VLOOKUP(F727,[1]Trainingsarten!$A$9:$N$84,14,FALSE),"")</f>
        <v/>
      </c>
      <c r="S727" s="1856" t="str">
        <f t="shared" si="112"/>
        <v/>
      </c>
      <c r="T727" s="1276">
        <f t="shared" si="110"/>
        <v>17.371834309392465</v>
      </c>
      <c r="U727" s="1277">
        <f t="shared" si="108"/>
        <v>22.696774499506038</v>
      </c>
      <c r="V727" s="1857">
        <f t="shared" si="109"/>
        <v>2.9832143377231048</v>
      </c>
      <c r="W727" s="1858">
        <f t="shared" si="106"/>
        <v>0.76538780035773535</v>
      </c>
      <c r="X727" s="7"/>
      <c r="Y727" s="8"/>
      <c r="Z727" s="6"/>
      <c r="AA727" s="9"/>
      <c r="AB727" s="10"/>
    </row>
    <row r="728" spans="2:28" x14ac:dyDescent="0.2">
      <c r="B728" s="1859" t="s">
        <v>26</v>
      </c>
      <c r="C728" s="12">
        <v>43816</v>
      </c>
      <c r="D728" s="6"/>
      <c r="E728" s="2244"/>
      <c r="F728" s="875"/>
      <c r="G728" s="598"/>
      <c r="H728" s="1251" t="str">
        <f>IFERROR(VLOOKUP(F728,[1]Trainingsarten!$A$9:$K$84,10,FALSE),"")</f>
        <v/>
      </c>
      <c r="I728" s="356" t="str">
        <f t="shared" si="111"/>
        <v/>
      </c>
      <c r="J728" s="1256"/>
      <c r="K728" s="524" t="str">
        <f>IFERROR(VLOOKUP(F728,[1]Trainingsarten!$A$9:$K$84,11,FALSE),"0")</f>
        <v>0</v>
      </c>
      <c r="L728" s="525"/>
      <c r="M728" s="1254"/>
      <c r="N728" s="144" t="str">
        <f t="shared" si="107"/>
        <v/>
      </c>
      <c r="O728" s="1255"/>
      <c r="P728" s="315" t="str">
        <f>IFERROR(VLOOKUP(F728,[1]Trainingsarten!$A$9:$N$84,12,FALSE),"")</f>
        <v/>
      </c>
      <c r="Q728" s="316" t="s">
        <v>14</v>
      </c>
      <c r="R728" s="316" t="str">
        <f>IFERROR(VLOOKUP(F728,[1]Trainingsarten!$A$9:$N$84,14,FALSE),"")</f>
        <v/>
      </c>
      <c r="S728" s="317" t="str">
        <f t="shared" si="112"/>
        <v/>
      </c>
      <c r="T728" s="393">
        <f t="shared" si="110"/>
        <v>14.890143693764969</v>
      </c>
      <c r="U728" s="92">
        <f t="shared" si="108"/>
        <v>22.156375106660654</v>
      </c>
      <c r="V728" s="318">
        <f t="shared" si="109"/>
        <v>5.3249401901135727</v>
      </c>
      <c r="W728" s="321">
        <f t="shared" si="106"/>
        <v>0.67204782470435298</v>
      </c>
      <c r="X728" s="322"/>
      <c r="Y728" s="323"/>
      <c r="Z728" s="319"/>
      <c r="AA728" s="324"/>
      <c r="AB728" s="317"/>
    </row>
    <row r="729" spans="2:28" ht="16" thickBot="1" x14ac:dyDescent="0.25">
      <c r="B729" s="33">
        <f>SUM(H727:H733)</f>
        <v>16.899999999999999</v>
      </c>
      <c r="C729" s="325">
        <v>43817</v>
      </c>
      <c r="D729" s="319"/>
      <c r="E729" s="2257"/>
      <c r="F729" s="1756"/>
      <c r="G729" s="598"/>
      <c r="H729" s="1251"/>
      <c r="I729" s="356" t="str">
        <f t="shared" si="111"/>
        <v/>
      </c>
      <c r="J729" s="1256"/>
      <c r="K729" s="524" t="str">
        <f>IFERROR(VLOOKUP(F729,[1]Trainingsarten!$A$9:$K$84,11,FALSE),"0")</f>
        <v>0</v>
      </c>
      <c r="L729" s="525"/>
      <c r="M729" s="1254"/>
      <c r="N729" s="144" t="str">
        <f t="shared" si="107"/>
        <v/>
      </c>
      <c r="O729" s="1255"/>
      <c r="P729" s="315" t="str">
        <f>IFERROR(VLOOKUP(F729,[1]Trainingsarten!$A$9:$N$84,12,FALSE),"")</f>
        <v/>
      </c>
      <c r="Q729" s="316" t="s">
        <v>14</v>
      </c>
      <c r="R729" s="316" t="str">
        <f>IFERROR(VLOOKUP(F729,[1]Trainingsarten!$A$9:$N$84,14,FALSE),"")</f>
        <v/>
      </c>
      <c r="S729" s="317" t="str">
        <f t="shared" si="112"/>
        <v/>
      </c>
      <c r="T729" s="393">
        <f t="shared" si="110"/>
        <v>12.762980308941401</v>
      </c>
      <c r="U729" s="92">
        <f t="shared" si="108"/>
        <v>21.628842366025875</v>
      </c>
      <c r="V729" s="318">
        <f t="shared" si="109"/>
        <v>7.2662314128956851</v>
      </c>
      <c r="W729" s="321">
        <f t="shared" si="106"/>
        <v>0.59009077291113921</v>
      </c>
      <c r="X729" s="322"/>
      <c r="Y729" s="323"/>
      <c r="Z729" s="319"/>
      <c r="AA729" s="324"/>
      <c r="AB729" s="317"/>
    </row>
    <row r="730" spans="2:28" x14ac:dyDescent="0.2">
      <c r="B730" s="35" t="s">
        <v>9</v>
      </c>
      <c r="C730" s="325">
        <v>43818</v>
      </c>
      <c r="D730" s="319"/>
      <c r="E730" s="2257"/>
      <c r="F730" s="1756"/>
      <c r="G730" s="598"/>
      <c r="H730" s="1251" t="str">
        <f>IFERROR(VLOOKUP(F730,[1]Trainingsarten!$A$9:$K$84,10,FALSE),"")</f>
        <v/>
      </c>
      <c r="I730" s="356" t="str">
        <f t="shared" si="111"/>
        <v/>
      </c>
      <c r="J730" s="1256"/>
      <c r="K730" s="524" t="str">
        <f>IFERROR(VLOOKUP(F730,[1]Trainingsarten!$A$9:$K$84,11,FALSE),"0")</f>
        <v>0</v>
      </c>
      <c r="L730" s="525"/>
      <c r="M730" s="1254"/>
      <c r="N730" s="144" t="str">
        <f t="shared" si="107"/>
        <v/>
      </c>
      <c r="O730" s="1255"/>
      <c r="P730" s="315" t="str">
        <f>IFERROR(VLOOKUP(F730,[1]Trainingsarten!$A$9:$N$84,12,FALSE),"")</f>
        <v/>
      </c>
      <c r="Q730" s="316" t="s">
        <v>14</v>
      </c>
      <c r="R730" s="316" t="str">
        <f>IFERROR(VLOOKUP(F730,[1]Trainingsarten!$A$9:$N$84,14,FALSE),"")</f>
        <v/>
      </c>
      <c r="S730" s="317" t="str">
        <f t="shared" si="112"/>
        <v/>
      </c>
      <c r="T730" s="393">
        <f t="shared" si="110"/>
        <v>10.939697407664058</v>
      </c>
      <c r="U730" s="92">
        <f t="shared" si="108"/>
        <v>21.113869928739543</v>
      </c>
      <c r="V730" s="318">
        <f t="shared" si="109"/>
        <v>8.8658620570844739</v>
      </c>
      <c r="W730" s="321">
        <f t="shared" si="106"/>
        <v>0.51812848353173202</v>
      </c>
      <c r="X730" s="322"/>
      <c r="Y730" s="323"/>
      <c r="Z730" s="319"/>
      <c r="AA730" s="324"/>
      <c r="AB730" s="317"/>
    </row>
    <row r="731" spans="2:28" ht="16" thickBot="1" x14ac:dyDescent="0.25">
      <c r="B731" s="36">
        <f>SUM(K727:K733)</f>
        <v>107</v>
      </c>
      <c r="C731" s="325">
        <v>43819</v>
      </c>
      <c r="D731" s="319">
        <v>156</v>
      </c>
      <c r="E731" s="2257"/>
      <c r="F731" s="1756" t="s">
        <v>84</v>
      </c>
      <c r="G731" s="598">
        <v>3.3240740740740744E-2</v>
      </c>
      <c r="H731" s="1251">
        <v>8.39</v>
      </c>
      <c r="I731" s="356">
        <f t="shared" si="111"/>
        <v>3.961947644903545E-3</v>
      </c>
      <c r="J731" s="1256">
        <v>141</v>
      </c>
      <c r="K731" s="524">
        <v>53</v>
      </c>
      <c r="L731" s="525">
        <v>210</v>
      </c>
      <c r="M731" s="1254"/>
      <c r="N731" s="144">
        <f t="shared" si="107"/>
        <v>1.0729190756586557</v>
      </c>
      <c r="O731" s="1255" t="s">
        <v>269</v>
      </c>
      <c r="P731" s="315" t="str">
        <f>IFERROR(VLOOKUP(F731,[1]Trainingsarten!$A$9:$N$84,12,FALSE),"")</f>
        <v/>
      </c>
      <c r="Q731" s="316" t="s">
        <v>14</v>
      </c>
      <c r="R731" s="316" t="str">
        <f>IFERROR(VLOOKUP(F731,[1]Trainingsarten!$A$9:$N$84,14,FALSE),"")</f>
        <v/>
      </c>
      <c r="S731" s="317">
        <f t="shared" si="112"/>
        <v>1.4893617021276595</v>
      </c>
      <c r="T731" s="393">
        <f t="shared" si="110"/>
        <v>16.948312063712049</v>
      </c>
      <c r="U731" s="92">
        <f t="shared" si="108"/>
        <v>21.873063501864792</v>
      </c>
      <c r="V731" s="318">
        <f t="shared" si="109"/>
        <v>10.174172521075485</v>
      </c>
      <c r="W731" s="321">
        <f t="shared" si="106"/>
        <v>0.77484857401283169</v>
      </c>
      <c r="X731" s="322"/>
      <c r="Y731" s="323"/>
      <c r="Z731" s="319"/>
      <c r="AA731" s="324"/>
      <c r="AB731" s="317"/>
    </row>
    <row r="732" spans="2:28" x14ac:dyDescent="0.2">
      <c r="B732" s="37" t="s">
        <v>27</v>
      </c>
      <c r="C732" s="325">
        <v>43820</v>
      </c>
      <c r="D732" s="319"/>
      <c r="E732" s="2257"/>
      <c r="F732" s="1756"/>
      <c r="G732" s="598"/>
      <c r="H732" s="1251" t="str">
        <f>IFERROR(VLOOKUP(F732,[1]Trainingsarten!$A$9:$K$84,10,FALSE),"")</f>
        <v/>
      </c>
      <c r="I732" s="356" t="str">
        <f t="shared" si="111"/>
        <v/>
      </c>
      <c r="J732" s="1256"/>
      <c r="K732" s="524" t="str">
        <f>IFERROR(VLOOKUP(F732,[1]Trainingsarten!$A$9:$K$84,11,FALSE),"0")</f>
        <v>0</v>
      </c>
      <c r="L732" s="525"/>
      <c r="M732" s="1254"/>
      <c r="N732" s="144" t="str">
        <f t="shared" si="107"/>
        <v/>
      </c>
      <c r="O732" s="1255"/>
      <c r="P732" s="315" t="str">
        <f>IFERROR(VLOOKUP(F732,[1]Trainingsarten!$A$9:$N$84,12,FALSE),"")</f>
        <v/>
      </c>
      <c r="Q732" s="316" t="s">
        <v>14</v>
      </c>
      <c r="R732" s="316" t="str">
        <f>IFERROR(VLOOKUP(F732,[1]Trainingsarten!$A$9:$N$84,14,FALSE),"")</f>
        <v/>
      </c>
      <c r="S732" s="317" t="str">
        <f t="shared" si="112"/>
        <v/>
      </c>
      <c r="T732" s="393">
        <f t="shared" si="110"/>
        <v>14.527124626038898</v>
      </c>
      <c r="U732" s="92">
        <f t="shared" si="108"/>
        <v>21.352276275629915</v>
      </c>
      <c r="V732" s="318">
        <f t="shared" si="109"/>
        <v>4.9247514381527431</v>
      </c>
      <c r="W732" s="321">
        <f t="shared" si="106"/>
        <v>0.6803548454746815</v>
      </c>
      <c r="X732" s="322"/>
      <c r="Y732" s="323"/>
      <c r="Z732" s="319"/>
      <c r="AA732" s="324"/>
      <c r="AB732" s="317"/>
    </row>
    <row r="733" spans="2:28" ht="16" thickBot="1" x14ac:dyDescent="0.25">
      <c r="B733" s="38">
        <f>AVERAGE(W727:W733)</f>
        <v>0.70173302414554961</v>
      </c>
      <c r="C733" s="269">
        <v>43821</v>
      </c>
      <c r="D733" s="55">
        <v>157</v>
      </c>
      <c r="E733" s="2255"/>
      <c r="F733" s="1759" t="s">
        <v>84</v>
      </c>
      <c r="G733" s="1760">
        <v>3.2997685185185185E-2</v>
      </c>
      <c r="H733" s="1761">
        <v>8.51</v>
      </c>
      <c r="I733" s="44">
        <f t="shared" si="111"/>
        <v>3.877518823170997E-3</v>
      </c>
      <c r="J733" s="1837">
        <v>142</v>
      </c>
      <c r="K733" s="1764">
        <v>54</v>
      </c>
      <c r="L733" s="1763">
        <v>213</v>
      </c>
      <c r="M733" s="1765"/>
      <c r="N733" s="49">
        <f t="shared" si="107"/>
        <v>1.0650560359191119</v>
      </c>
      <c r="O733" s="1766" t="s">
        <v>276</v>
      </c>
      <c r="P733" s="1030" t="str">
        <f>IFERROR(VLOOKUP(F733,[1]Trainingsarten!$A$9:$N$84,12,FALSE),"")</f>
        <v/>
      </c>
      <c r="Q733" s="1031" t="s">
        <v>14</v>
      </c>
      <c r="R733" s="1031" t="str">
        <f>IFERROR(VLOOKUP(F733,[1]Trainingsarten!$A$9:$N$84,14,FALSE),"")</f>
        <v/>
      </c>
      <c r="S733" s="53">
        <f t="shared" si="112"/>
        <v>1.5</v>
      </c>
      <c r="T733" s="55">
        <f t="shared" si="110"/>
        <v>20.166106822319055</v>
      </c>
      <c r="U733" s="882">
        <f t="shared" si="108"/>
        <v>22.12960303097206</v>
      </c>
      <c r="V733" s="882">
        <f t="shared" si="109"/>
        <v>6.8251516495910174</v>
      </c>
      <c r="W733" s="895">
        <f t="shared" si="106"/>
        <v>0.91127286802637431</v>
      </c>
      <c r="X733" s="7"/>
      <c r="Y733" s="8"/>
      <c r="Z733" s="6"/>
      <c r="AA733" s="9"/>
      <c r="AB733" s="10"/>
    </row>
    <row r="734" spans="2:28" ht="16" thickBot="1" x14ac:dyDescent="0.25">
      <c r="B734" s="1860">
        <f>B727+1</f>
        <v>52</v>
      </c>
      <c r="C734" s="1861">
        <v>43822</v>
      </c>
      <c r="D734" s="1862"/>
      <c r="E734" s="2323"/>
      <c r="F734" s="1863"/>
      <c r="G734" s="1864"/>
      <c r="H734" s="1865" t="str">
        <f>IFERROR(VLOOKUP(F734,[1]Trainingsarten!$A$9:$K$84,10,FALSE),"")</f>
        <v/>
      </c>
      <c r="I734" s="1866" t="str">
        <f t="shared" si="111"/>
        <v/>
      </c>
      <c r="J734" s="1867"/>
      <c r="K734" s="1868" t="str">
        <f>IFERROR(VLOOKUP(F734,[1]Trainingsarten!$A$9:$K$84,11,FALSE),"0")</f>
        <v>0</v>
      </c>
      <c r="L734" s="1867"/>
      <c r="M734" s="1869"/>
      <c r="N734" s="1870" t="str">
        <f t="shared" si="107"/>
        <v/>
      </c>
      <c r="O734" s="1871"/>
      <c r="P734" s="1872" t="str">
        <f>IFERROR(VLOOKUP(F734,[1]Trainingsarten!$A$9:$N$84,12,FALSE),"")</f>
        <v/>
      </c>
      <c r="Q734" s="1873" t="s">
        <v>14</v>
      </c>
      <c r="R734" s="1873" t="str">
        <f>IFERROR(VLOOKUP(F734,[1]Trainingsarten!$A$9:$N$84,14,FALSE),"")</f>
        <v/>
      </c>
      <c r="S734" s="1874" t="str">
        <f t="shared" si="112"/>
        <v/>
      </c>
      <c r="T734" s="1276">
        <f t="shared" si="110"/>
        <v>17.285234419130617</v>
      </c>
      <c r="U734" s="1277">
        <f t="shared" si="108"/>
        <v>21.602707720710821</v>
      </c>
      <c r="V734" s="1875">
        <f t="shared" si="109"/>
        <v>1.9634962086530052</v>
      </c>
      <c r="W734" s="76">
        <f t="shared" si="106"/>
        <v>0.80014203046218224</v>
      </c>
      <c r="X734" s="7"/>
      <c r="Y734" s="8"/>
      <c r="Z734" s="6"/>
      <c r="AA734" s="9"/>
      <c r="AB734" s="10"/>
    </row>
    <row r="735" spans="2:28" x14ac:dyDescent="0.2">
      <c r="B735" s="1876" t="s">
        <v>26</v>
      </c>
      <c r="C735" s="12">
        <v>43823</v>
      </c>
      <c r="D735" s="6"/>
      <c r="E735" s="2244"/>
      <c r="F735" s="875"/>
      <c r="G735" s="598"/>
      <c r="H735" s="1251" t="str">
        <f>IFERROR(VLOOKUP(F735,[1]Trainingsarten!$A$9:$K$84,10,FALSE),"")</f>
        <v/>
      </c>
      <c r="I735" s="701" t="str">
        <f t="shared" si="111"/>
        <v/>
      </c>
      <c r="J735" s="525"/>
      <c r="K735" s="524" t="str">
        <f>IFERROR(VLOOKUP(F735,[1]Trainingsarten!$A$9:$K$84,11,FALSE),"0")</f>
        <v>0</v>
      </c>
      <c r="L735" s="525"/>
      <c r="M735" s="1254"/>
      <c r="N735" s="144" t="str">
        <f t="shared" si="107"/>
        <v/>
      </c>
      <c r="O735" s="1255"/>
      <c r="P735" s="315" t="str">
        <f>IFERROR(VLOOKUP(F735,[1]Trainingsarten!$A$9:$N$84,12,FALSE),"")</f>
        <v/>
      </c>
      <c r="Q735" s="316" t="s">
        <v>14</v>
      </c>
      <c r="R735" s="316" t="str">
        <f>IFERROR(VLOOKUP(F735,[1]Trainingsarten!$A$9:$N$84,14,FALSE),"")</f>
        <v/>
      </c>
      <c r="S735" s="317" t="str">
        <f t="shared" si="112"/>
        <v/>
      </c>
      <c r="T735" s="393">
        <f t="shared" si="110"/>
        <v>14.815915216397672</v>
      </c>
      <c r="U735" s="92">
        <f t="shared" si="108"/>
        <v>21.088357536884374</v>
      </c>
      <c r="V735" s="318">
        <f t="shared" si="109"/>
        <v>4.317473301580204</v>
      </c>
      <c r="W735" s="321">
        <f t="shared" si="106"/>
        <v>0.70256373406435513</v>
      </c>
      <c r="X735" s="322"/>
      <c r="Y735" s="323"/>
      <c r="Z735" s="319"/>
      <c r="AA735" s="324"/>
      <c r="AB735" s="317"/>
    </row>
    <row r="736" spans="2:28" ht="16" thickBot="1" x14ac:dyDescent="0.25">
      <c r="B736" s="33">
        <f>SUM(H734:H740)</f>
        <v>17.619999999999997</v>
      </c>
      <c r="C736" s="325">
        <v>43824</v>
      </c>
      <c r="D736" s="319"/>
      <c r="E736" s="2257"/>
      <c r="F736" s="1756"/>
      <c r="G736" s="598"/>
      <c r="H736" s="1251" t="str">
        <f>IFERROR(VLOOKUP(F736,[1]Trainingsarten!$A$9:$K$84,10,FALSE),"")</f>
        <v/>
      </c>
      <c r="I736" s="701" t="str">
        <f t="shared" si="111"/>
        <v/>
      </c>
      <c r="J736" s="525"/>
      <c r="K736" s="524" t="str">
        <f>IFERROR(VLOOKUP(F736,[1]Trainingsarten!$A$9:$K$84,11,FALSE),"0")</f>
        <v>0</v>
      </c>
      <c r="L736" s="525"/>
      <c r="M736" s="1254"/>
      <c r="N736" s="144" t="str">
        <f t="shared" si="107"/>
        <v/>
      </c>
      <c r="O736" s="1255"/>
      <c r="P736" s="315" t="str">
        <f>IFERROR(VLOOKUP(F736,[1]Trainingsarten!$A$9:$N$84,12,FALSE),"")</f>
        <v/>
      </c>
      <c r="Q736" s="316" t="s">
        <v>14</v>
      </c>
      <c r="R736" s="316" t="str">
        <f>IFERROR(VLOOKUP(F736,[1]Trainingsarten!$A$9:$N$84,14,FALSE),"")</f>
        <v/>
      </c>
      <c r="S736" s="317" t="str">
        <f t="shared" si="112"/>
        <v/>
      </c>
      <c r="T736" s="393">
        <f t="shared" si="110"/>
        <v>12.699355899769433</v>
      </c>
      <c r="U736" s="92">
        <f t="shared" si="108"/>
        <v>20.586253786006175</v>
      </c>
      <c r="V736" s="318">
        <f t="shared" si="109"/>
        <v>6.2724423204867019</v>
      </c>
      <c r="W736" s="321">
        <f t="shared" si="106"/>
        <v>0.61688522991016548</v>
      </c>
      <c r="X736" s="322"/>
      <c r="Y736" s="323"/>
      <c r="Z736" s="319"/>
      <c r="AA736" s="324"/>
      <c r="AB736" s="317"/>
    </row>
    <row r="737" spans="2:28" x14ac:dyDescent="0.2">
      <c r="B737" s="35" t="s">
        <v>9</v>
      </c>
      <c r="C737" s="325">
        <v>43825</v>
      </c>
      <c r="D737" s="319">
        <v>158</v>
      </c>
      <c r="E737" s="2257"/>
      <c r="F737" s="1756" t="s">
        <v>84</v>
      </c>
      <c r="G737" s="598">
        <v>2.9571759259259259E-2</v>
      </c>
      <c r="H737" s="1251">
        <v>8.09</v>
      </c>
      <c r="I737" s="701">
        <f t="shared" si="111"/>
        <v>3.6553472508355079E-3</v>
      </c>
      <c r="J737" s="525">
        <v>147</v>
      </c>
      <c r="K737" s="524">
        <v>55</v>
      </c>
      <c r="L737" s="525">
        <v>226</v>
      </c>
      <c r="M737" s="1254"/>
      <c r="N737" s="144">
        <f t="shared" si="107"/>
        <v>1.0653100381897682</v>
      </c>
      <c r="O737" s="1255" t="s">
        <v>276</v>
      </c>
      <c r="P737" s="315" t="str">
        <f>IFERROR(VLOOKUP(F737,[1]Trainingsarten!$A$9:$N$84,12,FALSE),"")</f>
        <v/>
      </c>
      <c r="Q737" s="316" t="s">
        <v>14</v>
      </c>
      <c r="R737" s="316" t="str">
        <f>IFERROR(VLOOKUP(F737,[1]Trainingsarten!$A$9:$N$84,14,FALSE),"")</f>
        <v/>
      </c>
      <c r="S737" s="317">
        <f t="shared" si="112"/>
        <v>1.5374149659863945</v>
      </c>
      <c r="T737" s="393">
        <f t="shared" si="110"/>
        <v>18.742305056945227</v>
      </c>
      <c r="U737" s="92">
        <f t="shared" si="108"/>
        <v>21.405628695863172</v>
      </c>
      <c r="V737" s="318">
        <f t="shared" si="109"/>
        <v>7.886897886236742</v>
      </c>
      <c r="W737" s="321">
        <f t="shared" si="106"/>
        <v>0.8755783501265415</v>
      </c>
      <c r="X737" s="322"/>
      <c r="Y737" s="323"/>
      <c r="Z737" s="319"/>
      <c r="AA737" s="324"/>
      <c r="AB737" s="317"/>
    </row>
    <row r="738" spans="2:28" ht="16" thickBot="1" x14ac:dyDescent="0.25">
      <c r="B738" s="36">
        <f>SUM(K734:K740)</f>
        <v>118</v>
      </c>
      <c r="C738" s="325">
        <v>43826</v>
      </c>
      <c r="D738" s="319"/>
      <c r="E738" s="2257"/>
      <c r="F738" s="1756"/>
      <c r="G738" s="598"/>
      <c r="H738" s="1251" t="str">
        <f>IFERROR(VLOOKUP(F738,[1]Trainingsarten!$A$9:$K$84,10,FALSE),"")</f>
        <v/>
      </c>
      <c r="I738" s="701" t="str">
        <f t="shared" si="111"/>
        <v/>
      </c>
      <c r="J738" s="525"/>
      <c r="K738" s="524" t="str">
        <f>IFERROR(VLOOKUP(F738,[1]Trainingsarten!$A$9:$K$84,11,FALSE),"0")</f>
        <v>0</v>
      </c>
      <c r="L738" s="525"/>
      <c r="M738" s="1254"/>
      <c r="N738" s="144" t="str">
        <f t="shared" si="107"/>
        <v/>
      </c>
      <c r="O738" s="1255"/>
      <c r="P738" s="315" t="str">
        <f>IFERROR(VLOOKUP(F738,[1]Trainingsarten!$A$9:$N$84,12,FALSE),"")</f>
        <v/>
      </c>
      <c r="Q738" s="316" t="s">
        <v>14</v>
      </c>
      <c r="R738" s="316" t="str">
        <f>IFERROR(VLOOKUP(F738,[1]Trainingsarten!$A$9:$N$84,14,FALSE),"")</f>
        <v/>
      </c>
      <c r="S738" s="317" t="str">
        <f t="shared" si="112"/>
        <v/>
      </c>
      <c r="T738" s="393">
        <f t="shared" si="110"/>
        <v>16.06483290595305</v>
      </c>
      <c r="U738" s="92">
        <f t="shared" si="108"/>
        <v>20.89597086977119</v>
      </c>
      <c r="V738" s="318">
        <f t="shared" si="109"/>
        <v>2.6633236389179444</v>
      </c>
      <c r="W738" s="321">
        <f t="shared" si="106"/>
        <v>0.76880050255013388</v>
      </c>
      <c r="X738" s="322"/>
      <c r="Y738" s="323"/>
      <c r="Z738" s="319"/>
      <c r="AA738" s="324"/>
      <c r="AB738" s="317"/>
    </row>
    <row r="739" spans="2:28" x14ac:dyDescent="0.2">
      <c r="B739" s="37" t="s">
        <v>27</v>
      </c>
      <c r="C739" s="325">
        <v>43827</v>
      </c>
      <c r="D739" s="319">
        <v>159</v>
      </c>
      <c r="E739" s="2257"/>
      <c r="F739" s="1756" t="s">
        <v>222</v>
      </c>
      <c r="G739" s="598">
        <v>3.6006944444444446E-2</v>
      </c>
      <c r="H739" s="1251">
        <v>9.5299999999999994</v>
      </c>
      <c r="I739" s="701">
        <f t="shared" si="111"/>
        <v>3.7782732890287983E-3</v>
      </c>
      <c r="J739" s="525">
        <v>142</v>
      </c>
      <c r="K739" s="524">
        <v>63</v>
      </c>
      <c r="L739" s="525">
        <v>220</v>
      </c>
      <c r="M739" s="1254"/>
      <c r="N739" s="144">
        <f t="shared" si="107"/>
        <v>1.0719017713113344</v>
      </c>
      <c r="O739" s="1255" t="s">
        <v>276</v>
      </c>
      <c r="P739" s="315" t="str">
        <f>IFERROR(VLOOKUP(F739,[1]Trainingsarten!$A$9:$N$84,12,FALSE),"")</f>
        <v/>
      </c>
      <c r="Q739" s="316" t="s">
        <v>14</v>
      </c>
      <c r="R739" s="316" t="str">
        <f>IFERROR(VLOOKUP(F739,[1]Trainingsarten!$A$9:$N$84,14,FALSE),"")</f>
        <v/>
      </c>
      <c r="S739" s="317">
        <f t="shared" si="112"/>
        <v>1.5492957746478873</v>
      </c>
      <c r="T739" s="393">
        <f t="shared" si="110"/>
        <v>22.769856776531185</v>
      </c>
      <c r="U739" s="92">
        <f t="shared" si="108"/>
        <v>21.898447753824257</v>
      </c>
      <c r="V739" s="318">
        <f t="shared" si="109"/>
        <v>4.83113796381814</v>
      </c>
      <c r="W739" s="321">
        <f t="shared" si="106"/>
        <v>1.0397931868278083</v>
      </c>
      <c r="X739" s="322"/>
      <c r="Y739" s="323"/>
      <c r="Z739" s="319"/>
      <c r="AA739" s="324"/>
      <c r="AB739" s="317"/>
    </row>
    <row r="740" spans="2:28" ht="16" thickBot="1" x14ac:dyDescent="0.25">
      <c r="B740" s="38">
        <f>AVERAGE(W734:W740)</f>
        <v>0.81667888194212446</v>
      </c>
      <c r="C740" s="269">
        <v>43828</v>
      </c>
      <c r="D740" s="55"/>
      <c r="E740" s="2255"/>
      <c r="F740" s="1759"/>
      <c r="G740" s="1760"/>
      <c r="H740" s="1761" t="str">
        <f>IFERROR(VLOOKUP(F740,[1]Trainingsarten!$A$9:$K$84,10,FALSE),"")</f>
        <v/>
      </c>
      <c r="I740" s="1762" t="str">
        <f t="shared" si="111"/>
        <v/>
      </c>
      <c r="J740" s="1763"/>
      <c r="K740" s="1764" t="str">
        <f>IFERROR(VLOOKUP(F740,[1]Trainingsarten!$A$9:$K$84,11,FALSE),"0")</f>
        <v>0</v>
      </c>
      <c r="L740" s="1763"/>
      <c r="M740" s="1765"/>
      <c r="N740" s="49" t="str">
        <f t="shared" si="107"/>
        <v/>
      </c>
      <c r="O740" s="1766"/>
      <c r="P740" s="341" t="str">
        <f>IFERROR(VLOOKUP(F740,[1]Trainingsarten!$A$9:$N$84,12,FALSE),"")</f>
        <v/>
      </c>
      <c r="Q740" s="342" t="s">
        <v>14</v>
      </c>
      <c r="R740" s="342" t="str">
        <f>IFERROR(VLOOKUP(F740,[1]Trainingsarten!$A$9:$N$84,14,FALSE),"")</f>
        <v/>
      </c>
      <c r="S740" s="53" t="str">
        <f t="shared" si="112"/>
        <v/>
      </c>
      <c r="T740" s="55">
        <f t="shared" si="110"/>
        <v>19.517020094169588</v>
      </c>
      <c r="U740" s="343">
        <f t="shared" si="108"/>
        <v>21.377056140637965</v>
      </c>
      <c r="V740" s="343">
        <f t="shared" si="109"/>
        <v>-0.87140902270692777</v>
      </c>
      <c r="W740" s="94">
        <f t="shared" si="106"/>
        <v>0.91298913965368544</v>
      </c>
      <c r="X740" s="322"/>
      <c r="Y740" s="323"/>
      <c r="Z740" s="319"/>
      <c r="AA740" s="324"/>
      <c r="AB740" s="317"/>
    </row>
    <row r="741" spans="2:28" ht="16" thickBot="1" x14ac:dyDescent="0.25">
      <c r="B741" s="1877">
        <v>1</v>
      </c>
      <c r="C741" s="1878">
        <v>43829</v>
      </c>
      <c r="D741" s="1879"/>
      <c r="E741" s="2324"/>
      <c r="F741" s="1880"/>
      <c r="G741" s="1881"/>
      <c r="H741" s="1882" t="str">
        <f>IFERROR(VLOOKUP(F741,[1]Trainingsarten!$A$9:$K$84,10,FALSE),"")</f>
        <v/>
      </c>
      <c r="I741" s="1883" t="str">
        <f t="shared" si="111"/>
        <v/>
      </c>
      <c r="J741" s="1884"/>
      <c r="K741" s="1885" t="str">
        <f>IFERROR(VLOOKUP(F741,[1]Trainingsarten!$A$9:$K$84,11,FALSE),"0")</f>
        <v>0</v>
      </c>
      <c r="L741" s="1884"/>
      <c r="M741" s="1886"/>
      <c r="N741" s="1887" t="str">
        <f t="shared" si="107"/>
        <v/>
      </c>
      <c r="O741" s="1888"/>
      <c r="P741" s="1889" t="str">
        <f>IFERROR(VLOOKUP(F741,[1]Trainingsarten!$A$9:$N$84,12,FALSE),"")</f>
        <v/>
      </c>
      <c r="Q741" s="1890" t="s">
        <v>14</v>
      </c>
      <c r="R741" s="1890" t="str">
        <f>IFERROR(VLOOKUP(F741,[1]Trainingsarten!$A$9:$N$84,14,FALSE),"")</f>
        <v/>
      </c>
      <c r="S741" s="1891" t="str">
        <f t="shared" si="112"/>
        <v/>
      </c>
      <c r="T741" s="1276">
        <f t="shared" si="110"/>
        <v>16.728874366431075</v>
      </c>
      <c r="U741" s="1277">
        <f t="shared" si="108"/>
        <v>20.868078613479916</v>
      </c>
      <c r="V741" s="1892">
        <f t="shared" si="109"/>
        <v>1.8600360464683767</v>
      </c>
      <c r="W741" s="1893">
        <f t="shared" si="106"/>
        <v>0.80164900067152867</v>
      </c>
      <c r="X741" s="322"/>
      <c r="Y741" s="323"/>
      <c r="Z741" s="319"/>
      <c r="AA741" s="324"/>
      <c r="AB741" s="317"/>
    </row>
    <row r="742" spans="2:28" ht="16" thickBot="1" x14ac:dyDescent="0.25">
      <c r="B742" s="1894" t="s">
        <v>26</v>
      </c>
      <c r="C742" s="1895">
        <v>43830</v>
      </c>
      <c r="D742" s="1896">
        <v>160</v>
      </c>
      <c r="E742" s="2325"/>
      <c r="F742" s="1897" t="s">
        <v>268</v>
      </c>
      <c r="G742" s="1898">
        <v>4.4895833333333329E-2</v>
      </c>
      <c r="H742" s="1899">
        <v>12.39</v>
      </c>
      <c r="I742" s="1900">
        <f t="shared" si="111"/>
        <v>3.6235539413505512E-3</v>
      </c>
      <c r="J742" s="1901">
        <v>150</v>
      </c>
      <c r="K742" s="1902">
        <v>86</v>
      </c>
      <c r="L742" s="1901">
        <v>226</v>
      </c>
      <c r="M742" s="1903"/>
      <c r="N742" s="1904">
        <f t="shared" si="107"/>
        <v>1.0560442340356329</v>
      </c>
      <c r="O742" s="1905" t="s">
        <v>269</v>
      </c>
      <c r="P742" s="1906">
        <f>IFERROR(VLOOKUP(F742,[1]Trainingsarten!$A$9:$N$84,12,FALSE),"")</f>
        <v>243.25</v>
      </c>
      <c r="Q742" s="1907" t="s">
        <v>14</v>
      </c>
      <c r="R742" s="1907">
        <f>IFERROR(VLOOKUP(F742,[1]Trainingsarten!$A$9:$N$84,14,FALSE),"")</f>
        <v>267.75</v>
      </c>
      <c r="S742" s="1908">
        <f t="shared" si="112"/>
        <v>1.5066666666666666</v>
      </c>
      <c r="T742" s="1896">
        <f t="shared" si="110"/>
        <v>26.624749456940922</v>
      </c>
      <c r="U742" s="1909">
        <f t="shared" si="108"/>
        <v>22.418838646492301</v>
      </c>
      <c r="V742" s="1909">
        <f t="shared" si="109"/>
        <v>4.1392042470488413</v>
      </c>
      <c r="W742" s="1910">
        <f t="shared" si="106"/>
        <v>1.1876060966747128</v>
      </c>
      <c r="X742" s="322"/>
      <c r="Y742" s="323"/>
      <c r="Z742" s="319"/>
      <c r="AA742" s="324"/>
      <c r="AB742" s="317"/>
    </row>
    <row r="743" spans="2:28" ht="17" thickTop="1" thickBot="1" x14ac:dyDescent="0.25">
      <c r="B743" s="33">
        <f>SUM(H741:H747)</f>
        <v>32.480000000000004</v>
      </c>
      <c r="C743" s="59">
        <v>43831</v>
      </c>
      <c r="D743" s="60"/>
      <c r="E743" s="2247"/>
      <c r="F743" s="1911"/>
      <c r="G743" s="1247"/>
      <c r="H743" s="1248" t="str">
        <f>IFERROR(VLOOKUP(F743,[1]Trainingsarten!$A$9:$K$84,10,FALSE),"")</f>
        <v/>
      </c>
      <c r="I743" s="888" t="str">
        <f t="shared" si="111"/>
        <v/>
      </c>
      <c r="J743" s="552"/>
      <c r="K743" s="551" t="str">
        <f>IFERROR(VLOOKUP(F743,[1]Trainingsarten!$A$9:$K$84,11,FALSE),"0")</f>
        <v>0</v>
      </c>
      <c r="L743" s="552"/>
      <c r="M743" s="809"/>
      <c r="N743" s="69" t="str">
        <f t="shared" si="107"/>
        <v/>
      </c>
      <c r="O743" s="1249"/>
      <c r="P743" s="347" t="str">
        <f>IFERROR(VLOOKUP(F743,[1]Trainingsarten!$A$9:$N$84,12,FALSE),"")</f>
        <v/>
      </c>
      <c r="Q743" s="72" t="s">
        <v>14</v>
      </c>
      <c r="R743" s="72" t="str">
        <f>IFERROR(VLOOKUP(F743,[1]Trainingsarten!$A$9:$N$84,14,FALSE),"")</f>
        <v/>
      </c>
      <c r="S743" s="1250" t="str">
        <f t="shared" si="112"/>
        <v/>
      </c>
      <c r="T743" s="2">
        <f t="shared" si="110"/>
        <v>22.821213820235076</v>
      </c>
      <c r="U743" s="4">
        <f t="shared" si="108"/>
        <v>21.885056773956769</v>
      </c>
      <c r="V743" s="349">
        <f t="shared" si="109"/>
        <v>-4.2059108104486214</v>
      </c>
      <c r="W743" s="350">
        <f t="shared" si="106"/>
        <v>1.0427760848851138</v>
      </c>
      <c r="X743" s="322"/>
      <c r="Y743" s="323"/>
      <c r="Z743" s="319"/>
      <c r="AA743" s="324"/>
      <c r="AB743" s="317"/>
    </row>
    <row r="744" spans="2:28" x14ac:dyDescent="0.2">
      <c r="B744" s="35" t="s">
        <v>9</v>
      </c>
      <c r="C744" s="325">
        <v>43832</v>
      </c>
      <c r="D744" s="319">
        <v>1</v>
      </c>
      <c r="E744" s="2257" t="s">
        <v>40</v>
      </c>
      <c r="F744" s="1912" t="s">
        <v>277</v>
      </c>
      <c r="G744" s="1913">
        <v>3.605324074074074E-2</v>
      </c>
      <c r="H744" s="1914">
        <v>9.5500000000000007</v>
      </c>
      <c r="I744" s="1915">
        <f t="shared" si="111"/>
        <v>3.7752084545278259E-3</v>
      </c>
      <c r="J744" s="1916">
        <v>144</v>
      </c>
      <c r="K744" s="1917">
        <v>64</v>
      </c>
      <c r="L744" s="1916">
        <v>219</v>
      </c>
      <c r="M744" s="1918"/>
      <c r="N744" s="1919">
        <f t="shared" si="107"/>
        <v>1.066163944674533</v>
      </c>
      <c r="O744" s="1920" t="s">
        <v>276</v>
      </c>
      <c r="P744" s="315">
        <f>IFERROR(VLOOKUP(F744,[1]Trainingsarten!$A$9:$N$84,12,FALSE),"")</f>
        <v>205</v>
      </c>
      <c r="Q744" s="316" t="s">
        <v>14</v>
      </c>
      <c r="R744" s="316">
        <f>IFERROR(VLOOKUP(F744,[1]Trainingsarten!$A$9:$N$84,14,FALSE),"")</f>
        <v>224.4</v>
      </c>
      <c r="S744" s="317">
        <f t="shared" si="112"/>
        <v>1.5208333333333333</v>
      </c>
      <c r="T744" s="393">
        <f t="shared" si="110"/>
        <v>28.703897560201494</v>
      </c>
      <c r="U744" s="92">
        <f t="shared" si="108"/>
        <v>22.887793517433991</v>
      </c>
      <c r="V744" s="318">
        <f t="shared" si="109"/>
        <v>-0.93615704627830709</v>
      </c>
      <c r="W744" s="321">
        <f t="shared" si="106"/>
        <v>1.2541137938149121</v>
      </c>
      <c r="X744" s="322"/>
      <c r="Y744" s="323"/>
      <c r="Z744" s="319"/>
      <c r="AA744" s="324"/>
      <c r="AB744" s="317"/>
    </row>
    <row r="745" spans="2:28" ht="16" thickBot="1" x14ac:dyDescent="0.25">
      <c r="B745" s="36">
        <f>SUM(K741:K747)</f>
        <v>218</v>
      </c>
      <c r="C745" s="325">
        <v>43833</v>
      </c>
      <c r="D745" s="319"/>
      <c r="E745" s="2257"/>
      <c r="F745" s="1912"/>
      <c r="G745" s="1913"/>
      <c r="H745" s="1914" t="str">
        <f>IFERROR(VLOOKUP(F745,[1]Trainingsarten!$A$9:$K$84,10,FALSE),"")</f>
        <v/>
      </c>
      <c r="I745" s="1915" t="str">
        <f t="shared" si="111"/>
        <v/>
      </c>
      <c r="J745" s="1916"/>
      <c r="K745" s="1917" t="str">
        <f>IFERROR(VLOOKUP(F745,[1]Trainingsarten!$A$9:$K$84,11,FALSE),"0")</f>
        <v>0</v>
      </c>
      <c r="L745" s="1916"/>
      <c r="M745" s="1918"/>
      <c r="N745" s="1919" t="str">
        <f t="shared" si="107"/>
        <v/>
      </c>
      <c r="O745" s="1920"/>
      <c r="P745" s="315" t="str">
        <f>IFERROR(VLOOKUP(F745,[1]Trainingsarten!$A$9:$N$84,12,FALSE),"")</f>
        <v/>
      </c>
      <c r="Q745" s="316" t="s">
        <v>14</v>
      </c>
      <c r="R745" s="316" t="str">
        <f>IFERROR(VLOOKUP(F745,[1]Trainingsarten!$A$9:$N$84,14,FALSE),"")</f>
        <v/>
      </c>
      <c r="S745" s="317" t="str">
        <f t="shared" si="112"/>
        <v/>
      </c>
      <c r="T745" s="393">
        <f t="shared" si="110"/>
        <v>24.603340765886994</v>
      </c>
      <c r="U745" s="92">
        <f t="shared" si="108"/>
        <v>22.342846052733183</v>
      </c>
      <c r="V745" s="318">
        <f t="shared" si="109"/>
        <v>-5.8161040427675026</v>
      </c>
      <c r="W745" s="321">
        <f t="shared" ref="W745:W808" si="113">T745/U745</f>
        <v>1.1011730872521179</v>
      </c>
      <c r="X745" s="322"/>
      <c r="Y745" s="323"/>
      <c r="Z745" s="319"/>
      <c r="AA745" s="324"/>
      <c r="AB745" s="317"/>
    </row>
    <row r="746" spans="2:28" x14ac:dyDescent="0.2">
      <c r="B746" s="37" t="s">
        <v>27</v>
      </c>
      <c r="C746" s="325">
        <v>43834</v>
      </c>
      <c r="D746" s="319">
        <v>2</v>
      </c>
      <c r="E746" s="2257" t="s">
        <v>40</v>
      </c>
      <c r="F746" s="1912" t="s">
        <v>278</v>
      </c>
      <c r="G746" s="1913">
        <v>4.0173611111111111E-2</v>
      </c>
      <c r="H746" s="1914">
        <v>10.54</v>
      </c>
      <c r="I746" s="1915">
        <f t="shared" si="111"/>
        <v>3.8115380560826482E-3</v>
      </c>
      <c r="J746" s="1916">
        <v>147</v>
      </c>
      <c r="K746" s="1917">
        <v>68</v>
      </c>
      <c r="L746" s="1916">
        <v>216</v>
      </c>
      <c r="M746" s="1918"/>
      <c r="N746" s="1919">
        <f t="shared" si="107"/>
        <v>1.0616783256393554</v>
      </c>
      <c r="O746" s="1920" t="s">
        <v>276</v>
      </c>
      <c r="P746" s="315">
        <f>IFERROR(VLOOKUP(F746,[1]Trainingsarten!$A$9:$N$84,12,FALSE),"")</f>
        <v>205</v>
      </c>
      <c r="Q746" s="316" t="s">
        <v>14</v>
      </c>
      <c r="R746" s="316">
        <f>IFERROR(VLOOKUP(F746,[1]Trainingsarten!$A$9:$N$84,14,FALSE),"")</f>
        <v>224.4</v>
      </c>
      <c r="S746" s="317">
        <f t="shared" si="112"/>
        <v>1.4693877551020409</v>
      </c>
      <c r="T746" s="393">
        <f t="shared" si="110"/>
        <v>30.802863513617424</v>
      </c>
      <c r="U746" s="92">
        <f t="shared" si="108"/>
        <v>23.429921146715728</v>
      </c>
      <c r="V746" s="318">
        <f t="shared" si="109"/>
        <v>-2.2604947131538111</v>
      </c>
      <c r="W746" s="321">
        <f t="shared" si="113"/>
        <v>1.3146806308366596</v>
      </c>
      <c r="X746" s="322"/>
      <c r="Y746" s="323"/>
      <c r="Z746" s="319"/>
      <c r="AA746" s="324"/>
      <c r="AB746" s="317"/>
    </row>
    <row r="747" spans="2:28" ht="16" thickBot="1" x14ac:dyDescent="0.25">
      <c r="B747" s="38">
        <f>AVERAGE(W741:W747)</f>
        <v>1.1223360598245873</v>
      </c>
      <c r="C747" s="1921">
        <v>43835</v>
      </c>
      <c r="D747" s="1922"/>
      <c r="E747" s="2326"/>
      <c r="F747" s="1923"/>
      <c r="G747" s="1924"/>
      <c r="H747" s="1925" t="str">
        <f>IFERROR(VLOOKUP(F747,[1]Trainingsarten!$A$9:$K$84,10,FALSE),"")</f>
        <v/>
      </c>
      <c r="I747" s="1926" t="str">
        <f t="shared" si="111"/>
        <v/>
      </c>
      <c r="J747" s="1927"/>
      <c r="K747" s="1928" t="str">
        <f>IFERROR(VLOOKUP(F747,[1]Trainingsarten!$A$9:$K$84,11,FALSE),"0")</f>
        <v>0</v>
      </c>
      <c r="L747" s="1927"/>
      <c r="M747" s="1929"/>
      <c r="N747" s="1930" t="str">
        <f t="shared" si="107"/>
        <v/>
      </c>
      <c r="O747" s="1931"/>
      <c r="P747" s="341" t="str">
        <f>IFERROR(VLOOKUP(F747,[1]Trainingsarten!$A$9:$N$84,12,FALSE),"")</f>
        <v/>
      </c>
      <c r="Q747" s="342" t="s">
        <v>14</v>
      </c>
      <c r="R747" s="342" t="str">
        <f>IFERROR(VLOOKUP(F747,[1]Trainingsarten!$A$9:$N$84,14,FALSE),"")</f>
        <v/>
      </c>
      <c r="S747" s="1932" t="str">
        <f t="shared" si="112"/>
        <v/>
      </c>
      <c r="T747" s="1922">
        <f t="shared" si="110"/>
        <v>26.402454440243506</v>
      </c>
      <c r="U747" s="343">
        <f t="shared" si="108"/>
        <v>22.872065881317734</v>
      </c>
      <c r="V747" s="343">
        <f t="shared" si="109"/>
        <v>-7.3729423669016967</v>
      </c>
      <c r="W747" s="345">
        <f t="shared" si="113"/>
        <v>1.154353724637067</v>
      </c>
      <c r="X747" s="322"/>
      <c r="Y747" s="323"/>
      <c r="Z747" s="319"/>
      <c r="AA747" s="324"/>
      <c r="AB747" s="317"/>
    </row>
    <row r="748" spans="2:28" ht="16" thickBot="1" x14ac:dyDescent="0.25">
      <c r="B748" s="1877">
        <f>B741+1</f>
        <v>2</v>
      </c>
      <c r="C748" s="1933">
        <v>43836</v>
      </c>
      <c r="D748" s="1879">
        <v>3</v>
      </c>
      <c r="E748" s="2324" t="s">
        <v>40</v>
      </c>
      <c r="F748" s="1880" t="s">
        <v>56</v>
      </c>
      <c r="G748" s="1881">
        <v>3.4236111111111113E-2</v>
      </c>
      <c r="H748" s="1882">
        <v>9.14</v>
      </c>
      <c r="I748" s="1883">
        <f t="shared" si="111"/>
        <v>3.7457451981522004E-3</v>
      </c>
      <c r="J748" s="1884">
        <v>144</v>
      </c>
      <c r="K748" s="1885">
        <v>65</v>
      </c>
      <c r="L748" s="1884">
        <v>216</v>
      </c>
      <c r="M748" s="1886"/>
      <c r="N748" s="1887">
        <f t="shared" si="107"/>
        <v>1.0433521669551586</v>
      </c>
      <c r="O748" s="1888" t="s">
        <v>171</v>
      </c>
      <c r="P748" s="1934">
        <f>IFERROR(VLOOKUP(F748,[1]Trainingsarten!$A$9:$N$84,12,FALSE),"")</f>
        <v>279.53100000000006</v>
      </c>
      <c r="Q748" s="1890" t="s">
        <v>14</v>
      </c>
      <c r="R748" s="1890">
        <f>IFERROR(VLOOKUP(F748,[1]Trainingsarten!$A$9:$N$84,14,FALSE),"")</f>
        <v>306.15300000000002</v>
      </c>
      <c r="S748" s="1891">
        <f t="shared" si="112"/>
        <v>1.5</v>
      </c>
      <c r="T748" s="1276">
        <f t="shared" si="110"/>
        <v>31.916389520208721</v>
      </c>
      <c r="U748" s="1277">
        <f t="shared" si="108"/>
        <v>23.87511193176255</v>
      </c>
      <c r="V748" s="1935">
        <f t="shared" si="109"/>
        <v>-3.5303885589257717</v>
      </c>
      <c r="W748" s="350">
        <f t="shared" si="113"/>
        <v>1.3368058592323648</v>
      </c>
      <c r="X748" s="322"/>
      <c r="Y748" s="323"/>
      <c r="Z748" s="319"/>
      <c r="AA748" s="324"/>
      <c r="AB748" s="317"/>
    </row>
    <row r="749" spans="2:28" x14ac:dyDescent="0.2">
      <c r="B749" s="1894" t="s">
        <v>26</v>
      </c>
      <c r="C749" s="325">
        <v>43837</v>
      </c>
      <c r="D749" s="319"/>
      <c r="E749" s="2257"/>
      <c r="F749" s="1936"/>
      <c r="G749" s="1913"/>
      <c r="H749" s="1914" t="str">
        <f>IFERROR(VLOOKUP(F749,[1]Trainingsarten!$A$9:$K$84,10,FALSE),"")</f>
        <v/>
      </c>
      <c r="I749" s="1915" t="str">
        <f t="shared" si="111"/>
        <v/>
      </c>
      <c r="J749" s="1916"/>
      <c r="K749" s="1917" t="str">
        <f>IFERROR(VLOOKUP(F749,[1]Trainingsarten!$A$9:$K$84,11,FALSE),"0")</f>
        <v>0</v>
      </c>
      <c r="L749" s="1916"/>
      <c r="M749" s="1918"/>
      <c r="N749" s="1919" t="str">
        <f t="shared" si="107"/>
        <v/>
      </c>
      <c r="O749" s="1920"/>
      <c r="P749" s="315" t="str">
        <f>IFERROR(VLOOKUP(F749,[1]Trainingsarten!$A$9:$N$84,12,FALSE),"")</f>
        <v/>
      </c>
      <c r="Q749" s="316" t="s">
        <v>14</v>
      </c>
      <c r="R749" s="316" t="str">
        <f>IFERROR(VLOOKUP(F749,[1]Trainingsarten!$A$9:$N$84,14,FALSE),"")</f>
        <v/>
      </c>
      <c r="S749" s="317" t="str">
        <f t="shared" si="112"/>
        <v/>
      </c>
      <c r="T749" s="393">
        <f t="shared" si="110"/>
        <v>27.356905303036047</v>
      </c>
      <c r="U749" s="92">
        <f t="shared" si="108"/>
        <v>23.306656885768202</v>
      </c>
      <c r="V749" s="318">
        <f t="shared" si="109"/>
        <v>-8.0412775884461709</v>
      </c>
      <c r="W749" s="321">
        <f t="shared" si="113"/>
        <v>1.1737807544479302</v>
      </c>
      <c r="X749" s="322"/>
      <c r="Y749" s="323"/>
      <c r="Z749" s="319"/>
      <c r="AA749" s="324"/>
      <c r="AB749" s="317"/>
    </row>
    <row r="750" spans="2:28" ht="16" thickBot="1" x14ac:dyDescent="0.25">
      <c r="B750" s="33">
        <f>SUM(H748:H754)</f>
        <v>18.66</v>
      </c>
      <c r="C750" s="325">
        <v>43838</v>
      </c>
      <c r="D750" s="319"/>
      <c r="E750" s="2257"/>
      <c r="F750" s="1936"/>
      <c r="G750" s="1913"/>
      <c r="H750" s="1914" t="str">
        <f>IFERROR(VLOOKUP(F750,[1]Trainingsarten!$A$9:$K$84,10,FALSE),"")</f>
        <v/>
      </c>
      <c r="I750" s="1915" t="str">
        <f t="shared" si="111"/>
        <v/>
      </c>
      <c r="J750" s="1916"/>
      <c r="K750" s="1917" t="str">
        <f>IFERROR(VLOOKUP(F750,[1]Trainingsarten!$A$9:$K$84,11,FALSE),"0")</f>
        <v>0</v>
      </c>
      <c r="L750" s="1916"/>
      <c r="M750" s="1918"/>
      <c r="N750" s="1919" t="str">
        <f t="shared" ref="N750:N813" si="114">IFERROR((L750/67)/(1/(I750*24)/3.6),"")</f>
        <v/>
      </c>
      <c r="O750" s="1920"/>
      <c r="P750" s="315" t="str">
        <f>IFERROR(VLOOKUP(F750,[1]Trainingsarten!$A$9:$N$84,12,FALSE),"")</f>
        <v/>
      </c>
      <c r="Q750" s="316" t="s">
        <v>14</v>
      </c>
      <c r="R750" s="316" t="str">
        <f>IFERROR(VLOOKUP(F750,[1]Trainingsarten!$A$9:$N$84,14,FALSE),"")</f>
        <v/>
      </c>
      <c r="S750" s="317" t="str">
        <f t="shared" si="112"/>
        <v/>
      </c>
      <c r="T750" s="393">
        <f t="shared" si="110"/>
        <v>23.448775974030898</v>
      </c>
      <c r="U750" s="92">
        <f t="shared" si="108"/>
        <v>22.751736483726102</v>
      </c>
      <c r="V750" s="318">
        <f t="shared" si="109"/>
        <v>-4.050248417267845</v>
      </c>
      <c r="W750" s="321">
        <f t="shared" si="113"/>
        <v>1.0306367600030606</v>
      </c>
      <c r="X750" s="322"/>
      <c r="Y750" s="323"/>
      <c r="Z750" s="319"/>
      <c r="AA750" s="324"/>
      <c r="AB750" s="317"/>
    </row>
    <row r="751" spans="2:28" x14ac:dyDescent="0.2">
      <c r="B751" s="35" t="s">
        <v>9</v>
      </c>
      <c r="C751" s="325">
        <v>43839</v>
      </c>
      <c r="D751" s="319"/>
      <c r="E751" s="2257"/>
      <c r="F751" s="1936"/>
      <c r="G751" s="1913"/>
      <c r="H751" s="1914" t="str">
        <f>IFERROR(VLOOKUP(F751,[1]Trainingsarten!$A$9:$K$84,10,FALSE),"")</f>
        <v/>
      </c>
      <c r="I751" s="1915" t="str">
        <f t="shared" si="111"/>
        <v/>
      </c>
      <c r="J751" s="1916"/>
      <c r="K751" s="1917" t="str">
        <f>IFERROR(VLOOKUP(F751,[1]Trainingsarten!$A$9:$K$84,11,FALSE),"0")</f>
        <v>0</v>
      </c>
      <c r="L751" s="1916"/>
      <c r="M751" s="1918"/>
      <c r="N751" s="1919" t="str">
        <f t="shared" si="114"/>
        <v/>
      </c>
      <c r="O751" s="1920"/>
      <c r="P751" s="315" t="str">
        <f>IFERROR(VLOOKUP(F751,[1]Trainingsarten!$A$9:$N$84,12,FALSE),"")</f>
        <v/>
      </c>
      <c r="Q751" s="316" t="s">
        <v>14</v>
      </c>
      <c r="R751" s="316" t="str">
        <f>IFERROR(VLOOKUP(F751,[1]Trainingsarten!$A$9:$N$84,14,FALSE),"")</f>
        <v/>
      </c>
      <c r="S751" s="317" t="str">
        <f t="shared" si="112"/>
        <v/>
      </c>
      <c r="T751" s="393">
        <f t="shared" si="110"/>
        <v>20.098950834883627</v>
      </c>
      <c r="U751" s="92">
        <f t="shared" si="108"/>
        <v>22.210028472208815</v>
      </c>
      <c r="V751" s="318">
        <f t="shared" si="109"/>
        <v>-0.69703949030479606</v>
      </c>
      <c r="W751" s="321">
        <f t="shared" si="113"/>
        <v>0.90494935024658985</v>
      </c>
      <c r="X751" s="322"/>
      <c r="Y751" s="323"/>
      <c r="Z751" s="319"/>
      <c r="AA751" s="324"/>
      <c r="AB751" s="317"/>
    </row>
    <row r="752" spans="2:28" ht="16" thickBot="1" x14ac:dyDescent="0.25">
      <c r="B752" s="36">
        <f>SUM(K748:K754)</f>
        <v>128</v>
      </c>
      <c r="C752" s="325">
        <v>43840</v>
      </c>
      <c r="D752" s="319"/>
      <c r="E752" s="2257"/>
      <c r="F752" s="1936"/>
      <c r="G752" s="1913"/>
      <c r="H752" s="1914"/>
      <c r="I752" s="1915" t="str">
        <f t="shared" si="111"/>
        <v/>
      </c>
      <c r="J752" s="1916"/>
      <c r="K752" s="1917" t="str">
        <f>IFERROR(VLOOKUP(F752,[1]Trainingsarten!$A$9:$K$84,11,FALSE),"0")</f>
        <v>0</v>
      </c>
      <c r="L752" s="1916"/>
      <c r="M752" s="1918"/>
      <c r="N752" s="1919" t="str">
        <f t="shared" si="114"/>
        <v/>
      </c>
      <c r="O752" s="1920"/>
      <c r="P752" s="315" t="str">
        <f>IFERROR(VLOOKUP(F752,[1]Trainingsarten!$A$9:$N$84,12,FALSE),"")</f>
        <v/>
      </c>
      <c r="Q752" s="316" t="s">
        <v>14</v>
      </c>
      <c r="R752" s="316" t="str">
        <f>IFERROR(VLOOKUP(F752,[1]Trainingsarten!$A$9:$N$84,14,FALSE),"")</f>
        <v/>
      </c>
      <c r="S752" s="317" t="str">
        <f t="shared" si="112"/>
        <v/>
      </c>
      <c r="T752" s="393">
        <f t="shared" si="110"/>
        <v>17.227672144185966</v>
      </c>
      <c r="U752" s="92">
        <f t="shared" si="108"/>
        <v>21.681218270489559</v>
      </c>
      <c r="V752" s="318">
        <f t="shared" si="109"/>
        <v>2.111077637325188</v>
      </c>
      <c r="W752" s="321">
        <f t="shared" si="113"/>
        <v>0.79458967338724951</v>
      </c>
      <c r="X752" s="322"/>
      <c r="Y752" s="323"/>
      <c r="Z752" s="319"/>
      <c r="AA752" s="324"/>
      <c r="AB752" s="317"/>
    </row>
    <row r="753" spans="2:28" x14ac:dyDescent="0.2">
      <c r="B753" s="37" t="s">
        <v>27</v>
      </c>
      <c r="C753" s="325">
        <v>43841</v>
      </c>
      <c r="D753" s="319">
        <v>4</v>
      </c>
      <c r="E753" s="2257" t="s">
        <v>40</v>
      </c>
      <c r="F753" s="1936" t="s">
        <v>278</v>
      </c>
      <c r="G753" s="1913">
        <v>3.6388888888888887E-2</v>
      </c>
      <c r="H753" s="1914">
        <v>9.52</v>
      </c>
      <c r="I753" s="1915">
        <f t="shared" si="111"/>
        <v>3.8223622782446311E-3</v>
      </c>
      <c r="J753" s="1916">
        <v>139</v>
      </c>
      <c r="K753" s="1917">
        <v>63</v>
      </c>
      <c r="L753" s="1916">
        <v>216</v>
      </c>
      <c r="M753" s="1918"/>
      <c r="N753" s="1919">
        <f t="shared" si="114"/>
        <v>1.0646933400225762</v>
      </c>
      <c r="O753" s="1920" t="s">
        <v>276</v>
      </c>
      <c r="P753" s="315">
        <f>IFERROR(VLOOKUP(F753,[1]Trainingsarten!$A$9:$N$84,12,FALSE),"")</f>
        <v>205</v>
      </c>
      <c r="Q753" s="316" t="s">
        <v>14</v>
      </c>
      <c r="R753" s="316">
        <f>IFERROR(VLOOKUP(F753,[1]Trainingsarten!$A$9:$N$84,14,FALSE),"")</f>
        <v>224.4</v>
      </c>
      <c r="S753" s="317">
        <f t="shared" si="112"/>
        <v>1.5539568345323742</v>
      </c>
      <c r="T753" s="393">
        <f t="shared" si="110"/>
        <v>23.766576123587971</v>
      </c>
      <c r="U753" s="92">
        <f t="shared" si="108"/>
        <v>22.664998787858856</v>
      </c>
      <c r="V753" s="318">
        <f t="shared" si="109"/>
        <v>4.4535461263035927</v>
      </c>
      <c r="W753" s="321">
        <f t="shared" si="113"/>
        <v>1.0486025764236619</v>
      </c>
      <c r="X753" s="322"/>
      <c r="Y753" s="323"/>
      <c r="Z753" s="319"/>
      <c r="AA753" s="324"/>
      <c r="AB753" s="317"/>
    </row>
    <row r="754" spans="2:28" ht="16" thickBot="1" x14ac:dyDescent="0.25">
      <c r="B754" s="38">
        <f>AVERAGE(W748:W754)</f>
        <v>1.0300127410265749</v>
      </c>
      <c r="C754" s="1921">
        <v>43842</v>
      </c>
      <c r="D754" s="1922"/>
      <c r="E754" s="2326"/>
      <c r="F754" s="1937"/>
      <c r="G754" s="1924"/>
      <c r="H754" s="1925" t="str">
        <f>IFERROR(VLOOKUP(F754,[1]Trainingsarten!$A$9:$K$84,10,FALSE),"")</f>
        <v/>
      </c>
      <c r="I754" s="1926" t="str">
        <f t="shared" si="111"/>
        <v/>
      </c>
      <c r="J754" s="1927"/>
      <c r="K754" s="1928" t="str">
        <f>IFERROR(VLOOKUP(F754,[1]Trainingsarten!$A$9:$K$84,11,FALSE),"0")</f>
        <v>0</v>
      </c>
      <c r="L754" s="1927"/>
      <c r="M754" s="1929"/>
      <c r="N754" s="1930" t="str">
        <f t="shared" si="114"/>
        <v/>
      </c>
      <c r="O754" s="1931"/>
      <c r="P754" s="341" t="str">
        <f>IFERROR(VLOOKUP(F754,[1]Trainingsarten!$A$9:$N$84,12,FALSE),"")</f>
        <v/>
      </c>
      <c r="Q754" s="342" t="s">
        <v>14</v>
      </c>
      <c r="R754" s="342" t="str">
        <f>IFERROR(VLOOKUP(F754,[1]Trainingsarten!$A$9:$N$84,14,FALSE),"")</f>
        <v/>
      </c>
      <c r="S754" s="1932" t="str">
        <f t="shared" si="112"/>
        <v/>
      </c>
      <c r="T754" s="1922">
        <f t="shared" si="110"/>
        <v>20.371350963075404</v>
      </c>
      <c r="U754" s="343">
        <f t="shared" si="108"/>
        <v>22.125355959576503</v>
      </c>
      <c r="V754" s="343">
        <f t="shared" si="109"/>
        <v>-1.1015773357291145</v>
      </c>
      <c r="W754" s="94">
        <f t="shared" si="113"/>
        <v>0.92072421344516653</v>
      </c>
      <c r="X754" s="322"/>
      <c r="Y754" s="323"/>
      <c r="Z754" s="319"/>
      <c r="AA754" s="324"/>
      <c r="AB754" s="317"/>
    </row>
    <row r="755" spans="2:28" ht="16" thickBot="1" x14ac:dyDescent="0.25">
      <c r="B755" s="1877">
        <f>B748+1</f>
        <v>3</v>
      </c>
      <c r="C755" s="1878">
        <v>43843</v>
      </c>
      <c r="D755" s="1879"/>
      <c r="E755" s="2324"/>
      <c r="F755" s="1880"/>
      <c r="G755" s="1881"/>
      <c r="H755" s="1882" t="str">
        <f>IFERROR(VLOOKUP(F755,[1]Trainingsarten!$A$9:$K$84,10,FALSE),"")</f>
        <v/>
      </c>
      <c r="I755" s="1883" t="str">
        <f t="shared" si="111"/>
        <v/>
      </c>
      <c r="J755" s="1884"/>
      <c r="K755" s="1885" t="str">
        <f>IFERROR(VLOOKUP(F755,[1]Trainingsarten!$A$9:$K$84,11,FALSE),"0")</f>
        <v>0</v>
      </c>
      <c r="L755" s="1884"/>
      <c r="M755" s="1886"/>
      <c r="N755" s="1887" t="str">
        <f t="shared" si="114"/>
        <v/>
      </c>
      <c r="O755" s="1888"/>
      <c r="P755" s="1934" t="str">
        <f>IFERROR(VLOOKUP(F755,[1]Trainingsarten!$A$9:$N$84,12,FALSE),"")</f>
        <v/>
      </c>
      <c r="Q755" s="1890" t="s">
        <v>14</v>
      </c>
      <c r="R755" s="1890" t="str">
        <f>IFERROR(VLOOKUP(F755,[1]Trainingsarten!$A$9:$N$84,14,FALSE),"")</f>
        <v/>
      </c>
      <c r="S755" s="1891" t="str">
        <f t="shared" si="112"/>
        <v/>
      </c>
      <c r="T755" s="1938">
        <f t="shared" si="110"/>
        <v>17.461157968350346</v>
      </c>
      <c r="U755" s="1277">
        <f t="shared" si="108"/>
        <v>21.598561770062776</v>
      </c>
      <c r="V755" s="1935">
        <f t="shared" si="109"/>
        <v>1.7540049965010986</v>
      </c>
      <c r="W755" s="1939">
        <f t="shared" si="113"/>
        <v>0.80844077278112181</v>
      </c>
      <c r="X755" s="322"/>
      <c r="Y755" s="323"/>
      <c r="Z755" s="319"/>
      <c r="AA755" s="324"/>
      <c r="AB755" s="317"/>
    </row>
    <row r="756" spans="2:28" x14ac:dyDescent="0.2">
      <c r="B756" s="1894" t="s">
        <v>26</v>
      </c>
      <c r="C756" s="325">
        <v>43844</v>
      </c>
      <c r="D756" s="319">
        <v>5</v>
      </c>
      <c r="E756" s="2257" t="s">
        <v>40</v>
      </c>
      <c r="F756" s="1936" t="s">
        <v>277</v>
      </c>
      <c r="G756" s="1913">
        <v>3.366898148148148E-2</v>
      </c>
      <c r="H756" s="1914">
        <v>8.65</v>
      </c>
      <c r="I756" s="1915">
        <f t="shared" si="111"/>
        <v>3.8923678013273386E-3</v>
      </c>
      <c r="J756" s="1916">
        <v>139</v>
      </c>
      <c r="K756" s="1917">
        <v>56</v>
      </c>
      <c r="L756" s="1916">
        <v>212</v>
      </c>
      <c r="M756" s="1918"/>
      <c r="N756" s="1919">
        <f t="shared" si="114"/>
        <v>1.0641152618410834</v>
      </c>
      <c r="O756" s="1920" t="s">
        <v>276</v>
      </c>
      <c r="P756" s="315">
        <f>IFERROR(VLOOKUP(F756,[1]Trainingsarten!$A$9:$N$84,12,FALSE),"")</f>
        <v>205</v>
      </c>
      <c r="Q756" s="316" t="s">
        <v>14</v>
      </c>
      <c r="R756" s="316">
        <f>IFERROR(VLOOKUP(F756,[1]Trainingsarten!$A$9:$N$84,14,FALSE),"")</f>
        <v>224.4</v>
      </c>
      <c r="S756" s="317">
        <f t="shared" si="112"/>
        <v>1.525179856115108</v>
      </c>
      <c r="T756" s="393">
        <f t="shared" si="110"/>
        <v>22.96670683001458</v>
      </c>
      <c r="U756" s="92">
        <f t="shared" si="108"/>
        <v>22.417643632680328</v>
      </c>
      <c r="V756" s="318">
        <f t="shared" si="109"/>
        <v>4.1374038017124306</v>
      </c>
      <c r="W756" s="321">
        <f t="shared" si="113"/>
        <v>1.02449245809822</v>
      </c>
      <c r="X756" s="322"/>
      <c r="Y756" s="323"/>
      <c r="Z756" s="319"/>
      <c r="AA756" s="324"/>
      <c r="AB756" s="317"/>
    </row>
    <row r="757" spans="2:28" ht="16" thickBot="1" x14ac:dyDescent="0.25">
      <c r="B757" s="33">
        <f>SUM(H755:H761)</f>
        <v>27.14</v>
      </c>
      <c r="C757" s="325">
        <v>43845</v>
      </c>
      <c r="D757" s="319"/>
      <c r="E757" s="2257"/>
      <c r="F757" s="1912"/>
      <c r="G757" s="1913"/>
      <c r="H757" s="1914" t="str">
        <f>IFERROR(VLOOKUP(F757,[1]Trainingsarten!$A$9:$K$84,10,FALSE),"")</f>
        <v/>
      </c>
      <c r="I757" s="1915" t="str">
        <f t="shared" si="111"/>
        <v/>
      </c>
      <c r="J757" s="1916"/>
      <c r="K757" s="1917" t="str">
        <f>IFERROR(VLOOKUP(F757,[1]Trainingsarten!$A$9:$K$84,11,FALSE),"0")</f>
        <v>0</v>
      </c>
      <c r="L757" s="1916"/>
      <c r="M757" s="1918"/>
      <c r="N757" s="1919" t="str">
        <f t="shared" si="114"/>
        <v/>
      </c>
      <c r="O757" s="1920"/>
      <c r="P757" s="315" t="str">
        <f>IFERROR(VLOOKUP(F757,[1]Trainingsarten!$A$9:$N$84,12,FALSE),"")</f>
        <v/>
      </c>
      <c r="Q757" s="316" t="s">
        <v>14</v>
      </c>
      <c r="R757" s="316" t="str">
        <f>IFERROR(VLOOKUP(F757,[1]Trainingsarten!$A$9:$N$84,14,FALSE),"")</f>
        <v/>
      </c>
      <c r="S757" s="317" t="str">
        <f t="shared" si="112"/>
        <v/>
      </c>
      <c r="T757" s="393">
        <f t="shared" si="110"/>
        <v>19.685748711441068</v>
      </c>
      <c r="U757" s="92">
        <f t="shared" si="108"/>
        <v>21.883890212854606</v>
      </c>
      <c r="V757" s="318">
        <f t="shared" si="109"/>
        <v>-0.54906319733425235</v>
      </c>
      <c r="W757" s="321">
        <f t="shared" si="113"/>
        <v>0.89955435345209556</v>
      </c>
      <c r="X757" s="322"/>
      <c r="Y757" s="323"/>
      <c r="Z757" s="319"/>
      <c r="AA757" s="324"/>
      <c r="AB757" s="317"/>
    </row>
    <row r="758" spans="2:28" x14ac:dyDescent="0.2">
      <c r="B758" s="35" t="s">
        <v>9</v>
      </c>
      <c r="C758" s="325">
        <v>43846</v>
      </c>
      <c r="D758" s="319">
        <v>6</v>
      </c>
      <c r="E758" s="2257" t="s">
        <v>40</v>
      </c>
      <c r="F758" s="1912" t="s">
        <v>279</v>
      </c>
      <c r="G758" s="1913">
        <v>3.7534722222222219E-2</v>
      </c>
      <c r="H758" s="1914">
        <v>10.130000000000001</v>
      </c>
      <c r="I758" s="1915">
        <f t="shared" si="111"/>
        <v>3.7053032795875832E-3</v>
      </c>
      <c r="J758" s="1916">
        <v>144</v>
      </c>
      <c r="K758" s="1917">
        <v>68</v>
      </c>
      <c r="L758" s="1916">
        <v>223</v>
      </c>
      <c r="M758" s="1918"/>
      <c r="N758" s="1919">
        <f t="shared" si="114"/>
        <v>1.0655346171413416</v>
      </c>
      <c r="O758" s="1920" t="s">
        <v>276</v>
      </c>
      <c r="P758" s="315">
        <f>IFERROR(VLOOKUP(F758,[1]Trainingsarten!$A$9:$N$84,12,FALSE),"")</f>
        <v>205</v>
      </c>
      <c r="Q758" s="316" t="s">
        <v>14</v>
      </c>
      <c r="R758" s="316">
        <f>IFERROR(VLOOKUP(F758,[1]Trainingsarten!$A$9:$N$84,14,FALSE),"")</f>
        <v>224.4</v>
      </c>
      <c r="S758" s="317">
        <f t="shared" si="112"/>
        <v>1.5486111111111112</v>
      </c>
      <c r="T758" s="393">
        <f t="shared" si="110"/>
        <v>26.587784609806629</v>
      </c>
      <c r="U758" s="92">
        <f t="shared" si="108"/>
        <v>22.981892826834258</v>
      </c>
      <c r="V758" s="318">
        <f t="shared" si="109"/>
        <v>2.1981415014135379</v>
      </c>
      <c r="W758" s="321">
        <f t="shared" si="113"/>
        <v>1.1569014271427651</v>
      </c>
      <c r="X758" s="322"/>
      <c r="Y758" s="323"/>
      <c r="Z758" s="319"/>
      <c r="AA758" s="324"/>
      <c r="AB758" s="317"/>
    </row>
    <row r="759" spans="2:28" ht="16" thickBot="1" x14ac:dyDescent="0.25">
      <c r="B759" s="36">
        <f>SUM(K755:K761)</f>
        <v>174.50377647257426</v>
      </c>
      <c r="C759" s="325">
        <v>43847</v>
      </c>
      <c r="D759" s="319"/>
      <c r="E759" s="2257"/>
      <c r="F759" s="1912"/>
      <c r="G759" s="1913"/>
      <c r="H759" s="1914" t="str">
        <f>IFERROR(VLOOKUP(F759,[1]Trainingsarten!$A$9:$K$84,10,FALSE),"")</f>
        <v/>
      </c>
      <c r="I759" s="1915" t="str">
        <f t="shared" si="111"/>
        <v/>
      </c>
      <c r="J759" s="1916"/>
      <c r="K759" s="1917" t="str">
        <f>IFERROR(VLOOKUP(F759,[1]Trainingsarten!$A$9:$K$84,11,FALSE),"0")</f>
        <v>0</v>
      </c>
      <c r="L759" s="1916"/>
      <c r="M759" s="1918"/>
      <c r="N759" s="1919" t="str">
        <f t="shared" si="114"/>
        <v/>
      </c>
      <c r="O759" s="1920"/>
      <c r="P759" s="315" t="str">
        <f>IFERROR(VLOOKUP(F759,[1]Trainingsarten!$A$9:$N$84,12,FALSE),"")</f>
        <v/>
      </c>
      <c r="Q759" s="316" t="s">
        <v>14</v>
      </c>
      <c r="R759" s="316" t="str">
        <f>IFERROR(VLOOKUP(F759,[1]Trainingsarten!$A$9:$N$84,14,FALSE),"")</f>
        <v/>
      </c>
      <c r="S759" s="317" t="str">
        <f t="shared" si="112"/>
        <v/>
      </c>
      <c r="T759" s="393">
        <f t="shared" si="110"/>
        <v>22.789529665548539</v>
      </c>
      <c r="U759" s="92">
        <f t="shared" si="108"/>
        <v>22.434704902385825</v>
      </c>
      <c r="V759" s="318">
        <f t="shared" si="109"/>
        <v>-3.6058917829723711</v>
      </c>
      <c r="W759" s="321">
        <f t="shared" si="113"/>
        <v>1.0158158872473058</v>
      </c>
      <c r="X759" s="322"/>
      <c r="Y759" s="323"/>
      <c r="Z759" s="319"/>
      <c r="AA759" s="324"/>
      <c r="AB759" s="317"/>
    </row>
    <row r="760" spans="2:28" x14ac:dyDescent="0.2">
      <c r="B760" s="37" t="s">
        <v>27</v>
      </c>
      <c r="C760" s="325">
        <v>43848</v>
      </c>
      <c r="D760" s="319"/>
      <c r="E760" s="2257"/>
      <c r="F760" s="1912"/>
      <c r="G760" s="1913"/>
      <c r="H760" s="1914" t="str">
        <f>IFERROR(VLOOKUP(F760,[1]Trainingsarten!$A$9:$K$84,10,FALSE),"")</f>
        <v/>
      </c>
      <c r="I760" s="1915" t="str">
        <f t="shared" si="111"/>
        <v/>
      </c>
      <c r="J760" s="1916"/>
      <c r="K760" s="1917" t="str">
        <f>IFERROR(VLOOKUP(F760,[1]Trainingsarten!$A$9:$K$84,11,FALSE),"0")</f>
        <v>0</v>
      </c>
      <c r="L760" s="1916"/>
      <c r="M760" s="1918"/>
      <c r="N760" s="1919" t="str">
        <f t="shared" si="114"/>
        <v/>
      </c>
      <c r="O760" s="1920"/>
      <c r="P760" s="315" t="str">
        <f>IFERROR(VLOOKUP(F760,[1]Trainingsarten!$A$9:$N$84,12,FALSE),"")</f>
        <v/>
      </c>
      <c r="Q760" s="316" t="s">
        <v>14</v>
      </c>
      <c r="R760" s="316" t="str">
        <f>IFERROR(VLOOKUP(F760,[1]Trainingsarten!$A$9:$N$84,14,FALSE),"")</f>
        <v/>
      </c>
      <c r="S760" s="317" t="str">
        <f t="shared" si="112"/>
        <v/>
      </c>
      <c r="T760" s="393">
        <f t="shared" si="110"/>
        <v>19.533882570470176</v>
      </c>
      <c r="U760" s="92">
        <f t="shared" si="108"/>
        <v>21.90054526185283</v>
      </c>
      <c r="V760" s="318">
        <f t="shared" si="109"/>
        <v>-0.35482476316271416</v>
      </c>
      <c r="W760" s="321">
        <f t="shared" si="113"/>
        <v>0.89193590099763431</v>
      </c>
      <c r="X760" s="322"/>
      <c r="Y760" s="323"/>
      <c r="Z760" s="319"/>
      <c r="AA760" s="324"/>
      <c r="AB760" s="317"/>
    </row>
    <row r="761" spans="2:28" ht="16" thickBot="1" x14ac:dyDescent="0.25">
      <c r="B761" s="38">
        <f>AVERAGE(W755:W761)</f>
        <v>0.9797287221472798</v>
      </c>
      <c r="C761" s="384">
        <v>43849</v>
      </c>
      <c r="D761" s="1922">
        <v>7</v>
      </c>
      <c r="E761" s="2326" t="s">
        <v>40</v>
      </c>
      <c r="F761" s="1923" t="s">
        <v>280</v>
      </c>
      <c r="G761" s="1924">
        <v>3.4305555555555554E-2</v>
      </c>
      <c r="H761" s="1925">
        <v>8.36</v>
      </c>
      <c r="I761" s="1926">
        <f t="shared" si="111"/>
        <v>4.1035353535353539E-3</v>
      </c>
      <c r="J761" s="1927">
        <v>131</v>
      </c>
      <c r="K761" s="1928">
        <f>IFERROR(VLOOKUP(F761,[1]Trainingsarten!$A$9:$K$84,11,FALSE),"0")</f>
        <v>50.503776472574245</v>
      </c>
      <c r="L761" s="1927">
        <v>204</v>
      </c>
      <c r="M761" s="1929"/>
      <c r="N761" s="1930">
        <f t="shared" si="114"/>
        <v>1.0795115332428766</v>
      </c>
      <c r="O761" s="1931" t="s">
        <v>276</v>
      </c>
      <c r="P761" s="341">
        <f>IFERROR(VLOOKUP(F761,[1]Trainingsarten!$A$9:$N$84,12,FALSE),"")</f>
        <v>178.5</v>
      </c>
      <c r="Q761" s="342" t="s">
        <v>14</v>
      </c>
      <c r="R761" s="342">
        <f>IFERROR(VLOOKUP(F761,[1]Trainingsarten!$A$9:$N$84,14,FALSE),"")</f>
        <v>204</v>
      </c>
      <c r="S761" s="1932">
        <f t="shared" si="112"/>
        <v>1.5572519083969465</v>
      </c>
      <c r="T761" s="1922">
        <f t="shared" si="110"/>
        <v>23.958153127913615</v>
      </c>
      <c r="U761" s="343">
        <f t="shared" si="108"/>
        <v>22.581574576393816</v>
      </c>
      <c r="V761" s="343">
        <f t="shared" si="109"/>
        <v>2.3666626913826541</v>
      </c>
      <c r="W761" s="345">
        <f t="shared" si="113"/>
        <v>1.0609602553118169</v>
      </c>
      <c r="X761" s="322"/>
      <c r="Y761" s="323"/>
      <c r="Z761" s="319"/>
      <c r="AA761" s="324"/>
      <c r="AB761" s="317"/>
    </row>
    <row r="762" spans="2:28" ht="16" thickBot="1" x14ac:dyDescent="0.25">
      <c r="B762" s="1877">
        <f>B755+1</f>
        <v>4</v>
      </c>
      <c r="C762" s="389">
        <v>43850</v>
      </c>
      <c r="D762" s="1940"/>
      <c r="E762" s="2327"/>
      <c r="F762" s="893"/>
      <c r="G762" s="1247"/>
      <c r="H762" s="1248" t="str">
        <f>IFERROR(VLOOKUP(F762,[1]Trainingsarten!$A$9:$K$84,10,FALSE),"")</f>
        <v/>
      </c>
      <c r="I762" s="888" t="str">
        <f t="shared" si="111"/>
        <v/>
      </c>
      <c r="J762" s="552"/>
      <c r="K762" s="551" t="str">
        <f>IFERROR(VLOOKUP(F762,[1]Trainingsarten!$A$9:$K$84,11,FALSE),"0")</f>
        <v>0</v>
      </c>
      <c r="L762" s="552"/>
      <c r="M762" s="809"/>
      <c r="N762" s="69" t="str">
        <f t="shared" si="114"/>
        <v/>
      </c>
      <c r="O762" s="1249"/>
      <c r="P762" s="347" t="str">
        <f>IFERROR(VLOOKUP(F762,[1]Trainingsarten!$A$9:$N$84,12,FALSE),"")</f>
        <v/>
      </c>
      <c r="Q762" s="72" t="s">
        <v>14</v>
      </c>
      <c r="R762" s="72" t="str">
        <f>IFERROR(VLOOKUP(F762,[1]Trainingsarten!$A$9:$N$84,14,FALSE),"")</f>
        <v/>
      </c>
      <c r="S762" s="1891" t="str">
        <f t="shared" si="112"/>
        <v/>
      </c>
      <c r="T762" s="2">
        <f t="shared" si="110"/>
        <v>20.535559823925954</v>
      </c>
      <c r="U762" s="4">
        <f t="shared" ref="U762:U825" si="115">U761+(K762-U761)/42</f>
        <v>22.043918038860632</v>
      </c>
      <c r="V762" s="349">
        <f t="shared" ref="V762:V825" si="116">U761-T761</f>
        <v>-1.376578551519799</v>
      </c>
      <c r="W762" s="350">
        <f t="shared" si="113"/>
        <v>0.9315748583225707</v>
      </c>
      <c r="X762" s="322"/>
      <c r="Y762" s="323"/>
      <c r="Z762" s="319"/>
      <c r="AA762" s="324"/>
      <c r="AB762" s="317"/>
    </row>
    <row r="763" spans="2:28" x14ac:dyDescent="0.2">
      <c r="B763" s="1894" t="s">
        <v>26</v>
      </c>
      <c r="C763" s="325">
        <v>43851</v>
      </c>
      <c r="D763" s="319">
        <v>8</v>
      </c>
      <c r="E763" s="2257" t="s">
        <v>40</v>
      </c>
      <c r="F763" s="1936" t="s">
        <v>279</v>
      </c>
      <c r="G763" s="1913">
        <v>3.7835648148148153E-2</v>
      </c>
      <c r="H763" s="1914">
        <v>10.01</v>
      </c>
      <c r="I763" s="1915">
        <f t="shared" si="111"/>
        <v>3.7797850297850303E-3</v>
      </c>
      <c r="J763" s="1916">
        <v>139</v>
      </c>
      <c r="K763" s="1917">
        <v>67</v>
      </c>
      <c r="L763" s="1916">
        <v>219</v>
      </c>
      <c r="M763" s="1918"/>
      <c r="N763" s="1919">
        <f t="shared" si="114"/>
        <v>1.0674564241728424</v>
      </c>
      <c r="O763" s="1920" t="s">
        <v>269</v>
      </c>
      <c r="P763" s="315">
        <f>IFERROR(VLOOKUP(F763,[1]Trainingsarten!$A$9:$N$84,12,FALSE),"")</f>
        <v>205</v>
      </c>
      <c r="Q763" s="316" t="s">
        <v>14</v>
      </c>
      <c r="R763" s="316">
        <f>IFERROR(VLOOKUP(F763,[1]Trainingsarten!$A$9:$N$84,14,FALSE),"")</f>
        <v>224.4</v>
      </c>
      <c r="S763" s="317">
        <f t="shared" si="112"/>
        <v>1.5755395683453237</v>
      </c>
      <c r="T763" s="393">
        <f t="shared" ref="T763:T826" si="117">T762+(K763-T762)/7</f>
        <v>27.173336991936534</v>
      </c>
      <c r="U763" s="92">
        <f t="shared" si="115"/>
        <v>23.114300942697284</v>
      </c>
      <c r="V763" s="318">
        <f t="shared" si="116"/>
        <v>1.5083582149346775</v>
      </c>
      <c r="W763" s="321">
        <f t="shared" si="113"/>
        <v>1.1756071299453104</v>
      </c>
      <c r="X763" s="322"/>
      <c r="Y763" s="323"/>
      <c r="Z763" s="319"/>
      <c r="AA763" s="324"/>
      <c r="AB763" s="317"/>
    </row>
    <row r="764" spans="2:28" ht="16" thickBot="1" x14ac:dyDescent="0.25">
      <c r="B764" s="33">
        <f>SUM(H762:H768)</f>
        <v>32.28</v>
      </c>
      <c r="C764" s="325">
        <v>43852</v>
      </c>
      <c r="D764" s="319"/>
      <c r="E764" s="2257"/>
      <c r="F764" s="1912"/>
      <c r="G764" s="1913"/>
      <c r="H764" s="1914" t="str">
        <f>IFERROR(VLOOKUP(F764,[1]Trainingsarten!$A$9:$K$84,10,FALSE),"")</f>
        <v/>
      </c>
      <c r="I764" s="1915" t="str">
        <f t="shared" si="111"/>
        <v/>
      </c>
      <c r="J764" s="1916"/>
      <c r="K764" s="1917" t="str">
        <f>IFERROR(VLOOKUP(F764,[1]Trainingsarten!$A$9:$K$84,11,FALSE),"0")</f>
        <v>0</v>
      </c>
      <c r="L764" s="1916"/>
      <c r="M764" s="1918"/>
      <c r="N764" s="1919" t="str">
        <f t="shared" si="114"/>
        <v/>
      </c>
      <c r="O764" s="1920"/>
      <c r="P764" s="315" t="str">
        <f>IFERROR(VLOOKUP(F764,[1]Trainingsarten!$A$9:$N$84,12,FALSE),"")</f>
        <v/>
      </c>
      <c r="Q764" s="316" t="s">
        <v>14</v>
      </c>
      <c r="R764" s="316" t="str">
        <f>IFERROR(VLOOKUP(F764,[1]Trainingsarten!$A$9:$N$84,14,FALSE),"")</f>
        <v/>
      </c>
      <c r="S764" s="317" t="str">
        <f t="shared" si="112"/>
        <v/>
      </c>
      <c r="T764" s="393">
        <f t="shared" si="117"/>
        <v>23.291431707374173</v>
      </c>
      <c r="U764" s="92">
        <f t="shared" si="115"/>
        <v>22.563960444061635</v>
      </c>
      <c r="V764" s="318">
        <f t="shared" si="116"/>
        <v>-4.0590360492392499</v>
      </c>
      <c r="W764" s="321">
        <f t="shared" si="113"/>
        <v>1.0322404067812481</v>
      </c>
      <c r="X764" s="322"/>
      <c r="Y764" s="323"/>
      <c r="Z764" s="319"/>
      <c r="AA764" s="324"/>
      <c r="AB764" s="317"/>
    </row>
    <row r="765" spans="2:28" x14ac:dyDescent="0.2">
      <c r="B765" s="35" t="s">
        <v>9</v>
      </c>
      <c r="C765" s="325">
        <v>43853</v>
      </c>
      <c r="D765" s="319"/>
      <c r="E765" s="2257"/>
      <c r="F765" s="1912"/>
      <c r="G765" s="1913"/>
      <c r="H765" s="1914" t="str">
        <f>IFERROR(VLOOKUP(F765,[1]Trainingsarten!$A$9:$K$84,10,FALSE),"")</f>
        <v/>
      </c>
      <c r="I765" s="1915" t="str">
        <f t="shared" si="111"/>
        <v/>
      </c>
      <c r="J765" s="1916"/>
      <c r="K765" s="1917" t="str">
        <f>IFERROR(VLOOKUP(F765,[1]Trainingsarten!$A$9:$K$84,11,FALSE),"0")</f>
        <v>0</v>
      </c>
      <c r="L765" s="1916"/>
      <c r="M765" s="1918"/>
      <c r="N765" s="1919" t="str">
        <f t="shared" si="114"/>
        <v/>
      </c>
      <c r="O765" s="1920"/>
      <c r="P765" s="315" t="str">
        <f>IFERROR(VLOOKUP(F765,[1]Trainingsarten!$A$9:$N$84,12,FALSE),"")</f>
        <v/>
      </c>
      <c r="Q765" s="316" t="s">
        <v>14</v>
      </c>
      <c r="R765" s="316" t="str">
        <f>IFERROR(VLOOKUP(F765,[1]Trainingsarten!$A$9:$N$84,14,FALSE),"")</f>
        <v/>
      </c>
      <c r="S765" s="317" t="str">
        <f t="shared" si="112"/>
        <v/>
      </c>
      <c r="T765" s="393">
        <f t="shared" si="117"/>
        <v>19.964084320606435</v>
      </c>
      <c r="U765" s="92">
        <f t="shared" si="115"/>
        <v>22.026723290631598</v>
      </c>
      <c r="V765" s="318">
        <f t="shared" si="116"/>
        <v>-0.72747126331253753</v>
      </c>
      <c r="W765" s="321">
        <f t="shared" si="113"/>
        <v>0.90635743034451055</v>
      </c>
      <c r="X765" s="322"/>
      <c r="Y765" s="323"/>
      <c r="Z765" s="319"/>
      <c r="AA765" s="324"/>
      <c r="AB765" s="317"/>
    </row>
    <row r="766" spans="2:28" ht="16" thickBot="1" x14ac:dyDescent="0.25">
      <c r="B766" s="36">
        <f>SUM(K762:K768)</f>
        <v>220</v>
      </c>
      <c r="C766" s="325">
        <v>43854</v>
      </c>
      <c r="D766" s="319">
        <v>9</v>
      </c>
      <c r="E766" s="2257" t="s">
        <v>40</v>
      </c>
      <c r="F766" s="1912" t="s">
        <v>268</v>
      </c>
      <c r="G766" s="1913">
        <v>3.6793981481481483E-2</v>
      </c>
      <c r="H766" s="1914">
        <v>10.84</v>
      </c>
      <c r="I766" s="1915">
        <f t="shared" si="111"/>
        <v>3.3942787344540112E-3</v>
      </c>
      <c r="J766" s="1916">
        <v>152</v>
      </c>
      <c r="K766" s="1917">
        <v>78</v>
      </c>
      <c r="L766" s="1916">
        <v>238</v>
      </c>
      <c r="M766" s="1918"/>
      <c r="N766" s="1919">
        <f t="shared" si="114"/>
        <v>1.0417497383929062</v>
      </c>
      <c r="O766" s="1920" t="s">
        <v>269</v>
      </c>
      <c r="P766" s="315">
        <f>IFERROR(VLOOKUP(F766,[1]Trainingsarten!$A$9:$N$84,12,FALSE),"")</f>
        <v>243.25</v>
      </c>
      <c r="Q766" s="316" t="s">
        <v>14</v>
      </c>
      <c r="R766" s="316">
        <f>IFERROR(VLOOKUP(F766,[1]Trainingsarten!$A$9:$N$84,14,FALSE),"")</f>
        <v>267.75</v>
      </c>
      <c r="S766" s="317">
        <f t="shared" si="112"/>
        <v>1.5657894736842106</v>
      </c>
      <c r="T766" s="393">
        <f t="shared" si="117"/>
        <v>28.254929417662659</v>
      </c>
      <c r="U766" s="92">
        <f t="shared" si="115"/>
        <v>23.359420355140369</v>
      </c>
      <c r="V766" s="318">
        <f t="shared" si="116"/>
        <v>2.0626389700251622</v>
      </c>
      <c r="W766" s="321">
        <f t="shared" si="113"/>
        <v>1.2095732251954192</v>
      </c>
      <c r="X766" s="322"/>
      <c r="Y766" s="323"/>
      <c r="Z766" s="319"/>
      <c r="AA766" s="324"/>
      <c r="AB766" s="317"/>
    </row>
    <row r="767" spans="2:28" x14ac:dyDescent="0.2">
      <c r="B767" s="37" t="s">
        <v>27</v>
      </c>
      <c r="C767" s="325">
        <v>43855</v>
      </c>
      <c r="D767" s="319"/>
      <c r="E767" s="2257"/>
      <c r="F767" s="1912"/>
      <c r="G767" s="1913"/>
      <c r="H767" s="1914" t="str">
        <f>IFERROR(VLOOKUP(F767,[1]Trainingsarten!$A$9:$K$84,10,FALSE),"")</f>
        <v/>
      </c>
      <c r="I767" s="1915" t="str">
        <f t="shared" si="111"/>
        <v/>
      </c>
      <c r="J767" s="1916"/>
      <c r="K767" s="1917" t="str">
        <f>IFERROR(VLOOKUP(F767,[1]Trainingsarten!$A$9:$K$84,11,FALSE),"0")</f>
        <v>0</v>
      </c>
      <c r="L767" s="1916"/>
      <c r="M767" s="1918"/>
      <c r="N767" s="1919" t="str">
        <f t="shared" si="114"/>
        <v/>
      </c>
      <c r="O767" s="1920"/>
      <c r="P767" s="315" t="str">
        <f>IFERROR(VLOOKUP(F767,[1]Trainingsarten!$A$9:$N$84,12,FALSE),"")</f>
        <v/>
      </c>
      <c r="Q767" s="316" t="s">
        <v>14</v>
      </c>
      <c r="R767" s="316" t="str">
        <f>IFERROR(VLOOKUP(F767,[1]Trainingsarten!$A$9:$N$84,14,FALSE),"")</f>
        <v/>
      </c>
      <c r="S767" s="317" t="str">
        <f t="shared" si="112"/>
        <v/>
      </c>
      <c r="T767" s="393">
        <f t="shared" si="117"/>
        <v>24.218510929425136</v>
      </c>
      <c r="U767" s="92">
        <f t="shared" si="115"/>
        <v>22.803243680017978</v>
      </c>
      <c r="V767" s="318">
        <f t="shared" si="116"/>
        <v>-4.8955090625222901</v>
      </c>
      <c r="W767" s="321">
        <f t="shared" si="113"/>
        <v>1.0620642952935389</v>
      </c>
      <c r="X767" s="322"/>
      <c r="Y767" s="323"/>
      <c r="Z767" s="319"/>
      <c r="AA767" s="324"/>
      <c r="AB767" s="317"/>
    </row>
    <row r="768" spans="2:28" ht="16" thickBot="1" x14ac:dyDescent="0.25">
      <c r="B768" s="38">
        <f>AVERAGE(W762:W768)</f>
        <v>1.089468970116185</v>
      </c>
      <c r="C768" s="1921">
        <v>43856</v>
      </c>
      <c r="D768" s="393">
        <v>10</v>
      </c>
      <c r="E768" s="2261" t="s">
        <v>40</v>
      </c>
      <c r="F768" s="1941" t="s">
        <v>278</v>
      </c>
      <c r="G768" s="1942">
        <v>4.3391203703703703E-2</v>
      </c>
      <c r="H768" s="1943">
        <v>11.43</v>
      </c>
      <c r="I768" s="1944">
        <f t="shared" si="111"/>
        <v>3.7962557921000614E-3</v>
      </c>
      <c r="J768" s="1945">
        <v>137</v>
      </c>
      <c r="K768" s="1946">
        <v>75</v>
      </c>
      <c r="L768" s="1945">
        <v>219</v>
      </c>
      <c r="M768" s="1947"/>
      <c r="N768" s="1948">
        <f t="shared" si="114"/>
        <v>1.0721079641164257</v>
      </c>
      <c r="O768" s="1949" t="s">
        <v>276</v>
      </c>
      <c r="P768" s="90">
        <f>IFERROR(VLOOKUP(F768,[1]Trainingsarten!$A$9:$N$84,12,FALSE),"")</f>
        <v>205</v>
      </c>
      <c r="Q768" s="91" t="s">
        <v>14</v>
      </c>
      <c r="R768" s="91">
        <f>IFERROR(VLOOKUP(F768,[1]Trainingsarten!$A$9:$N$84,14,FALSE),"")</f>
        <v>224.4</v>
      </c>
      <c r="S768" s="1932">
        <f t="shared" si="112"/>
        <v>1.5985401459854014</v>
      </c>
      <c r="T768" s="1922">
        <f t="shared" si="117"/>
        <v>31.473009368078689</v>
      </c>
      <c r="U768" s="343">
        <f t="shared" si="115"/>
        <v>24.046023592398502</v>
      </c>
      <c r="V768" s="343">
        <f t="shared" si="116"/>
        <v>-1.4152672494071581</v>
      </c>
      <c r="W768" s="94">
        <f t="shared" si="113"/>
        <v>1.3088654449306965</v>
      </c>
      <c r="X768" s="322"/>
      <c r="Y768" s="323"/>
      <c r="Z768" s="319"/>
      <c r="AA768" s="324"/>
      <c r="AB768" s="317"/>
    </row>
    <row r="769" spans="2:28" ht="16" thickBot="1" x14ac:dyDescent="0.25">
      <c r="B769" s="1877">
        <f>B762+1</f>
        <v>5</v>
      </c>
      <c r="C769" s="389">
        <v>43857</v>
      </c>
      <c r="D769" s="1935"/>
      <c r="E769" s="2328"/>
      <c r="F769" s="1880"/>
      <c r="G769" s="1881"/>
      <c r="H769" s="1882" t="str">
        <f>IFERROR(VLOOKUP(F769,[1]Trainingsarten!$A$9:$K$84,10,FALSE),"")</f>
        <v/>
      </c>
      <c r="I769" s="1883" t="str">
        <f t="shared" si="111"/>
        <v/>
      </c>
      <c r="J769" s="1884"/>
      <c r="K769" s="1885" t="str">
        <f>IFERROR(VLOOKUP(F769,[1]Trainingsarten!$A$9:$K$84,11,FALSE),"0")</f>
        <v>0</v>
      </c>
      <c r="L769" s="1884"/>
      <c r="M769" s="1886"/>
      <c r="N769" s="1887" t="str">
        <f t="shared" si="114"/>
        <v/>
      </c>
      <c r="O769" s="1888"/>
      <c r="P769" s="1934" t="str">
        <f>IFERROR(VLOOKUP(F769,[1]Trainingsarten!$A$9:$N$84,12,FALSE),"")</f>
        <v/>
      </c>
      <c r="Q769" s="1890" t="s">
        <v>14</v>
      </c>
      <c r="R769" s="1890" t="str">
        <f>IFERROR(VLOOKUP(F769,[1]Trainingsarten!$A$9:$N$84,14,FALSE),"")</f>
        <v/>
      </c>
      <c r="S769" s="1891" t="str">
        <f t="shared" si="112"/>
        <v/>
      </c>
      <c r="T769" s="2">
        <f t="shared" si="117"/>
        <v>26.976865172638874</v>
      </c>
      <c r="U769" s="4">
        <f t="shared" si="115"/>
        <v>23.473499221150917</v>
      </c>
      <c r="V769" s="349">
        <f t="shared" si="116"/>
        <v>-7.4269857756801869</v>
      </c>
      <c r="W769" s="1939">
        <f t="shared" si="113"/>
        <v>1.1492477077440262</v>
      </c>
      <c r="X769" s="322"/>
      <c r="Y769" s="323"/>
      <c r="Z769" s="319"/>
      <c r="AA769" s="324"/>
      <c r="AB769" s="317"/>
    </row>
    <row r="770" spans="2:28" x14ac:dyDescent="0.2">
      <c r="B770" s="1894" t="s">
        <v>26</v>
      </c>
      <c r="C770" s="325">
        <v>43858</v>
      </c>
      <c r="D770" s="318">
        <v>11</v>
      </c>
      <c r="E770" s="2277" t="s">
        <v>40</v>
      </c>
      <c r="F770" s="1936" t="s">
        <v>281</v>
      </c>
      <c r="G770" s="1913">
        <v>4.5648148148148153E-2</v>
      </c>
      <c r="H770" s="1914">
        <v>11.44</v>
      </c>
      <c r="I770" s="1915">
        <f t="shared" si="111"/>
        <v>3.9902227402227406E-3</v>
      </c>
      <c r="J770" s="1916">
        <v>132</v>
      </c>
      <c r="K770" s="1917">
        <v>72</v>
      </c>
      <c r="L770" s="1916">
        <v>208</v>
      </c>
      <c r="M770" s="1918"/>
      <c r="N770" s="1919">
        <f t="shared" si="114"/>
        <v>1.0702849389416556</v>
      </c>
      <c r="O770" s="1920" t="s">
        <v>269</v>
      </c>
      <c r="P770" s="315" t="str">
        <f>IFERROR(VLOOKUP(F770,[1]Trainingsarten!$A$9:$N$84,12,FALSE),"")</f>
        <v/>
      </c>
      <c r="Q770" s="316" t="s">
        <v>14</v>
      </c>
      <c r="R770" s="316" t="str">
        <f>IFERROR(VLOOKUP(F770,[1]Trainingsarten!$A$9:$N$84,14,FALSE),"")</f>
        <v/>
      </c>
      <c r="S770" s="317">
        <f t="shared" si="112"/>
        <v>1.5757575757575757</v>
      </c>
      <c r="T770" s="393">
        <f t="shared" si="117"/>
        <v>33.408741576547605</v>
      </c>
      <c r="U770" s="92">
        <f t="shared" si="115"/>
        <v>24.628892096837799</v>
      </c>
      <c r="V770" s="318">
        <f t="shared" si="116"/>
        <v>-3.5033659514879574</v>
      </c>
      <c r="W770" s="321">
        <f t="shared" si="113"/>
        <v>1.3564857666024321</v>
      </c>
      <c r="X770" s="322"/>
      <c r="Y770" s="323"/>
      <c r="Z770" s="319"/>
      <c r="AA770" s="324"/>
      <c r="AB770" s="317"/>
    </row>
    <row r="771" spans="2:28" ht="16" thickBot="1" x14ac:dyDescent="0.25">
      <c r="B771" s="33">
        <f>SUM(H769:H775)</f>
        <v>41.72</v>
      </c>
      <c r="C771" s="325">
        <v>43859</v>
      </c>
      <c r="D771" s="318">
        <v>12</v>
      </c>
      <c r="E771" s="2277" t="s">
        <v>40</v>
      </c>
      <c r="F771" s="1936" t="s">
        <v>282</v>
      </c>
      <c r="G771" s="1913">
        <v>3.1481481481481485E-2</v>
      </c>
      <c r="H771" s="1914">
        <v>8.42</v>
      </c>
      <c r="I771" s="1915">
        <f t="shared" si="111"/>
        <v>3.738893287586875E-3</v>
      </c>
      <c r="J771" s="1916">
        <v>136</v>
      </c>
      <c r="K771" s="1917">
        <v>56</v>
      </c>
      <c r="L771" s="1916">
        <v>220</v>
      </c>
      <c r="M771" s="1918"/>
      <c r="N771" s="1919">
        <f t="shared" si="114"/>
        <v>1.0607296061261393</v>
      </c>
      <c r="O771" s="1920" t="s">
        <v>276</v>
      </c>
      <c r="P771" s="315">
        <f>IFERROR(VLOOKUP(F771,[1]Trainingsarten!$A$9:$N$84,12,FALSE),"")</f>
        <v>205</v>
      </c>
      <c r="Q771" s="316" t="s">
        <v>14</v>
      </c>
      <c r="R771" s="316">
        <f>IFERROR(VLOOKUP(F771,[1]Trainingsarten!$A$9:$N$84,14,FALSE),"")</f>
        <v>224.4</v>
      </c>
      <c r="S771" s="317">
        <f t="shared" si="112"/>
        <v>1.6176470588235294</v>
      </c>
      <c r="T771" s="393">
        <f t="shared" si="117"/>
        <v>36.636064208469378</v>
      </c>
      <c r="U771" s="92">
        <f t="shared" si="115"/>
        <v>25.37582323738928</v>
      </c>
      <c r="V771" s="318">
        <f t="shared" si="116"/>
        <v>-8.7798494797098066</v>
      </c>
      <c r="W771" s="321">
        <f t="shared" si="113"/>
        <v>1.4437389426045897</v>
      </c>
      <c r="X771" s="322"/>
      <c r="Y771" s="323"/>
      <c r="Z771" s="319"/>
      <c r="AA771" s="324"/>
      <c r="AB771" s="317"/>
    </row>
    <row r="772" spans="2:28" x14ac:dyDescent="0.2">
      <c r="B772" s="35" t="s">
        <v>9</v>
      </c>
      <c r="C772" s="325">
        <v>43860</v>
      </c>
      <c r="D772" s="318"/>
      <c r="E772" s="2277"/>
      <c r="F772" s="1936"/>
      <c r="G772" s="1913"/>
      <c r="H772" s="1914" t="str">
        <f>IFERROR(VLOOKUP(F772,[1]Trainingsarten!$A$9:$K$84,10,FALSE),"")</f>
        <v/>
      </c>
      <c r="I772" s="1915" t="str">
        <f t="shared" si="111"/>
        <v/>
      </c>
      <c r="J772" s="1916"/>
      <c r="K772" s="1917" t="str">
        <f>IFERROR(VLOOKUP(F772,[1]Trainingsarten!$A$9:$K$84,11,FALSE),"0")</f>
        <v>0</v>
      </c>
      <c r="L772" s="1916"/>
      <c r="M772" s="1918"/>
      <c r="N772" s="1919" t="str">
        <f t="shared" si="114"/>
        <v/>
      </c>
      <c r="O772" s="1920"/>
      <c r="P772" s="315" t="str">
        <f>IFERROR(VLOOKUP(F772,[1]Trainingsarten!$A$9:$N$84,12,FALSE),"")</f>
        <v/>
      </c>
      <c r="Q772" s="316" t="s">
        <v>14</v>
      </c>
      <c r="R772" s="316" t="str">
        <f>IFERROR(VLOOKUP(F772,[1]Trainingsarten!$A$9:$N$84,14,FALSE),"")</f>
        <v/>
      </c>
      <c r="S772" s="317" t="str">
        <f t="shared" si="112"/>
        <v/>
      </c>
      <c r="T772" s="393">
        <f t="shared" si="117"/>
        <v>31.402340750116608</v>
      </c>
      <c r="U772" s="92">
        <f t="shared" si="115"/>
        <v>24.771636969832393</v>
      </c>
      <c r="V772" s="318">
        <f t="shared" si="116"/>
        <v>-11.260240971080098</v>
      </c>
      <c r="W772" s="321">
        <f t="shared" si="113"/>
        <v>1.2676732178967129</v>
      </c>
      <c r="X772" s="322"/>
      <c r="Y772" s="323"/>
      <c r="Z772" s="319"/>
      <c r="AA772" s="324"/>
      <c r="AB772" s="317"/>
    </row>
    <row r="773" spans="2:28" ht="16" thickBot="1" x14ac:dyDescent="0.25">
      <c r="B773" s="36">
        <f>SUM(K769:K775)</f>
        <v>277</v>
      </c>
      <c r="C773" s="325">
        <v>43861</v>
      </c>
      <c r="D773" s="318">
        <v>13</v>
      </c>
      <c r="E773" s="2277" t="s">
        <v>40</v>
      </c>
      <c r="F773" s="1950" t="s">
        <v>268</v>
      </c>
      <c r="G773" s="1913">
        <v>4.2754629629629635E-2</v>
      </c>
      <c r="H773" s="1914">
        <v>11.46</v>
      </c>
      <c r="I773" s="1915">
        <f t="shared" si="111"/>
        <v>3.7307704737896711E-3</v>
      </c>
      <c r="J773" s="1916">
        <v>150</v>
      </c>
      <c r="K773" s="1917">
        <v>80</v>
      </c>
      <c r="L773" s="1916">
        <v>218</v>
      </c>
      <c r="M773" s="1918"/>
      <c r="N773" s="1919">
        <f t="shared" si="114"/>
        <v>1.0488031048943762</v>
      </c>
      <c r="O773" s="1920" t="s">
        <v>269</v>
      </c>
      <c r="P773" s="315">
        <f>IFERROR(VLOOKUP(F773,[1]Trainingsarten!$A$9:$N$84,12,FALSE),"")</f>
        <v>243.25</v>
      </c>
      <c r="Q773" s="316" t="s">
        <v>14</v>
      </c>
      <c r="R773" s="316">
        <f>IFERROR(VLOOKUP(F773,[1]Trainingsarten!$A$9:$N$84,14,FALSE),"")</f>
        <v>267.75</v>
      </c>
      <c r="S773" s="317">
        <f t="shared" si="112"/>
        <v>1.4533333333333334</v>
      </c>
      <c r="T773" s="393">
        <f t="shared" si="117"/>
        <v>38.344863500099947</v>
      </c>
      <c r="U773" s="92">
        <f t="shared" si="115"/>
        <v>26.086597994360194</v>
      </c>
      <c r="V773" s="318">
        <f t="shared" si="116"/>
        <v>-6.6307037802842146</v>
      </c>
      <c r="W773" s="321">
        <f t="shared" si="113"/>
        <v>1.4699066359051469</v>
      </c>
      <c r="X773" s="322"/>
      <c r="Y773" s="323"/>
      <c r="Z773" s="319"/>
      <c r="AA773" s="324"/>
      <c r="AB773" s="317"/>
    </row>
    <row r="774" spans="2:28" x14ac:dyDescent="0.2">
      <c r="B774" s="37" t="s">
        <v>27</v>
      </c>
      <c r="C774" s="325">
        <v>43862</v>
      </c>
      <c r="D774" s="318"/>
      <c r="E774" s="2277"/>
      <c r="F774" s="881"/>
      <c r="G774" s="1913"/>
      <c r="H774" s="1914" t="str">
        <f>IFERROR(VLOOKUP(F774,[1]Trainingsarten!$A$9:$K$84,10,FALSE),"")</f>
        <v/>
      </c>
      <c r="I774" s="1915" t="str">
        <f t="shared" si="111"/>
        <v/>
      </c>
      <c r="J774" s="1916"/>
      <c r="K774" s="1917" t="str">
        <f>IFERROR(VLOOKUP(F774,[1]Trainingsarten!$A$9:$K$84,11,FALSE),"0")</f>
        <v>0</v>
      </c>
      <c r="L774" s="1916"/>
      <c r="M774" s="1918"/>
      <c r="N774" s="1919" t="str">
        <f t="shared" si="114"/>
        <v/>
      </c>
      <c r="O774" s="1920"/>
      <c r="P774" s="315" t="str">
        <f>IFERROR(VLOOKUP(F774,[1]Trainingsarten!$A$9:$N$84,12,FALSE),"")</f>
        <v/>
      </c>
      <c r="Q774" s="316" t="s">
        <v>14</v>
      </c>
      <c r="R774" s="316" t="str">
        <f>IFERROR(VLOOKUP(F774,[1]Trainingsarten!$A$9:$N$84,14,FALSE),"")</f>
        <v/>
      </c>
      <c r="S774" s="317" t="str">
        <f t="shared" si="112"/>
        <v/>
      </c>
      <c r="T774" s="393">
        <f t="shared" si="117"/>
        <v>32.867025857228526</v>
      </c>
      <c r="U774" s="92">
        <f t="shared" si="115"/>
        <v>25.465488518303999</v>
      </c>
      <c r="V774" s="318">
        <f t="shared" si="116"/>
        <v>-12.258265505739754</v>
      </c>
      <c r="W774" s="321">
        <f t="shared" si="113"/>
        <v>1.2906497290874461</v>
      </c>
      <c r="X774" s="322"/>
      <c r="Y774" s="323"/>
      <c r="Z774" s="319"/>
      <c r="AA774" s="324"/>
      <c r="AB774" s="317"/>
    </row>
    <row r="775" spans="2:28" ht="16" thickBot="1" x14ac:dyDescent="0.25">
      <c r="B775" s="38">
        <f>AVERAGE(W769:W775)</f>
        <v>1.3446634892316394</v>
      </c>
      <c r="C775" s="150">
        <v>43863</v>
      </c>
      <c r="D775" s="1951">
        <v>14</v>
      </c>
      <c r="E775" s="2329" t="s">
        <v>40</v>
      </c>
      <c r="F775" s="1952" t="s">
        <v>279</v>
      </c>
      <c r="G775" s="1924">
        <v>3.7673611111111109E-2</v>
      </c>
      <c r="H775" s="1925">
        <v>10.4</v>
      </c>
      <c r="I775" s="1926">
        <f t="shared" si="111"/>
        <v>3.6224626068376065E-3</v>
      </c>
      <c r="J775" s="1927">
        <v>139</v>
      </c>
      <c r="K775" s="1928">
        <v>69</v>
      </c>
      <c r="L775" s="1927">
        <v>226</v>
      </c>
      <c r="M775" s="1929"/>
      <c r="N775" s="1930">
        <f t="shared" si="114"/>
        <v>1.0557261768082664</v>
      </c>
      <c r="O775" s="1931" t="s">
        <v>276</v>
      </c>
      <c r="P775" s="341">
        <f>IFERROR(VLOOKUP(F775,[1]Trainingsarten!$A$9:$N$84,12,FALSE),"")</f>
        <v>205</v>
      </c>
      <c r="Q775" s="342" t="s">
        <v>14</v>
      </c>
      <c r="R775" s="342">
        <f>IFERROR(VLOOKUP(F775,[1]Trainingsarten!$A$9:$N$84,14,FALSE),"")</f>
        <v>224.4</v>
      </c>
      <c r="S775" s="1932">
        <f t="shared" si="112"/>
        <v>1.6258992805755397</v>
      </c>
      <c r="T775" s="393">
        <f t="shared" si="117"/>
        <v>38.028879306195883</v>
      </c>
      <c r="U775" s="92">
        <f t="shared" si="115"/>
        <v>26.502024505963426</v>
      </c>
      <c r="V775" s="92">
        <f t="shared" si="116"/>
        <v>-7.4015373389245269</v>
      </c>
      <c r="W775" s="345">
        <f t="shared" si="113"/>
        <v>1.4349424247811222</v>
      </c>
      <c r="X775" s="322"/>
      <c r="Y775" s="323"/>
      <c r="Z775" s="319"/>
      <c r="AA775" s="324"/>
      <c r="AB775" s="317"/>
    </row>
    <row r="776" spans="2:28" ht="16" thickBot="1" x14ac:dyDescent="0.25">
      <c r="B776" s="1877">
        <f>B769+1</f>
        <v>6</v>
      </c>
      <c r="C776" s="1878">
        <v>43864</v>
      </c>
      <c r="D776" s="349"/>
      <c r="E776" s="2280"/>
      <c r="F776" s="1953"/>
      <c r="G776" s="1247"/>
      <c r="H776" s="1248" t="str">
        <f>IFERROR(VLOOKUP(F776,[1]Trainingsarten!$A$9:$K$84,10,FALSE),"")</f>
        <v/>
      </c>
      <c r="I776" s="888" t="str">
        <f t="shared" si="111"/>
        <v/>
      </c>
      <c r="J776" s="552"/>
      <c r="K776" s="551" t="str">
        <f>IFERROR(VLOOKUP(F776,[1]Trainingsarten!$A$9:$K$84,11,FALSE),"0")</f>
        <v>0</v>
      </c>
      <c r="L776" s="552"/>
      <c r="M776" s="809"/>
      <c r="N776" s="69" t="str">
        <f t="shared" si="114"/>
        <v/>
      </c>
      <c r="O776" s="1249"/>
      <c r="P776" s="347" t="str">
        <f>IFERROR(VLOOKUP(F776,[1]Trainingsarten!$A$9:$N$84,12,FALSE),"")</f>
        <v/>
      </c>
      <c r="Q776" s="72" t="s">
        <v>14</v>
      </c>
      <c r="R776" s="72" t="str">
        <f>IFERROR(VLOOKUP(F776,[1]Trainingsarten!$A$9:$N$84,14,FALSE),"")</f>
        <v/>
      </c>
      <c r="S776" s="1891" t="str">
        <f t="shared" si="112"/>
        <v/>
      </c>
      <c r="T776" s="1276">
        <f t="shared" si="117"/>
        <v>32.596182262453617</v>
      </c>
      <c r="U776" s="1277">
        <f t="shared" si="115"/>
        <v>25.871023922488106</v>
      </c>
      <c r="V776" s="1935">
        <f t="shared" si="116"/>
        <v>-11.526854800232456</v>
      </c>
      <c r="W776" s="76">
        <f t="shared" si="113"/>
        <v>1.2599494461492782</v>
      </c>
      <c r="X776" s="1954"/>
      <c r="Y776" s="1955"/>
      <c r="Z776" s="319"/>
      <c r="AA776" s="324"/>
      <c r="AB776" s="317"/>
    </row>
    <row r="777" spans="2:28" x14ac:dyDescent="0.2">
      <c r="B777" s="1894" t="s">
        <v>26</v>
      </c>
      <c r="C777" s="325">
        <v>43865</v>
      </c>
      <c r="D777" s="318">
        <v>15</v>
      </c>
      <c r="E777" s="2277" t="s">
        <v>40</v>
      </c>
      <c r="F777" s="881" t="s">
        <v>279</v>
      </c>
      <c r="G777" s="1913">
        <v>3.7326388888888888E-2</v>
      </c>
      <c r="H777" s="1914">
        <v>10.16</v>
      </c>
      <c r="I777" s="1915">
        <f t="shared" si="111"/>
        <v>3.673857174103237E-3</v>
      </c>
      <c r="J777" s="1916">
        <v>141</v>
      </c>
      <c r="K777" s="1917">
        <v>67</v>
      </c>
      <c r="L777" s="1916">
        <v>223</v>
      </c>
      <c r="M777" s="1918"/>
      <c r="N777" s="1919">
        <f t="shared" si="114"/>
        <v>1.0564916558937596</v>
      </c>
      <c r="O777" s="1920" t="s">
        <v>276</v>
      </c>
      <c r="P777" s="315">
        <f>IFERROR(VLOOKUP(F777,[1]Trainingsarten!$A$9:$N$84,12,FALSE),"")</f>
        <v>205</v>
      </c>
      <c r="Q777" s="316" t="s">
        <v>14</v>
      </c>
      <c r="R777" s="316">
        <f>IFERROR(VLOOKUP(F777,[1]Trainingsarten!$A$9:$N$84,14,FALSE),"")</f>
        <v>224.4</v>
      </c>
      <c r="S777" s="317">
        <f t="shared" si="112"/>
        <v>1.5815602836879432</v>
      </c>
      <c r="T777" s="393">
        <f t="shared" si="117"/>
        <v>37.511013367817384</v>
      </c>
      <c r="U777" s="92">
        <f t="shared" si="115"/>
        <v>26.850285257666961</v>
      </c>
      <c r="V777" s="318">
        <f t="shared" si="116"/>
        <v>-6.7251583399655104</v>
      </c>
      <c r="W777" s="321">
        <f t="shared" si="113"/>
        <v>1.397043383630582</v>
      </c>
      <c r="X777" s="1954"/>
      <c r="Y777" s="1955"/>
      <c r="Z777" s="319"/>
      <c r="AA777" s="324"/>
      <c r="AB777" s="317"/>
    </row>
    <row r="778" spans="2:28" ht="16" thickBot="1" x14ac:dyDescent="0.25">
      <c r="B778" s="33">
        <f>SUM(H776:H782)</f>
        <v>30.740000000000002</v>
      </c>
      <c r="C778" s="325">
        <v>43866</v>
      </c>
      <c r="D778" s="318"/>
      <c r="E778" s="2277"/>
      <c r="F778" s="881"/>
      <c r="G778" s="1913"/>
      <c r="H778" s="1914" t="str">
        <f>IFERROR(VLOOKUP(F778,[1]Trainingsarten!$A$9:$K$84,10,FALSE),"")</f>
        <v/>
      </c>
      <c r="I778" s="1915" t="str">
        <f t="shared" si="111"/>
        <v/>
      </c>
      <c r="J778" s="1916"/>
      <c r="K778" s="1917" t="str">
        <f>IFERROR(VLOOKUP(F778,[1]Trainingsarten!$A$9:$K$84,11,FALSE),"0")</f>
        <v>0</v>
      </c>
      <c r="L778" s="1916"/>
      <c r="M778" s="1918"/>
      <c r="N778" s="1919" t="str">
        <f t="shared" si="114"/>
        <v/>
      </c>
      <c r="O778" s="1920"/>
      <c r="P778" s="315" t="str">
        <f>IFERROR(VLOOKUP(F778,[1]Trainingsarten!$A$9:$N$84,12,FALSE),"")</f>
        <v/>
      </c>
      <c r="Q778" s="316" t="s">
        <v>14</v>
      </c>
      <c r="R778" s="316" t="str">
        <f>IFERROR(VLOOKUP(F778,[1]Trainingsarten!$A$9:$N$84,14,FALSE),"")</f>
        <v/>
      </c>
      <c r="S778" s="317" t="str">
        <f t="shared" si="112"/>
        <v/>
      </c>
      <c r="T778" s="393">
        <f t="shared" si="117"/>
        <v>32.152297172414897</v>
      </c>
      <c r="U778" s="92">
        <f t="shared" si="115"/>
        <v>26.210992751532032</v>
      </c>
      <c r="V778" s="318">
        <f t="shared" si="116"/>
        <v>-10.660728110150423</v>
      </c>
      <c r="W778" s="321">
        <f t="shared" si="113"/>
        <v>1.226672239285389</v>
      </c>
      <c r="X778" s="1954"/>
      <c r="Y778" s="1955"/>
      <c r="Z778" s="319"/>
      <c r="AA778" s="324"/>
      <c r="AB778" s="317"/>
    </row>
    <row r="779" spans="2:28" x14ac:dyDescent="0.2">
      <c r="B779" s="35" t="s">
        <v>9</v>
      </c>
      <c r="C779" s="325">
        <v>43867</v>
      </c>
      <c r="D779" s="318">
        <v>16</v>
      </c>
      <c r="E779" s="2277" t="s">
        <v>40</v>
      </c>
      <c r="F779" s="881" t="s">
        <v>279</v>
      </c>
      <c r="G779" s="1913">
        <v>3.7002314814814814E-2</v>
      </c>
      <c r="H779" s="1914">
        <v>10.050000000000001</v>
      </c>
      <c r="I779" s="1915">
        <f t="shared" si="111"/>
        <v>3.6818223696333148E-3</v>
      </c>
      <c r="J779" s="1916">
        <v>140</v>
      </c>
      <c r="K779" s="1917">
        <v>67</v>
      </c>
      <c r="L779" s="1916">
        <v>223</v>
      </c>
      <c r="M779" s="1918"/>
      <c r="N779" s="1919">
        <f t="shared" si="114"/>
        <v>1.0587822083611791</v>
      </c>
      <c r="O779" s="1920" t="s">
        <v>269</v>
      </c>
      <c r="P779" s="315">
        <f>IFERROR(VLOOKUP(F779,[1]Trainingsarten!$A$9:$N$84,12,FALSE),"")</f>
        <v>205</v>
      </c>
      <c r="Q779" s="316" t="s">
        <v>14</v>
      </c>
      <c r="R779" s="316">
        <f>IFERROR(VLOOKUP(F779,[1]Trainingsarten!$A$9:$N$84,14,FALSE),"")</f>
        <v>224.4</v>
      </c>
      <c r="S779" s="317">
        <f t="shared" si="112"/>
        <v>1.5928571428571427</v>
      </c>
      <c r="T779" s="393">
        <f t="shared" si="117"/>
        <v>37.130540433498481</v>
      </c>
      <c r="U779" s="92">
        <f t="shared" si="115"/>
        <v>27.182159590781268</v>
      </c>
      <c r="V779" s="318">
        <f t="shared" si="116"/>
        <v>-5.9413044208828651</v>
      </c>
      <c r="W779" s="321">
        <f t="shared" si="113"/>
        <v>1.3659893471485309</v>
      </c>
      <c r="X779" s="1954"/>
      <c r="Y779" s="1955"/>
      <c r="Z779" s="319"/>
      <c r="AA779" s="324"/>
      <c r="AB779" s="317"/>
    </row>
    <row r="780" spans="2:28" ht="16" thickBot="1" x14ac:dyDescent="0.25">
      <c r="B780" s="36">
        <f>SUM(K776:K782)</f>
        <v>203</v>
      </c>
      <c r="C780" s="325">
        <v>43868</v>
      </c>
      <c r="D780" s="318"/>
      <c r="E780" s="2277"/>
      <c r="F780" s="881"/>
      <c r="G780" s="1913"/>
      <c r="H780" s="1914" t="str">
        <f>IFERROR(VLOOKUP(F780,[1]Trainingsarten!$A$9:$K$84,10,FALSE),"")</f>
        <v/>
      </c>
      <c r="I780" s="1915" t="str">
        <f t="shared" ref="I780:I843" si="118">IFERROR(G780/H780,"")</f>
        <v/>
      </c>
      <c r="J780" s="1916"/>
      <c r="K780" s="1917" t="str">
        <f>IFERROR(VLOOKUP(F780,[1]Trainingsarten!$A$9:$K$84,11,FALSE),"0")</f>
        <v>0</v>
      </c>
      <c r="L780" s="1916"/>
      <c r="M780" s="1918"/>
      <c r="N780" s="1919" t="str">
        <f t="shared" si="114"/>
        <v/>
      </c>
      <c r="O780" s="1920"/>
      <c r="P780" s="315" t="str">
        <f>IFERROR(VLOOKUP(F780,[1]Trainingsarten!$A$9:$N$84,12,FALSE),"")</f>
        <v/>
      </c>
      <c r="Q780" s="316" t="s">
        <v>14</v>
      </c>
      <c r="R780" s="316" t="str">
        <f>IFERROR(VLOOKUP(F780,[1]Trainingsarten!$A$9:$N$84,14,FALSE),"")</f>
        <v/>
      </c>
      <c r="S780" s="317" t="str">
        <f t="shared" si="112"/>
        <v/>
      </c>
      <c r="T780" s="393">
        <f t="shared" si="117"/>
        <v>31.826177514427272</v>
      </c>
      <c r="U780" s="92">
        <f t="shared" si="115"/>
        <v>26.534965314810286</v>
      </c>
      <c r="V780" s="318">
        <f t="shared" si="116"/>
        <v>-9.9483808427172136</v>
      </c>
      <c r="W780" s="321">
        <f t="shared" si="113"/>
        <v>1.1994052804231004</v>
      </c>
      <c r="X780" s="1954"/>
      <c r="Y780" s="1955"/>
      <c r="Z780" s="319"/>
      <c r="AA780" s="324"/>
      <c r="AB780" s="317"/>
    </row>
    <row r="781" spans="2:28" x14ac:dyDescent="0.2">
      <c r="B781" s="37" t="s">
        <v>27</v>
      </c>
      <c r="C781" s="325">
        <v>43869</v>
      </c>
      <c r="D781" s="318">
        <v>17</v>
      </c>
      <c r="E781" s="2277" t="s">
        <v>40</v>
      </c>
      <c r="F781" s="881" t="s">
        <v>283</v>
      </c>
      <c r="G781" s="1913">
        <v>3.8715277777777779E-2</v>
      </c>
      <c r="H781" s="1914">
        <v>10.53</v>
      </c>
      <c r="I781" s="1915">
        <f t="shared" si="118"/>
        <v>3.6766645562941861E-3</v>
      </c>
      <c r="J781" s="1916">
        <v>136</v>
      </c>
      <c r="K781" s="1917">
        <v>69</v>
      </c>
      <c r="L781" s="1916">
        <v>222</v>
      </c>
      <c r="M781" s="1918"/>
      <c r="N781" s="1919">
        <f t="shared" si="114"/>
        <v>1.0525577241995152</v>
      </c>
      <c r="O781" s="1920" t="s">
        <v>276</v>
      </c>
      <c r="P781" s="315">
        <f>IFERROR(VLOOKUP(F781,[1]Trainingsarten!$A$9:$N$84,12,FALSE),"")</f>
        <v>205</v>
      </c>
      <c r="Q781" s="316" t="s">
        <v>14</v>
      </c>
      <c r="R781" s="316">
        <f>IFERROR(VLOOKUP(F781,[1]Trainingsarten!$A$9:$N$84,14,FALSE),"")</f>
        <v>224.4</v>
      </c>
      <c r="S781" s="317">
        <f t="shared" si="112"/>
        <v>1.6323529411764706</v>
      </c>
      <c r="T781" s="393">
        <f t="shared" si="117"/>
        <v>37.136723583794804</v>
      </c>
      <c r="U781" s="92">
        <f t="shared" si="115"/>
        <v>27.546037569219564</v>
      </c>
      <c r="V781" s="318">
        <f t="shared" si="116"/>
        <v>-5.2912121996169859</v>
      </c>
      <c r="W781" s="321">
        <f t="shared" si="113"/>
        <v>1.3481693506906431</v>
      </c>
      <c r="X781" s="1954"/>
      <c r="Y781" s="1955"/>
      <c r="Z781" s="319"/>
      <c r="AA781" s="324"/>
      <c r="AB781" s="317"/>
    </row>
    <row r="782" spans="2:28" ht="16" thickBot="1" x14ac:dyDescent="0.25">
      <c r="B782" s="38">
        <f>AVERAGE(W776:W782)</f>
        <v>1.2829982145132113</v>
      </c>
      <c r="C782" s="1921">
        <v>43870</v>
      </c>
      <c r="D782" s="92"/>
      <c r="E782" s="2281"/>
      <c r="F782" s="1952"/>
      <c r="G782" s="1942"/>
      <c r="H782" s="1943" t="str">
        <f>IFERROR(VLOOKUP(F782,[1]Trainingsarten!$A$9:$K$84,10,FALSE),"")</f>
        <v/>
      </c>
      <c r="I782" s="1944" t="str">
        <f t="shared" si="118"/>
        <v/>
      </c>
      <c r="J782" s="1945"/>
      <c r="K782" s="1946" t="str">
        <f>IFERROR(VLOOKUP(F782,[1]Trainingsarten!$A$9:$K$84,11,FALSE),"0")</f>
        <v>0</v>
      </c>
      <c r="L782" s="1945"/>
      <c r="M782" s="1947"/>
      <c r="N782" s="1948" t="str">
        <f t="shared" si="114"/>
        <v/>
      </c>
      <c r="O782" s="1949"/>
      <c r="P782" s="90" t="str">
        <f>IFERROR(VLOOKUP(F782,[1]Trainingsarten!$A$9:$N$84,12,FALSE),"")</f>
        <v/>
      </c>
      <c r="Q782" s="91" t="s">
        <v>14</v>
      </c>
      <c r="R782" s="91" t="str">
        <f>IFERROR(VLOOKUP(F782,[1]Trainingsarten!$A$9:$N$84,14,FALSE),"")</f>
        <v/>
      </c>
      <c r="S782" s="1932" t="str">
        <f t="shared" si="112"/>
        <v/>
      </c>
      <c r="T782" s="1922">
        <f t="shared" si="117"/>
        <v>31.831477357538404</v>
      </c>
      <c r="U782" s="343">
        <f t="shared" si="115"/>
        <v>26.890179531857193</v>
      </c>
      <c r="V782" s="343">
        <f t="shared" si="116"/>
        <v>-9.5906860145752404</v>
      </c>
      <c r="W782" s="94">
        <f t="shared" si="113"/>
        <v>1.1837584542649551</v>
      </c>
      <c r="X782" s="1954"/>
      <c r="Y782" s="1955"/>
      <c r="Z782" s="319"/>
      <c r="AA782" s="324"/>
      <c r="AB782" s="317"/>
    </row>
    <row r="783" spans="2:28" ht="16" thickBot="1" x14ac:dyDescent="0.25">
      <c r="B783" s="1877">
        <f>B776+1</f>
        <v>7</v>
      </c>
      <c r="C783" s="1878">
        <v>43871</v>
      </c>
      <c r="D783" s="1935"/>
      <c r="E783" s="2328"/>
      <c r="F783" s="1953"/>
      <c r="G783" s="1881"/>
      <c r="H783" s="1882" t="str">
        <f>IFERROR(VLOOKUP(F783,[1]Trainingsarten!$A$9:$K$84,10,FALSE),"")</f>
        <v/>
      </c>
      <c r="I783" s="1883" t="str">
        <f t="shared" si="118"/>
        <v/>
      </c>
      <c r="J783" s="1884"/>
      <c r="K783" s="1885" t="str">
        <f>IFERROR(VLOOKUP(F783,[1]Trainingsarten!$A$9:$K$84,11,FALSE),"0")</f>
        <v>0</v>
      </c>
      <c r="L783" s="1884"/>
      <c r="M783" s="1886"/>
      <c r="N783" s="1887" t="str">
        <f t="shared" si="114"/>
        <v/>
      </c>
      <c r="O783" s="1888"/>
      <c r="P783" s="1934" t="str">
        <f>IFERROR(VLOOKUP(F783,[1]Trainingsarten!$A$9:$N$84,12,FALSE),"")</f>
        <v/>
      </c>
      <c r="Q783" s="1890" t="s">
        <v>14</v>
      </c>
      <c r="R783" s="1890" t="str">
        <f>IFERROR(VLOOKUP(F783,[1]Trainingsarten!$A$9:$N$84,14,FALSE),"")</f>
        <v/>
      </c>
      <c r="S783" s="1891" t="str">
        <f t="shared" si="112"/>
        <v/>
      </c>
      <c r="T783" s="1938">
        <f t="shared" si="117"/>
        <v>27.284123449318631</v>
      </c>
      <c r="U783" s="1277">
        <f t="shared" si="115"/>
        <v>26.249937162051069</v>
      </c>
      <c r="V783" s="1935">
        <f t="shared" si="116"/>
        <v>-4.941297825681211</v>
      </c>
      <c r="W783" s="1939">
        <f t="shared" si="113"/>
        <v>1.0393976671594727</v>
      </c>
      <c r="X783" s="1954"/>
      <c r="Y783" s="1955"/>
      <c r="Z783" s="319"/>
      <c r="AA783" s="324"/>
      <c r="AB783" s="317"/>
    </row>
    <row r="784" spans="2:28" x14ac:dyDescent="0.2">
      <c r="B784" s="1894" t="s">
        <v>26</v>
      </c>
      <c r="C784" s="325">
        <v>43872</v>
      </c>
      <c r="D784" s="318">
        <v>18</v>
      </c>
      <c r="E784" s="2277" t="s">
        <v>40</v>
      </c>
      <c r="F784" s="881" t="s">
        <v>279</v>
      </c>
      <c r="G784" s="1913">
        <v>3.6655092592592593E-2</v>
      </c>
      <c r="H784" s="1914">
        <v>10.17</v>
      </c>
      <c r="I784" s="1915">
        <f t="shared" si="118"/>
        <v>3.6042372264102843E-3</v>
      </c>
      <c r="J784" s="1916">
        <v>140</v>
      </c>
      <c r="K784" s="1917">
        <v>67</v>
      </c>
      <c r="L784" s="1916">
        <v>225</v>
      </c>
      <c r="M784" s="1918"/>
      <c r="N784" s="1919">
        <f t="shared" si="114"/>
        <v>1.0457667415136707</v>
      </c>
      <c r="O784" s="1920" t="s">
        <v>276</v>
      </c>
      <c r="P784" s="315">
        <f>IFERROR(VLOOKUP(F784,[1]Trainingsarten!$A$9:$N$84,12,FALSE),"")</f>
        <v>205</v>
      </c>
      <c r="Q784" s="316" t="s">
        <v>14</v>
      </c>
      <c r="R784" s="316">
        <f>IFERROR(VLOOKUP(F784,[1]Trainingsarten!$A$9:$N$84,14,FALSE),"")</f>
        <v>224.4</v>
      </c>
      <c r="S784" s="317">
        <f t="shared" si="112"/>
        <v>1.6071428571428572</v>
      </c>
      <c r="T784" s="393">
        <f t="shared" si="117"/>
        <v>32.957820099415969</v>
      </c>
      <c r="U784" s="92">
        <f t="shared" si="115"/>
        <v>27.220176753430806</v>
      </c>
      <c r="V784" s="318">
        <f t="shared" si="116"/>
        <v>-1.0341862872675627</v>
      </c>
      <c r="W784" s="321">
        <f t="shared" si="113"/>
        <v>1.2107864103146206</v>
      </c>
      <c r="X784" s="1954"/>
      <c r="Y784" s="1955"/>
      <c r="Z784" s="319"/>
      <c r="AA784" s="324"/>
      <c r="AB784" s="317"/>
    </row>
    <row r="785" spans="2:28" ht="16" thickBot="1" x14ac:dyDescent="0.25">
      <c r="B785" s="33">
        <f>SUM(H783:H789)</f>
        <v>39.71</v>
      </c>
      <c r="C785" s="325">
        <v>43873</v>
      </c>
      <c r="D785" s="318"/>
      <c r="E785" s="2277"/>
      <c r="F785" s="881"/>
      <c r="G785" s="1913"/>
      <c r="H785" s="1914" t="str">
        <f>IFERROR(VLOOKUP(F785,[1]Trainingsarten!$A$9:$K$84,10,FALSE),"")</f>
        <v/>
      </c>
      <c r="I785" s="1915" t="str">
        <f t="shared" si="118"/>
        <v/>
      </c>
      <c r="J785" s="1916"/>
      <c r="K785" s="1917" t="str">
        <f>IFERROR(VLOOKUP(F785,[1]Trainingsarten!$A$9:$K$84,11,FALSE),"0")</f>
        <v>0</v>
      </c>
      <c r="L785" s="1916"/>
      <c r="M785" s="1918"/>
      <c r="N785" s="1919" t="str">
        <f t="shared" si="114"/>
        <v/>
      </c>
      <c r="O785" s="1920"/>
      <c r="P785" s="315" t="str">
        <f>IFERROR(VLOOKUP(F785,[1]Trainingsarten!$A$9:$N$84,12,FALSE),"")</f>
        <v/>
      </c>
      <c r="Q785" s="316" t="s">
        <v>14</v>
      </c>
      <c r="R785" s="316" t="str">
        <f>IFERROR(VLOOKUP(F785,[1]Trainingsarten!$A$9:$N$84,14,FALSE),"")</f>
        <v/>
      </c>
      <c r="S785" s="317" t="str">
        <f t="shared" si="112"/>
        <v/>
      </c>
      <c r="T785" s="393">
        <f t="shared" si="117"/>
        <v>28.249560085213687</v>
      </c>
      <c r="U785" s="92">
        <f t="shared" si="115"/>
        <v>26.572077306920548</v>
      </c>
      <c r="V785" s="318">
        <f t="shared" si="116"/>
        <v>-5.7376433459851626</v>
      </c>
      <c r="W785" s="321">
        <f t="shared" si="113"/>
        <v>1.0631295310079596</v>
      </c>
      <c r="X785" s="1954"/>
      <c r="Y785" s="1955"/>
      <c r="Z785" s="319"/>
      <c r="AA785" s="324"/>
      <c r="AB785" s="317"/>
    </row>
    <row r="786" spans="2:28" x14ac:dyDescent="0.2">
      <c r="B786" s="35" t="s">
        <v>9</v>
      </c>
      <c r="C786" s="325">
        <v>43874</v>
      </c>
      <c r="D786" s="318">
        <v>19</v>
      </c>
      <c r="E786" s="2277" t="s">
        <v>40</v>
      </c>
      <c r="F786" s="881" t="s">
        <v>282</v>
      </c>
      <c r="G786" s="1913">
        <v>3.0115740740740738E-2</v>
      </c>
      <c r="H786" s="1914">
        <v>8.7100000000000009</v>
      </c>
      <c r="I786" s="1915">
        <f t="shared" si="118"/>
        <v>3.4576051367096136E-3</v>
      </c>
      <c r="J786" s="1916">
        <v>145</v>
      </c>
      <c r="K786" s="1917">
        <v>62</v>
      </c>
      <c r="L786" s="1916">
        <v>237</v>
      </c>
      <c r="M786" s="1918"/>
      <c r="N786" s="1919">
        <f t="shared" si="114"/>
        <v>1.0567266994533646</v>
      </c>
      <c r="O786" s="1920" t="s">
        <v>276</v>
      </c>
      <c r="P786" s="315">
        <f>IFERROR(VLOOKUP(F786,[1]Trainingsarten!$A$9:$N$84,12,FALSE),"")</f>
        <v>205</v>
      </c>
      <c r="Q786" s="316" t="s">
        <v>14</v>
      </c>
      <c r="R786" s="316">
        <f>IFERROR(VLOOKUP(F786,[1]Trainingsarten!$A$9:$N$84,14,FALSE),"")</f>
        <v>224.4</v>
      </c>
      <c r="S786" s="317">
        <f t="shared" si="112"/>
        <v>1.6344827586206896</v>
      </c>
      <c r="T786" s="393">
        <f t="shared" si="117"/>
        <v>33.071051501611734</v>
      </c>
      <c r="U786" s="92">
        <f t="shared" si="115"/>
        <v>27.415599275803391</v>
      </c>
      <c r="V786" s="318">
        <f t="shared" si="116"/>
        <v>-1.6774827782931396</v>
      </c>
      <c r="W786" s="321">
        <f t="shared" si="113"/>
        <v>1.2062859238973398</v>
      </c>
      <c r="X786" s="1954"/>
      <c r="Y786" s="1955"/>
      <c r="Z786" s="319"/>
      <c r="AA786" s="324"/>
      <c r="AB786" s="317"/>
    </row>
    <row r="787" spans="2:28" ht="16" thickBot="1" x14ac:dyDescent="0.25">
      <c r="B787" s="36">
        <f>SUM(K783:K789)</f>
        <v>275</v>
      </c>
      <c r="C787" s="325">
        <v>43875</v>
      </c>
      <c r="D787" s="318">
        <v>20</v>
      </c>
      <c r="E787" s="2277" t="s">
        <v>40</v>
      </c>
      <c r="F787" s="881" t="s">
        <v>279</v>
      </c>
      <c r="G787" s="1913">
        <v>3.4201388888888885E-2</v>
      </c>
      <c r="H787" s="1914">
        <v>9.43</v>
      </c>
      <c r="I787" s="1915">
        <f t="shared" si="118"/>
        <v>3.6268705078355127E-3</v>
      </c>
      <c r="J787" s="1916">
        <v>137</v>
      </c>
      <c r="K787" s="1917">
        <v>63</v>
      </c>
      <c r="L787" s="1916">
        <v>226</v>
      </c>
      <c r="M787" s="1918"/>
      <c r="N787" s="1919">
        <f t="shared" si="114"/>
        <v>1.0570108102119307</v>
      </c>
      <c r="O787" s="1920" t="s">
        <v>269</v>
      </c>
      <c r="P787" s="315">
        <f>IFERROR(VLOOKUP(F787,[1]Trainingsarten!$A$9:$N$84,12,FALSE),"")</f>
        <v>205</v>
      </c>
      <c r="Q787" s="316" t="s">
        <v>14</v>
      </c>
      <c r="R787" s="316">
        <f>IFERROR(VLOOKUP(F787,[1]Trainingsarten!$A$9:$N$84,14,FALSE),"")</f>
        <v>224.4</v>
      </c>
      <c r="S787" s="317">
        <f t="shared" si="112"/>
        <v>1.6496350364963503</v>
      </c>
      <c r="T787" s="393">
        <f t="shared" si="117"/>
        <v>37.346615572810059</v>
      </c>
      <c r="U787" s="92">
        <f t="shared" si="115"/>
        <v>28.262846912093785</v>
      </c>
      <c r="V787" s="318">
        <f t="shared" si="116"/>
        <v>-5.6554522258083431</v>
      </c>
      <c r="W787" s="321">
        <f t="shared" si="113"/>
        <v>1.3214031724747903</v>
      </c>
      <c r="X787" s="1954"/>
      <c r="Y787" s="1955"/>
      <c r="Z787" s="319"/>
      <c r="AA787" s="324"/>
      <c r="AB787" s="317"/>
    </row>
    <row r="788" spans="2:28" x14ac:dyDescent="0.2">
      <c r="B788" s="37" t="s">
        <v>27</v>
      </c>
      <c r="C788" s="325">
        <v>43876</v>
      </c>
      <c r="D788" s="318"/>
      <c r="E788" s="2277"/>
      <c r="F788" s="881"/>
      <c r="G788" s="1913"/>
      <c r="H788" s="1914" t="str">
        <f>IFERROR(VLOOKUP(F788,[1]Trainingsarten!$A$9:$K$84,10,FALSE),"")</f>
        <v/>
      </c>
      <c r="I788" s="1915" t="str">
        <f t="shared" si="118"/>
        <v/>
      </c>
      <c r="J788" s="1916"/>
      <c r="K788" s="1917" t="str">
        <f>IFERROR(VLOOKUP(F788,[1]Trainingsarten!$A$9:$K$84,11,FALSE),"0")</f>
        <v>0</v>
      </c>
      <c r="L788" s="1916"/>
      <c r="M788" s="1918"/>
      <c r="N788" s="1919" t="str">
        <f t="shared" si="114"/>
        <v/>
      </c>
      <c r="O788" s="1920"/>
      <c r="P788" s="315" t="str">
        <f>IFERROR(VLOOKUP(F788,[1]Trainingsarten!$A$9:$N$84,12,FALSE),"")</f>
        <v/>
      </c>
      <c r="Q788" s="316" t="s">
        <v>14</v>
      </c>
      <c r="R788" s="316" t="str">
        <f>IFERROR(VLOOKUP(F788,[1]Trainingsarten!$A$9:$N$84,14,FALSE),"")</f>
        <v/>
      </c>
      <c r="S788" s="317" t="str">
        <f t="shared" si="112"/>
        <v/>
      </c>
      <c r="T788" s="393">
        <f t="shared" si="117"/>
        <v>32.011384776694335</v>
      </c>
      <c r="U788" s="92">
        <f t="shared" si="115"/>
        <v>27.589921985615362</v>
      </c>
      <c r="V788" s="318">
        <f t="shared" si="116"/>
        <v>-9.0837686607162738</v>
      </c>
      <c r="W788" s="321">
        <f t="shared" si="113"/>
        <v>1.160256444124206</v>
      </c>
      <c r="X788" s="1954"/>
      <c r="Y788" s="1955"/>
      <c r="Z788" s="319"/>
      <c r="AA788" s="324"/>
      <c r="AB788" s="317"/>
    </row>
    <row r="789" spans="2:28" ht="16" thickBot="1" x14ac:dyDescent="0.25">
      <c r="B789" s="38">
        <f>AVERAGE(W783:W789)</f>
        <v>1.1943615609479654</v>
      </c>
      <c r="C789" s="1921">
        <v>43877</v>
      </c>
      <c r="D789" s="1951">
        <v>21</v>
      </c>
      <c r="E789" s="2329" t="s">
        <v>40</v>
      </c>
      <c r="F789" s="1952" t="s">
        <v>268</v>
      </c>
      <c r="G789" s="1924">
        <v>3.9548611111111111E-2</v>
      </c>
      <c r="H789" s="1925">
        <v>11.4</v>
      </c>
      <c r="I789" s="1926">
        <f t="shared" si="118"/>
        <v>3.4691764132553605E-3</v>
      </c>
      <c r="J789" s="1927">
        <v>149</v>
      </c>
      <c r="K789" s="1928">
        <v>83</v>
      </c>
      <c r="L789" s="1927">
        <v>234</v>
      </c>
      <c r="M789" s="1929"/>
      <c r="N789" s="1930">
        <f t="shared" si="114"/>
        <v>1.0468421052631578</v>
      </c>
      <c r="O789" s="1931" t="s">
        <v>276</v>
      </c>
      <c r="P789" s="341">
        <f>IFERROR(VLOOKUP(F789,[1]Trainingsarten!$A$9:$N$84,12,FALSE),"")</f>
        <v>243.25</v>
      </c>
      <c r="Q789" s="342" t="s">
        <v>14</v>
      </c>
      <c r="R789" s="342">
        <f>IFERROR(VLOOKUP(F789,[1]Trainingsarten!$A$9:$N$84,14,FALSE),"")</f>
        <v>267.75</v>
      </c>
      <c r="S789" s="1932">
        <f t="shared" ref="S789:S852" si="119">IFERROR(L789/J789,"")</f>
        <v>1.5704697986577181</v>
      </c>
      <c r="T789" s="1922">
        <f t="shared" si="117"/>
        <v>39.295472665738004</v>
      </c>
      <c r="U789" s="343">
        <f t="shared" si="115"/>
        <v>28.909209557386426</v>
      </c>
      <c r="V789" s="343">
        <f t="shared" si="116"/>
        <v>-4.421462791078973</v>
      </c>
      <c r="W789" s="345">
        <f t="shared" si="113"/>
        <v>1.3592717776573675</v>
      </c>
      <c r="X789" s="1954"/>
      <c r="Y789" s="1955"/>
      <c r="Z789" s="319"/>
      <c r="AA789" s="324"/>
      <c r="AB789" s="317"/>
    </row>
    <row r="790" spans="2:28" ht="16" thickBot="1" x14ac:dyDescent="0.25">
      <c r="B790" s="1877">
        <f>B783+1</f>
        <v>8</v>
      </c>
      <c r="C790" s="1878">
        <v>43878</v>
      </c>
      <c r="D790" s="74"/>
      <c r="E790" s="2330"/>
      <c r="F790" s="1953"/>
      <c r="G790" s="1247"/>
      <c r="H790" s="1248" t="str">
        <f>IFERROR(VLOOKUP(F790,[1]Trainingsarten!$A$9:$K$84,10,FALSE),"")</f>
        <v/>
      </c>
      <c r="I790" s="888" t="str">
        <f t="shared" si="118"/>
        <v/>
      </c>
      <c r="J790" s="552"/>
      <c r="K790" s="551" t="str">
        <f>IFERROR(VLOOKUP(F790,[1]Trainingsarten!$A$9:$K$84,11,FALSE),"0")</f>
        <v>0</v>
      </c>
      <c r="L790" s="552"/>
      <c r="M790" s="809"/>
      <c r="N790" s="69" t="str">
        <f t="shared" si="114"/>
        <v/>
      </c>
      <c r="O790" s="1249"/>
      <c r="P790" s="347" t="str">
        <f>IFERROR(VLOOKUP(F790,[1]Trainingsarten!$A$9:$N$84,12,FALSE),"")</f>
        <v/>
      </c>
      <c r="Q790" s="72" t="s">
        <v>14</v>
      </c>
      <c r="R790" s="72" t="str">
        <f>IFERROR(VLOOKUP(F790,[1]Trainingsarten!$A$9:$N$84,14,FALSE),"")</f>
        <v/>
      </c>
      <c r="S790" s="1891" t="str">
        <f t="shared" si="119"/>
        <v/>
      </c>
      <c r="T790" s="1938">
        <f t="shared" si="117"/>
        <v>33.681833713489716</v>
      </c>
      <c r="U790" s="1277">
        <f t="shared" si="115"/>
        <v>28.22089504411532</v>
      </c>
      <c r="V790" s="1935">
        <f t="shared" si="116"/>
        <v>-10.386263108351578</v>
      </c>
      <c r="W790" s="350">
        <f t="shared" si="113"/>
        <v>1.1935069267235421</v>
      </c>
      <c r="X790" s="1954"/>
      <c r="Y790" s="1955"/>
      <c r="Z790" s="319"/>
      <c r="AA790" s="324"/>
      <c r="AB790" s="317"/>
    </row>
    <row r="791" spans="2:28" x14ac:dyDescent="0.2">
      <c r="B791" s="1894" t="s">
        <v>26</v>
      </c>
      <c r="C791" s="325">
        <v>43879</v>
      </c>
      <c r="D791" s="318">
        <v>22</v>
      </c>
      <c r="E791" s="2277" t="s">
        <v>40</v>
      </c>
      <c r="F791" s="881" t="s">
        <v>282</v>
      </c>
      <c r="G791" s="1913">
        <v>3.1145833333333334E-2</v>
      </c>
      <c r="H791" s="1914">
        <v>8.41</v>
      </c>
      <c r="I791" s="1915">
        <f t="shared" si="118"/>
        <v>3.7034284581847006E-3</v>
      </c>
      <c r="J791" s="1916">
        <v>133</v>
      </c>
      <c r="K791" s="1917">
        <v>54</v>
      </c>
      <c r="L791" s="1916">
        <v>222</v>
      </c>
      <c r="M791" s="1918"/>
      <c r="N791" s="1919">
        <f t="shared" si="114"/>
        <v>1.0602197100111808</v>
      </c>
      <c r="O791" s="1920" t="s">
        <v>276</v>
      </c>
      <c r="P791" s="315">
        <f>IFERROR(VLOOKUP(F791,[1]Trainingsarten!$A$9:$N$84,12,FALSE),"")</f>
        <v>205</v>
      </c>
      <c r="Q791" s="316" t="s">
        <v>14</v>
      </c>
      <c r="R791" s="316">
        <f>IFERROR(VLOOKUP(F791,[1]Trainingsarten!$A$9:$N$84,14,FALSE),"")</f>
        <v>224.4</v>
      </c>
      <c r="S791" s="317">
        <f t="shared" si="119"/>
        <v>1.6691729323308271</v>
      </c>
      <c r="T791" s="393">
        <f t="shared" si="117"/>
        <v>36.584428897276901</v>
      </c>
      <c r="U791" s="92">
        <f t="shared" si="115"/>
        <v>28.834683257350669</v>
      </c>
      <c r="V791" s="318">
        <f t="shared" si="116"/>
        <v>-5.4609386693743964</v>
      </c>
      <c r="W791" s="321">
        <f t="shared" si="113"/>
        <v>1.2687647223574281</v>
      </c>
      <c r="X791" s="1954"/>
      <c r="Y791" s="1955"/>
      <c r="Z791" s="319"/>
      <c r="AA791" s="324"/>
      <c r="AB791" s="317"/>
    </row>
    <row r="792" spans="2:28" ht="16" thickBot="1" x14ac:dyDescent="0.25">
      <c r="B792" s="33">
        <f>SUM(H790:H796)</f>
        <v>19.78</v>
      </c>
      <c r="C792" s="325">
        <v>43880</v>
      </c>
      <c r="D792" s="318"/>
      <c r="E792" s="2277"/>
      <c r="F792" s="881"/>
      <c r="G792" s="1913"/>
      <c r="H792" s="1914" t="str">
        <f>IFERROR(VLOOKUP(F792,[1]Trainingsarten!$A$9:$K$84,10,FALSE),"")</f>
        <v/>
      </c>
      <c r="I792" s="1915" t="str">
        <f t="shared" si="118"/>
        <v/>
      </c>
      <c r="J792" s="1916"/>
      <c r="K792" s="1917" t="str">
        <f>IFERROR(VLOOKUP(F792,[1]Trainingsarten!$A$9:$K$84,11,FALSE),"0")</f>
        <v>0</v>
      </c>
      <c r="L792" s="1916"/>
      <c r="M792" s="1918"/>
      <c r="N792" s="1919" t="str">
        <f t="shared" si="114"/>
        <v/>
      </c>
      <c r="O792" s="1920"/>
      <c r="P792" s="315" t="str">
        <f>IFERROR(VLOOKUP(F792,[1]Trainingsarten!$A$9:$N$84,12,FALSE),"")</f>
        <v/>
      </c>
      <c r="Q792" s="316" t="s">
        <v>14</v>
      </c>
      <c r="R792" s="316" t="str">
        <f>IFERROR(VLOOKUP(F792,[1]Trainingsarten!$A$9:$N$84,14,FALSE),"")</f>
        <v/>
      </c>
      <c r="S792" s="317" t="str">
        <f t="shared" si="119"/>
        <v/>
      </c>
      <c r="T792" s="393">
        <f t="shared" si="117"/>
        <v>31.358081911951629</v>
      </c>
      <c r="U792" s="92">
        <f t="shared" si="115"/>
        <v>28.148143179794701</v>
      </c>
      <c r="V792" s="318">
        <f t="shared" si="116"/>
        <v>-7.7497456399262319</v>
      </c>
      <c r="W792" s="321">
        <f t="shared" si="113"/>
        <v>1.114037317191888</v>
      </c>
      <c r="X792" s="1954"/>
      <c r="Y792" s="1955"/>
      <c r="Z792" s="319"/>
      <c r="AA792" s="324"/>
      <c r="AB792" s="317"/>
    </row>
    <row r="793" spans="2:28" x14ac:dyDescent="0.2">
      <c r="B793" s="35" t="s">
        <v>9</v>
      </c>
      <c r="C793" s="325">
        <v>43881</v>
      </c>
      <c r="D793" s="318"/>
      <c r="E793" s="2277"/>
      <c r="F793" s="881"/>
      <c r="G793" s="1913"/>
      <c r="H793" s="1914" t="str">
        <f>IFERROR(VLOOKUP(F793,[1]Trainingsarten!$A$9:$K$84,10,FALSE),"")</f>
        <v/>
      </c>
      <c r="I793" s="1915" t="str">
        <f t="shared" si="118"/>
        <v/>
      </c>
      <c r="J793" s="1916"/>
      <c r="K793" s="1917" t="str">
        <f>IFERROR(VLOOKUP(F793,[1]Trainingsarten!$A$9:$K$84,11,FALSE),"0")</f>
        <v>0</v>
      </c>
      <c r="L793" s="1916"/>
      <c r="M793" s="1918"/>
      <c r="N793" s="1919" t="str">
        <f t="shared" si="114"/>
        <v/>
      </c>
      <c r="O793" s="1920"/>
      <c r="P793" s="315" t="str">
        <f>IFERROR(VLOOKUP(F793,[1]Trainingsarten!$A$9:$N$84,12,FALSE),"")</f>
        <v/>
      </c>
      <c r="Q793" s="316" t="s">
        <v>14</v>
      </c>
      <c r="R793" s="316" t="str">
        <f>IFERROR(VLOOKUP(F793,[1]Trainingsarten!$A$9:$N$84,14,FALSE),"")</f>
        <v/>
      </c>
      <c r="S793" s="317" t="str">
        <f t="shared" si="119"/>
        <v/>
      </c>
      <c r="T793" s="393">
        <f t="shared" si="117"/>
        <v>26.87835592452997</v>
      </c>
      <c r="U793" s="92">
        <f t="shared" si="115"/>
        <v>27.477949294561494</v>
      </c>
      <c r="V793" s="318">
        <f t="shared" si="116"/>
        <v>-3.2099387321569282</v>
      </c>
      <c r="W793" s="321">
        <f t="shared" si="113"/>
        <v>0.97817910777824324</v>
      </c>
      <c r="X793" s="1954"/>
      <c r="Y793" s="1955"/>
      <c r="Z793" s="319"/>
      <c r="AA793" s="324"/>
      <c r="AB793" s="317"/>
    </row>
    <row r="794" spans="2:28" ht="16" thickBot="1" x14ac:dyDescent="0.25">
      <c r="B794" s="36">
        <f>SUM(K790:K796)</f>
        <v>127</v>
      </c>
      <c r="C794" s="325">
        <v>43882</v>
      </c>
      <c r="D794" s="318"/>
      <c r="E794" s="2277"/>
      <c r="F794" s="881"/>
      <c r="G794" s="1913"/>
      <c r="H794" s="1914" t="str">
        <f>IFERROR(VLOOKUP(F794,[1]Trainingsarten!$A$9:$K$84,10,FALSE),"")</f>
        <v/>
      </c>
      <c r="I794" s="1915" t="str">
        <f t="shared" si="118"/>
        <v/>
      </c>
      <c r="J794" s="1916"/>
      <c r="K794" s="1917" t="str">
        <f>IFERROR(VLOOKUP(F794,[1]Trainingsarten!$A$9:$K$84,11,FALSE),"0")</f>
        <v>0</v>
      </c>
      <c r="L794" s="1916"/>
      <c r="M794" s="1918"/>
      <c r="N794" s="1919" t="str">
        <f t="shared" si="114"/>
        <v/>
      </c>
      <c r="O794" s="1920"/>
      <c r="P794" s="315" t="str">
        <f>IFERROR(VLOOKUP(F794,[1]Trainingsarten!$A$9:$N$84,12,FALSE),"")</f>
        <v/>
      </c>
      <c r="Q794" s="316" t="s">
        <v>14</v>
      </c>
      <c r="R794" s="316" t="str">
        <f>IFERROR(VLOOKUP(F794,[1]Trainingsarten!$A$9:$N$84,14,FALSE),"")</f>
        <v/>
      </c>
      <c r="S794" s="317" t="str">
        <f t="shared" si="119"/>
        <v/>
      </c>
      <c r="T794" s="393">
        <f t="shared" si="117"/>
        <v>23.038590792454261</v>
      </c>
      <c r="U794" s="92">
        <f t="shared" si="115"/>
        <v>26.823712406595746</v>
      </c>
      <c r="V794" s="318">
        <f t="shared" si="116"/>
        <v>0.59959337003152413</v>
      </c>
      <c r="W794" s="321">
        <f t="shared" si="113"/>
        <v>0.85888897268333553</v>
      </c>
      <c r="X794" s="1954"/>
      <c r="Y794" s="1955"/>
      <c r="Z794" s="319"/>
      <c r="AA794" s="324"/>
      <c r="AB794" s="317"/>
    </row>
    <row r="795" spans="2:28" x14ac:dyDescent="0.2">
      <c r="B795" s="37" t="s">
        <v>27</v>
      </c>
      <c r="C795" s="325">
        <v>43883</v>
      </c>
      <c r="D795" s="318"/>
      <c r="E795" s="2277"/>
      <c r="F795" s="881"/>
      <c r="G795" s="1913"/>
      <c r="H795" s="1914" t="str">
        <f>IFERROR(VLOOKUP(F795,[1]Trainingsarten!$A$9:$K$84,10,FALSE),"")</f>
        <v/>
      </c>
      <c r="I795" s="1915" t="str">
        <f t="shared" si="118"/>
        <v/>
      </c>
      <c r="J795" s="1916"/>
      <c r="K795" s="1917" t="str">
        <f>IFERROR(VLOOKUP(F795,[1]Trainingsarten!$A$9:$K$84,11,FALSE),"0")</f>
        <v>0</v>
      </c>
      <c r="L795" s="1916"/>
      <c r="M795" s="1918"/>
      <c r="N795" s="1919" t="str">
        <f t="shared" si="114"/>
        <v/>
      </c>
      <c r="O795" s="1920"/>
      <c r="P795" s="315" t="str">
        <f>IFERROR(VLOOKUP(F795,[1]Trainingsarten!$A$9:$N$84,12,FALSE),"")</f>
        <v/>
      </c>
      <c r="Q795" s="316" t="s">
        <v>14</v>
      </c>
      <c r="R795" s="316" t="str">
        <f>IFERROR(VLOOKUP(F795,[1]Trainingsarten!$A$9:$N$84,14,FALSE),"")</f>
        <v/>
      </c>
      <c r="S795" s="317" t="str">
        <f t="shared" si="119"/>
        <v/>
      </c>
      <c r="T795" s="393">
        <f t="shared" si="117"/>
        <v>19.747363536389368</v>
      </c>
      <c r="U795" s="92">
        <f t="shared" si="115"/>
        <v>26.185052587391084</v>
      </c>
      <c r="V795" s="318">
        <f t="shared" si="116"/>
        <v>3.7851216141414845</v>
      </c>
      <c r="W795" s="321">
        <f t="shared" si="113"/>
        <v>0.75414641503902635</v>
      </c>
      <c r="X795" s="1954"/>
      <c r="Y795" s="1955"/>
      <c r="Z795" s="319"/>
      <c r="AA795" s="324"/>
      <c r="AB795" s="317"/>
    </row>
    <row r="796" spans="2:28" ht="16" thickBot="1" x14ac:dyDescent="0.25">
      <c r="B796" s="38">
        <f>AVERAGE(W790:W796)</f>
        <v>1.0242207219433348</v>
      </c>
      <c r="C796" s="1921">
        <v>43884</v>
      </c>
      <c r="D796" s="92">
        <v>23</v>
      </c>
      <c r="E796" s="2281" t="s">
        <v>40</v>
      </c>
      <c r="F796" s="1952" t="s">
        <v>278</v>
      </c>
      <c r="G796" s="1942">
        <v>4.2905092592592592E-2</v>
      </c>
      <c r="H796" s="1943">
        <v>11.37</v>
      </c>
      <c r="I796" s="1944">
        <f t="shared" si="118"/>
        <v>3.7735349685657517E-3</v>
      </c>
      <c r="J796" s="1945">
        <v>135</v>
      </c>
      <c r="K796" s="1946">
        <v>73</v>
      </c>
      <c r="L796" s="1945">
        <v>219</v>
      </c>
      <c r="M796" s="1947"/>
      <c r="N796" s="1948">
        <f t="shared" si="114"/>
        <v>1.0656913322569213</v>
      </c>
      <c r="O796" s="1949" t="s">
        <v>276</v>
      </c>
      <c r="P796" s="90">
        <f>IFERROR(VLOOKUP(F796,[1]Trainingsarten!$A$9:$N$84,12,FALSE),"")</f>
        <v>205</v>
      </c>
      <c r="Q796" s="91" t="s">
        <v>14</v>
      </c>
      <c r="R796" s="91">
        <f>IFERROR(VLOOKUP(F796,[1]Trainingsarten!$A$9:$N$84,14,FALSE),"")</f>
        <v>224.4</v>
      </c>
      <c r="S796" s="1932">
        <f t="shared" si="119"/>
        <v>1.6222222222222222</v>
      </c>
      <c r="T796" s="1922">
        <f t="shared" si="117"/>
        <v>27.354883031190887</v>
      </c>
      <c r="U796" s="343">
        <f t="shared" si="115"/>
        <v>27.299694192453202</v>
      </c>
      <c r="V796" s="343">
        <f t="shared" si="116"/>
        <v>6.4376890510017155</v>
      </c>
      <c r="W796" s="94">
        <f t="shared" si="113"/>
        <v>1.00202159182988</v>
      </c>
      <c r="X796" s="1954"/>
      <c r="Y796" s="1955"/>
      <c r="Z796" s="319"/>
      <c r="AA796" s="324"/>
      <c r="AB796" s="317"/>
    </row>
    <row r="797" spans="2:28" ht="16" thickBot="1" x14ac:dyDescent="0.25">
      <c r="B797" s="1877">
        <f>B790+1</f>
        <v>9</v>
      </c>
      <c r="C797" s="389">
        <v>43885</v>
      </c>
      <c r="D797" s="1935"/>
      <c r="E797" s="2328"/>
      <c r="F797" s="1953"/>
      <c r="G797" s="1881"/>
      <c r="H797" s="1882" t="str">
        <f>IFERROR(VLOOKUP(F797,[1]Trainingsarten!$A$9:$K$84,10,FALSE),"")</f>
        <v/>
      </c>
      <c r="I797" s="1883" t="str">
        <f t="shared" si="118"/>
        <v/>
      </c>
      <c r="J797" s="1884"/>
      <c r="K797" s="1885" t="str">
        <f>IFERROR(VLOOKUP(F797,[1]Trainingsarten!$A$9:$K$84,11,FALSE),"0")</f>
        <v>0</v>
      </c>
      <c r="L797" s="1884"/>
      <c r="M797" s="1886"/>
      <c r="N797" s="1887" t="str">
        <f t="shared" si="114"/>
        <v/>
      </c>
      <c r="O797" s="1888"/>
      <c r="P797" s="1934" t="str">
        <f>IFERROR(VLOOKUP(F797,[1]Trainingsarten!$A$9:$N$84,12,FALSE),"")</f>
        <v/>
      </c>
      <c r="Q797" s="1890" t="s">
        <v>14</v>
      </c>
      <c r="R797" s="1890" t="str">
        <f>IFERROR(VLOOKUP(F797,[1]Trainingsarten!$A$9:$N$84,14,FALSE),"")</f>
        <v/>
      </c>
      <c r="S797" s="1891" t="str">
        <f t="shared" si="119"/>
        <v/>
      </c>
      <c r="T797" s="2">
        <f t="shared" si="117"/>
        <v>23.447042598163616</v>
      </c>
      <c r="U797" s="4">
        <f t="shared" si="115"/>
        <v>26.649701473585267</v>
      </c>
      <c r="V797" s="349">
        <f t="shared" si="116"/>
        <v>-5.5188838737684875E-2</v>
      </c>
      <c r="W797" s="1893">
        <f t="shared" si="113"/>
        <v>0.87982383672867503</v>
      </c>
      <c r="X797" s="1954"/>
      <c r="Y797" s="1955"/>
      <c r="Z797" s="319"/>
      <c r="AA797" s="324"/>
      <c r="AB797" s="317"/>
    </row>
    <row r="798" spans="2:28" x14ac:dyDescent="0.2">
      <c r="B798" s="1894" t="s">
        <v>26</v>
      </c>
      <c r="C798" s="325">
        <v>43886</v>
      </c>
      <c r="D798" s="318"/>
      <c r="E798" s="2277"/>
      <c r="F798" s="881"/>
      <c r="G798" s="1913"/>
      <c r="H798" s="1914" t="str">
        <f>IFERROR(VLOOKUP(F798,[1]Trainingsarten!$A$9:$K$84,10,FALSE),"")</f>
        <v/>
      </c>
      <c r="I798" s="1915" t="str">
        <f t="shared" si="118"/>
        <v/>
      </c>
      <c r="J798" s="1916"/>
      <c r="K798" s="1917" t="str">
        <f>IFERROR(VLOOKUP(F798,[1]Trainingsarten!$A$9:$K$84,11,FALSE),"0")</f>
        <v>0</v>
      </c>
      <c r="L798" s="1916"/>
      <c r="M798" s="1918"/>
      <c r="N798" s="1919" t="str">
        <f t="shared" si="114"/>
        <v/>
      </c>
      <c r="O798" s="1920"/>
      <c r="P798" s="315" t="str">
        <f>IFERROR(VLOOKUP(F798,[1]Trainingsarten!$A$9:$N$84,12,FALSE),"")</f>
        <v/>
      </c>
      <c r="Q798" s="316" t="s">
        <v>14</v>
      </c>
      <c r="R798" s="316" t="str">
        <f>IFERROR(VLOOKUP(F798,[1]Trainingsarten!$A$9:$N$84,14,FALSE),"")</f>
        <v/>
      </c>
      <c r="S798" s="317" t="str">
        <f t="shared" si="119"/>
        <v/>
      </c>
      <c r="T798" s="393">
        <f t="shared" si="117"/>
        <v>20.097465084140243</v>
      </c>
      <c r="U798" s="92">
        <f t="shared" si="115"/>
        <v>26.015184771833237</v>
      </c>
      <c r="V798" s="318">
        <f t="shared" si="116"/>
        <v>3.2026588754216512</v>
      </c>
      <c r="W798" s="321">
        <f t="shared" si="113"/>
        <v>0.77252824688371469</v>
      </c>
      <c r="X798" s="1954"/>
      <c r="Y798" s="1955"/>
      <c r="Z798" s="319"/>
      <c r="AA798" s="324"/>
      <c r="AB798" s="317"/>
    </row>
    <row r="799" spans="2:28" ht="16" thickBot="1" x14ac:dyDescent="0.25">
      <c r="B799" s="33">
        <f>SUM(H797:H803)</f>
        <v>21.73</v>
      </c>
      <c r="C799" s="325">
        <v>43887</v>
      </c>
      <c r="D799" s="318">
        <v>24</v>
      </c>
      <c r="E799" s="2277" t="s">
        <v>40</v>
      </c>
      <c r="F799" s="881" t="s">
        <v>278</v>
      </c>
      <c r="G799" s="1913">
        <v>3.695601851851852E-2</v>
      </c>
      <c r="H799" s="1914">
        <v>10.18</v>
      </c>
      <c r="I799" s="1915">
        <f t="shared" si="118"/>
        <v>3.630257221858401E-3</v>
      </c>
      <c r="J799" s="1916">
        <v>137</v>
      </c>
      <c r="K799" s="1917">
        <v>66</v>
      </c>
      <c r="L799" s="1916">
        <v>225</v>
      </c>
      <c r="M799" s="1918"/>
      <c r="N799" s="1919">
        <f t="shared" si="114"/>
        <v>1.0533164237750345</v>
      </c>
      <c r="O799" s="1920" t="s">
        <v>276</v>
      </c>
      <c r="P799" s="315">
        <f>IFERROR(VLOOKUP(F799,[1]Trainingsarten!$A$9:$N$84,12,FALSE),"")</f>
        <v>205</v>
      </c>
      <c r="Q799" s="316" t="s">
        <v>14</v>
      </c>
      <c r="R799" s="316">
        <f>IFERROR(VLOOKUP(F799,[1]Trainingsarten!$A$9:$N$84,14,FALSE),"")</f>
        <v>224.4</v>
      </c>
      <c r="S799" s="317">
        <f t="shared" si="119"/>
        <v>1.6423357664233578</v>
      </c>
      <c r="T799" s="393">
        <f t="shared" si="117"/>
        <v>26.654970072120207</v>
      </c>
      <c r="U799" s="92">
        <f t="shared" si="115"/>
        <v>26.967204182027682</v>
      </c>
      <c r="V799" s="318">
        <f t="shared" si="116"/>
        <v>5.9177196876929941</v>
      </c>
      <c r="W799" s="321">
        <f t="shared" si="113"/>
        <v>0.98842171002229573</v>
      </c>
      <c r="X799" s="1954"/>
      <c r="Y799" s="1955"/>
      <c r="Z799" s="319"/>
      <c r="AA799" s="324"/>
      <c r="AB799" s="317"/>
    </row>
    <row r="800" spans="2:28" x14ac:dyDescent="0.2">
      <c r="B800" s="35" t="s">
        <v>9</v>
      </c>
      <c r="C800" s="325">
        <v>43888</v>
      </c>
      <c r="D800" s="318"/>
      <c r="E800" s="2277"/>
      <c r="F800" s="881"/>
      <c r="G800" s="1913"/>
      <c r="H800" s="1914" t="str">
        <f>IFERROR(VLOOKUP(F800,[1]Trainingsarten!$A$9:$K$84,10,FALSE),"")</f>
        <v/>
      </c>
      <c r="I800" s="1915" t="str">
        <f t="shared" si="118"/>
        <v/>
      </c>
      <c r="J800" s="1916"/>
      <c r="K800" s="1917" t="str">
        <f>IFERROR(VLOOKUP(F800,[1]Trainingsarten!$A$9:$K$84,11,FALSE),"0")</f>
        <v>0</v>
      </c>
      <c r="L800" s="1916"/>
      <c r="M800" s="1918"/>
      <c r="N800" s="1919" t="str">
        <f t="shared" si="114"/>
        <v/>
      </c>
      <c r="O800" s="1920"/>
      <c r="P800" s="315" t="str">
        <f>IFERROR(VLOOKUP(F800,[1]Trainingsarten!$A$9:$N$84,12,FALSE),"")</f>
        <v/>
      </c>
      <c r="Q800" s="316" t="s">
        <v>14</v>
      </c>
      <c r="R800" s="316" t="str">
        <f>IFERROR(VLOOKUP(F800,[1]Trainingsarten!$A$9:$N$84,14,FALSE),"")</f>
        <v/>
      </c>
      <c r="S800" s="317" t="str">
        <f t="shared" si="119"/>
        <v/>
      </c>
      <c r="T800" s="393">
        <f t="shared" si="117"/>
        <v>22.847117204674465</v>
      </c>
      <c r="U800" s="92">
        <f t="shared" si="115"/>
        <v>26.325127891979406</v>
      </c>
      <c r="V800" s="318">
        <f t="shared" si="116"/>
        <v>0.31223410990747524</v>
      </c>
      <c r="W800" s="321">
        <f t="shared" si="113"/>
        <v>0.86788247709274746</v>
      </c>
      <c r="X800" s="1954"/>
      <c r="Y800" s="1955"/>
      <c r="Z800" s="319"/>
      <c r="AA800" s="324"/>
      <c r="AB800" s="317"/>
    </row>
    <row r="801" spans="2:28" ht="16" thickBot="1" x14ac:dyDescent="0.25">
      <c r="B801" s="36">
        <f>SUM(K797:K803)</f>
        <v>135</v>
      </c>
      <c r="C801" s="325">
        <v>43889</v>
      </c>
      <c r="D801" s="318"/>
      <c r="E801" s="2277"/>
      <c r="F801" s="881"/>
      <c r="G801" s="1913"/>
      <c r="H801" s="1914" t="str">
        <f>IFERROR(VLOOKUP(F801,[1]Trainingsarten!$A$9:$K$84,10,FALSE),"")</f>
        <v/>
      </c>
      <c r="I801" s="1915" t="str">
        <f t="shared" si="118"/>
        <v/>
      </c>
      <c r="J801" s="1916"/>
      <c r="K801" s="1917" t="str">
        <f>IFERROR(VLOOKUP(F801,[1]Trainingsarten!$A$9:$K$84,11,FALSE),"0")</f>
        <v>0</v>
      </c>
      <c r="L801" s="1916"/>
      <c r="M801" s="1918"/>
      <c r="N801" s="1919" t="str">
        <f t="shared" si="114"/>
        <v/>
      </c>
      <c r="O801" s="1920"/>
      <c r="P801" s="315" t="str">
        <f>IFERROR(VLOOKUP(F801,[1]Trainingsarten!$A$9:$N$84,12,FALSE),"")</f>
        <v/>
      </c>
      <c r="Q801" s="316" t="s">
        <v>14</v>
      </c>
      <c r="R801" s="316" t="str">
        <f>IFERROR(VLOOKUP(F801,[1]Trainingsarten!$A$9:$N$84,14,FALSE),"")</f>
        <v/>
      </c>
      <c r="S801" s="317" t="str">
        <f t="shared" si="119"/>
        <v/>
      </c>
      <c r="T801" s="393">
        <f t="shared" si="117"/>
        <v>19.5832433182924</v>
      </c>
      <c r="U801" s="92">
        <f t="shared" si="115"/>
        <v>25.698339132646563</v>
      </c>
      <c r="V801" s="318">
        <f t="shared" si="116"/>
        <v>3.4780106873049412</v>
      </c>
      <c r="W801" s="321">
        <f t="shared" si="113"/>
        <v>0.7620431506180223</v>
      </c>
      <c r="X801" s="1954"/>
      <c r="Y801" s="1955"/>
      <c r="Z801" s="319"/>
      <c r="AA801" s="324"/>
      <c r="AB801" s="317"/>
    </row>
    <row r="802" spans="2:28" x14ac:dyDescent="0.2">
      <c r="B802" s="37" t="s">
        <v>27</v>
      </c>
      <c r="C802" s="325">
        <v>43890</v>
      </c>
      <c r="D802" s="318"/>
      <c r="E802" s="2277"/>
      <c r="F802" s="881"/>
      <c r="G802" s="1913"/>
      <c r="H802" s="1914" t="str">
        <f>IFERROR(VLOOKUP(F802,[1]Trainingsarten!$A$9:$K$84,10,FALSE),"")</f>
        <v/>
      </c>
      <c r="I802" s="1915" t="str">
        <f t="shared" si="118"/>
        <v/>
      </c>
      <c r="J802" s="1916"/>
      <c r="K802" s="1917" t="str">
        <f>IFERROR(VLOOKUP(F802,[1]Trainingsarten!$A$9:$K$84,11,FALSE),"0")</f>
        <v>0</v>
      </c>
      <c r="L802" s="1916"/>
      <c r="M802" s="1918"/>
      <c r="N802" s="1919" t="str">
        <f t="shared" si="114"/>
        <v/>
      </c>
      <c r="O802" s="1920"/>
      <c r="P802" s="315" t="str">
        <f>IFERROR(VLOOKUP(F802,[1]Trainingsarten!$A$9:$N$84,12,FALSE),"")</f>
        <v/>
      </c>
      <c r="Q802" s="316" t="s">
        <v>14</v>
      </c>
      <c r="R802" s="316" t="str">
        <f>IFERROR(VLOOKUP(F802,[1]Trainingsarten!$A$9:$N$84,14,FALSE),"")</f>
        <v/>
      </c>
      <c r="S802" s="317" t="str">
        <f t="shared" si="119"/>
        <v/>
      </c>
      <c r="T802" s="393">
        <f t="shared" si="117"/>
        <v>16.785637129964915</v>
      </c>
      <c r="U802" s="92">
        <f t="shared" si="115"/>
        <v>25.086473915202596</v>
      </c>
      <c r="V802" s="318">
        <f t="shared" si="116"/>
        <v>6.1150958143541629</v>
      </c>
      <c r="W802" s="321">
        <f t="shared" si="113"/>
        <v>0.66911105907923907</v>
      </c>
      <c r="X802" s="1954"/>
      <c r="Y802" s="1955"/>
      <c r="Z802" s="319"/>
      <c r="AA802" s="324"/>
      <c r="AB802" s="317"/>
    </row>
    <row r="803" spans="2:28" ht="16" thickBot="1" x14ac:dyDescent="0.25">
      <c r="B803" s="38">
        <f>AVERAGE(W797:W803)</f>
        <v>0.83822750267768609</v>
      </c>
      <c r="C803" s="150">
        <v>43891</v>
      </c>
      <c r="D803" s="343">
        <v>25</v>
      </c>
      <c r="E803" s="2331" t="s">
        <v>40</v>
      </c>
      <c r="F803" s="1956" t="s">
        <v>284</v>
      </c>
      <c r="G803" s="1924">
        <v>4.6689814814814816E-2</v>
      </c>
      <c r="H803" s="1925">
        <v>11.55</v>
      </c>
      <c r="I803" s="1926">
        <f t="shared" si="118"/>
        <v>4.0424082090748754E-3</v>
      </c>
      <c r="J803" s="1927">
        <v>128</v>
      </c>
      <c r="K803" s="1928">
        <v>69</v>
      </c>
      <c r="L803" s="1927">
        <v>203</v>
      </c>
      <c r="M803" s="1929"/>
      <c r="N803" s="1930">
        <f t="shared" si="114"/>
        <v>1.0582180009045681</v>
      </c>
      <c r="O803" s="1931" t="s">
        <v>276</v>
      </c>
      <c r="P803" s="341">
        <f>IFERROR(VLOOKUP(F803,[1]Trainingsarten!$A$9:$N$84,12,FALSE),"")</f>
        <v>205</v>
      </c>
      <c r="Q803" s="342" t="s">
        <v>14</v>
      </c>
      <c r="R803" s="342">
        <f>IFERROR(VLOOKUP(F803,[1]Trainingsarten!$A$9:$N$84,14,FALSE),"")</f>
        <v>224.4</v>
      </c>
      <c r="S803" s="1932">
        <f t="shared" si="119"/>
        <v>1.5859375</v>
      </c>
      <c r="T803" s="393">
        <f t="shared" si="117"/>
        <v>24.244831825684212</v>
      </c>
      <c r="U803" s="92">
        <f t="shared" si="115"/>
        <v>26.132034060078723</v>
      </c>
      <c r="V803" s="92">
        <f t="shared" si="116"/>
        <v>8.3008367852376814</v>
      </c>
      <c r="W803" s="345">
        <f t="shared" si="113"/>
        <v>0.92778203831910866</v>
      </c>
      <c r="X803" s="1954"/>
      <c r="Y803" s="1955"/>
      <c r="Z803" s="319"/>
      <c r="AA803" s="324"/>
      <c r="AB803" s="317"/>
    </row>
    <row r="804" spans="2:28" ht="16" thickBot="1" x14ac:dyDescent="0.25">
      <c r="B804" s="1877">
        <f>B797+1</f>
        <v>10</v>
      </c>
      <c r="C804" s="1933">
        <v>43892</v>
      </c>
      <c r="D804" s="349"/>
      <c r="E804" s="2280"/>
      <c r="F804" s="1953"/>
      <c r="G804" s="1247"/>
      <c r="H804" s="1248" t="str">
        <f>IFERROR(VLOOKUP(F804,[1]Trainingsarten!$A$9:$K$84,10,FALSE),"")</f>
        <v/>
      </c>
      <c r="I804" s="888" t="str">
        <f t="shared" si="118"/>
        <v/>
      </c>
      <c r="J804" s="552"/>
      <c r="K804" s="551" t="str">
        <f>IFERROR(VLOOKUP(F804,[1]Trainingsarten!$A$9:$K$84,11,FALSE),"0")</f>
        <v>0</v>
      </c>
      <c r="L804" s="552"/>
      <c r="M804" s="809"/>
      <c r="N804" s="69" t="str">
        <f t="shared" si="114"/>
        <v/>
      </c>
      <c r="O804" s="1249"/>
      <c r="P804" s="347" t="str">
        <f>IFERROR(VLOOKUP(F804,[1]Trainingsarten!$A$9:$N$84,12,FALSE),"")</f>
        <v/>
      </c>
      <c r="Q804" s="72" t="s">
        <v>14</v>
      </c>
      <c r="R804" s="72" t="str">
        <f>IFERROR(VLOOKUP(F804,[1]Trainingsarten!$A$9:$N$84,14,FALSE),"")</f>
        <v/>
      </c>
      <c r="S804" s="1891" t="str">
        <f t="shared" si="119"/>
        <v/>
      </c>
      <c r="T804" s="1938">
        <f t="shared" si="117"/>
        <v>20.781284422015037</v>
      </c>
      <c r="U804" s="1957">
        <f t="shared" si="115"/>
        <v>25.509842772933993</v>
      </c>
      <c r="V804" s="1892">
        <f t="shared" si="116"/>
        <v>1.8872022343945112</v>
      </c>
      <c r="W804" s="76">
        <f t="shared" si="113"/>
        <v>0.8146378873045832</v>
      </c>
      <c r="X804" s="1954"/>
      <c r="Y804" s="1955"/>
      <c r="Z804" s="319"/>
      <c r="AA804" s="324"/>
      <c r="AB804" s="317"/>
    </row>
    <row r="805" spans="2:28" x14ac:dyDescent="0.2">
      <c r="B805" s="1894" t="s">
        <v>26</v>
      </c>
      <c r="C805" s="325">
        <v>43893</v>
      </c>
      <c r="D805" s="318"/>
      <c r="E805" s="2277"/>
      <c r="F805" s="881"/>
      <c r="G805" s="1913"/>
      <c r="H805" s="1914" t="str">
        <f>IFERROR(VLOOKUP(F805,[1]Trainingsarten!$A$9:$K$84,10,FALSE),"")</f>
        <v/>
      </c>
      <c r="I805" s="1915" t="str">
        <f t="shared" si="118"/>
        <v/>
      </c>
      <c r="J805" s="1916"/>
      <c r="K805" s="1917" t="str">
        <f>IFERROR(VLOOKUP(F805,[1]Trainingsarten!$A$9:$K$84,11,FALSE),"0")</f>
        <v>0</v>
      </c>
      <c r="L805" s="1916"/>
      <c r="M805" s="1918"/>
      <c r="N805" s="1919" t="str">
        <f t="shared" si="114"/>
        <v/>
      </c>
      <c r="O805" s="1920"/>
      <c r="P805" s="315" t="str">
        <f>IFERROR(VLOOKUP(F805,[1]Trainingsarten!$A$9:$N$84,12,FALSE),"")</f>
        <v/>
      </c>
      <c r="Q805" s="316" t="s">
        <v>14</v>
      </c>
      <c r="R805" s="316" t="str">
        <f>IFERROR(VLOOKUP(F805,[1]Trainingsarten!$A$9:$N$84,14,FALSE),"")</f>
        <v/>
      </c>
      <c r="S805" s="317" t="str">
        <f t="shared" si="119"/>
        <v/>
      </c>
      <c r="T805" s="393">
        <f t="shared" si="117"/>
        <v>17.812529504584319</v>
      </c>
      <c r="U805" s="92">
        <f t="shared" si="115"/>
        <v>24.902465564054612</v>
      </c>
      <c r="V805" s="318">
        <f t="shared" si="116"/>
        <v>4.7285583509189557</v>
      </c>
      <c r="W805" s="321">
        <f t="shared" si="113"/>
        <v>0.71529180348695109</v>
      </c>
      <c r="X805" s="1954"/>
      <c r="Y805" s="1955"/>
      <c r="Z805" s="319"/>
      <c r="AA805" s="324"/>
      <c r="AB805" s="317"/>
    </row>
    <row r="806" spans="2:28" ht="16" thickBot="1" x14ac:dyDescent="0.25">
      <c r="B806" s="33">
        <f>SUM(H804:H810)</f>
        <v>35.199999999999996</v>
      </c>
      <c r="C806" s="325">
        <v>43894</v>
      </c>
      <c r="D806" s="318">
        <v>26</v>
      </c>
      <c r="E806" s="2277" t="s">
        <v>40</v>
      </c>
      <c r="F806" s="881" t="s">
        <v>278</v>
      </c>
      <c r="G806" s="1913">
        <v>4.0462962962962964E-2</v>
      </c>
      <c r="H806" s="1914">
        <v>11.11</v>
      </c>
      <c r="I806" s="1915">
        <f t="shared" si="118"/>
        <v>3.6420308697536425E-3</v>
      </c>
      <c r="J806" s="1916">
        <v>140</v>
      </c>
      <c r="K806" s="1917">
        <v>73</v>
      </c>
      <c r="L806" s="1916">
        <v>226</v>
      </c>
      <c r="M806" s="1918"/>
      <c r="N806" s="1919">
        <f t="shared" si="114"/>
        <v>1.0614291279874259</v>
      </c>
      <c r="O806" s="1920" t="s">
        <v>276</v>
      </c>
      <c r="P806" s="315">
        <f>IFERROR(VLOOKUP(F806,[1]Trainingsarten!$A$9:$N$84,12,FALSE),"")</f>
        <v>205</v>
      </c>
      <c r="Q806" s="316" t="s">
        <v>14</v>
      </c>
      <c r="R806" s="316">
        <f>IFERROR(VLOOKUP(F806,[1]Trainingsarten!$A$9:$N$84,14,FALSE),"")</f>
        <v>224.4</v>
      </c>
      <c r="S806" s="317">
        <f t="shared" si="119"/>
        <v>1.6142857142857143</v>
      </c>
      <c r="T806" s="393">
        <f t="shared" si="117"/>
        <v>25.696453861072271</v>
      </c>
      <c r="U806" s="92">
        <f t="shared" si="115"/>
        <v>26.047644955386644</v>
      </c>
      <c r="V806" s="318">
        <f t="shared" si="116"/>
        <v>7.0899360594702934</v>
      </c>
      <c r="W806" s="321">
        <f t="shared" si="113"/>
        <v>0.98651735713858668</v>
      </c>
      <c r="X806" s="1954"/>
      <c r="Y806" s="1955"/>
      <c r="Z806" s="319"/>
      <c r="AA806" s="324"/>
      <c r="AB806" s="317"/>
    </row>
    <row r="807" spans="2:28" x14ac:dyDescent="0.2">
      <c r="B807" s="35" t="s">
        <v>9</v>
      </c>
      <c r="C807" s="325">
        <v>43895</v>
      </c>
      <c r="D807" s="318"/>
      <c r="E807" s="2277"/>
      <c r="F807" s="881"/>
      <c r="G807" s="1913"/>
      <c r="H807" s="1914" t="str">
        <f>IFERROR(VLOOKUP(F807,[1]Trainingsarten!$A$9:$K$84,10,FALSE),"")</f>
        <v/>
      </c>
      <c r="I807" s="1915" t="str">
        <f t="shared" si="118"/>
        <v/>
      </c>
      <c r="J807" s="1916"/>
      <c r="K807" s="1917" t="str">
        <f>IFERROR(VLOOKUP(F807,[1]Trainingsarten!$A$9:$K$84,11,FALSE),"0")</f>
        <v>0</v>
      </c>
      <c r="L807" s="1916"/>
      <c r="M807" s="1918"/>
      <c r="N807" s="1919" t="str">
        <f t="shared" si="114"/>
        <v/>
      </c>
      <c r="O807" s="1920"/>
      <c r="P807" s="315" t="str">
        <f>IFERROR(VLOOKUP(F807,[1]Trainingsarten!$A$9:$N$84,12,FALSE),"")</f>
        <v/>
      </c>
      <c r="Q807" s="316" t="s">
        <v>14</v>
      </c>
      <c r="R807" s="316" t="str">
        <f>IFERROR(VLOOKUP(F807,[1]Trainingsarten!$A$9:$N$84,14,FALSE),"")</f>
        <v/>
      </c>
      <c r="S807" s="317" t="str">
        <f t="shared" si="119"/>
        <v/>
      </c>
      <c r="T807" s="393">
        <f t="shared" si="117"/>
        <v>22.02553188091909</v>
      </c>
      <c r="U807" s="92">
        <f t="shared" si="115"/>
        <v>25.427462932639344</v>
      </c>
      <c r="V807" s="318">
        <f t="shared" si="116"/>
        <v>0.35119109431437323</v>
      </c>
      <c r="W807" s="321">
        <f t="shared" si="113"/>
        <v>0.86621036236558824</v>
      </c>
      <c r="X807" s="1954"/>
      <c r="Y807" s="1955"/>
      <c r="Z807" s="319"/>
      <c r="AA807" s="324"/>
      <c r="AB807" s="317"/>
    </row>
    <row r="808" spans="2:28" ht="16" thickBot="1" x14ac:dyDescent="0.25">
      <c r="B808" s="36">
        <f>SUM(K804:K810)</f>
        <v>229</v>
      </c>
      <c r="C808" s="325">
        <v>43896</v>
      </c>
      <c r="D808" s="318">
        <v>27</v>
      </c>
      <c r="E808" s="2277" t="s">
        <v>40</v>
      </c>
      <c r="F808" s="881" t="s">
        <v>279</v>
      </c>
      <c r="G808" s="1913">
        <v>3.408564814814815E-2</v>
      </c>
      <c r="H808" s="1914">
        <v>9.26</v>
      </c>
      <c r="I808" s="1915">
        <f t="shared" si="118"/>
        <v>3.6809555235581158E-3</v>
      </c>
      <c r="J808" s="1916">
        <v>141</v>
      </c>
      <c r="K808" s="1917">
        <v>59</v>
      </c>
      <c r="L808" s="1916">
        <v>222</v>
      </c>
      <c r="M808" s="1918"/>
      <c r="N808" s="1919">
        <f t="shared" si="114"/>
        <v>1.0537861448696044</v>
      </c>
      <c r="O808" s="1920" t="s">
        <v>276</v>
      </c>
      <c r="P808" s="315">
        <f>IFERROR(VLOOKUP(F808,[1]Trainingsarten!$A$9:$N$84,12,FALSE),"")</f>
        <v>205</v>
      </c>
      <c r="Q808" s="316" t="s">
        <v>14</v>
      </c>
      <c r="R808" s="316">
        <f>IFERROR(VLOOKUP(F808,[1]Trainingsarten!$A$9:$N$84,14,FALSE),"")</f>
        <v>224.4</v>
      </c>
      <c r="S808" s="317">
        <f t="shared" si="119"/>
        <v>1.574468085106383</v>
      </c>
      <c r="T808" s="393">
        <f t="shared" si="117"/>
        <v>27.307598755073506</v>
      </c>
      <c r="U808" s="92">
        <f t="shared" si="115"/>
        <v>26.226809053290786</v>
      </c>
      <c r="V808" s="318">
        <f t="shared" si="116"/>
        <v>3.4019310517202541</v>
      </c>
      <c r="W808" s="321">
        <f t="shared" si="113"/>
        <v>1.0412093480219664</v>
      </c>
      <c r="X808" s="1954"/>
      <c r="Y808" s="1955"/>
      <c r="Z808" s="319"/>
      <c r="AA808" s="324"/>
      <c r="AB808" s="317"/>
    </row>
    <row r="809" spans="2:28" x14ac:dyDescent="0.2">
      <c r="B809" s="37" t="s">
        <v>27</v>
      </c>
      <c r="C809" s="325">
        <v>43897</v>
      </c>
      <c r="D809" s="318"/>
      <c r="E809" s="2277"/>
      <c r="F809" s="881"/>
      <c r="G809" s="1913"/>
      <c r="H809" s="1914" t="str">
        <f>IFERROR(VLOOKUP(F809,[1]Trainingsarten!$A$9:$K$84,10,FALSE),"")</f>
        <v/>
      </c>
      <c r="I809" s="1915" t="str">
        <f t="shared" si="118"/>
        <v/>
      </c>
      <c r="J809" s="1916"/>
      <c r="K809" s="1917" t="str">
        <f>IFERROR(VLOOKUP(F809,[1]Trainingsarten!$A$9:$K$84,11,FALSE),"0")</f>
        <v>0</v>
      </c>
      <c r="L809" s="1916"/>
      <c r="M809" s="1918"/>
      <c r="N809" s="1919" t="str">
        <f t="shared" si="114"/>
        <v/>
      </c>
      <c r="O809" s="1920"/>
      <c r="P809" s="315" t="str">
        <f>IFERROR(VLOOKUP(F809,[1]Trainingsarten!$A$9:$N$84,12,FALSE),"")</f>
        <v/>
      </c>
      <c r="Q809" s="316" t="s">
        <v>14</v>
      </c>
      <c r="R809" s="316" t="str">
        <f>IFERROR(VLOOKUP(F809,[1]Trainingsarten!$A$9:$N$84,14,FALSE),"")</f>
        <v/>
      </c>
      <c r="S809" s="317" t="str">
        <f t="shared" si="119"/>
        <v/>
      </c>
      <c r="T809" s="393">
        <f t="shared" si="117"/>
        <v>23.406513218634434</v>
      </c>
      <c r="U809" s="92">
        <f t="shared" si="115"/>
        <v>25.602361218688625</v>
      </c>
      <c r="V809" s="318">
        <f t="shared" si="116"/>
        <v>-1.0807897017827202</v>
      </c>
      <c r="W809" s="321">
        <f t="shared" ref="W809:W872" si="120">T809/U809</f>
        <v>0.91423259826319003</v>
      </c>
      <c r="X809" s="1954"/>
      <c r="Y809" s="1955"/>
      <c r="Z809" s="319"/>
      <c r="AA809" s="324"/>
      <c r="AB809" s="317"/>
    </row>
    <row r="810" spans="2:28" ht="16" thickBot="1" x14ac:dyDescent="0.25">
      <c r="B810" s="38">
        <f>AVERAGE(W804:W810)</f>
        <v>0.94006864060843742</v>
      </c>
      <c r="C810" s="1921">
        <v>43898</v>
      </c>
      <c r="D810" s="92">
        <v>28</v>
      </c>
      <c r="E810" s="2281" t="s">
        <v>40</v>
      </c>
      <c r="F810" s="1952" t="s">
        <v>285</v>
      </c>
      <c r="G810" s="1942">
        <v>5.4363425925925933E-2</v>
      </c>
      <c r="H810" s="1943">
        <v>14.83</v>
      </c>
      <c r="I810" s="1944">
        <f t="shared" si="118"/>
        <v>3.6657738318223825E-3</v>
      </c>
      <c r="J810" s="1945">
        <v>142</v>
      </c>
      <c r="K810" s="1946">
        <v>97</v>
      </c>
      <c r="L810" s="1945">
        <v>225</v>
      </c>
      <c r="M810" s="1947"/>
      <c r="N810" s="1948">
        <f t="shared" si="114"/>
        <v>1.063621541651151</v>
      </c>
      <c r="O810" s="1949" t="s">
        <v>269</v>
      </c>
      <c r="P810" s="90">
        <f>IFERROR(VLOOKUP(F810,[1]Trainingsarten!$A$9:$N$84,12,FALSE),"")</f>
        <v>205</v>
      </c>
      <c r="Q810" s="91" t="s">
        <v>14</v>
      </c>
      <c r="R810" s="91">
        <f>IFERROR(VLOOKUP(F810,[1]Trainingsarten!$A$9:$N$84,14,FALSE),"")</f>
        <v>224.4</v>
      </c>
      <c r="S810" s="1932">
        <f t="shared" si="119"/>
        <v>1.5845070422535212</v>
      </c>
      <c r="T810" s="1922">
        <f t="shared" si="117"/>
        <v>33.91986847311523</v>
      </c>
      <c r="U810" s="343">
        <f t="shared" si="115"/>
        <v>27.302304999196039</v>
      </c>
      <c r="V810" s="343">
        <f t="shared" si="116"/>
        <v>2.1958480000541911</v>
      </c>
      <c r="W810" s="94">
        <f t="shared" si="120"/>
        <v>1.2423811276781962</v>
      </c>
      <c r="X810" s="1954"/>
      <c r="Y810" s="1955"/>
      <c r="Z810" s="319"/>
      <c r="AA810" s="324"/>
      <c r="AB810" s="317"/>
    </row>
    <row r="811" spans="2:28" ht="16" thickBot="1" x14ac:dyDescent="0.25">
      <c r="B811" s="1877">
        <f>B804+1</f>
        <v>11</v>
      </c>
      <c r="C811" s="1933">
        <v>43899</v>
      </c>
      <c r="D811" s="1879">
        <v>29</v>
      </c>
      <c r="E811" s="2324" t="s">
        <v>40</v>
      </c>
      <c r="F811" s="1953" t="s">
        <v>286</v>
      </c>
      <c r="G811" s="1881">
        <v>3.7071759259259256E-2</v>
      </c>
      <c r="H811" s="1882">
        <v>9.19</v>
      </c>
      <c r="I811" s="1883">
        <f t="shared" si="118"/>
        <v>4.0339237496473624E-3</v>
      </c>
      <c r="J811" s="1884">
        <v>132</v>
      </c>
      <c r="K811" s="1885">
        <v>55</v>
      </c>
      <c r="L811" s="1884">
        <v>206</v>
      </c>
      <c r="M811" s="1886"/>
      <c r="N811" s="1887">
        <f t="shared" si="114"/>
        <v>1.071602812921248</v>
      </c>
      <c r="O811" s="1888" t="s">
        <v>269</v>
      </c>
      <c r="P811" s="1934">
        <f>IFERROR(VLOOKUP(F811,[1]Trainingsarten!$A$9:$N$84,12,FALSE),"")</f>
        <v>178.5</v>
      </c>
      <c r="Q811" s="1890" t="s">
        <v>14</v>
      </c>
      <c r="R811" s="1890">
        <f>IFERROR(VLOOKUP(F811,[1]Trainingsarten!$A$9:$N$84,14,FALSE),"")</f>
        <v>204</v>
      </c>
      <c r="S811" s="1891">
        <f t="shared" si="119"/>
        <v>1.5606060606060606</v>
      </c>
      <c r="T811" s="1276">
        <f t="shared" si="117"/>
        <v>36.931315834098768</v>
      </c>
      <c r="U811" s="1277">
        <f t="shared" si="115"/>
        <v>27.961773927786609</v>
      </c>
      <c r="V811" s="1935">
        <f t="shared" si="116"/>
        <v>-6.6175634739191906</v>
      </c>
      <c r="W811" s="1939">
        <f t="shared" si="120"/>
        <v>1.3207787148797026</v>
      </c>
      <c r="X811" s="1954"/>
      <c r="Y811" s="1955"/>
      <c r="Z811" s="319"/>
      <c r="AA811" s="324"/>
      <c r="AB811" s="317"/>
    </row>
    <row r="812" spans="2:28" x14ac:dyDescent="0.2">
      <c r="B812" s="1894" t="s">
        <v>26</v>
      </c>
      <c r="C812" s="325">
        <v>43900</v>
      </c>
      <c r="D812" s="318"/>
      <c r="E812" s="2277"/>
      <c r="F812" s="881"/>
      <c r="G812" s="1913"/>
      <c r="H812" s="1914" t="str">
        <f>IFERROR(VLOOKUP(F812,[1]Trainingsarten!$A$9:$K$84,10,FALSE),"")</f>
        <v/>
      </c>
      <c r="I812" s="1915" t="str">
        <f t="shared" si="118"/>
        <v/>
      </c>
      <c r="J812" s="1916"/>
      <c r="K812" s="1917" t="str">
        <f>IFERROR(VLOOKUP(F812,[1]Trainingsarten!$A$9:$K$84,11,FALSE),"0")</f>
        <v>0</v>
      </c>
      <c r="L812" s="1916"/>
      <c r="M812" s="1918"/>
      <c r="N812" s="1919" t="str">
        <f t="shared" si="114"/>
        <v/>
      </c>
      <c r="O812" s="1920"/>
      <c r="P812" s="315" t="str">
        <f>IFERROR(VLOOKUP(F812,[1]Trainingsarten!$A$9:$N$84,12,FALSE),"")</f>
        <v/>
      </c>
      <c r="Q812" s="316" t="s">
        <v>14</v>
      </c>
      <c r="R812" s="316" t="str">
        <f>IFERROR(VLOOKUP(F812,[1]Trainingsarten!$A$9:$N$84,14,FALSE),"")</f>
        <v/>
      </c>
      <c r="S812" s="317" t="str">
        <f t="shared" si="119"/>
        <v/>
      </c>
      <c r="T812" s="393">
        <f t="shared" si="117"/>
        <v>31.655413572084658</v>
      </c>
      <c r="U812" s="92">
        <f t="shared" si="115"/>
        <v>27.296017405696453</v>
      </c>
      <c r="V812" s="318">
        <f t="shared" si="116"/>
        <v>-8.9695419063121591</v>
      </c>
      <c r="W812" s="321">
        <f t="shared" si="120"/>
        <v>1.1597081398943729</v>
      </c>
      <c r="X812" s="1954"/>
      <c r="Y812" s="1955"/>
      <c r="Z812" s="319"/>
      <c r="AA812" s="324"/>
      <c r="AB812" s="317"/>
    </row>
    <row r="813" spans="2:28" ht="16" thickBot="1" x14ac:dyDescent="0.25">
      <c r="B813" s="33">
        <f>SUM(H811:H817)</f>
        <v>42.069999999999993</v>
      </c>
      <c r="C813" s="325">
        <v>43901</v>
      </c>
      <c r="D813" s="318">
        <v>30</v>
      </c>
      <c r="E813" s="2277" t="s">
        <v>40</v>
      </c>
      <c r="F813" s="881" t="s">
        <v>277</v>
      </c>
      <c r="G813" s="1913">
        <v>3.2685185185185185E-2</v>
      </c>
      <c r="H813" s="1914">
        <v>9.2899999999999991</v>
      </c>
      <c r="I813" s="1915">
        <f t="shared" si="118"/>
        <v>3.5183191803213336E-3</v>
      </c>
      <c r="J813" s="1916">
        <v>139</v>
      </c>
      <c r="K813" s="1917">
        <v>61</v>
      </c>
      <c r="L813" s="1916">
        <v>230</v>
      </c>
      <c r="M813" s="1918"/>
      <c r="N813" s="1919">
        <f t="shared" si="114"/>
        <v>1.0435229664379932</v>
      </c>
      <c r="O813" s="1920" t="s">
        <v>287</v>
      </c>
      <c r="P813" s="315">
        <f>IFERROR(VLOOKUP(F813,[1]Trainingsarten!$A$9:$N$84,12,FALSE),"")</f>
        <v>205</v>
      </c>
      <c r="Q813" s="316" t="s">
        <v>14</v>
      </c>
      <c r="R813" s="316">
        <f>IFERROR(VLOOKUP(F813,[1]Trainingsarten!$A$9:$N$84,14,FALSE),"")</f>
        <v>224.4</v>
      </c>
      <c r="S813" s="317">
        <f t="shared" si="119"/>
        <v>1.6546762589928057</v>
      </c>
      <c r="T813" s="393">
        <f t="shared" si="117"/>
        <v>35.847497347501132</v>
      </c>
      <c r="U813" s="92">
        <f t="shared" si="115"/>
        <v>28.098493181751298</v>
      </c>
      <c r="V813" s="318">
        <f t="shared" si="116"/>
        <v>-4.3593961663882048</v>
      </c>
      <c r="W813" s="321">
        <f t="shared" si="120"/>
        <v>1.2757800610739676</v>
      </c>
      <c r="X813" s="1954"/>
      <c r="Y813" s="1955"/>
      <c r="Z813" s="319"/>
      <c r="AA813" s="324"/>
      <c r="AB813" s="317"/>
    </row>
    <row r="814" spans="2:28" x14ac:dyDescent="0.2">
      <c r="B814" s="35" t="s">
        <v>9</v>
      </c>
      <c r="C814" s="325">
        <v>43902</v>
      </c>
      <c r="D814" s="318"/>
      <c r="E814" s="2277"/>
      <c r="F814" s="881"/>
      <c r="G814" s="1913"/>
      <c r="H814" s="1914" t="str">
        <f>IFERROR(VLOOKUP(F814,[1]Trainingsarten!$A$9:$K$84,10,FALSE),"")</f>
        <v/>
      </c>
      <c r="I814" s="1915" t="str">
        <f t="shared" si="118"/>
        <v/>
      </c>
      <c r="J814" s="1916"/>
      <c r="K814" s="1917" t="str">
        <f>IFERROR(VLOOKUP(F814,[1]Trainingsarten!$A$9:$K$84,11,FALSE),"0")</f>
        <v>0</v>
      </c>
      <c r="L814" s="1916"/>
      <c r="M814" s="1918"/>
      <c r="N814" s="1919" t="str">
        <f t="shared" ref="N814:N877" si="121">IFERROR((L814/67)/(1/(I814*24)/3.6),"")</f>
        <v/>
      </c>
      <c r="O814" s="1920"/>
      <c r="P814" s="315" t="str">
        <f>IFERROR(VLOOKUP(F814,[1]Trainingsarten!$A$9:$N$84,12,FALSE),"")</f>
        <v/>
      </c>
      <c r="Q814" s="316" t="s">
        <v>14</v>
      </c>
      <c r="R814" s="316" t="str">
        <f>IFERROR(VLOOKUP(F814,[1]Trainingsarten!$A$9:$N$84,14,FALSE),"")</f>
        <v/>
      </c>
      <c r="S814" s="317" t="str">
        <f t="shared" si="119"/>
        <v/>
      </c>
      <c r="T814" s="393">
        <f t="shared" si="117"/>
        <v>30.726426297858112</v>
      </c>
      <c r="U814" s="92">
        <f t="shared" si="115"/>
        <v>27.429481439328647</v>
      </c>
      <c r="V814" s="318">
        <f t="shared" si="116"/>
        <v>-7.7490041657498345</v>
      </c>
      <c r="W814" s="321">
        <f t="shared" si="120"/>
        <v>1.1201971267966544</v>
      </c>
      <c r="X814" s="1954"/>
      <c r="Y814" s="1955"/>
      <c r="Z814" s="319"/>
      <c r="AA814" s="324"/>
      <c r="AB814" s="317"/>
    </row>
    <row r="815" spans="2:28" ht="16" thickBot="1" x14ac:dyDescent="0.25">
      <c r="B815" s="36">
        <f>SUM(K811:K817)</f>
        <v>265</v>
      </c>
      <c r="C815" s="325">
        <v>43903</v>
      </c>
      <c r="D815" s="318">
        <v>31</v>
      </c>
      <c r="E815" s="2277" t="s">
        <v>288</v>
      </c>
      <c r="F815" s="881" t="s">
        <v>289</v>
      </c>
      <c r="G815" s="1913">
        <v>3.0671296296296294E-2</v>
      </c>
      <c r="H815" s="1914">
        <v>8.65</v>
      </c>
      <c r="I815" s="1915">
        <f t="shared" si="118"/>
        <v>3.5458146007278949E-3</v>
      </c>
      <c r="J815" s="1916">
        <v>142</v>
      </c>
      <c r="K815" s="1917">
        <v>56</v>
      </c>
      <c r="L815" s="1916">
        <v>228</v>
      </c>
      <c r="M815" s="1918"/>
      <c r="N815" s="1919">
        <f t="shared" si="121"/>
        <v>1.0425329997411783</v>
      </c>
      <c r="O815" s="1920" t="s">
        <v>287</v>
      </c>
      <c r="P815" s="315">
        <f>IFERROR(VLOOKUP(F815,[1]Trainingsarten!$A$9:$N$84,12,FALSE),"")</f>
        <v>205</v>
      </c>
      <c r="Q815" s="316" t="s">
        <v>14</v>
      </c>
      <c r="R815" s="316">
        <f>IFERROR(VLOOKUP(F815,[1]Trainingsarten!$A$9:$N$84,14,FALSE),"")</f>
        <v>224.4</v>
      </c>
      <c r="S815" s="317">
        <f t="shared" si="119"/>
        <v>1.6056338028169015</v>
      </c>
      <c r="T815" s="393">
        <f t="shared" si="117"/>
        <v>34.336936826735524</v>
      </c>
      <c r="U815" s="92">
        <f t="shared" si="115"/>
        <v>28.109731881249395</v>
      </c>
      <c r="V815" s="318">
        <f t="shared" si="116"/>
        <v>-3.2969448585294643</v>
      </c>
      <c r="W815" s="321">
        <f t="shared" si="120"/>
        <v>1.2215319936808073</v>
      </c>
      <c r="X815" s="1954"/>
      <c r="Y815" s="1955"/>
      <c r="Z815" s="319"/>
      <c r="AA815" s="324"/>
      <c r="AB815" s="317"/>
    </row>
    <row r="816" spans="2:28" x14ac:dyDescent="0.2">
      <c r="B816" s="37" t="s">
        <v>27</v>
      </c>
      <c r="C816" s="325">
        <v>43904</v>
      </c>
      <c r="D816" s="318"/>
      <c r="E816" s="2277"/>
      <c r="F816" s="881"/>
      <c r="G816" s="1913"/>
      <c r="H816" s="1914"/>
      <c r="I816" s="1915" t="str">
        <f t="shared" si="118"/>
        <v/>
      </c>
      <c r="J816" s="1916"/>
      <c r="K816" s="1917"/>
      <c r="L816" s="1916"/>
      <c r="M816" s="1918"/>
      <c r="N816" s="1919" t="str">
        <f t="shared" si="121"/>
        <v/>
      </c>
      <c r="O816" s="1920"/>
      <c r="P816" s="315" t="str">
        <f>IFERROR(VLOOKUP(F816,[1]Trainingsarten!$A$9:$N$84,12,FALSE),"")</f>
        <v/>
      </c>
      <c r="Q816" s="316" t="s">
        <v>14</v>
      </c>
      <c r="R816" s="316" t="str">
        <f>IFERROR(VLOOKUP(F816,[1]Trainingsarten!$A$9:$N$84,14,FALSE),"")</f>
        <v/>
      </c>
      <c r="S816" s="317" t="str">
        <f t="shared" si="119"/>
        <v/>
      </c>
      <c r="T816" s="393">
        <f t="shared" si="117"/>
        <v>29.431660137201877</v>
      </c>
      <c r="U816" s="92">
        <f t="shared" si="115"/>
        <v>27.440452550743458</v>
      </c>
      <c r="V816" s="318">
        <f t="shared" si="116"/>
        <v>-6.2272049454861289</v>
      </c>
      <c r="W816" s="321">
        <f t="shared" si="120"/>
        <v>1.0725646773782698</v>
      </c>
      <c r="X816" s="1954"/>
      <c r="Y816" s="1955"/>
      <c r="Z816" s="319"/>
      <c r="AA816" s="324"/>
      <c r="AB816" s="317"/>
    </row>
    <row r="817" spans="2:28" ht="16" thickBot="1" x14ac:dyDescent="0.25">
      <c r="B817" s="38">
        <f>AVERAGE(W811:W817)</f>
        <v>1.214075176608773</v>
      </c>
      <c r="C817" s="384">
        <v>43905</v>
      </c>
      <c r="D817" s="343">
        <v>32</v>
      </c>
      <c r="E817" s="2331" t="s">
        <v>288</v>
      </c>
      <c r="F817" s="1952" t="s">
        <v>285</v>
      </c>
      <c r="G817" s="1924">
        <v>5.5682870370370369E-2</v>
      </c>
      <c r="H817" s="1925">
        <v>14.94</v>
      </c>
      <c r="I817" s="1926">
        <f t="shared" si="118"/>
        <v>3.7270997570529028E-3</v>
      </c>
      <c r="J817" s="1927">
        <v>141</v>
      </c>
      <c r="K817" s="1928">
        <v>93</v>
      </c>
      <c r="L817" s="1927">
        <v>217.7</v>
      </c>
      <c r="M817" s="1929"/>
      <c r="N817" s="1930">
        <f t="shared" si="121"/>
        <v>1.0463292972886571</v>
      </c>
      <c r="O817" s="1931" t="s">
        <v>269</v>
      </c>
      <c r="P817" s="341">
        <f>IFERROR(VLOOKUP(F817,[1]Trainingsarten!$A$9:$N$84,12,FALSE),"")</f>
        <v>205</v>
      </c>
      <c r="Q817" s="342" t="s">
        <v>14</v>
      </c>
      <c r="R817" s="342">
        <f>IFERROR(VLOOKUP(F817,[1]Trainingsarten!$A$9:$N$84,14,FALSE),"")</f>
        <v>224.4</v>
      </c>
      <c r="S817" s="1932">
        <f t="shared" si="119"/>
        <v>1.5439716312056737</v>
      </c>
      <c r="T817" s="1922">
        <f t="shared" si="117"/>
        <v>38.512851546173039</v>
      </c>
      <c r="U817" s="343">
        <f t="shared" si="115"/>
        <v>29.001394156678138</v>
      </c>
      <c r="V817" s="343">
        <f t="shared" si="116"/>
        <v>-1.9912075864584189</v>
      </c>
      <c r="W817" s="345">
        <f t="shared" si="120"/>
        <v>1.3279655225576354</v>
      </c>
      <c r="X817" s="1954"/>
      <c r="Y817" s="1955"/>
      <c r="Z817" s="319"/>
      <c r="AA817" s="324"/>
      <c r="AB817" s="317"/>
    </row>
    <row r="818" spans="2:28" ht="16" thickBot="1" x14ac:dyDescent="0.25">
      <c r="B818" s="1877">
        <f>B811+1</f>
        <v>12</v>
      </c>
      <c r="C818" s="1878">
        <v>43906</v>
      </c>
      <c r="D818" s="74"/>
      <c r="E818" s="2330"/>
      <c r="F818" s="1953"/>
      <c r="G818" s="1247"/>
      <c r="H818" s="1248" t="str">
        <f>IFERROR(VLOOKUP(F818,[1]Trainingsarten!$A$9:$K$84,10,FALSE),"")</f>
        <v/>
      </c>
      <c r="I818" s="888" t="str">
        <f t="shared" si="118"/>
        <v/>
      </c>
      <c r="J818" s="552"/>
      <c r="K818" s="551" t="str">
        <f>IFERROR(VLOOKUP(F818,[1]Trainingsarten!$A$9:$K$84,11,FALSE),"0")</f>
        <v>0</v>
      </c>
      <c r="L818" s="552"/>
      <c r="M818" s="809"/>
      <c r="N818" s="69" t="str">
        <f t="shared" si="121"/>
        <v/>
      </c>
      <c r="O818" s="1249"/>
      <c r="P818" s="347" t="str">
        <f>IFERROR(VLOOKUP(F818,[1]Trainingsarten!$A$9:$N$84,12,FALSE),"")</f>
        <v/>
      </c>
      <c r="Q818" s="72" t="s">
        <v>14</v>
      </c>
      <c r="R818" s="72" t="str">
        <f>IFERROR(VLOOKUP(F818,[1]Trainingsarten!$A$9:$N$84,14,FALSE),"")</f>
        <v/>
      </c>
      <c r="S818" s="1891" t="str">
        <f t="shared" si="119"/>
        <v/>
      </c>
      <c r="T818" s="1276">
        <f t="shared" si="117"/>
        <v>33.011015611005462</v>
      </c>
      <c r="U818" s="1277">
        <f t="shared" si="115"/>
        <v>28.310884771995326</v>
      </c>
      <c r="V818" s="1935">
        <f t="shared" si="116"/>
        <v>-9.5114573894949004</v>
      </c>
      <c r="W818" s="76">
        <f t="shared" si="120"/>
        <v>1.1660185076115823</v>
      </c>
      <c r="X818" s="1954"/>
      <c r="Y818" s="1955"/>
      <c r="Z818" s="319"/>
      <c r="AA818" s="324"/>
      <c r="AB818" s="317"/>
    </row>
    <row r="819" spans="2:28" x14ac:dyDescent="0.2">
      <c r="B819" s="1894" t="s">
        <v>26</v>
      </c>
      <c r="C819" s="325">
        <v>43907</v>
      </c>
      <c r="D819" s="318">
        <v>33</v>
      </c>
      <c r="E819" s="2277" t="s">
        <v>40</v>
      </c>
      <c r="F819" s="881" t="s">
        <v>290</v>
      </c>
      <c r="G819" s="1913">
        <v>3.3287037037037039E-2</v>
      </c>
      <c r="H819" s="1914">
        <v>10.09</v>
      </c>
      <c r="I819" s="1915">
        <f t="shared" si="118"/>
        <v>3.2990125903901921E-3</v>
      </c>
      <c r="J819" s="1916">
        <v>148</v>
      </c>
      <c r="K819" s="1917">
        <v>71</v>
      </c>
      <c r="L819" s="1916">
        <v>242</v>
      </c>
      <c r="M819" s="1918"/>
      <c r="N819" s="1919">
        <f t="shared" si="121"/>
        <v>1.0295282753723949</v>
      </c>
      <c r="O819" s="1920" t="s">
        <v>287</v>
      </c>
      <c r="P819" s="315" t="str">
        <f>IFERROR(VLOOKUP(F819,[1]Trainingsarten!$A$9:$N$84,12,FALSE),"")</f>
        <v/>
      </c>
      <c r="Q819" s="316" t="s">
        <v>14</v>
      </c>
      <c r="R819" s="316" t="str">
        <f>IFERROR(VLOOKUP(F819,[1]Trainingsarten!$A$9:$N$84,14,FALSE),"")</f>
        <v/>
      </c>
      <c r="S819" s="317">
        <f t="shared" si="119"/>
        <v>1.6351351351351351</v>
      </c>
      <c r="T819" s="393">
        <f t="shared" si="117"/>
        <v>38.438013380861825</v>
      </c>
      <c r="U819" s="92">
        <f t="shared" si="115"/>
        <v>29.327292277424007</v>
      </c>
      <c r="V819" s="318">
        <f t="shared" si="116"/>
        <v>-4.7001308390101357</v>
      </c>
      <c r="W819" s="321">
        <f t="shared" si="120"/>
        <v>1.3106567431201688</v>
      </c>
      <c r="X819" s="1954"/>
      <c r="Y819" s="1955"/>
      <c r="Z819" s="319"/>
      <c r="AA819" s="324"/>
      <c r="AB819" s="317"/>
    </row>
    <row r="820" spans="2:28" ht="16" thickBot="1" x14ac:dyDescent="0.25">
      <c r="B820" s="33">
        <f>SUM(H818:H824)</f>
        <v>43.18</v>
      </c>
      <c r="C820" s="325">
        <v>43908</v>
      </c>
      <c r="D820" s="318"/>
      <c r="E820" s="2277"/>
      <c r="F820" s="881"/>
      <c r="G820" s="1913"/>
      <c r="H820" s="1914" t="str">
        <f>IFERROR(VLOOKUP(F820,[1]Trainingsarten!$A$9:$K$84,10,FALSE),"")</f>
        <v/>
      </c>
      <c r="I820" s="1915" t="str">
        <f t="shared" si="118"/>
        <v/>
      </c>
      <c r="J820" s="1916"/>
      <c r="K820" s="1917" t="str">
        <f>IFERROR(VLOOKUP(F820,[1]Trainingsarten!$A$9:$K$84,11,FALSE),"0")</f>
        <v>0</v>
      </c>
      <c r="L820" s="1916"/>
      <c r="M820" s="1918"/>
      <c r="N820" s="1919" t="str">
        <f t="shared" si="121"/>
        <v/>
      </c>
      <c r="O820" s="1920"/>
      <c r="P820" s="315" t="str">
        <f>IFERROR(VLOOKUP(F820,[1]Trainingsarten!$A$9:$N$84,12,FALSE),"")</f>
        <v/>
      </c>
      <c r="Q820" s="316" t="s">
        <v>14</v>
      </c>
      <c r="R820" s="316" t="str">
        <f>IFERROR(VLOOKUP(F820,[1]Trainingsarten!$A$9:$N$84,14,FALSE),"")</f>
        <v/>
      </c>
      <c r="S820" s="317" t="str">
        <f t="shared" si="119"/>
        <v/>
      </c>
      <c r="T820" s="393">
        <f t="shared" si="117"/>
        <v>32.946868612167279</v>
      </c>
      <c r="U820" s="92">
        <f t="shared" si="115"/>
        <v>28.629023413675817</v>
      </c>
      <c r="V820" s="318">
        <f t="shared" si="116"/>
        <v>-9.1107211034378182</v>
      </c>
      <c r="W820" s="321">
        <f t="shared" si="120"/>
        <v>1.1508205549347823</v>
      </c>
      <c r="X820" s="1954"/>
      <c r="Y820" s="1955"/>
      <c r="Z820" s="319"/>
      <c r="AA820" s="324"/>
      <c r="AB820" s="317"/>
    </row>
    <row r="821" spans="2:28" x14ac:dyDescent="0.2">
      <c r="B821" s="35" t="s">
        <v>9</v>
      </c>
      <c r="C821" s="325">
        <v>43909</v>
      </c>
      <c r="D821" s="318">
        <v>34</v>
      </c>
      <c r="E821" s="2277" t="s">
        <v>288</v>
      </c>
      <c r="F821" s="881" t="s">
        <v>277</v>
      </c>
      <c r="G821" s="1913">
        <v>3.498842592592593E-2</v>
      </c>
      <c r="H821" s="1914">
        <v>9.35</v>
      </c>
      <c r="I821" s="1915">
        <f t="shared" si="118"/>
        <v>3.7420776391364633E-3</v>
      </c>
      <c r="J821" s="1916">
        <v>145</v>
      </c>
      <c r="K821" s="1917">
        <v>58</v>
      </c>
      <c r="L821" s="1916">
        <v>217</v>
      </c>
      <c r="M821" s="1918"/>
      <c r="N821" s="1919">
        <f t="shared" si="121"/>
        <v>1.0471561976215182</v>
      </c>
      <c r="O821" s="1920" t="s">
        <v>276</v>
      </c>
      <c r="P821" s="315">
        <f>IFERROR(VLOOKUP(F821,[1]Trainingsarten!$A$9:$N$84,12,FALSE),"")</f>
        <v>205</v>
      </c>
      <c r="Q821" s="316" t="s">
        <v>14</v>
      </c>
      <c r="R821" s="316">
        <f>IFERROR(VLOOKUP(F821,[1]Trainingsarten!$A$9:$N$84,14,FALSE),"")</f>
        <v>224.4</v>
      </c>
      <c r="S821" s="317">
        <f t="shared" si="119"/>
        <v>1.4965517241379311</v>
      </c>
      <c r="T821" s="393">
        <f t="shared" si="117"/>
        <v>36.525887381857665</v>
      </c>
      <c r="U821" s="92">
        <f t="shared" si="115"/>
        <v>29.328332380016871</v>
      </c>
      <c r="V821" s="318">
        <f t="shared" si="116"/>
        <v>-4.3178451984914616</v>
      </c>
      <c r="W821" s="321">
        <f t="shared" si="120"/>
        <v>1.2454130329873414</v>
      </c>
      <c r="X821" s="1954"/>
      <c r="Y821" s="1955"/>
      <c r="Z821" s="319"/>
      <c r="AA821" s="324"/>
      <c r="AB821" s="317"/>
    </row>
    <row r="822" spans="2:28" ht="16" thickBot="1" x14ac:dyDescent="0.25">
      <c r="B822" s="36">
        <f>SUM(K818:K824)</f>
        <v>276</v>
      </c>
      <c r="C822" s="325">
        <v>43910</v>
      </c>
      <c r="D822" s="318">
        <v>35</v>
      </c>
      <c r="E822" s="2277" t="s">
        <v>288</v>
      </c>
      <c r="F822" s="881" t="s">
        <v>286</v>
      </c>
      <c r="G822" s="1913">
        <v>3.1354166666666662E-2</v>
      </c>
      <c r="H822" s="1914">
        <v>7.96</v>
      </c>
      <c r="I822" s="1915">
        <f t="shared" si="118"/>
        <v>3.9389656616415402E-3</v>
      </c>
      <c r="J822" s="1916">
        <v>134</v>
      </c>
      <c r="K822" s="1917">
        <v>48</v>
      </c>
      <c r="L822" s="1916">
        <v>207.6</v>
      </c>
      <c r="M822" s="1918"/>
      <c r="N822" s="1919">
        <f t="shared" si="121"/>
        <v>1.0545046126153153</v>
      </c>
      <c r="O822" s="1920" t="s">
        <v>276</v>
      </c>
      <c r="P822" s="315">
        <f>IFERROR(VLOOKUP(F822,[1]Trainingsarten!$A$9:$N$84,12,FALSE),"")</f>
        <v>178.5</v>
      </c>
      <c r="Q822" s="316" t="s">
        <v>14</v>
      </c>
      <c r="R822" s="316">
        <f>IFERROR(VLOOKUP(F822,[1]Trainingsarten!$A$9:$N$84,14,FALSE),"")</f>
        <v>204</v>
      </c>
      <c r="S822" s="317">
        <f t="shared" si="119"/>
        <v>1.5492537313432835</v>
      </c>
      <c r="T822" s="393">
        <f t="shared" si="117"/>
        <v>38.16504632730657</v>
      </c>
      <c r="U822" s="92">
        <f t="shared" si="115"/>
        <v>29.772895894778372</v>
      </c>
      <c r="V822" s="318">
        <f t="shared" si="116"/>
        <v>-7.1975550018407937</v>
      </c>
      <c r="W822" s="321">
        <f t="shared" si="120"/>
        <v>1.2818721585628501</v>
      </c>
      <c r="X822" s="1954"/>
      <c r="Y822" s="1955"/>
      <c r="Z822" s="319"/>
      <c r="AA822" s="324"/>
      <c r="AB822" s="317"/>
    </row>
    <row r="823" spans="2:28" x14ac:dyDescent="0.2">
      <c r="B823" s="37" t="s">
        <v>27</v>
      </c>
      <c r="C823" s="325">
        <v>43911</v>
      </c>
      <c r="D823" s="318"/>
      <c r="E823" s="2277"/>
      <c r="F823" s="881"/>
      <c r="G823" s="1913"/>
      <c r="H823" s="1914" t="str">
        <f>IFERROR(VLOOKUP(F823,[1]Trainingsarten!$A$9:$K$84,10,FALSE),"")</f>
        <v/>
      </c>
      <c r="I823" s="1915" t="str">
        <f t="shared" si="118"/>
        <v/>
      </c>
      <c r="J823" s="1916"/>
      <c r="K823" s="1917" t="str">
        <f>IFERROR(VLOOKUP(F823,[1]Trainingsarten!$A$9:$K$84,11,FALSE),"0")</f>
        <v>0</v>
      </c>
      <c r="L823" s="1916"/>
      <c r="M823" s="1918"/>
      <c r="N823" s="1919" t="str">
        <f t="shared" si="121"/>
        <v/>
      </c>
      <c r="O823" s="1920"/>
      <c r="P823" s="315" t="str">
        <f>IFERROR(VLOOKUP(F823,[1]Trainingsarten!$A$9:$N$84,12,FALSE),"")</f>
        <v/>
      </c>
      <c r="Q823" s="316" t="s">
        <v>14</v>
      </c>
      <c r="R823" s="316" t="str">
        <f>IFERROR(VLOOKUP(F823,[1]Trainingsarten!$A$9:$N$84,14,FALSE),"")</f>
        <v/>
      </c>
      <c r="S823" s="317" t="str">
        <f t="shared" si="119"/>
        <v/>
      </c>
      <c r="T823" s="393">
        <f t="shared" si="117"/>
        <v>32.712896851977057</v>
      </c>
      <c r="U823" s="92">
        <f t="shared" si="115"/>
        <v>29.064017421093173</v>
      </c>
      <c r="V823" s="318">
        <f t="shared" si="116"/>
        <v>-8.3921504325281973</v>
      </c>
      <c r="W823" s="321">
        <f t="shared" si="120"/>
        <v>1.1255462855673806</v>
      </c>
      <c r="X823" s="1954"/>
      <c r="Y823" s="1955"/>
      <c r="Z823" s="319"/>
      <c r="AA823" s="324"/>
      <c r="AB823" s="317"/>
    </row>
    <row r="824" spans="2:28" ht="16" thickBot="1" x14ac:dyDescent="0.25">
      <c r="B824" s="38">
        <f>AVERAGE(W818:W824)</f>
        <v>1.236149382580239</v>
      </c>
      <c r="C824" s="384">
        <v>43912</v>
      </c>
      <c r="D824" s="92">
        <v>36</v>
      </c>
      <c r="E824" s="2281" t="s">
        <v>288</v>
      </c>
      <c r="F824" s="1952" t="s">
        <v>291</v>
      </c>
      <c r="G824" s="1942">
        <v>5.8854166666666673E-2</v>
      </c>
      <c r="H824" s="1943">
        <v>15.78</v>
      </c>
      <c r="I824" s="1944">
        <f t="shared" si="118"/>
        <v>3.7296683565694977E-3</v>
      </c>
      <c r="J824" s="1945">
        <v>140</v>
      </c>
      <c r="K824" s="1946">
        <v>99</v>
      </c>
      <c r="L824" s="1945">
        <v>218.7</v>
      </c>
      <c r="M824" s="1947"/>
      <c r="N824" s="1948">
        <f t="shared" si="121"/>
        <v>1.051859996594972</v>
      </c>
      <c r="O824" s="1949" t="s">
        <v>269</v>
      </c>
      <c r="P824" s="90">
        <f>IFERROR(VLOOKUP(F824,[1]Trainingsarten!$A$9:$N$84,12,FALSE),"")</f>
        <v>205</v>
      </c>
      <c r="Q824" s="91" t="s">
        <v>14</v>
      </c>
      <c r="R824" s="91">
        <f>IFERROR(VLOOKUP(F824,[1]Trainingsarten!$A$9:$N$84,14,FALSE),"")</f>
        <v>224.4</v>
      </c>
      <c r="S824" s="1932">
        <f t="shared" si="119"/>
        <v>1.5621428571428571</v>
      </c>
      <c r="T824" s="1922">
        <f t="shared" si="117"/>
        <v>42.182483015980331</v>
      </c>
      <c r="U824" s="343">
        <f t="shared" si="115"/>
        <v>30.729159863448096</v>
      </c>
      <c r="V824" s="343">
        <f t="shared" si="116"/>
        <v>-3.6488794308838841</v>
      </c>
      <c r="W824" s="94">
        <f t="shared" si="120"/>
        <v>1.3727183952775683</v>
      </c>
      <c r="X824" s="1954"/>
      <c r="Y824" s="1955"/>
      <c r="Z824" s="319"/>
      <c r="AA824" s="324"/>
      <c r="AB824" s="317"/>
    </row>
    <row r="825" spans="2:28" ht="16" thickBot="1" x14ac:dyDescent="0.25">
      <c r="B825" s="1877">
        <f>B818+1</f>
        <v>13</v>
      </c>
      <c r="C825" s="1878">
        <v>43913</v>
      </c>
      <c r="D825" s="1935"/>
      <c r="E825" s="2328"/>
      <c r="F825" s="1953"/>
      <c r="G825" s="1881"/>
      <c r="H825" s="1882" t="str">
        <f>IFERROR(VLOOKUP(F825,[1]Trainingsarten!$A$9:$K$84,10,FALSE),"")</f>
        <v/>
      </c>
      <c r="I825" s="1883" t="str">
        <f t="shared" si="118"/>
        <v/>
      </c>
      <c r="J825" s="1884"/>
      <c r="K825" s="1885" t="str">
        <f>IFERROR(VLOOKUP(F825,[1]Trainingsarten!$A$9:$K$84,11,FALSE),"0")</f>
        <v>0</v>
      </c>
      <c r="L825" s="1884"/>
      <c r="M825" s="1886"/>
      <c r="N825" s="1887" t="str">
        <f t="shared" si="121"/>
        <v/>
      </c>
      <c r="O825" s="1888"/>
      <c r="P825" s="1934" t="str">
        <f>IFERROR(VLOOKUP(F825,[1]Trainingsarten!$A$9:$N$84,12,FALSE),"")</f>
        <v/>
      </c>
      <c r="Q825" s="1890" t="s">
        <v>14</v>
      </c>
      <c r="R825" s="1890" t="str">
        <f>IFERROR(VLOOKUP(F825,[1]Trainingsarten!$A$9:$N$84,14,FALSE),"")</f>
        <v/>
      </c>
      <c r="S825" s="1891" t="str">
        <f t="shared" si="119"/>
        <v/>
      </c>
      <c r="T825" s="1276">
        <f t="shared" si="117"/>
        <v>36.156414013697429</v>
      </c>
      <c r="U825" s="1277">
        <f t="shared" si="115"/>
        <v>29.997513200032664</v>
      </c>
      <c r="V825" s="1935">
        <f t="shared" si="116"/>
        <v>-11.453323152532235</v>
      </c>
      <c r="W825" s="1939">
        <f t="shared" si="120"/>
        <v>1.2053137129266456</v>
      </c>
      <c r="X825" s="1954"/>
      <c r="Y825" s="1955"/>
      <c r="Z825" s="319"/>
      <c r="AA825" s="324"/>
      <c r="AB825" s="317"/>
    </row>
    <row r="826" spans="2:28" x14ac:dyDescent="0.2">
      <c r="B826" s="1894" t="s">
        <v>26</v>
      </c>
      <c r="C826" s="325">
        <v>43914</v>
      </c>
      <c r="D826" s="318">
        <v>37</v>
      </c>
      <c r="E826" s="2277" t="s">
        <v>288</v>
      </c>
      <c r="F826" s="881" t="s">
        <v>277</v>
      </c>
      <c r="G826" s="1913">
        <v>3.4004629629629628E-2</v>
      </c>
      <c r="H826" s="1914">
        <v>9.33</v>
      </c>
      <c r="I826" s="1915">
        <f t="shared" si="118"/>
        <v>3.6446548370449761E-3</v>
      </c>
      <c r="J826" s="1916">
        <v>137</v>
      </c>
      <c r="K826" s="1917">
        <v>59</v>
      </c>
      <c r="L826" s="1916">
        <v>222.1</v>
      </c>
      <c r="M826" s="1918"/>
      <c r="N826" s="1919">
        <f t="shared" si="121"/>
        <v>1.0438639599430501</v>
      </c>
      <c r="O826" s="1920" t="s">
        <v>276</v>
      </c>
      <c r="P826" s="315">
        <f>IFERROR(VLOOKUP(F826,[1]Trainingsarten!$A$9:$N$84,12,FALSE),"")</f>
        <v>205</v>
      </c>
      <c r="Q826" s="316" t="s">
        <v>14</v>
      </c>
      <c r="R826" s="316">
        <f>IFERROR(VLOOKUP(F826,[1]Trainingsarten!$A$9:$N$84,14,FALSE),"")</f>
        <v>224.4</v>
      </c>
      <c r="S826" s="317">
        <f t="shared" si="119"/>
        <v>1.6211678832116787</v>
      </c>
      <c r="T826" s="393">
        <f t="shared" si="117"/>
        <v>39.419783440312081</v>
      </c>
      <c r="U826" s="92">
        <f t="shared" ref="U826:U889" si="122">U825+(K826-U825)/42</f>
        <v>30.688048600031888</v>
      </c>
      <c r="V826" s="318">
        <f t="shared" ref="V826:V889" si="123">U825-T825</f>
        <v>-6.1589008136647649</v>
      </c>
      <c r="W826" s="321">
        <f t="shared" si="120"/>
        <v>1.2845320976281014</v>
      </c>
      <c r="X826" s="1954"/>
      <c r="Y826" s="1955"/>
      <c r="Z826" s="319"/>
      <c r="AA826" s="324"/>
      <c r="AB826" s="317"/>
    </row>
    <row r="827" spans="2:28" ht="16" thickBot="1" x14ac:dyDescent="0.25">
      <c r="B827" s="33">
        <f>SUM(H825:H831)</f>
        <v>49.27</v>
      </c>
      <c r="C827" s="325">
        <v>43915</v>
      </c>
      <c r="D827" s="318"/>
      <c r="E827" s="2277"/>
      <c r="F827" s="881"/>
      <c r="G827" s="1913"/>
      <c r="H827" s="1914" t="str">
        <f>IFERROR(VLOOKUP(F827,[1]Trainingsarten!$A$9:$K$84,10,FALSE),"")</f>
        <v/>
      </c>
      <c r="I827" s="1915" t="str">
        <f t="shared" si="118"/>
        <v/>
      </c>
      <c r="J827" s="1916"/>
      <c r="K827" s="1917" t="str">
        <f>IFERROR(VLOOKUP(F827,[1]Trainingsarten!$A$9:$K$84,11,FALSE),"0")</f>
        <v>0</v>
      </c>
      <c r="L827" s="1916"/>
      <c r="M827" s="1918"/>
      <c r="N827" s="1919" t="str">
        <f t="shared" si="121"/>
        <v/>
      </c>
      <c r="O827" s="1920"/>
      <c r="P827" s="315" t="str">
        <f>IFERROR(VLOOKUP(F827,[1]Trainingsarten!$A$9:$N$84,12,FALSE),"")</f>
        <v/>
      </c>
      <c r="Q827" s="316" t="s">
        <v>14</v>
      </c>
      <c r="R827" s="316" t="str">
        <f>IFERROR(VLOOKUP(F827,[1]Trainingsarten!$A$9:$N$84,14,FALSE),"")</f>
        <v/>
      </c>
      <c r="S827" s="317" t="str">
        <f t="shared" si="119"/>
        <v/>
      </c>
      <c r="T827" s="393">
        <f t="shared" ref="T827:T890" si="124">T826+(K827-T826)/7</f>
        <v>33.788385805981783</v>
      </c>
      <c r="U827" s="92">
        <f t="shared" si="122"/>
        <v>29.957380776221605</v>
      </c>
      <c r="V827" s="318">
        <f t="shared" si="123"/>
        <v>-8.7317348402801933</v>
      </c>
      <c r="W827" s="321">
        <f t="shared" si="120"/>
        <v>1.1278818418197962</v>
      </c>
      <c r="X827" s="1954"/>
      <c r="Y827" s="1955"/>
      <c r="Z827" s="319"/>
      <c r="AA827" s="324"/>
      <c r="AB827" s="317"/>
    </row>
    <row r="828" spans="2:28" x14ac:dyDescent="0.2">
      <c r="B828" s="35" t="s">
        <v>9</v>
      </c>
      <c r="C828" s="325">
        <v>43916</v>
      </c>
      <c r="D828" s="318">
        <v>38</v>
      </c>
      <c r="E828" s="2277" t="s">
        <v>40</v>
      </c>
      <c r="F828" s="881" t="s">
        <v>268</v>
      </c>
      <c r="G828" s="1913">
        <v>2.8576388888888887E-2</v>
      </c>
      <c r="H828" s="1914">
        <v>8.84</v>
      </c>
      <c r="I828" s="1915">
        <f t="shared" si="118"/>
        <v>3.2326231774761184E-3</v>
      </c>
      <c r="J828" s="1916">
        <v>151</v>
      </c>
      <c r="K828" s="1917">
        <v>63</v>
      </c>
      <c r="L828" s="1916">
        <v>249.2</v>
      </c>
      <c r="M828" s="1918"/>
      <c r="N828" s="1919">
        <f t="shared" si="121"/>
        <v>1.0388242047680152</v>
      </c>
      <c r="O828" s="1920" t="s">
        <v>287</v>
      </c>
      <c r="P828" s="315">
        <f>IFERROR(VLOOKUP(F828,[1]Trainingsarten!$A$9:$N$84,12,FALSE),"")</f>
        <v>243.25</v>
      </c>
      <c r="Q828" s="316" t="s">
        <v>14</v>
      </c>
      <c r="R828" s="316">
        <f>IFERROR(VLOOKUP(F828,[1]Trainingsarten!$A$9:$N$84,14,FALSE),"")</f>
        <v>267.75</v>
      </c>
      <c r="S828" s="317">
        <f t="shared" si="119"/>
        <v>1.6503311258278146</v>
      </c>
      <c r="T828" s="393">
        <f t="shared" si="124"/>
        <v>37.961473547984383</v>
      </c>
      <c r="U828" s="92">
        <f t="shared" si="122"/>
        <v>30.744109805359187</v>
      </c>
      <c r="V828" s="318">
        <f t="shared" si="123"/>
        <v>-3.8310050297601776</v>
      </c>
      <c r="W828" s="321">
        <f t="shared" si="120"/>
        <v>1.2347559837743975</v>
      </c>
      <c r="X828" s="1954"/>
      <c r="Y828" s="1955"/>
      <c r="Z828" s="319"/>
      <c r="AA828" s="324"/>
      <c r="AB828" s="317"/>
    </row>
    <row r="829" spans="2:28" ht="16" thickBot="1" x14ac:dyDescent="0.25">
      <c r="B829" s="36">
        <f>SUM(K825:K831)</f>
        <v>315</v>
      </c>
      <c r="C829" s="325">
        <v>43917</v>
      </c>
      <c r="D829" s="318">
        <v>39</v>
      </c>
      <c r="E829" s="2277" t="s">
        <v>288</v>
      </c>
      <c r="F829" s="881" t="s">
        <v>286</v>
      </c>
      <c r="G829" s="1913">
        <v>3.5428240740740739E-2</v>
      </c>
      <c r="H829" s="1914">
        <v>9.16</v>
      </c>
      <c r="I829" s="1915">
        <f t="shared" si="118"/>
        <v>3.867711871259906E-3</v>
      </c>
      <c r="J829" s="1916">
        <v>135</v>
      </c>
      <c r="K829" s="1917">
        <v>56</v>
      </c>
      <c r="L829" s="1916">
        <v>211.4</v>
      </c>
      <c r="M829" s="1918"/>
      <c r="N829" s="1919">
        <f t="shared" si="121"/>
        <v>1.0543821286580199</v>
      </c>
      <c r="O829" s="1920" t="s">
        <v>276</v>
      </c>
      <c r="P829" s="315">
        <f>IFERROR(VLOOKUP(F829,[1]Trainingsarten!$A$9:$N$84,12,FALSE),"")</f>
        <v>178.5</v>
      </c>
      <c r="Q829" s="316" t="s">
        <v>14</v>
      </c>
      <c r="R829" s="316">
        <f>IFERROR(VLOOKUP(F829,[1]Trainingsarten!$A$9:$N$84,14,FALSE),"")</f>
        <v>204</v>
      </c>
      <c r="S829" s="317">
        <f t="shared" si="119"/>
        <v>1.5659259259259259</v>
      </c>
      <c r="T829" s="393">
        <f t="shared" si="124"/>
        <v>40.53840589827233</v>
      </c>
      <c r="U829" s="92">
        <f t="shared" si="122"/>
        <v>31.345440524279205</v>
      </c>
      <c r="V829" s="318">
        <f t="shared" si="123"/>
        <v>-7.2173637426251958</v>
      </c>
      <c r="W829" s="321">
        <f t="shared" si="120"/>
        <v>1.29327918894209</v>
      </c>
      <c r="X829" s="1954"/>
      <c r="Y829" s="1955"/>
      <c r="Z829" s="319"/>
      <c r="AA829" s="324"/>
      <c r="AB829" s="317"/>
    </row>
    <row r="830" spans="2:28" x14ac:dyDescent="0.2">
      <c r="B830" s="37" t="s">
        <v>27</v>
      </c>
      <c r="C830" s="325">
        <v>43918</v>
      </c>
      <c r="D830" s="318">
        <v>40</v>
      </c>
      <c r="E830" s="2277" t="s">
        <v>288</v>
      </c>
      <c r="F830" s="881" t="s">
        <v>279</v>
      </c>
      <c r="G830" s="1913">
        <v>3.876157407407408E-2</v>
      </c>
      <c r="H830" s="1914">
        <v>10.37</v>
      </c>
      <c r="I830" s="1915">
        <f t="shared" si="118"/>
        <v>3.7378567091681855E-3</v>
      </c>
      <c r="J830" s="1916">
        <v>136</v>
      </c>
      <c r="K830" s="1917">
        <v>65</v>
      </c>
      <c r="L830" s="1916">
        <v>217.9</v>
      </c>
      <c r="M830" s="1918"/>
      <c r="N830" s="1919">
        <f t="shared" si="121"/>
        <v>1.0503131881575734</v>
      </c>
      <c r="O830" s="1920" t="s">
        <v>276</v>
      </c>
      <c r="P830" s="315">
        <f>IFERROR(VLOOKUP(F830,[1]Trainingsarten!$A$9:$N$84,12,FALSE),"")</f>
        <v>205</v>
      </c>
      <c r="Q830" s="316" t="s">
        <v>14</v>
      </c>
      <c r="R830" s="316">
        <f>IFERROR(VLOOKUP(F830,[1]Trainingsarten!$A$9:$N$84,14,FALSE),"")</f>
        <v>224.4</v>
      </c>
      <c r="S830" s="317">
        <f t="shared" si="119"/>
        <v>1.6022058823529413</v>
      </c>
      <c r="T830" s="393">
        <f t="shared" si="124"/>
        <v>44.032919341376285</v>
      </c>
      <c r="U830" s="92">
        <f t="shared" si="122"/>
        <v>32.146739559415415</v>
      </c>
      <c r="V830" s="318">
        <f t="shared" si="123"/>
        <v>-9.1929653739931254</v>
      </c>
      <c r="W830" s="321">
        <f t="shared" si="120"/>
        <v>1.369747599441373</v>
      </c>
      <c r="X830" s="1954"/>
      <c r="Y830" s="1955"/>
      <c r="Z830" s="319"/>
      <c r="AA830" s="324"/>
      <c r="AB830" s="317"/>
    </row>
    <row r="831" spans="2:28" ht="16" thickBot="1" x14ac:dyDescent="0.25">
      <c r="B831" s="38">
        <f>AVERAGE(W825:W831)</f>
        <v>1.2809579547865777</v>
      </c>
      <c r="C831" s="384">
        <v>43919</v>
      </c>
      <c r="D831" s="343">
        <v>41</v>
      </c>
      <c r="E831" s="2331" t="s">
        <v>288</v>
      </c>
      <c r="F831" s="1952" t="s">
        <v>279</v>
      </c>
      <c r="G831" s="1924">
        <v>4.2905092592592592E-2</v>
      </c>
      <c r="H831" s="1925">
        <v>11.57</v>
      </c>
      <c r="I831" s="1926">
        <f t="shared" si="118"/>
        <v>3.7083053234738626E-3</v>
      </c>
      <c r="J831" s="1927">
        <v>138</v>
      </c>
      <c r="K831" s="1928">
        <v>72</v>
      </c>
      <c r="L831" s="1927">
        <v>219.5</v>
      </c>
      <c r="M831" s="1929"/>
      <c r="N831" s="1930">
        <f t="shared" si="121"/>
        <v>1.0496607283375687</v>
      </c>
      <c r="O831" s="1931" t="s">
        <v>269</v>
      </c>
      <c r="P831" s="341">
        <f>IFERROR(VLOOKUP(F831,[1]Trainingsarten!$A$9:$N$84,12,FALSE),"")</f>
        <v>205</v>
      </c>
      <c r="Q831" s="342" t="s">
        <v>14</v>
      </c>
      <c r="R831" s="342">
        <f>IFERROR(VLOOKUP(F831,[1]Trainingsarten!$A$9:$N$84,14,FALSE),"")</f>
        <v>224.4</v>
      </c>
      <c r="S831" s="1932">
        <f t="shared" si="119"/>
        <v>1.5905797101449275</v>
      </c>
      <c r="T831" s="1922">
        <f t="shared" si="124"/>
        <v>48.028216578322528</v>
      </c>
      <c r="U831" s="343">
        <f t="shared" si="122"/>
        <v>33.095626712762666</v>
      </c>
      <c r="V831" s="343">
        <f t="shared" si="123"/>
        <v>-11.88617978196087</v>
      </c>
      <c r="W831" s="345">
        <f t="shared" si="120"/>
        <v>1.4511952589736399</v>
      </c>
      <c r="X831" s="1954"/>
      <c r="Y831" s="1955"/>
      <c r="Z831" s="319"/>
      <c r="AA831" s="324"/>
      <c r="AB831" s="317"/>
    </row>
    <row r="832" spans="2:28" ht="16" thickBot="1" x14ac:dyDescent="0.25">
      <c r="B832" s="1877">
        <f>B825+1</f>
        <v>14</v>
      </c>
      <c r="C832" s="1878">
        <v>43920</v>
      </c>
      <c r="D832" s="74"/>
      <c r="E832" s="2330"/>
      <c r="F832" s="1953"/>
      <c r="G832" s="978"/>
      <c r="H832" s="1585" t="str">
        <f>IFERROR(VLOOKUP(F832,[1]Trainingsarten!$A$9:$K$84,10,FALSE),"")</f>
        <v/>
      </c>
      <c r="I832" s="888" t="str">
        <f t="shared" si="118"/>
        <v/>
      </c>
      <c r="J832" s="67"/>
      <c r="K832" s="66" t="str">
        <f>IFERROR(VLOOKUP(F832,[1]Trainingsarten!$A$9:$K$84,11,FALSE),"0")</f>
        <v>0</v>
      </c>
      <c r="L832" s="67"/>
      <c r="M832" s="889"/>
      <c r="N832" s="69" t="str">
        <f t="shared" si="121"/>
        <v/>
      </c>
      <c r="O832" s="1586"/>
      <c r="P832" s="347" t="str">
        <f>IFERROR(VLOOKUP(F832,[1]Trainingsarten!$A$9:$N$84,12,FALSE),"")</f>
        <v/>
      </c>
      <c r="Q832" s="72" t="s">
        <v>14</v>
      </c>
      <c r="R832" s="72" t="str">
        <f>IFERROR(VLOOKUP(F832,[1]Trainingsarten!$A$9:$N$84,14,FALSE),"")</f>
        <v/>
      </c>
      <c r="S832" s="1891" t="str">
        <f t="shared" si="119"/>
        <v/>
      </c>
      <c r="T832" s="1938">
        <f t="shared" si="124"/>
        <v>41.167042781419312</v>
      </c>
      <c r="U832" s="1957">
        <f t="shared" si="122"/>
        <v>32.307635600554029</v>
      </c>
      <c r="V832" s="1935">
        <f t="shared" si="123"/>
        <v>-14.932589865559862</v>
      </c>
      <c r="W832" s="76">
        <f t="shared" si="120"/>
        <v>1.2742202273914887</v>
      </c>
      <c r="X832" s="1958"/>
      <c r="Y832" s="1959"/>
      <c r="Z832" s="319"/>
      <c r="AA832" s="324"/>
      <c r="AB832" s="317"/>
    </row>
    <row r="833" spans="2:28" x14ac:dyDescent="0.2">
      <c r="B833" s="1894" t="s">
        <v>26</v>
      </c>
      <c r="C833" s="325">
        <v>43921</v>
      </c>
      <c r="D833" s="318"/>
      <c r="E833" s="2277"/>
      <c r="F833" s="881"/>
      <c r="G833" s="1960"/>
      <c r="H833" s="1961" t="str">
        <f>IFERROR(VLOOKUP(F833,[1]Trainingsarten!$A$9:$K$84,10,FALSE),"")</f>
        <v/>
      </c>
      <c r="I833" s="1915" t="str">
        <f t="shared" si="118"/>
        <v/>
      </c>
      <c r="J833" s="1962"/>
      <c r="K833" s="1963" t="str">
        <f>IFERROR(VLOOKUP(F833,[1]Trainingsarten!$A$9:$K$84,11,FALSE),"0")</f>
        <v>0</v>
      </c>
      <c r="L833" s="1962"/>
      <c r="M833" s="1964"/>
      <c r="N833" s="1919" t="str">
        <f t="shared" si="121"/>
        <v/>
      </c>
      <c r="O833" s="1965"/>
      <c r="P833" s="315" t="str">
        <f>IFERROR(VLOOKUP(F833,[1]Trainingsarten!$A$9:$N$84,12,FALSE),"")</f>
        <v/>
      </c>
      <c r="Q833" s="316" t="s">
        <v>14</v>
      </c>
      <c r="R833" s="316" t="str">
        <f>IFERROR(VLOOKUP(F833,[1]Trainingsarten!$A$9:$N$84,14,FALSE),"")</f>
        <v/>
      </c>
      <c r="S833" s="317" t="str">
        <f t="shared" si="119"/>
        <v/>
      </c>
      <c r="T833" s="393">
        <f t="shared" si="124"/>
        <v>35.286036669787983</v>
      </c>
      <c r="U833" s="92">
        <f t="shared" si="122"/>
        <v>31.538406181493219</v>
      </c>
      <c r="V833" s="318">
        <f t="shared" si="123"/>
        <v>-8.8594071808652828</v>
      </c>
      <c r="W833" s="321">
        <f t="shared" si="120"/>
        <v>1.1188275167339901</v>
      </c>
      <c r="X833" s="1958"/>
      <c r="Y833" s="1959"/>
      <c r="Z833" s="319"/>
      <c r="AA833" s="324"/>
      <c r="AB833" s="317"/>
    </row>
    <row r="834" spans="2:28" ht="16" thickBot="1" x14ac:dyDescent="0.25">
      <c r="B834" s="33">
        <f>SUM(H832:H838)</f>
        <v>33.950000000000003</v>
      </c>
      <c r="C834" s="325">
        <v>43922</v>
      </c>
      <c r="D834" s="318">
        <v>42</v>
      </c>
      <c r="E834" s="2277" t="s">
        <v>288</v>
      </c>
      <c r="F834" s="881" t="s">
        <v>277</v>
      </c>
      <c r="G834" s="1960">
        <v>3.5335648148148151E-2</v>
      </c>
      <c r="H834" s="1961">
        <v>9.64</v>
      </c>
      <c r="I834" s="1915">
        <f t="shared" si="118"/>
        <v>3.6655236668203472E-3</v>
      </c>
      <c r="J834" s="1962">
        <v>142</v>
      </c>
      <c r="K834" s="1963">
        <v>64</v>
      </c>
      <c r="L834" s="1962">
        <v>222</v>
      </c>
      <c r="M834" s="1964"/>
      <c r="N834" s="1919">
        <f t="shared" si="121"/>
        <v>1.0493683037096673</v>
      </c>
      <c r="O834" s="1965" t="s">
        <v>276</v>
      </c>
      <c r="P834" s="315">
        <f>IFERROR(VLOOKUP(F834,[1]Trainingsarten!$A$9:$N$84,12,FALSE),"")</f>
        <v>205</v>
      </c>
      <c r="Q834" s="316" t="s">
        <v>14</v>
      </c>
      <c r="R834" s="316">
        <f>IFERROR(VLOOKUP(F834,[1]Trainingsarten!$A$9:$N$84,14,FALSE),"")</f>
        <v>224.4</v>
      </c>
      <c r="S834" s="317">
        <f t="shared" si="119"/>
        <v>1.5633802816901408</v>
      </c>
      <c r="T834" s="393">
        <f t="shared" si="124"/>
        <v>39.388031431246844</v>
      </c>
      <c r="U834" s="92">
        <f t="shared" si="122"/>
        <v>32.311301272410049</v>
      </c>
      <c r="V834" s="318">
        <f t="shared" si="123"/>
        <v>-3.7476304882947638</v>
      </c>
      <c r="W834" s="321">
        <f t="shared" si="120"/>
        <v>1.2190171822290385</v>
      </c>
      <c r="X834" s="1958"/>
      <c r="Y834" s="1959"/>
      <c r="Z834" s="319"/>
      <c r="AA834" s="324"/>
      <c r="AB834" s="317"/>
    </row>
    <row r="835" spans="2:28" x14ac:dyDescent="0.2">
      <c r="B835" s="35" t="s">
        <v>9</v>
      </c>
      <c r="C835" s="325">
        <v>43923</v>
      </c>
      <c r="D835" s="318"/>
      <c r="E835" s="2277"/>
      <c r="F835" s="881"/>
      <c r="G835" s="1913"/>
      <c r="H835" s="1914" t="str">
        <f>IFERROR(VLOOKUP(F835,[1]Trainingsarten!$A$9:$K$84,10,FALSE),"")</f>
        <v/>
      </c>
      <c r="I835" s="1915" t="str">
        <f t="shared" si="118"/>
        <v/>
      </c>
      <c r="J835" s="1916"/>
      <c r="K835" s="1917" t="str">
        <f>IFERROR(VLOOKUP(F835,[1]Trainingsarten!$A$9:$K$84,11,FALSE),"0")</f>
        <v>0</v>
      </c>
      <c r="L835" s="1916"/>
      <c r="M835" s="1918"/>
      <c r="N835" s="1919" t="str">
        <f t="shared" si="121"/>
        <v/>
      </c>
      <c r="O835" s="1920"/>
      <c r="P835" s="315" t="str">
        <f>IFERROR(VLOOKUP(F835,[1]Trainingsarten!$A$9:$N$84,12,FALSE),"")</f>
        <v/>
      </c>
      <c r="Q835" s="316" t="s">
        <v>14</v>
      </c>
      <c r="R835" s="316" t="str">
        <f>IFERROR(VLOOKUP(F835,[1]Trainingsarten!$A$9:$N$84,14,FALSE),"")</f>
        <v/>
      </c>
      <c r="S835" s="317" t="str">
        <f t="shared" si="119"/>
        <v/>
      </c>
      <c r="T835" s="393">
        <f t="shared" si="124"/>
        <v>33.761169798211583</v>
      </c>
      <c r="U835" s="92">
        <f t="shared" si="122"/>
        <v>31.541984575447906</v>
      </c>
      <c r="V835" s="318">
        <f t="shared" si="123"/>
        <v>-7.0767301588367957</v>
      </c>
      <c r="W835" s="321">
        <f t="shared" si="120"/>
        <v>1.0703565502498875</v>
      </c>
      <c r="X835" s="1954"/>
      <c r="Y835" s="1955"/>
      <c r="Z835" s="319"/>
      <c r="AA835" s="324"/>
      <c r="AB835" s="317"/>
    </row>
    <row r="836" spans="2:28" ht="16" thickBot="1" x14ac:dyDescent="0.25">
      <c r="B836" s="36">
        <f>SUM(K832:K838)</f>
        <v>219</v>
      </c>
      <c r="C836" s="325">
        <v>43924</v>
      </c>
      <c r="D836" s="318">
        <v>43</v>
      </c>
      <c r="E836" s="2277" t="s">
        <v>40</v>
      </c>
      <c r="F836" s="881" t="s">
        <v>277</v>
      </c>
      <c r="G836" s="1913">
        <v>3.4305555555555554E-2</v>
      </c>
      <c r="H836" s="1914">
        <v>9.7100000000000009</v>
      </c>
      <c r="I836" s="1915">
        <f t="shared" si="118"/>
        <v>3.5330129305412516E-3</v>
      </c>
      <c r="J836" s="1916">
        <v>141</v>
      </c>
      <c r="K836" s="1917">
        <v>64</v>
      </c>
      <c r="L836" s="1916">
        <v>231.3</v>
      </c>
      <c r="M836" s="1918"/>
      <c r="N836" s="1919">
        <f t="shared" si="121"/>
        <v>1.0538038950458828</v>
      </c>
      <c r="O836" s="1920" t="s">
        <v>276</v>
      </c>
      <c r="P836" s="315">
        <f>IFERROR(VLOOKUP(F836,[1]Trainingsarten!$A$9:$N$84,12,FALSE),"")</f>
        <v>205</v>
      </c>
      <c r="Q836" s="316" t="s">
        <v>14</v>
      </c>
      <c r="R836" s="316">
        <f>IFERROR(VLOOKUP(F836,[1]Trainingsarten!$A$9:$N$84,14,FALSE),"")</f>
        <v>224.4</v>
      </c>
      <c r="S836" s="317">
        <f t="shared" si="119"/>
        <v>1.6404255319148937</v>
      </c>
      <c r="T836" s="393">
        <f t="shared" si="124"/>
        <v>38.081002684181357</v>
      </c>
      <c r="U836" s="92">
        <f t="shared" si="122"/>
        <v>32.314794466508673</v>
      </c>
      <c r="V836" s="318">
        <f t="shared" si="123"/>
        <v>-2.2191852227636772</v>
      </c>
      <c r="W836" s="321">
        <f t="shared" si="120"/>
        <v>1.1784386474637438</v>
      </c>
      <c r="X836" s="1954"/>
      <c r="Y836" s="1955"/>
      <c r="Z836" s="319"/>
      <c r="AA836" s="324"/>
      <c r="AB836" s="317"/>
    </row>
    <row r="837" spans="2:28" x14ac:dyDescent="0.2">
      <c r="B837" s="37" t="s">
        <v>27</v>
      </c>
      <c r="C837" s="325">
        <v>43925</v>
      </c>
      <c r="D837" s="318"/>
      <c r="E837" s="2277"/>
      <c r="F837" s="881"/>
      <c r="G837" s="1913"/>
      <c r="H837" s="1914" t="str">
        <f>IFERROR(VLOOKUP(F837,[1]Trainingsarten!$A$9:$K$84,10,FALSE),"")</f>
        <v/>
      </c>
      <c r="I837" s="1915" t="str">
        <f t="shared" si="118"/>
        <v/>
      </c>
      <c r="J837" s="1916"/>
      <c r="K837" s="1917" t="str">
        <f>IFERROR(VLOOKUP(F837,[1]Trainingsarten!$A$9:$K$84,11,FALSE),"0")</f>
        <v>0</v>
      </c>
      <c r="L837" s="1916"/>
      <c r="M837" s="1918"/>
      <c r="N837" s="1919" t="str">
        <f t="shared" si="121"/>
        <v/>
      </c>
      <c r="O837" s="1920"/>
      <c r="P837" s="315" t="str">
        <f>IFERROR(VLOOKUP(F837,[1]Trainingsarten!$A$9:$N$84,12,FALSE),"")</f>
        <v/>
      </c>
      <c r="Q837" s="316" t="s">
        <v>14</v>
      </c>
      <c r="R837" s="316" t="str">
        <f>IFERROR(VLOOKUP(F837,[1]Trainingsarten!$A$9:$N$84,14,FALSE),"")</f>
        <v/>
      </c>
      <c r="S837" s="317" t="str">
        <f t="shared" si="119"/>
        <v/>
      </c>
      <c r="T837" s="393">
        <f t="shared" si="124"/>
        <v>32.64085944358402</v>
      </c>
      <c r="U837" s="92">
        <f t="shared" si="122"/>
        <v>31.545394598258465</v>
      </c>
      <c r="V837" s="318">
        <f t="shared" si="123"/>
        <v>-5.7662082176726841</v>
      </c>
      <c r="W837" s="321">
        <f t="shared" si="120"/>
        <v>1.0347266172852385</v>
      </c>
      <c r="X837" s="1954"/>
      <c r="Y837" s="1955"/>
      <c r="Z837" s="319"/>
      <c r="AA837" s="324"/>
      <c r="AB837" s="317"/>
    </row>
    <row r="838" spans="2:28" ht="16" thickBot="1" x14ac:dyDescent="0.25">
      <c r="B838" s="38">
        <f>AVERAGE(W832:W838)</f>
        <v>1.1626872382549183</v>
      </c>
      <c r="C838" s="384">
        <v>43926</v>
      </c>
      <c r="D838" s="92">
        <v>44</v>
      </c>
      <c r="E838" s="2281" t="s">
        <v>288</v>
      </c>
      <c r="F838" s="1952" t="s">
        <v>285</v>
      </c>
      <c r="G838" s="1942">
        <v>5.4201388888888889E-2</v>
      </c>
      <c r="H838" s="1943">
        <v>14.6</v>
      </c>
      <c r="I838" s="1944">
        <f t="shared" si="118"/>
        <v>3.7124238964992393E-3</v>
      </c>
      <c r="J838" s="1945">
        <v>136</v>
      </c>
      <c r="K838" s="1946">
        <v>91</v>
      </c>
      <c r="L838" s="1945">
        <v>219</v>
      </c>
      <c r="M838" s="1947"/>
      <c r="N838" s="1948">
        <f t="shared" si="121"/>
        <v>1.0484328358208956</v>
      </c>
      <c r="O838" s="1949" t="s">
        <v>269</v>
      </c>
      <c r="P838" s="90">
        <f>IFERROR(VLOOKUP(F838,[1]Trainingsarten!$A$9:$N$84,12,FALSE),"")</f>
        <v>205</v>
      </c>
      <c r="Q838" s="91" t="s">
        <v>14</v>
      </c>
      <c r="R838" s="91">
        <f>IFERROR(VLOOKUP(F838,[1]Trainingsarten!$A$9:$N$84,14,FALSE),"")</f>
        <v>224.4</v>
      </c>
      <c r="S838" s="1932">
        <f t="shared" si="119"/>
        <v>1.6102941176470589</v>
      </c>
      <c r="T838" s="1922">
        <f t="shared" si="124"/>
        <v>40.977879523072019</v>
      </c>
      <c r="U838" s="343">
        <f t="shared" si="122"/>
        <v>32.960980441157076</v>
      </c>
      <c r="V838" s="343">
        <f t="shared" si="123"/>
        <v>-1.0954648453255551</v>
      </c>
      <c r="W838" s="94">
        <f t="shared" si="120"/>
        <v>1.2432239264310401</v>
      </c>
      <c r="X838" s="1954"/>
      <c r="Y838" s="1955"/>
      <c r="Z838" s="319"/>
      <c r="AA838" s="324"/>
      <c r="AB838" s="317"/>
    </row>
    <row r="839" spans="2:28" ht="16" thickBot="1" x14ac:dyDescent="0.25">
      <c r="B839" s="1877">
        <f>B832+1</f>
        <v>15</v>
      </c>
      <c r="C839" s="1878">
        <v>43927</v>
      </c>
      <c r="D839" s="1935"/>
      <c r="E839" s="2328"/>
      <c r="F839" s="1953"/>
      <c r="G839" s="1881"/>
      <c r="H839" s="1966" t="str">
        <f>IFERROR(VLOOKUP(F839,[1]Trainingsarten!$A$9:$K$84,10,FALSE),"")</f>
        <v/>
      </c>
      <c r="I839" s="1883" t="str">
        <f t="shared" si="118"/>
        <v/>
      </c>
      <c r="J839" s="1884"/>
      <c r="K839" s="1885" t="str">
        <f>IFERROR(VLOOKUP(F839,[1]Trainingsarten!$A$9:$K$84,11,FALSE),"0")</f>
        <v>0</v>
      </c>
      <c r="L839" s="1884"/>
      <c r="M839" s="1886"/>
      <c r="N839" s="1887" t="str">
        <f t="shared" si="121"/>
        <v/>
      </c>
      <c r="O839" s="1888"/>
      <c r="P839" s="1934" t="str">
        <f>IFERROR(VLOOKUP(F839,[1]Trainingsarten!$A$9:$N$84,12,FALSE),"")</f>
        <v/>
      </c>
      <c r="Q839" s="1890" t="s">
        <v>14</v>
      </c>
      <c r="R839" s="1890" t="str">
        <f>IFERROR(VLOOKUP(F839,[1]Trainingsarten!$A$9:$N$84,14,FALSE),"")</f>
        <v/>
      </c>
      <c r="S839" s="1891" t="str">
        <f t="shared" si="119"/>
        <v/>
      </c>
      <c r="T839" s="1276">
        <f t="shared" si="124"/>
        <v>35.123896734061731</v>
      </c>
      <c r="U839" s="1277">
        <f t="shared" si="122"/>
        <v>32.176195192558097</v>
      </c>
      <c r="V839" s="1935">
        <f t="shared" si="123"/>
        <v>-8.0168990819149428</v>
      </c>
      <c r="W839" s="1939">
        <f t="shared" si="120"/>
        <v>1.0916112524760353</v>
      </c>
      <c r="X839" s="1954"/>
      <c r="Y839" s="1955"/>
      <c r="Z839" s="319"/>
      <c r="AA839" s="324"/>
      <c r="AB839" s="317"/>
    </row>
    <row r="840" spans="2:28" x14ac:dyDescent="0.2">
      <c r="B840" s="1894" t="s">
        <v>26</v>
      </c>
      <c r="C840" s="325">
        <v>43928</v>
      </c>
      <c r="D840" s="319">
        <v>45</v>
      </c>
      <c r="E840" s="2257" t="s">
        <v>288</v>
      </c>
      <c r="F840" s="881" t="s">
        <v>277</v>
      </c>
      <c r="G840" s="1913">
        <v>3.5995370370370372E-2</v>
      </c>
      <c r="H840" s="1967">
        <v>9.6999999999999993</v>
      </c>
      <c r="I840" s="1915">
        <f t="shared" si="118"/>
        <v>3.7108629247804511E-3</v>
      </c>
      <c r="J840" s="1916"/>
      <c r="K840" s="1917">
        <v>60</v>
      </c>
      <c r="L840" s="1916">
        <v>218</v>
      </c>
      <c r="M840" s="1918"/>
      <c r="N840" s="1919">
        <f t="shared" si="121"/>
        <v>1.0432066471764891</v>
      </c>
      <c r="O840" s="1920" t="s">
        <v>276</v>
      </c>
      <c r="P840" s="315">
        <f>IFERROR(VLOOKUP(F840,[1]Trainingsarten!$A$9:$N$84,12,FALSE),"")</f>
        <v>205</v>
      </c>
      <c r="Q840" s="316" t="s">
        <v>14</v>
      </c>
      <c r="R840" s="316">
        <f>IFERROR(VLOOKUP(F840,[1]Trainingsarten!$A$9:$N$84,14,FALSE),"")</f>
        <v>224.4</v>
      </c>
      <c r="S840" s="317" t="str">
        <f t="shared" si="119"/>
        <v/>
      </c>
      <c r="T840" s="393">
        <f t="shared" si="124"/>
        <v>38.677625772052913</v>
      </c>
      <c r="U840" s="92">
        <f t="shared" si="122"/>
        <v>32.838666735592426</v>
      </c>
      <c r="V840" s="318">
        <f t="shared" si="123"/>
        <v>-2.9477015415036334</v>
      </c>
      <c r="W840" s="321">
        <f t="shared" si="120"/>
        <v>1.1778074330323494</v>
      </c>
      <c r="X840" s="1954"/>
      <c r="Y840" s="1955"/>
      <c r="Z840" s="319"/>
      <c r="AA840" s="324"/>
      <c r="AB840" s="317"/>
    </row>
    <row r="841" spans="2:28" ht="16" thickBot="1" x14ac:dyDescent="0.25">
      <c r="B841" s="33">
        <f>SUM(H839:H845)</f>
        <v>45.7</v>
      </c>
      <c r="C841" s="325">
        <v>43929</v>
      </c>
      <c r="D841" s="319"/>
      <c r="E841" s="2257"/>
      <c r="F841" s="881"/>
      <c r="G841" s="1913"/>
      <c r="H841" s="1967" t="str">
        <f>IFERROR(VLOOKUP(F841,[1]Trainingsarten!$A$9:$K$84,10,FALSE),"")</f>
        <v/>
      </c>
      <c r="I841" s="1915" t="str">
        <f t="shared" si="118"/>
        <v/>
      </c>
      <c r="J841" s="1916"/>
      <c r="K841" s="1917" t="str">
        <f>IFERROR(VLOOKUP(F841,[1]Trainingsarten!$A$9:$K$84,11,FALSE),"0")</f>
        <v>0</v>
      </c>
      <c r="L841" s="1916"/>
      <c r="M841" s="1918"/>
      <c r="N841" s="1919" t="str">
        <f t="shared" si="121"/>
        <v/>
      </c>
      <c r="O841" s="1920"/>
      <c r="P841" s="315" t="str">
        <f>IFERROR(VLOOKUP(F841,[1]Trainingsarten!$A$9:$N$84,12,FALSE),"")</f>
        <v/>
      </c>
      <c r="Q841" s="316" t="s">
        <v>14</v>
      </c>
      <c r="R841" s="316" t="str">
        <f>IFERROR(VLOOKUP(F841,[1]Trainingsarten!$A$9:$N$84,14,FALSE),"")</f>
        <v/>
      </c>
      <c r="S841" s="317" t="str">
        <f t="shared" si="119"/>
        <v/>
      </c>
      <c r="T841" s="393">
        <f t="shared" si="124"/>
        <v>33.152250661759638</v>
      </c>
      <c r="U841" s="92">
        <f t="shared" si="122"/>
        <v>32.056793718078318</v>
      </c>
      <c r="V841" s="318">
        <f t="shared" si="123"/>
        <v>-5.8389590364604871</v>
      </c>
      <c r="W841" s="321">
        <f t="shared" si="120"/>
        <v>1.0341723802235263</v>
      </c>
      <c r="X841" s="1954"/>
      <c r="Y841" s="1955"/>
      <c r="Z841" s="319"/>
      <c r="AA841" s="324"/>
      <c r="AB841" s="317"/>
    </row>
    <row r="842" spans="2:28" x14ac:dyDescent="0.2">
      <c r="B842" s="35" t="s">
        <v>9</v>
      </c>
      <c r="C842" s="325">
        <v>43930</v>
      </c>
      <c r="D842" s="319">
        <v>46</v>
      </c>
      <c r="E842" s="2257" t="s">
        <v>40</v>
      </c>
      <c r="F842" s="881" t="s">
        <v>268</v>
      </c>
      <c r="G842" s="1913">
        <v>3.0706018518518521E-2</v>
      </c>
      <c r="H842" s="1967">
        <v>9.73</v>
      </c>
      <c r="I842" s="1915">
        <f t="shared" si="118"/>
        <v>3.1558086863842259E-3</v>
      </c>
      <c r="J842" s="1916">
        <v>156</v>
      </c>
      <c r="K842" s="1917">
        <v>70</v>
      </c>
      <c r="L842" s="1916">
        <v>253.6</v>
      </c>
      <c r="M842" s="1918"/>
      <c r="N842" s="1919">
        <f t="shared" si="121"/>
        <v>1.032045527756899</v>
      </c>
      <c r="O842" s="1920" t="s">
        <v>287</v>
      </c>
      <c r="P842" s="315">
        <f>IFERROR(VLOOKUP(F842,[1]Trainingsarten!$A$9:$N$84,12,FALSE),"")</f>
        <v>243.25</v>
      </c>
      <c r="Q842" s="316" t="s">
        <v>14</v>
      </c>
      <c r="R842" s="316">
        <f>IFERROR(VLOOKUP(F842,[1]Trainingsarten!$A$9:$N$84,14,FALSE),"")</f>
        <v>267.75</v>
      </c>
      <c r="S842" s="317">
        <f t="shared" si="119"/>
        <v>1.6256410256410256</v>
      </c>
      <c r="T842" s="393">
        <f t="shared" si="124"/>
        <v>38.416214852936832</v>
      </c>
      <c r="U842" s="92">
        <f t="shared" si="122"/>
        <v>32.960203391457405</v>
      </c>
      <c r="V842" s="318">
        <f t="shared" si="123"/>
        <v>-1.0954569436813202</v>
      </c>
      <c r="W842" s="321">
        <f t="shared" si="120"/>
        <v>1.1655333068391656</v>
      </c>
      <c r="X842" s="1954"/>
      <c r="Y842" s="1955"/>
      <c r="Z842" s="319"/>
      <c r="AA842" s="324"/>
      <c r="AB842" s="317"/>
    </row>
    <row r="843" spans="2:28" ht="16" thickBot="1" x14ac:dyDescent="0.25">
      <c r="B843" s="36">
        <f>SUM(K839:K845)</f>
        <v>294</v>
      </c>
      <c r="C843" s="325">
        <v>43931</v>
      </c>
      <c r="D843" s="319">
        <v>47</v>
      </c>
      <c r="E843" s="2257" t="s">
        <v>288</v>
      </c>
      <c r="F843" s="881" t="s">
        <v>277</v>
      </c>
      <c r="G843" s="1913">
        <v>3.6284722222222225E-2</v>
      </c>
      <c r="H843" s="1967">
        <v>9.56</v>
      </c>
      <c r="I843" s="1915">
        <f t="shared" si="118"/>
        <v>3.7954730357973037E-3</v>
      </c>
      <c r="J843" s="1916">
        <v>141</v>
      </c>
      <c r="K843" s="1917">
        <v>59</v>
      </c>
      <c r="L843" s="1916">
        <v>216</v>
      </c>
      <c r="M843" s="1918"/>
      <c r="N843" s="1919">
        <f t="shared" si="121"/>
        <v>1.0572035221382627</v>
      </c>
      <c r="O843" s="1920" t="s">
        <v>276</v>
      </c>
      <c r="P843" s="315">
        <f>IFERROR(VLOOKUP(F843,[1]Trainingsarten!$A$9:$N$84,12,FALSE),"")</f>
        <v>205</v>
      </c>
      <c r="Q843" s="316" t="s">
        <v>14</v>
      </c>
      <c r="R843" s="316">
        <f>IFERROR(VLOOKUP(F843,[1]Trainingsarten!$A$9:$N$84,14,FALSE),"")</f>
        <v>224.4</v>
      </c>
      <c r="S843" s="317">
        <f t="shared" si="119"/>
        <v>1.5319148936170213</v>
      </c>
      <c r="T843" s="393">
        <f t="shared" si="124"/>
        <v>41.356755588231572</v>
      </c>
      <c r="U843" s="92">
        <f t="shared" si="122"/>
        <v>33.580198548803658</v>
      </c>
      <c r="V843" s="318">
        <f t="shared" si="123"/>
        <v>-5.4560114614794273</v>
      </c>
      <c r="W843" s="321">
        <f t="shared" si="120"/>
        <v>1.2315816277299816</v>
      </c>
      <c r="X843" s="1954"/>
      <c r="Y843" s="1955"/>
      <c r="Z843" s="319"/>
      <c r="AA843" s="324"/>
      <c r="AB843" s="317"/>
    </row>
    <row r="844" spans="2:28" x14ac:dyDescent="0.2">
      <c r="B844" s="37" t="s">
        <v>27</v>
      </c>
      <c r="C844" s="325">
        <v>43932</v>
      </c>
      <c r="D844" s="319"/>
      <c r="E844" s="2257"/>
      <c r="F844" s="881"/>
      <c r="G844" s="1913"/>
      <c r="H844" s="1967" t="str">
        <f>IFERROR(VLOOKUP(F844,[1]Trainingsarten!$A$9:$K$84,10,FALSE),"")</f>
        <v/>
      </c>
      <c r="I844" s="1915" t="str">
        <f t="shared" ref="I844:I907" si="125">IFERROR(G844/H844,"")</f>
        <v/>
      </c>
      <c r="J844" s="1916"/>
      <c r="K844" s="1917" t="str">
        <f>IFERROR(VLOOKUP(F844,[1]Trainingsarten!$A$9:$K$84,11,FALSE),"0")</f>
        <v>0</v>
      </c>
      <c r="L844" s="1916"/>
      <c r="M844" s="1918"/>
      <c r="N844" s="1919" t="str">
        <f t="shared" si="121"/>
        <v/>
      </c>
      <c r="O844" s="1920"/>
      <c r="P844" s="315" t="str">
        <f>IFERROR(VLOOKUP(F844,[1]Trainingsarten!$A$9:$N$84,12,FALSE),"")</f>
        <v/>
      </c>
      <c r="Q844" s="316" t="s">
        <v>14</v>
      </c>
      <c r="R844" s="316" t="str">
        <f>IFERROR(VLOOKUP(F844,[1]Trainingsarten!$A$9:$N$84,14,FALSE),"")</f>
        <v/>
      </c>
      <c r="S844" s="317" t="str">
        <f t="shared" si="119"/>
        <v/>
      </c>
      <c r="T844" s="393">
        <f t="shared" si="124"/>
        <v>35.44864764705563</v>
      </c>
      <c r="U844" s="92">
        <f t="shared" si="122"/>
        <v>32.780670011927377</v>
      </c>
      <c r="V844" s="318">
        <f t="shared" si="123"/>
        <v>-7.7765570394279138</v>
      </c>
      <c r="W844" s="321">
        <f t="shared" si="120"/>
        <v>1.081388746299496</v>
      </c>
      <c r="X844" s="1954"/>
      <c r="Y844" s="1955"/>
      <c r="Z844" s="319"/>
      <c r="AA844" s="324"/>
      <c r="AB844" s="317"/>
    </row>
    <row r="845" spans="2:28" ht="16" thickBot="1" x14ac:dyDescent="0.25">
      <c r="B845" s="38">
        <f>AVERAGE(W839:W845)</f>
        <v>1.1567974737043045</v>
      </c>
      <c r="C845" s="384">
        <v>43933</v>
      </c>
      <c r="D845" s="55">
        <v>48</v>
      </c>
      <c r="E845" s="2255" t="s">
        <v>288</v>
      </c>
      <c r="F845" s="883" t="s">
        <v>292</v>
      </c>
      <c r="G845" s="1760">
        <v>6.3495370370370369E-2</v>
      </c>
      <c r="H845" s="1968">
        <v>16.71</v>
      </c>
      <c r="I845" s="1762">
        <f t="shared" si="125"/>
        <v>3.7998426313806321E-3</v>
      </c>
      <c r="J845" s="1763">
        <v>140</v>
      </c>
      <c r="K845" s="1764">
        <v>105</v>
      </c>
      <c r="L845" s="1763">
        <v>214</v>
      </c>
      <c r="M845" s="1765"/>
      <c r="N845" s="49">
        <f t="shared" si="121"/>
        <v>1.0486204524951541</v>
      </c>
      <c r="O845" s="1766" t="s">
        <v>269</v>
      </c>
      <c r="P845" s="341">
        <f>IFERROR(VLOOKUP(F845,[1]Trainingsarten!$A$9:$N$84,12,FALSE),"")</f>
        <v>205</v>
      </c>
      <c r="Q845" s="342" t="s">
        <v>14</v>
      </c>
      <c r="R845" s="342">
        <f>IFERROR(VLOOKUP(F845,[1]Trainingsarten!$A$9:$N$84,14,FALSE),"")</f>
        <v>224.4</v>
      </c>
      <c r="S845" s="53">
        <f t="shared" si="119"/>
        <v>1.5285714285714285</v>
      </c>
      <c r="T845" s="55">
        <f t="shared" si="124"/>
        <v>45.384555126047687</v>
      </c>
      <c r="U845" s="343">
        <f t="shared" si="122"/>
        <v>34.500177868786245</v>
      </c>
      <c r="V845" s="343">
        <f t="shared" si="123"/>
        <v>-2.6679776351282527</v>
      </c>
      <c r="W845" s="345">
        <f t="shared" si="120"/>
        <v>1.3154875693295771</v>
      </c>
      <c r="X845" s="1954"/>
      <c r="Y845" s="1955"/>
      <c r="Z845" s="319"/>
      <c r="AA845" s="324"/>
      <c r="AB845" s="317"/>
    </row>
    <row r="846" spans="2:28" ht="16" thickBot="1" x14ac:dyDescent="0.25">
      <c r="B846" s="1877">
        <f>B839+1</f>
        <v>16</v>
      </c>
      <c r="C846" s="1878">
        <v>43934</v>
      </c>
      <c r="D846" s="60"/>
      <c r="E846" s="2247"/>
      <c r="F846" s="1953"/>
      <c r="G846" s="1247"/>
      <c r="H846" s="1248" t="str">
        <f>IFERROR(VLOOKUP(F846,[1]Trainingsarten!$A$9:$K$84,10,FALSE),"")</f>
        <v/>
      </c>
      <c r="I846" s="888" t="str">
        <f t="shared" si="125"/>
        <v/>
      </c>
      <c r="J846" s="552"/>
      <c r="K846" s="551" t="str">
        <f>IFERROR(VLOOKUP(F846,[1]Trainingsarten!$A$9:$K$84,11,FALSE),"0")</f>
        <v>0</v>
      </c>
      <c r="L846" s="552"/>
      <c r="M846" s="809"/>
      <c r="N846" s="69" t="str">
        <f t="shared" si="121"/>
        <v/>
      </c>
      <c r="O846" s="1249"/>
      <c r="P846" s="347" t="str">
        <f>IFERROR(VLOOKUP(F846,[1]Trainingsarten!$A$9:$N$84,12,FALSE),"")</f>
        <v/>
      </c>
      <c r="Q846" s="72" t="s">
        <v>14</v>
      </c>
      <c r="R846" s="72" t="str">
        <f>IFERROR(VLOOKUP(F846,[1]Trainingsarten!$A$9:$N$84,14,FALSE),"")</f>
        <v/>
      </c>
      <c r="S846" s="1891" t="str">
        <f t="shared" si="119"/>
        <v/>
      </c>
      <c r="T846" s="1276">
        <f t="shared" si="124"/>
        <v>38.901047250898017</v>
      </c>
      <c r="U846" s="1277">
        <f t="shared" si="122"/>
        <v>33.678745062386575</v>
      </c>
      <c r="V846" s="1935">
        <f t="shared" si="123"/>
        <v>-10.884377257261441</v>
      </c>
      <c r="W846" s="76">
        <f t="shared" si="120"/>
        <v>1.1550622559967016</v>
      </c>
      <c r="X846" s="1954"/>
      <c r="Y846" s="1955"/>
      <c r="Z846" s="319"/>
      <c r="AA846" s="324"/>
      <c r="AB846" s="317"/>
    </row>
    <row r="847" spans="2:28" x14ac:dyDescent="0.2">
      <c r="B847" s="1894" t="s">
        <v>26</v>
      </c>
      <c r="C847" s="325">
        <v>43935</v>
      </c>
      <c r="D847" s="319">
        <v>49</v>
      </c>
      <c r="E847" s="2257" t="s">
        <v>288</v>
      </c>
      <c r="F847" s="881" t="s">
        <v>277</v>
      </c>
      <c r="G847" s="1913">
        <v>3.6249999999999998E-2</v>
      </c>
      <c r="H847" s="1914">
        <v>9.83</v>
      </c>
      <c r="I847" s="1915">
        <f t="shared" si="125"/>
        <v>3.687690742624618E-3</v>
      </c>
      <c r="J847" s="1916">
        <v>138</v>
      </c>
      <c r="K847" s="1917">
        <v>60</v>
      </c>
      <c r="L847" s="1916">
        <v>219</v>
      </c>
      <c r="M847" s="1918"/>
      <c r="N847" s="1919">
        <f t="shared" si="121"/>
        <v>1.0414478978454622</v>
      </c>
      <c r="O847" s="1920" t="s">
        <v>276</v>
      </c>
      <c r="P847" s="315">
        <f>IFERROR(VLOOKUP(F847,[1]Trainingsarten!$A$9:$N$84,12,FALSE),"")</f>
        <v>205</v>
      </c>
      <c r="Q847" s="316" t="s">
        <v>14</v>
      </c>
      <c r="R847" s="316">
        <f>IFERROR(VLOOKUP(F847,[1]Trainingsarten!$A$9:$N$84,14,FALSE),"")</f>
        <v>224.4</v>
      </c>
      <c r="S847" s="317">
        <f t="shared" si="119"/>
        <v>1.5869565217391304</v>
      </c>
      <c r="T847" s="393">
        <f t="shared" si="124"/>
        <v>41.915183357912589</v>
      </c>
      <c r="U847" s="92">
        <f t="shared" si="122"/>
        <v>34.305441608520226</v>
      </c>
      <c r="V847" s="318">
        <f t="shared" si="123"/>
        <v>-5.222302188511442</v>
      </c>
      <c r="W847" s="321">
        <f t="shared" si="120"/>
        <v>1.2218231683542118</v>
      </c>
      <c r="X847" s="1954"/>
      <c r="Y847" s="1955"/>
      <c r="Z847" s="319"/>
      <c r="AA847" s="324"/>
      <c r="AB847" s="317"/>
    </row>
    <row r="848" spans="2:28" ht="16" thickBot="1" x14ac:dyDescent="0.25">
      <c r="B848" s="33">
        <f>SUM(H846:H852)</f>
        <v>45.7</v>
      </c>
      <c r="C848" s="325">
        <v>43936</v>
      </c>
      <c r="D848" s="319"/>
      <c r="E848" s="2257"/>
      <c r="F848" s="881"/>
      <c r="G848" s="1913"/>
      <c r="H848" s="1914" t="str">
        <f>IFERROR(VLOOKUP(F848,[1]Trainingsarten!$A$9:$K$84,10,FALSE),"")</f>
        <v/>
      </c>
      <c r="I848" s="1915" t="str">
        <f t="shared" si="125"/>
        <v/>
      </c>
      <c r="J848" s="1916"/>
      <c r="K848" s="1917" t="str">
        <f>IFERROR(VLOOKUP(F848,[1]Trainingsarten!$A$9:$K$84,11,FALSE),"0")</f>
        <v>0</v>
      </c>
      <c r="L848" s="1916"/>
      <c r="M848" s="1918"/>
      <c r="N848" s="1919" t="str">
        <f t="shared" si="121"/>
        <v/>
      </c>
      <c r="O848" s="1920"/>
      <c r="P848" s="315" t="str">
        <f>IFERROR(VLOOKUP(F848,[1]Trainingsarten!$A$9:$N$84,12,FALSE),"")</f>
        <v/>
      </c>
      <c r="Q848" s="316" t="s">
        <v>14</v>
      </c>
      <c r="R848" s="316" t="str">
        <f>IFERROR(VLOOKUP(F848,[1]Trainingsarten!$A$9:$N$84,14,FALSE),"")</f>
        <v/>
      </c>
      <c r="S848" s="317" t="str">
        <f t="shared" si="119"/>
        <v/>
      </c>
      <c r="T848" s="393">
        <f t="shared" si="124"/>
        <v>35.927300021067936</v>
      </c>
      <c r="U848" s="92">
        <f t="shared" si="122"/>
        <v>33.488645379745932</v>
      </c>
      <c r="V848" s="318">
        <f t="shared" si="123"/>
        <v>-7.6097417493923629</v>
      </c>
      <c r="W848" s="321">
        <f t="shared" si="120"/>
        <v>1.0728203429451617</v>
      </c>
      <c r="X848" s="1954"/>
      <c r="Y848" s="1955"/>
      <c r="Z848" s="319"/>
      <c r="AA848" s="324"/>
      <c r="AB848" s="317"/>
    </row>
    <row r="849" spans="2:28" x14ac:dyDescent="0.2">
      <c r="B849" s="35" t="s">
        <v>9</v>
      </c>
      <c r="C849" s="325">
        <v>43937</v>
      </c>
      <c r="D849" s="319">
        <v>50</v>
      </c>
      <c r="E849" s="2257" t="s">
        <v>40</v>
      </c>
      <c r="F849" s="881" t="s">
        <v>268</v>
      </c>
      <c r="G849" s="1913">
        <v>2.9814814814814811E-2</v>
      </c>
      <c r="H849" s="1914">
        <v>9.44</v>
      </c>
      <c r="I849" s="1915">
        <f t="shared" si="125"/>
        <v>3.1583490269930948E-3</v>
      </c>
      <c r="J849" s="1916">
        <v>155</v>
      </c>
      <c r="K849" s="1917">
        <v>68</v>
      </c>
      <c r="L849" s="1916">
        <v>256.60000000000002</v>
      </c>
      <c r="M849" s="1918"/>
      <c r="N849" s="1919">
        <f t="shared" si="121"/>
        <v>1.0450948646597522</v>
      </c>
      <c r="O849" s="1920" t="s">
        <v>287</v>
      </c>
      <c r="P849" s="315">
        <f>IFERROR(VLOOKUP(F849,[1]Trainingsarten!$A$9:$N$84,12,FALSE),"")</f>
        <v>243.25</v>
      </c>
      <c r="Q849" s="316" t="s">
        <v>14</v>
      </c>
      <c r="R849" s="316">
        <f>IFERROR(VLOOKUP(F849,[1]Trainingsarten!$A$9:$N$84,14,FALSE),"")</f>
        <v>267.75</v>
      </c>
      <c r="S849" s="317">
        <f t="shared" si="119"/>
        <v>1.6554838709677422</v>
      </c>
      <c r="T849" s="393">
        <f t="shared" si="124"/>
        <v>40.509114303772513</v>
      </c>
      <c r="U849" s="92">
        <f t="shared" si="122"/>
        <v>34.310344299275791</v>
      </c>
      <c r="V849" s="318">
        <f t="shared" si="123"/>
        <v>-2.4386546413220032</v>
      </c>
      <c r="W849" s="321">
        <f t="shared" si="120"/>
        <v>1.1806676712546882</v>
      </c>
      <c r="X849" s="1954"/>
      <c r="Y849" s="1955"/>
      <c r="Z849" s="319"/>
      <c r="AA849" s="324"/>
      <c r="AB849" s="317"/>
    </row>
    <row r="850" spans="2:28" ht="16" thickBot="1" x14ac:dyDescent="0.25">
      <c r="B850" s="36">
        <f>SUM(K846:K852)</f>
        <v>286</v>
      </c>
      <c r="C850" s="325">
        <v>43938</v>
      </c>
      <c r="D850" s="319">
        <v>51</v>
      </c>
      <c r="E850" s="2257" t="s">
        <v>288</v>
      </c>
      <c r="F850" s="881" t="s">
        <v>286</v>
      </c>
      <c r="G850" s="1913">
        <v>3.9837962962962964E-2</v>
      </c>
      <c r="H850" s="1914">
        <v>9.75</v>
      </c>
      <c r="I850" s="1915">
        <f t="shared" si="125"/>
        <v>4.0859449192782527E-3</v>
      </c>
      <c r="J850" s="1916">
        <v>138</v>
      </c>
      <c r="K850" s="1917">
        <v>57</v>
      </c>
      <c r="L850" s="1916">
        <v>204.4</v>
      </c>
      <c r="M850" s="1918"/>
      <c r="N850" s="1919">
        <f t="shared" si="121"/>
        <v>1.07699165709912</v>
      </c>
      <c r="O850" s="1920" t="s">
        <v>276</v>
      </c>
      <c r="P850" s="315">
        <f>IFERROR(VLOOKUP(F850,[1]Trainingsarten!$A$9:$N$84,12,FALSE),"")</f>
        <v>178.5</v>
      </c>
      <c r="Q850" s="316" t="s">
        <v>14</v>
      </c>
      <c r="R850" s="316">
        <f>IFERROR(VLOOKUP(F850,[1]Trainingsarten!$A$9:$N$84,14,FALSE),"")</f>
        <v>204</v>
      </c>
      <c r="S850" s="317">
        <f t="shared" si="119"/>
        <v>1.481159420289855</v>
      </c>
      <c r="T850" s="393">
        <f t="shared" si="124"/>
        <v>42.864955117519294</v>
      </c>
      <c r="U850" s="92">
        <f t="shared" si="122"/>
        <v>34.850574196912078</v>
      </c>
      <c r="V850" s="318">
        <f t="shared" si="123"/>
        <v>-6.1987700044967227</v>
      </c>
      <c r="W850" s="321">
        <f t="shared" si="120"/>
        <v>1.2299640997397778</v>
      </c>
      <c r="X850" s="1954"/>
      <c r="Y850" s="1955"/>
      <c r="Z850" s="319"/>
      <c r="AA850" s="324"/>
      <c r="AB850" s="317"/>
    </row>
    <row r="851" spans="2:28" x14ac:dyDescent="0.2">
      <c r="B851" s="37" t="s">
        <v>27</v>
      </c>
      <c r="C851" s="325">
        <v>43939</v>
      </c>
      <c r="D851" s="319"/>
      <c r="E851" s="2257"/>
      <c r="F851" s="881"/>
      <c r="G851" s="1913"/>
      <c r="H851" s="1914" t="str">
        <f>IFERROR(VLOOKUP(F851,[1]Trainingsarten!$A$9:$K$84,10,FALSE),"")</f>
        <v/>
      </c>
      <c r="I851" s="1915" t="str">
        <f t="shared" si="125"/>
        <v/>
      </c>
      <c r="J851" s="1916"/>
      <c r="K851" s="1917" t="str">
        <f>IFERROR(VLOOKUP(F851,[1]Trainingsarten!$A$9:$K$84,11,FALSE),"0")</f>
        <v>0</v>
      </c>
      <c r="L851" s="1916"/>
      <c r="M851" s="1918"/>
      <c r="N851" s="1919" t="str">
        <f t="shared" si="121"/>
        <v/>
      </c>
      <c r="O851" s="1920"/>
      <c r="P851" s="315" t="str">
        <f>IFERROR(VLOOKUP(F851,[1]Trainingsarten!$A$9:$N$84,12,FALSE),"")</f>
        <v/>
      </c>
      <c r="Q851" s="316" t="s">
        <v>14</v>
      </c>
      <c r="R851" s="316" t="str">
        <f>IFERROR(VLOOKUP(F851,[1]Trainingsarten!$A$9:$N$84,14,FALSE),"")</f>
        <v/>
      </c>
      <c r="S851" s="317" t="str">
        <f t="shared" si="119"/>
        <v/>
      </c>
      <c r="T851" s="393">
        <f t="shared" si="124"/>
        <v>36.741390100730825</v>
      </c>
      <c r="U851" s="92">
        <f t="shared" si="122"/>
        <v>34.020798620795127</v>
      </c>
      <c r="V851" s="318">
        <f t="shared" si="123"/>
        <v>-8.0143809206072163</v>
      </c>
      <c r="W851" s="321">
        <f t="shared" si="120"/>
        <v>1.0799684778202927</v>
      </c>
      <c r="X851" s="1954"/>
      <c r="Y851" s="1955"/>
      <c r="Z851" s="319"/>
      <c r="AA851" s="324"/>
      <c r="AB851" s="317"/>
    </row>
    <row r="852" spans="2:28" ht="16" thickBot="1" x14ac:dyDescent="0.25">
      <c r="B852" s="38">
        <f>AVERAGE(W846:W852)</f>
        <v>1.1756663206807898</v>
      </c>
      <c r="C852" s="1969">
        <v>43940</v>
      </c>
      <c r="D852" s="1970">
        <v>52</v>
      </c>
      <c r="E852" s="2332" t="s">
        <v>288</v>
      </c>
      <c r="F852" s="1952" t="s">
        <v>292</v>
      </c>
      <c r="G852" s="1257">
        <v>6.4097222222222222E-2</v>
      </c>
      <c r="H852" s="1943">
        <v>16.68</v>
      </c>
      <c r="I852" s="1971">
        <f t="shared" si="125"/>
        <v>3.8427591260325072E-3</v>
      </c>
      <c r="J852" s="574">
        <v>141</v>
      </c>
      <c r="K852" s="1917">
        <v>101</v>
      </c>
      <c r="L852" s="574">
        <v>213.7</v>
      </c>
      <c r="M852" s="1947"/>
      <c r="N852" s="1972">
        <f t="shared" si="121"/>
        <v>1.0589772361215504</v>
      </c>
      <c r="O852" s="1949" t="s">
        <v>269</v>
      </c>
      <c r="P852" s="90">
        <f>IFERROR(VLOOKUP(F852,[1]Trainingsarten!$A$9:$N$84,12,FALSE),"")</f>
        <v>205</v>
      </c>
      <c r="Q852" s="91" t="s">
        <v>14</v>
      </c>
      <c r="R852" s="91">
        <f>IFERROR(VLOOKUP(F852,[1]Trainingsarten!$A$9:$N$84,14,FALSE),"")</f>
        <v>224.4</v>
      </c>
      <c r="S852" s="1932">
        <f t="shared" si="119"/>
        <v>1.5156028368794325</v>
      </c>
      <c r="T852" s="1973">
        <f t="shared" si="124"/>
        <v>45.921191514912138</v>
      </c>
      <c r="U852" s="1974">
        <f t="shared" si="122"/>
        <v>35.615541510776197</v>
      </c>
      <c r="V852" s="1974">
        <f t="shared" si="123"/>
        <v>-2.7205914799356989</v>
      </c>
      <c r="W852" s="1975">
        <f t="shared" si="120"/>
        <v>1.2893582286546945</v>
      </c>
      <c r="X852" s="1958"/>
      <c r="Y852" s="1959"/>
      <c r="Z852" s="319"/>
      <c r="AA852" s="324"/>
      <c r="AB852" s="317"/>
    </row>
    <row r="853" spans="2:28" ht="16" thickBot="1" x14ac:dyDescent="0.25">
      <c r="B853" s="1877">
        <f>B846+1</f>
        <v>17</v>
      </c>
      <c r="C853" s="1976">
        <v>43941</v>
      </c>
      <c r="D853" s="1977"/>
      <c r="E853" s="2333"/>
      <c r="F853" s="1953"/>
      <c r="G853" s="1881"/>
      <c r="H853" s="1882" t="str">
        <f>IFERROR(VLOOKUP(F853,[1]Trainingsarten!$A$9:$K$84,10,FALSE),"")</f>
        <v/>
      </c>
      <c r="I853" s="1978" t="str">
        <f t="shared" si="125"/>
        <v/>
      </c>
      <c r="J853" s="1884"/>
      <c r="K853" s="1885" t="str">
        <f>IFERROR(VLOOKUP(F853,[1]Trainingsarten!$A$9:$K$84,11,FALSE),"0")</f>
        <v>0</v>
      </c>
      <c r="L853" s="1884"/>
      <c r="M853" s="1886"/>
      <c r="N853" s="1979" t="str">
        <f t="shared" si="121"/>
        <v/>
      </c>
      <c r="O853" s="1888"/>
      <c r="P853" s="1934" t="str">
        <f>IFERROR(VLOOKUP(F853,[1]Trainingsarten!$A$9:$N$84,12,FALSE),"")</f>
        <v/>
      </c>
      <c r="Q853" s="1890" t="s">
        <v>14</v>
      </c>
      <c r="R853" s="1890" t="str">
        <f>IFERROR(VLOOKUP(F853,[1]Trainingsarten!$A$9:$N$84,14,FALSE),"")</f>
        <v/>
      </c>
      <c r="S853" s="1891" t="str">
        <f t="shared" ref="S853:S916" si="126">IFERROR(L853/J853,"")</f>
        <v/>
      </c>
      <c r="T853" s="1980">
        <f t="shared" si="124"/>
        <v>39.361021298496119</v>
      </c>
      <c r="U853" s="1981">
        <f t="shared" si="122"/>
        <v>34.767552427186288</v>
      </c>
      <c r="V853" s="1977">
        <f t="shared" si="123"/>
        <v>-10.305650004135941</v>
      </c>
      <c r="W853" s="1982">
        <f t="shared" si="120"/>
        <v>1.1321194202821707</v>
      </c>
      <c r="X853" s="1958"/>
      <c r="Y853" s="1959"/>
      <c r="Z853" s="319"/>
      <c r="AA853" s="324"/>
      <c r="AB853" s="317"/>
    </row>
    <row r="854" spans="2:28" x14ac:dyDescent="0.2">
      <c r="B854" s="1894" t="s">
        <v>26</v>
      </c>
      <c r="C854" s="518">
        <v>43942</v>
      </c>
      <c r="D854" s="1983">
        <v>53</v>
      </c>
      <c r="E854" s="2334" t="s">
        <v>40</v>
      </c>
      <c r="F854" s="881" t="s">
        <v>278</v>
      </c>
      <c r="G854" s="1913">
        <v>4.2106481481481488E-2</v>
      </c>
      <c r="H854" s="1914">
        <v>11.27</v>
      </c>
      <c r="I854" s="1984">
        <f t="shared" si="125"/>
        <v>3.7361562982681003E-3</v>
      </c>
      <c r="J854" s="1916">
        <v>144</v>
      </c>
      <c r="K854" s="1917">
        <v>71</v>
      </c>
      <c r="L854" s="1916">
        <v>219.3</v>
      </c>
      <c r="M854" s="1918"/>
      <c r="N854" s="1985">
        <f t="shared" si="121"/>
        <v>1.0565805400680717</v>
      </c>
      <c r="O854" s="1920" t="s">
        <v>276</v>
      </c>
      <c r="P854" s="315">
        <f>IFERROR(VLOOKUP(F854,[1]Trainingsarten!$A$9:$N$84,12,FALSE),"")</f>
        <v>205</v>
      </c>
      <c r="Q854" s="316" t="s">
        <v>14</v>
      </c>
      <c r="R854" s="316">
        <f>IFERROR(VLOOKUP(F854,[1]Trainingsarten!$A$9:$N$84,14,FALSE),"")</f>
        <v>224.4</v>
      </c>
      <c r="S854" s="317">
        <f t="shared" si="126"/>
        <v>1.5229166666666667</v>
      </c>
      <c r="T854" s="567">
        <f t="shared" si="124"/>
        <v>43.880875398710963</v>
      </c>
      <c r="U854" s="1970">
        <f t="shared" si="122"/>
        <v>35.630229750348519</v>
      </c>
      <c r="V854" s="1983">
        <f t="shared" si="123"/>
        <v>-4.5934688713098311</v>
      </c>
      <c r="W854" s="1986">
        <f t="shared" si="120"/>
        <v>1.2315630773692032</v>
      </c>
      <c r="X854" s="1958"/>
      <c r="Y854" s="1959"/>
      <c r="Z854" s="319"/>
      <c r="AA854" s="324"/>
      <c r="AB854" s="317"/>
    </row>
    <row r="855" spans="2:28" ht="16" thickBot="1" x14ac:dyDescent="0.25">
      <c r="B855" s="33">
        <f>SUM(H853:H859)</f>
        <v>51.15</v>
      </c>
      <c r="C855" s="518">
        <v>43943</v>
      </c>
      <c r="D855" s="1983"/>
      <c r="E855" s="2334"/>
      <c r="F855" s="881"/>
      <c r="G855" s="1913"/>
      <c r="H855" s="1914" t="str">
        <f>IFERROR(VLOOKUP(F855,[1]Trainingsarten!$A$9:$K$84,10,FALSE),"")</f>
        <v/>
      </c>
      <c r="I855" s="1984" t="str">
        <f t="shared" si="125"/>
        <v/>
      </c>
      <c r="J855" s="1916"/>
      <c r="K855" s="1917" t="str">
        <f>IFERROR(VLOOKUP(F855,[1]Trainingsarten!$A$9:$K$84,11,FALSE),"0")</f>
        <v>0</v>
      </c>
      <c r="L855" s="1916"/>
      <c r="M855" s="1918"/>
      <c r="N855" s="1985" t="str">
        <f t="shared" si="121"/>
        <v/>
      </c>
      <c r="O855" s="1920"/>
      <c r="P855" s="315" t="str">
        <f>IFERROR(VLOOKUP(F855,[1]Trainingsarten!$A$9:$N$84,12,FALSE),"")</f>
        <v/>
      </c>
      <c r="Q855" s="316" t="s">
        <v>14</v>
      </c>
      <c r="R855" s="316" t="str">
        <f>IFERROR(VLOOKUP(F855,[1]Trainingsarten!$A$9:$N$84,14,FALSE),"")</f>
        <v/>
      </c>
      <c r="S855" s="317" t="str">
        <f t="shared" si="126"/>
        <v/>
      </c>
      <c r="T855" s="567">
        <f t="shared" si="124"/>
        <v>37.612178913180827</v>
      </c>
      <c r="U855" s="1970">
        <f t="shared" si="122"/>
        <v>34.78189094676879</v>
      </c>
      <c r="V855" s="1983">
        <f t="shared" si="123"/>
        <v>-8.2506456483624433</v>
      </c>
      <c r="W855" s="1986">
        <f t="shared" si="120"/>
        <v>1.0813724581778372</v>
      </c>
      <c r="X855" s="1958"/>
      <c r="Y855" s="1959"/>
      <c r="Z855" s="319"/>
      <c r="AA855" s="324"/>
      <c r="AB855" s="317"/>
    </row>
    <row r="856" spans="2:28" x14ac:dyDescent="0.2">
      <c r="B856" s="35" t="s">
        <v>9</v>
      </c>
      <c r="C856" s="518">
        <v>43944</v>
      </c>
      <c r="D856" s="519">
        <v>54</v>
      </c>
      <c r="E856" s="2265" t="s">
        <v>40</v>
      </c>
      <c r="F856" s="881" t="s">
        <v>268</v>
      </c>
      <c r="G856" s="1913">
        <v>3.3148148148148149E-2</v>
      </c>
      <c r="H856" s="1914">
        <v>10.32</v>
      </c>
      <c r="I856" s="1984">
        <f t="shared" si="125"/>
        <v>3.2120298593166811E-3</v>
      </c>
      <c r="J856" s="1916">
        <v>156</v>
      </c>
      <c r="K856" s="1917">
        <v>74</v>
      </c>
      <c r="L856" s="1916">
        <v>250.6</v>
      </c>
      <c r="M856" s="1918"/>
      <c r="N856" s="1985">
        <f t="shared" si="121"/>
        <v>1.0380053222260788</v>
      </c>
      <c r="O856" s="1920" t="s">
        <v>287</v>
      </c>
      <c r="P856" s="315">
        <f>IFERROR(VLOOKUP(F856,[1]Trainingsarten!$A$9:$N$84,12,FALSE),"")</f>
        <v>243.25</v>
      </c>
      <c r="Q856" s="316" t="s">
        <v>14</v>
      </c>
      <c r="R856" s="316">
        <f>IFERROR(VLOOKUP(F856,[1]Trainingsarten!$A$9:$N$84,14,FALSE),"")</f>
        <v>267.75</v>
      </c>
      <c r="S856" s="317">
        <f t="shared" si="126"/>
        <v>1.6064102564102565</v>
      </c>
      <c r="T856" s="567">
        <f>T855+(K856-T855)/7</f>
        <v>42.810439068440708</v>
      </c>
      <c r="U856" s="1970">
        <f t="shared" si="122"/>
        <v>35.715655448036202</v>
      </c>
      <c r="V856" s="1983">
        <f t="shared" si="123"/>
        <v>-2.8302879664120368</v>
      </c>
      <c r="W856" s="1986">
        <f t="shared" si="120"/>
        <v>1.1986463227792901</v>
      </c>
      <c r="X856" s="1958"/>
      <c r="Y856" s="1959"/>
      <c r="Z856" s="319"/>
      <c r="AA856" s="324"/>
      <c r="AB856" s="317"/>
    </row>
    <row r="857" spans="2:28" ht="16" thickBot="1" x14ac:dyDescent="0.25">
      <c r="B857" s="36">
        <f>SUM(K853:K859)</f>
        <v>321</v>
      </c>
      <c r="C857" s="518">
        <v>43945</v>
      </c>
      <c r="D857" s="519">
        <v>55</v>
      </c>
      <c r="E857" s="2265" t="s">
        <v>40</v>
      </c>
      <c r="F857" s="881" t="s">
        <v>286</v>
      </c>
      <c r="G857" s="1913">
        <v>3.9456018518518522E-2</v>
      </c>
      <c r="H857" s="1914">
        <v>9.8800000000000008</v>
      </c>
      <c r="I857" s="1984">
        <f t="shared" si="125"/>
        <v>3.9935241415504572E-3</v>
      </c>
      <c r="J857" s="1916">
        <v>128</v>
      </c>
      <c r="K857" s="1917">
        <v>59</v>
      </c>
      <c r="L857" s="1916">
        <v>209</v>
      </c>
      <c r="M857" s="1918"/>
      <c r="N857" s="1985">
        <f t="shared" si="121"/>
        <v>1.0763203214695751</v>
      </c>
      <c r="O857" s="1920" t="s">
        <v>276</v>
      </c>
      <c r="P857" s="315">
        <f>IFERROR(VLOOKUP(F857,[1]Trainingsarten!$A$9:$N$84,12,FALSE),"")</f>
        <v>178.5</v>
      </c>
      <c r="Q857" s="316" t="s">
        <v>14</v>
      </c>
      <c r="R857" s="316">
        <f>IFERROR(VLOOKUP(F857,[1]Trainingsarten!$A$9:$N$84,14,FALSE),"")</f>
        <v>204</v>
      </c>
      <c r="S857" s="317">
        <f t="shared" si="126"/>
        <v>1.6328125</v>
      </c>
      <c r="T857" s="567">
        <f t="shared" si="124"/>
        <v>45.123233487234891</v>
      </c>
      <c r="U857" s="1970">
        <f t="shared" si="122"/>
        <v>36.270044604035341</v>
      </c>
      <c r="V857" s="1983">
        <f t="shared" si="123"/>
        <v>-7.0947836204045061</v>
      </c>
      <c r="W857" s="1986">
        <f t="shared" si="120"/>
        <v>1.244090929025617</v>
      </c>
      <c r="X857" s="322"/>
      <c r="Y857" s="323"/>
      <c r="Z857" s="319"/>
      <c r="AA857" s="324"/>
      <c r="AB857" s="317"/>
    </row>
    <row r="858" spans="2:28" x14ac:dyDescent="0.2">
      <c r="B858" s="37" t="s">
        <v>27</v>
      </c>
      <c r="C858" s="325">
        <v>43946</v>
      </c>
      <c r="D858" s="319"/>
      <c r="E858" s="2257"/>
      <c r="F858" s="881"/>
      <c r="G858" s="1913"/>
      <c r="H858" s="1914" t="str">
        <f>IFERROR(VLOOKUP(F858,[1]Trainingsarten!$A$9:$K$84,10,FALSE),"")</f>
        <v/>
      </c>
      <c r="I858" s="1915" t="str">
        <f t="shared" si="125"/>
        <v/>
      </c>
      <c r="J858" s="1916"/>
      <c r="K858" s="1917" t="str">
        <f>IFERROR(VLOOKUP(F858,[1]Trainingsarten!$A$9:$K$84,11,FALSE),"0")</f>
        <v>0</v>
      </c>
      <c r="L858" s="1916"/>
      <c r="M858" s="1918"/>
      <c r="N858" s="1919" t="str">
        <f t="shared" si="121"/>
        <v/>
      </c>
      <c r="O858" s="1920"/>
      <c r="P858" s="315" t="str">
        <f>IFERROR(VLOOKUP(F858,[1]Trainingsarten!$A$9:$N$84,12,FALSE),"")</f>
        <v/>
      </c>
      <c r="Q858" s="316" t="s">
        <v>14</v>
      </c>
      <c r="R858" s="316" t="str">
        <f>IFERROR(VLOOKUP(F858,[1]Trainingsarten!$A$9:$N$84,14,FALSE),"")</f>
        <v/>
      </c>
      <c r="S858" s="317" t="str">
        <f t="shared" si="126"/>
        <v/>
      </c>
      <c r="T858" s="393">
        <f t="shared" si="124"/>
        <v>38.677057274772764</v>
      </c>
      <c r="U858" s="92">
        <f t="shared" si="122"/>
        <v>35.406472113463074</v>
      </c>
      <c r="V858" s="318">
        <f t="shared" si="123"/>
        <v>-8.8531888831995502</v>
      </c>
      <c r="W858" s="321">
        <f t="shared" si="120"/>
        <v>1.092372523046883</v>
      </c>
      <c r="X858" s="322"/>
      <c r="Y858" s="323"/>
      <c r="Z858" s="319"/>
      <c r="AA858" s="324"/>
      <c r="AB858" s="317"/>
    </row>
    <row r="859" spans="2:28" ht="16" thickBot="1" x14ac:dyDescent="0.25">
      <c r="B859" s="38">
        <f>AVERAGE(W853:W859)</f>
        <v>1.1878994188387069</v>
      </c>
      <c r="C859" s="1921">
        <v>43947</v>
      </c>
      <c r="D859" s="1922">
        <v>56</v>
      </c>
      <c r="E859" s="2326" t="s">
        <v>288</v>
      </c>
      <c r="F859" s="1952" t="s">
        <v>293</v>
      </c>
      <c r="G859" s="1924">
        <v>7.633101851851852E-2</v>
      </c>
      <c r="H859" s="1925">
        <v>19.68</v>
      </c>
      <c r="I859" s="1926">
        <f t="shared" si="125"/>
        <v>3.878608664558868E-3</v>
      </c>
      <c r="J859" s="1927">
        <v>138</v>
      </c>
      <c r="K859" s="1928">
        <v>117</v>
      </c>
      <c r="L859" s="1927">
        <v>212</v>
      </c>
      <c r="M859" s="1929"/>
      <c r="N859" s="1930">
        <f t="shared" si="121"/>
        <v>1.0603537192088337</v>
      </c>
      <c r="O859" s="1931" t="s">
        <v>269</v>
      </c>
      <c r="P859" s="341">
        <f>IFERROR(VLOOKUP(F859,[1]Trainingsarten!$A$9:$N$84,12,FALSE),"")</f>
        <v>205</v>
      </c>
      <c r="Q859" s="342" t="s">
        <v>14</v>
      </c>
      <c r="R859" s="342">
        <f>IFERROR(VLOOKUP(F859,[1]Trainingsarten!$A$9:$N$84,14,FALSE),"")</f>
        <v>224.4</v>
      </c>
      <c r="S859" s="1932">
        <f t="shared" si="126"/>
        <v>1.536231884057971</v>
      </c>
      <c r="T859" s="1922">
        <f>T858+(K859-T858)/7</f>
        <v>49.866049092662365</v>
      </c>
      <c r="U859" s="343">
        <f t="shared" si="122"/>
        <v>37.349175158380618</v>
      </c>
      <c r="V859" s="343">
        <f t="shared" si="123"/>
        <v>-3.2705851613096897</v>
      </c>
      <c r="W859" s="345">
        <f>T859/U859</f>
        <v>1.335131201189945</v>
      </c>
      <c r="X859" s="322"/>
      <c r="Y859" s="323"/>
      <c r="Z859" s="319"/>
      <c r="AA859" s="324"/>
      <c r="AB859" s="317"/>
    </row>
    <row r="860" spans="2:28" ht="16" thickBot="1" x14ac:dyDescent="0.25">
      <c r="B860" s="1877">
        <f>B853+1</f>
        <v>18</v>
      </c>
      <c r="C860" s="1878">
        <v>43948</v>
      </c>
      <c r="D860" s="60"/>
      <c r="E860" s="2247"/>
      <c r="F860" s="1953"/>
      <c r="G860" s="1247"/>
      <c r="H860" s="1248" t="str">
        <f>IFERROR(VLOOKUP(F860,[1]Trainingsarten!$A$9:$K$84,10,FALSE),"")</f>
        <v/>
      </c>
      <c r="I860" s="888" t="str">
        <f t="shared" si="125"/>
        <v/>
      </c>
      <c r="J860" s="552"/>
      <c r="K860" s="551" t="str">
        <f>IFERROR(VLOOKUP(F860,[1]Trainingsarten!$A$9:$K$84,11,FALSE),"0")</f>
        <v>0</v>
      </c>
      <c r="L860" s="552"/>
      <c r="M860" s="809"/>
      <c r="N860" s="69" t="str">
        <f t="shared" si="121"/>
        <v/>
      </c>
      <c r="O860" s="1249"/>
      <c r="P860" s="347" t="str">
        <f>IFERROR(VLOOKUP(F860,[1]Trainingsarten!$A$9:$N$84,12,FALSE),"")</f>
        <v/>
      </c>
      <c r="Q860" s="72" t="s">
        <v>14</v>
      </c>
      <c r="R860" s="72" t="str">
        <f>IFERROR(VLOOKUP(F860,[1]Trainingsarten!$A$9:$N$84,14,FALSE),"")</f>
        <v/>
      </c>
      <c r="S860" s="1891" t="str">
        <f t="shared" si="126"/>
        <v/>
      </c>
      <c r="T860" s="1276">
        <f t="shared" si="124"/>
        <v>42.742327793710601</v>
      </c>
      <c r="U860" s="1277">
        <f t="shared" si="122"/>
        <v>36.459909083181081</v>
      </c>
      <c r="V860" s="1935">
        <f t="shared" si="123"/>
        <v>-12.516873934281747</v>
      </c>
      <c r="W860" s="350">
        <f t="shared" si="120"/>
        <v>1.1723103229960492</v>
      </c>
      <c r="X860" s="322"/>
      <c r="Y860" s="323"/>
      <c r="Z860" s="319"/>
      <c r="AA860" s="324"/>
      <c r="AB860" s="317"/>
    </row>
    <row r="861" spans="2:28" x14ac:dyDescent="0.2">
      <c r="B861" s="1894" t="s">
        <v>26</v>
      </c>
      <c r="C861" s="325">
        <v>43949</v>
      </c>
      <c r="D861" s="319"/>
      <c r="E861" s="2257"/>
      <c r="F861" s="881"/>
      <c r="G861" s="1913"/>
      <c r="H861" s="1914" t="str">
        <f>IFERROR(VLOOKUP(F861,[1]Trainingsarten!$A$9:$K$84,10,FALSE),"")</f>
        <v/>
      </c>
      <c r="I861" s="1915" t="str">
        <f t="shared" si="125"/>
        <v/>
      </c>
      <c r="J861" s="1916"/>
      <c r="K861" s="1917" t="str">
        <f>IFERROR(VLOOKUP(F861,[1]Trainingsarten!$A$9:$K$84,11,FALSE),"0")</f>
        <v>0</v>
      </c>
      <c r="L861" s="1916"/>
      <c r="M861" s="1918"/>
      <c r="N861" s="1919" t="str">
        <f t="shared" si="121"/>
        <v/>
      </c>
      <c r="O861" s="1920"/>
      <c r="P861" s="315" t="str">
        <f>IFERROR(VLOOKUP(F861,[1]Trainingsarten!$A$9:$N$84,12,FALSE),"")</f>
        <v/>
      </c>
      <c r="Q861" s="316" t="s">
        <v>14</v>
      </c>
      <c r="R861" s="316" t="str">
        <f>IFERROR(VLOOKUP(F861,[1]Trainingsarten!$A$9:$N$84,14,FALSE),"")</f>
        <v/>
      </c>
      <c r="S861" s="317" t="str">
        <f t="shared" si="126"/>
        <v/>
      </c>
      <c r="T861" s="393">
        <f t="shared" si="124"/>
        <v>36.63628096603766</v>
      </c>
      <c r="U861" s="92">
        <f t="shared" si="122"/>
        <v>35.59181600977201</v>
      </c>
      <c r="V861" s="318">
        <f t="shared" si="123"/>
        <v>-6.2824187105295195</v>
      </c>
      <c r="W861" s="321">
        <f t="shared" si="120"/>
        <v>1.0293456494599456</v>
      </c>
      <c r="X861" s="322"/>
      <c r="Y861" s="323"/>
      <c r="Z861" s="319"/>
      <c r="AA861" s="324"/>
      <c r="AB861" s="317"/>
    </row>
    <row r="862" spans="2:28" ht="16" thickBot="1" x14ac:dyDescent="0.25">
      <c r="B862" s="33">
        <f>SUM(H860:H866)</f>
        <v>33.75</v>
      </c>
      <c r="C862" s="325">
        <v>43950</v>
      </c>
      <c r="D862" s="319">
        <v>57</v>
      </c>
      <c r="E862" s="2257" t="s">
        <v>288</v>
      </c>
      <c r="F862" s="881" t="s">
        <v>286</v>
      </c>
      <c r="G862" s="1913">
        <v>4.1006944444444443E-2</v>
      </c>
      <c r="H862" s="1914">
        <v>9.81</v>
      </c>
      <c r="I862" s="1915">
        <f t="shared" si="125"/>
        <v>4.1801166610035108E-3</v>
      </c>
      <c r="J862" s="1916">
        <v>132</v>
      </c>
      <c r="K862" s="1917">
        <v>55</v>
      </c>
      <c r="L862" s="1916">
        <v>197</v>
      </c>
      <c r="M862" s="1918"/>
      <c r="N862" s="1919">
        <f t="shared" si="121"/>
        <v>1.0619243233374411</v>
      </c>
      <c r="O862" s="1920" t="s">
        <v>276</v>
      </c>
      <c r="P862" s="315">
        <f>IFERROR(VLOOKUP(F862,[1]Trainingsarten!$A$9:$N$84,12,FALSE),"")</f>
        <v>178.5</v>
      </c>
      <c r="Q862" s="316" t="s">
        <v>14</v>
      </c>
      <c r="R862" s="316">
        <f>IFERROR(VLOOKUP(F862,[1]Trainingsarten!$A$9:$N$84,14,FALSE),"")</f>
        <v>204</v>
      </c>
      <c r="S862" s="317">
        <f t="shared" si="126"/>
        <v>1.4924242424242424</v>
      </c>
      <c r="T862" s="393">
        <f t="shared" si="124"/>
        <v>39.259669399460854</v>
      </c>
      <c r="U862" s="92">
        <f t="shared" si="122"/>
        <v>36.053915628586964</v>
      </c>
      <c r="V862" s="318">
        <f t="shared" si="123"/>
        <v>-1.0444649562656494</v>
      </c>
      <c r="W862" s="321">
        <f t="shared" si="120"/>
        <v>1.0889155509181938</v>
      </c>
      <c r="X862" s="322"/>
      <c r="Y862" s="323"/>
      <c r="Z862" s="319"/>
      <c r="AA862" s="324"/>
      <c r="AB862" s="317"/>
    </row>
    <row r="863" spans="2:28" x14ac:dyDescent="0.2">
      <c r="B863" s="35" t="s">
        <v>9</v>
      </c>
      <c r="C863" s="325">
        <v>43951</v>
      </c>
      <c r="D863" s="319"/>
      <c r="E863" s="2257"/>
      <c r="F863" s="881"/>
      <c r="G863" s="1913"/>
      <c r="H863" s="1914" t="str">
        <f>IFERROR(VLOOKUP(F863,[1]Trainingsarten!$A$9:$K$84,10,FALSE),"")</f>
        <v/>
      </c>
      <c r="I863" s="1915" t="str">
        <f t="shared" si="125"/>
        <v/>
      </c>
      <c r="J863" s="1916"/>
      <c r="K863" s="1917" t="str">
        <f>IFERROR(VLOOKUP(F863,[1]Trainingsarten!$A$9:$K$84,11,FALSE),"0")</f>
        <v>0</v>
      </c>
      <c r="L863" s="1916"/>
      <c r="M863" s="1918"/>
      <c r="N863" s="1919" t="str">
        <f t="shared" si="121"/>
        <v/>
      </c>
      <c r="O863" s="1920"/>
      <c r="P863" s="315" t="str">
        <f>IFERROR(VLOOKUP(F863,[1]Trainingsarten!$A$9:$N$84,12,FALSE),"")</f>
        <v/>
      </c>
      <c r="Q863" s="316" t="s">
        <v>14</v>
      </c>
      <c r="R863" s="316" t="str">
        <f>IFERROR(VLOOKUP(F863,[1]Trainingsarten!$A$9:$N$84,14,FALSE),"")</f>
        <v/>
      </c>
      <c r="S863" s="317" t="str">
        <f t="shared" si="126"/>
        <v/>
      </c>
      <c r="T863" s="393">
        <f t="shared" si="124"/>
        <v>33.651145199537872</v>
      </c>
      <c r="U863" s="92">
        <f t="shared" si="122"/>
        <v>35.195489066001556</v>
      </c>
      <c r="V863" s="318">
        <f t="shared" si="123"/>
        <v>-3.2057537708738906</v>
      </c>
      <c r="W863" s="321">
        <f t="shared" si="120"/>
        <v>0.9561209715379263</v>
      </c>
      <c r="X863" s="322"/>
      <c r="Y863" s="323"/>
      <c r="Z863" s="319"/>
      <c r="AA863" s="324"/>
      <c r="AB863" s="317"/>
    </row>
    <row r="864" spans="2:28" ht="16" thickBot="1" x14ac:dyDescent="0.25">
      <c r="B864" s="36">
        <f>SUM(K860:K866)</f>
        <v>190</v>
      </c>
      <c r="C864" s="325">
        <v>43952</v>
      </c>
      <c r="D864" s="319">
        <v>58</v>
      </c>
      <c r="E864" s="2257" t="s">
        <v>288</v>
      </c>
      <c r="F864" s="881" t="s">
        <v>277</v>
      </c>
      <c r="G864" s="1913">
        <v>3.9918981481481479E-2</v>
      </c>
      <c r="H864" s="1914">
        <v>10.32</v>
      </c>
      <c r="I864" s="1915">
        <f t="shared" si="125"/>
        <v>3.8681183606086703E-3</v>
      </c>
      <c r="J864" s="1916">
        <v>140</v>
      </c>
      <c r="K864" s="1917">
        <v>61</v>
      </c>
      <c r="L864" s="1916">
        <v>211</v>
      </c>
      <c r="M864" s="1918"/>
      <c r="N864" s="1919">
        <f t="shared" si="121"/>
        <v>1.0524976859886614</v>
      </c>
      <c r="O864" s="1920" t="s">
        <v>276</v>
      </c>
      <c r="P864" s="315">
        <f>IFERROR(VLOOKUP(F864,[1]Trainingsarten!$A$9:$N$84,12,FALSE),"")</f>
        <v>205</v>
      </c>
      <c r="Q864" s="316" t="s">
        <v>14</v>
      </c>
      <c r="R864" s="316">
        <f>IFERROR(VLOOKUP(F864,[1]Trainingsarten!$A$9:$N$84,14,FALSE),"")</f>
        <v>224.4</v>
      </c>
      <c r="S864" s="317">
        <f t="shared" si="126"/>
        <v>1.5071428571428571</v>
      </c>
      <c r="T864" s="393">
        <f t="shared" si="124"/>
        <v>37.558124456746746</v>
      </c>
      <c r="U864" s="92">
        <f t="shared" si="122"/>
        <v>35.809882183477711</v>
      </c>
      <c r="V864" s="318">
        <f t="shared" si="123"/>
        <v>1.5443438664636844</v>
      </c>
      <c r="W864" s="321">
        <f t="shared" si="120"/>
        <v>1.0488201068160916</v>
      </c>
      <c r="X864" s="322"/>
      <c r="Y864" s="323"/>
      <c r="Z864" s="319"/>
      <c r="AA864" s="324"/>
      <c r="AB864" s="317"/>
    </row>
    <row r="865" spans="2:28" x14ac:dyDescent="0.2">
      <c r="B865" s="37" t="s">
        <v>27</v>
      </c>
      <c r="C865" s="325">
        <v>43953</v>
      </c>
      <c r="D865" s="319"/>
      <c r="E865" s="2257"/>
      <c r="F865" s="881"/>
      <c r="G865" s="1913"/>
      <c r="H865" s="1914" t="str">
        <f>IFERROR(VLOOKUP(F865,[1]Trainingsarten!$A$9:$K$84,10,FALSE),"")</f>
        <v/>
      </c>
      <c r="I865" s="1915" t="str">
        <f t="shared" si="125"/>
        <v/>
      </c>
      <c r="J865" s="1916"/>
      <c r="K865" s="1917" t="str">
        <f>IFERROR(VLOOKUP(F865,[1]Trainingsarten!$A$9:$K$84,11,FALSE),"0")</f>
        <v>0</v>
      </c>
      <c r="L865" s="1916"/>
      <c r="M865" s="1918"/>
      <c r="N865" s="1919" t="str">
        <f t="shared" si="121"/>
        <v/>
      </c>
      <c r="O865" s="1920"/>
      <c r="P865" s="315" t="str">
        <f>IFERROR(VLOOKUP(F865,[1]Trainingsarten!$A$9:$N$84,12,FALSE),"")</f>
        <v/>
      </c>
      <c r="Q865" s="316" t="s">
        <v>14</v>
      </c>
      <c r="R865" s="316" t="str">
        <f>IFERROR(VLOOKUP(F865,[1]Trainingsarten!$A$9:$N$84,14,FALSE),"")</f>
        <v/>
      </c>
      <c r="S865" s="317" t="str">
        <f t="shared" si="126"/>
        <v/>
      </c>
      <c r="T865" s="393">
        <f t="shared" si="124"/>
        <v>32.192678105782925</v>
      </c>
      <c r="U865" s="92">
        <f t="shared" si="122"/>
        <v>34.957265941013958</v>
      </c>
      <c r="V865" s="318">
        <f t="shared" si="123"/>
        <v>-1.7482422732690353</v>
      </c>
      <c r="W865" s="321">
        <f t="shared" si="120"/>
        <v>0.92091521574095836</v>
      </c>
      <c r="X865" s="322"/>
      <c r="Y865" s="323"/>
      <c r="Z865" s="319"/>
      <c r="AA865" s="324"/>
      <c r="AB865" s="317"/>
    </row>
    <row r="866" spans="2:28" ht="16" thickBot="1" x14ac:dyDescent="0.25">
      <c r="B866" s="38">
        <f>AVERAGE(W860:W866)</f>
        <v>1.0399876282917659</v>
      </c>
      <c r="C866" s="150">
        <v>43954</v>
      </c>
      <c r="D866" s="393">
        <v>59</v>
      </c>
      <c r="E866" s="2261" t="s">
        <v>288</v>
      </c>
      <c r="F866" s="1952" t="s">
        <v>285</v>
      </c>
      <c r="G866" s="1257">
        <v>5.7592592592592591E-2</v>
      </c>
      <c r="H866" s="1943">
        <v>13.62</v>
      </c>
      <c r="I866" s="1944">
        <f t="shared" si="125"/>
        <v>4.2285310273562846E-3</v>
      </c>
      <c r="J866" s="574">
        <v>138</v>
      </c>
      <c r="K866" s="1946">
        <v>74</v>
      </c>
      <c r="L866" s="574">
        <v>194</v>
      </c>
      <c r="M866" s="1947"/>
      <c r="N866" s="1948">
        <f t="shared" si="121"/>
        <v>1.0578648607184344</v>
      </c>
      <c r="O866" s="1949" t="s">
        <v>269</v>
      </c>
      <c r="P866" s="90">
        <f>IFERROR(VLOOKUP(F866,[1]Trainingsarten!$A$9:$N$84,12,FALSE),"")</f>
        <v>205</v>
      </c>
      <c r="Q866" s="91" t="s">
        <v>14</v>
      </c>
      <c r="R866" s="91">
        <f>IFERROR(VLOOKUP(F866,[1]Trainingsarten!$A$9:$N$84,14,FALSE),"")</f>
        <v>224.4</v>
      </c>
      <c r="S866" s="1932">
        <f t="shared" si="126"/>
        <v>1.4057971014492754</v>
      </c>
      <c r="T866" s="393">
        <f t="shared" si="124"/>
        <v>38.165152662099651</v>
      </c>
      <c r="U866" s="92">
        <f t="shared" si="122"/>
        <v>35.886854847180295</v>
      </c>
      <c r="V866" s="92">
        <f t="shared" si="123"/>
        <v>2.7645878352310334</v>
      </c>
      <c r="W866" s="94">
        <f t="shared" si="120"/>
        <v>1.0634855805731989</v>
      </c>
      <c r="X866" s="1987"/>
      <c r="Y866" s="1988"/>
      <c r="AA866" s="1990"/>
      <c r="AB866" s="1991"/>
    </row>
    <row r="867" spans="2:28" ht="16" thickBot="1" x14ac:dyDescent="0.25">
      <c r="B867" s="1877">
        <f>B860+1</f>
        <v>19</v>
      </c>
      <c r="C867" s="1878">
        <v>43955</v>
      </c>
      <c r="D867" s="1879"/>
      <c r="E867" s="2324"/>
      <c r="F867" s="1953"/>
      <c r="G867" s="1881"/>
      <c r="H867" s="1882" t="str">
        <f>IFERROR(VLOOKUP(F867,[1]Trainingsarten!$A$9:$K$84,10,FALSE),"")</f>
        <v/>
      </c>
      <c r="I867" s="1883" t="str">
        <f t="shared" si="125"/>
        <v/>
      </c>
      <c r="J867" s="1884"/>
      <c r="K867" s="1885" t="str">
        <f>IFERROR(VLOOKUP(F867,[1]Trainingsarten!$A$9:$K$84,11,FALSE),"0")</f>
        <v>0</v>
      </c>
      <c r="L867" s="1884"/>
      <c r="M867" s="1886"/>
      <c r="N867" s="1887" t="str">
        <f t="shared" si="121"/>
        <v/>
      </c>
      <c r="O867" s="1888"/>
      <c r="P867" s="1934" t="str">
        <f>IFERROR(VLOOKUP(F867,[1]Trainingsarten!$A$9:$N$84,12,FALSE),"")</f>
        <v/>
      </c>
      <c r="Q867" s="1890" t="s">
        <v>14</v>
      </c>
      <c r="R867" s="1890" t="str">
        <f>IFERROR(VLOOKUP(F867,[1]Trainingsarten!$A$9:$N$84,14,FALSE),"")</f>
        <v/>
      </c>
      <c r="S867" s="1891" t="str">
        <f t="shared" si="126"/>
        <v/>
      </c>
      <c r="T867" s="1938">
        <f t="shared" si="124"/>
        <v>32.712987996085417</v>
      </c>
      <c r="U867" s="1957">
        <f t="shared" si="122"/>
        <v>35.032405922247435</v>
      </c>
      <c r="V867" s="1935">
        <f t="shared" si="123"/>
        <v>-2.2782978149193553</v>
      </c>
      <c r="W867" s="1939">
        <f t="shared" si="120"/>
        <v>0.93379221708866234</v>
      </c>
      <c r="X867" s="1987"/>
      <c r="Y867" s="1988"/>
      <c r="AA867" s="1990"/>
      <c r="AB867" s="1991"/>
    </row>
    <row r="868" spans="2:28" x14ac:dyDescent="0.2">
      <c r="B868" s="1894" t="s">
        <v>26</v>
      </c>
      <c r="C868" s="1992">
        <v>43956</v>
      </c>
      <c r="D868" s="1989">
        <v>60</v>
      </c>
      <c r="E868" s="2335" t="s">
        <v>288</v>
      </c>
      <c r="F868" s="1993" t="s">
        <v>277</v>
      </c>
      <c r="G868" s="1913">
        <v>3.8217592592592588E-2</v>
      </c>
      <c r="H868" s="1914">
        <v>9.8000000000000007</v>
      </c>
      <c r="I868" s="1915">
        <f t="shared" si="125"/>
        <v>3.899754346182917E-3</v>
      </c>
      <c r="J868" s="1916">
        <v>142</v>
      </c>
      <c r="K868" s="1917">
        <v>58</v>
      </c>
      <c r="L868" s="1916">
        <v>210</v>
      </c>
      <c r="M868" s="1918"/>
      <c r="N868" s="1919">
        <f t="shared" si="121"/>
        <v>1.0560767590618336</v>
      </c>
      <c r="O868" s="1920" t="s">
        <v>276</v>
      </c>
      <c r="P868" s="315">
        <f>IFERROR(VLOOKUP(F868,[1]Trainingsarten!$A$9:$N$84,12,FALSE),"")</f>
        <v>205</v>
      </c>
      <c r="Q868" s="316" t="s">
        <v>14</v>
      </c>
      <c r="R868" s="316">
        <f>IFERROR(VLOOKUP(F868,[1]Trainingsarten!$A$9:$N$84,14,FALSE),"")</f>
        <v>224.4</v>
      </c>
      <c r="S868" s="317">
        <f t="shared" si="126"/>
        <v>1.4788732394366197</v>
      </c>
      <c r="T868" s="393">
        <f t="shared" si="124"/>
        <v>36.325418282358932</v>
      </c>
      <c r="U868" s="92">
        <f t="shared" si="122"/>
        <v>35.579253400289161</v>
      </c>
      <c r="V868" s="318">
        <f t="shared" si="123"/>
        <v>2.3194179261620178</v>
      </c>
      <c r="W868" s="321">
        <f t="shared" si="120"/>
        <v>1.0209719094910437</v>
      </c>
      <c r="X868" s="322"/>
      <c r="Y868" s="323"/>
      <c r="Z868" s="319"/>
      <c r="AA868" s="324"/>
      <c r="AB868" s="317"/>
    </row>
    <row r="869" spans="2:28" ht="16" thickBot="1" x14ac:dyDescent="0.25">
      <c r="B869" s="33">
        <f>SUM(H867:H873)</f>
        <v>50.620000000000005</v>
      </c>
      <c r="C869" s="325">
        <v>43957</v>
      </c>
      <c r="D869" s="319"/>
      <c r="E869" s="2257"/>
      <c r="F869" s="881"/>
      <c r="G869" s="1913"/>
      <c r="H869" s="1914" t="str">
        <f>IFERROR(VLOOKUP(F869,[1]Trainingsarten!$A$9:$K$84,10,FALSE),"")</f>
        <v/>
      </c>
      <c r="I869" s="1915" t="str">
        <f t="shared" si="125"/>
        <v/>
      </c>
      <c r="J869" s="1916"/>
      <c r="K869" s="1917" t="str">
        <f>IFERROR(VLOOKUP(F869,[1]Trainingsarten!$A$9:$K$84,11,FALSE),"0")</f>
        <v>0</v>
      </c>
      <c r="L869" s="1916"/>
      <c r="M869" s="1918"/>
      <c r="N869" s="1919" t="str">
        <f t="shared" si="121"/>
        <v/>
      </c>
      <c r="O869" s="1920"/>
      <c r="P869" s="315" t="str">
        <f>IFERROR(VLOOKUP(F869,[1]Trainingsarten!$A$9:$N$84,12,FALSE),"")</f>
        <v/>
      </c>
      <c r="Q869" s="316" t="s">
        <v>14</v>
      </c>
      <c r="R869" s="316" t="str">
        <f>IFERROR(VLOOKUP(F869,[1]Trainingsarten!$A$9:$N$84,14,FALSE),"")</f>
        <v/>
      </c>
      <c r="S869" s="317" t="str">
        <f t="shared" si="126"/>
        <v/>
      </c>
      <c r="T869" s="393">
        <f t="shared" si="124"/>
        <v>31.136072813450511</v>
      </c>
      <c r="U869" s="92">
        <f t="shared" si="122"/>
        <v>34.732128319329895</v>
      </c>
      <c r="V869" s="318">
        <f t="shared" si="123"/>
        <v>-0.74616488206977039</v>
      </c>
      <c r="W869" s="321">
        <f t="shared" si="120"/>
        <v>0.89646314004091632</v>
      </c>
      <c r="X869" s="322"/>
      <c r="Y869" s="323"/>
      <c r="Z869" s="319"/>
      <c r="AA869" s="324"/>
      <c r="AB869" s="317"/>
    </row>
    <row r="870" spans="2:28" x14ac:dyDescent="0.2">
      <c r="B870" s="35" t="s">
        <v>9</v>
      </c>
      <c r="C870" s="325">
        <v>43958</v>
      </c>
      <c r="D870" s="319">
        <v>61</v>
      </c>
      <c r="E870" s="2257" t="s">
        <v>40</v>
      </c>
      <c r="F870" s="881" t="s">
        <v>268</v>
      </c>
      <c r="G870" s="1913">
        <v>3.1863425925925927E-2</v>
      </c>
      <c r="H870" s="1914">
        <v>9.7899999999999991</v>
      </c>
      <c r="I870" s="1915">
        <f t="shared" si="125"/>
        <v>3.2546911058147017E-3</v>
      </c>
      <c r="J870" s="1916">
        <v>154</v>
      </c>
      <c r="K870" s="1917">
        <v>68</v>
      </c>
      <c r="L870" s="1916">
        <v>248</v>
      </c>
      <c r="M870" s="1918"/>
      <c r="N870" s="1919">
        <f t="shared" si="121"/>
        <v>1.0408793621270565</v>
      </c>
      <c r="O870" s="1920" t="s">
        <v>287</v>
      </c>
      <c r="P870" s="315">
        <f>IFERROR(VLOOKUP(F870,[1]Trainingsarten!$A$9:$N$84,12,FALSE),"")</f>
        <v>243.25</v>
      </c>
      <c r="Q870" s="316" t="s">
        <v>14</v>
      </c>
      <c r="R870" s="316">
        <f>IFERROR(VLOOKUP(F870,[1]Trainingsarten!$A$9:$N$84,14,FALSE),"")</f>
        <v>267.75</v>
      </c>
      <c r="S870" s="317">
        <f t="shared" si="126"/>
        <v>1.6103896103896105</v>
      </c>
      <c r="T870" s="393">
        <f t="shared" si="124"/>
        <v>36.402348125814726</v>
      </c>
      <c r="U870" s="92">
        <f t="shared" si="122"/>
        <v>35.524220502202994</v>
      </c>
      <c r="V870" s="318">
        <f t="shared" si="123"/>
        <v>3.5960555058793844</v>
      </c>
      <c r="W870" s="321">
        <f t="shared" si="120"/>
        <v>1.0247191243382041</v>
      </c>
      <c r="X870" s="322"/>
      <c r="Y870" s="323"/>
      <c r="Z870" s="319"/>
      <c r="AA870" s="324"/>
      <c r="AB870" s="317"/>
    </row>
    <row r="871" spans="2:28" ht="16" thickBot="1" x14ac:dyDescent="0.25">
      <c r="B871" s="36">
        <f>SUM(K867:K873)</f>
        <v>310</v>
      </c>
      <c r="C871" s="325">
        <v>43959</v>
      </c>
      <c r="D871" s="319">
        <v>62</v>
      </c>
      <c r="E871" s="2257" t="s">
        <v>288</v>
      </c>
      <c r="F871" s="881" t="s">
        <v>286</v>
      </c>
      <c r="G871" s="1913">
        <v>3.9629629629629633E-2</v>
      </c>
      <c r="H871" s="1914">
        <v>9.65</v>
      </c>
      <c r="I871" s="1915">
        <f t="shared" si="125"/>
        <v>4.1066973709460754E-3</v>
      </c>
      <c r="J871" s="1916">
        <v>133</v>
      </c>
      <c r="K871" s="1917">
        <v>56</v>
      </c>
      <c r="L871" s="1916">
        <v>203</v>
      </c>
      <c r="M871" s="1918"/>
      <c r="N871" s="1919">
        <f t="shared" si="121"/>
        <v>1.075047560126827</v>
      </c>
      <c r="O871" s="1920" t="s">
        <v>294</v>
      </c>
      <c r="P871" s="315">
        <f>IFERROR(VLOOKUP(F871,[1]Trainingsarten!$A$9:$N$84,12,FALSE),"")</f>
        <v>178.5</v>
      </c>
      <c r="Q871" s="316" t="s">
        <v>14</v>
      </c>
      <c r="R871" s="316">
        <f>IFERROR(VLOOKUP(F871,[1]Trainingsarten!$A$9:$N$84,14,FALSE),"")</f>
        <v>204</v>
      </c>
      <c r="S871" s="317">
        <f t="shared" si="126"/>
        <v>1.5263157894736843</v>
      </c>
      <c r="T871" s="393">
        <f t="shared" si="124"/>
        <v>39.202012679269764</v>
      </c>
      <c r="U871" s="92">
        <f t="shared" si="122"/>
        <v>36.011739061674348</v>
      </c>
      <c r="V871" s="318">
        <f t="shared" si="123"/>
        <v>-0.87812762361173213</v>
      </c>
      <c r="W871" s="321">
        <f t="shared" si="120"/>
        <v>1.088589823783064</v>
      </c>
      <c r="X871" s="322"/>
      <c r="Y871" s="323"/>
      <c r="Z871" s="319"/>
      <c r="AA871" s="324"/>
      <c r="AB871" s="317"/>
    </row>
    <row r="872" spans="2:28" x14ac:dyDescent="0.2">
      <c r="B872" s="37" t="s">
        <v>27</v>
      </c>
      <c r="C872" s="325">
        <v>43960</v>
      </c>
      <c r="D872" s="319"/>
      <c r="E872" s="2257"/>
      <c r="F872" s="881"/>
      <c r="G872" s="1913"/>
      <c r="H872" s="1914" t="str">
        <f>IFERROR(VLOOKUP(F872,[1]Trainingsarten!$A$9:$K$84,10,FALSE),"")</f>
        <v/>
      </c>
      <c r="I872" s="1915" t="str">
        <f t="shared" si="125"/>
        <v/>
      </c>
      <c r="J872" s="1916"/>
      <c r="K872" s="1917" t="str">
        <f>IFERROR(VLOOKUP(F872,[1]Trainingsarten!$A$9:$K$84,11,FALSE),"0")</f>
        <v>0</v>
      </c>
      <c r="L872" s="1916"/>
      <c r="M872" s="1918"/>
      <c r="N872" s="1919" t="str">
        <f t="shared" si="121"/>
        <v/>
      </c>
      <c r="O872" s="1920"/>
      <c r="P872" s="315" t="str">
        <f>IFERROR(VLOOKUP(F872,[1]Trainingsarten!$A$9:$N$84,12,FALSE),"")</f>
        <v/>
      </c>
      <c r="Q872" s="316" t="s">
        <v>14</v>
      </c>
      <c r="R872" s="316" t="str">
        <f>IFERROR(VLOOKUP(F872,[1]Trainingsarten!$A$9:$N$84,14,FALSE),"")</f>
        <v/>
      </c>
      <c r="S872" s="317" t="str">
        <f t="shared" si="126"/>
        <v/>
      </c>
      <c r="T872" s="393">
        <f t="shared" si="124"/>
        <v>33.6017251536598</v>
      </c>
      <c r="U872" s="92">
        <f t="shared" si="122"/>
        <v>35.154316703063053</v>
      </c>
      <c r="V872" s="318">
        <f t="shared" si="123"/>
        <v>-3.1902736175954161</v>
      </c>
      <c r="W872" s="321">
        <f t="shared" si="120"/>
        <v>0.95583496722415395</v>
      </c>
      <c r="X872" s="322"/>
      <c r="Y872" s="323"/>
      <c r="Z872" s="319"/>
      <c r="AA872" s="324"/>
      <c r="AB872" s="317"/>
    </row>
    <row r="873" spans="2:28" ht="16" thickBot="1" x14ac:dyDescent="0.25">
      <c r="B873" s="38">
        <f>AVERAGE(W867:W873)</f>
        <v>1.0257955407942148</v>
      </c>
      <c r="C873" s="1921">
        <v>43961</v>
      </c>
      <c r="D873" s="1922">
        <v>63</v>
      </c>
      <c r="E873" s="2326" t="s">
        <v>288</v>
      </c>
      <c r="F873" s="1952" t="s">
        <v>293</v>
      </c>
      <c r="G873" s="1924">
        <v>8.3182870370370365E-2</v>
      </c>
      <c r="H873" s="1925">
        <v>21.38</v>
      </c>
      <c r="I873" s="1926">
        <f t="shared" si="125"/>
        <v>3.8906861726085299E-3</v>
      </c>
      <c r="J873" s="1927">
        <v>140</v>
      </c>
      <c r="K873" s="1928">
        <v>128</v>
      </c>
      <c r="L873" s="1927">
        <v>212.2</v>
      </c>
      <c r="M873" s="1929"/>
      <c r="N873" s="1930">
        <f t="shared" si="121"/>
        <v>1.0646589782611731</v>
      </c>
      <c r="O873" s="1931" t="s">
        <v>294</v>
      </c>
      <c r="P873" s="341">
        <f>IFERROR(VLOOKUP(F873,[1]Trainingsarten!$A$9:$N$84,12,FALSE),"")</f>
        <v>205</v>
      </c>
      <c r="Q873" s="342" t="s">
        <v>14</v>
      </c>
      <c r="R873" s="342">
        <f>IFERROR(VLOOKUP(F873,[1]Trainingsarten!$A$9:$N$84,14,FALSE),"")</f>
        <v>224.4</v>
      </c>
      <c r="S873" s="1932">
        <f t="shared" si="126"/>
        <v>1.5157142857142856</v>
      </c>
      <c r="T873" s="1922">
        <f t="shared" si="124"/>
        <v>47.087192988851257</v>
      </c>
      <c r="U873" s="343">
        <f t="shared" si="122"/>
        <v>37.36492821013298</v>
      </c>
      <c r="V873" s="343">
        <f t="shared" si="123"/>
        <v>1.5525915494032532</v>
      </c>
      <c r="W873" s="345">
        <f t="shared" ref="W873:W936" si="127">T873/U873</f>
        <v>1.2601976035934601</v>
      </c>
      <c r="X873" s="322"/>
      <c r="Y873" s="323"/>
      <c r="Z873" s="319"/>
      <c r="AA873" s="324"/>
      <c r="AB873" s="317"/>
    </row>
    <row r="874" spans="2:28" ht="16" thickBot="1" x14ac:dyDescent="0.25">
      <c r="B874" s="1877">
        <f>B867+1</f>
        <v>20</v>
      </c>
      <c r="C874" s="389">
        <v>43962</v>
      </c>
      <c r="D874" s="60"/>
      <c r="E874" s="2247"/>
      <c r="F874" s="1953"/>
      <c r="G874" s="1247"/>
      <c r="H874" s="1248" t="str">
        <f>IFERROR(VLOOKUP(F874,[1]Trainingsarten!$A$9:$K$84,10,FALSE),"")</f>
        <v/>
      </c>
      <c r="I874" s="888" t="str">
        <f t="shared" si="125"/>
        <v/>
      </c>
      <c r="J874" s="552"/>
      <c r="K874" s="551" t="str">
        <f>IFERROR(VLOOKUP(F874,[1]Trainingsarten!$A$9:$K$84,11,FALSE),"0")</f>
        <v>0</v>
      </c>
      <c r="L874" s="552"/>
      <c r="M874" s="809"/>
      <c r="N874" s="69" t="str">
        <f t="shared" si="121"/>
        <v/>
      </c>
      <c r="O874" s="1249"/>
      <c r="P874" s="347" t="str">
        <f>IFERROR(VLOOKUP(F874,[1]Trainingsarten!$A$9:$N$84,12,FALSE),"")</f>
        <v/>
      </c>
      <c r="Q874" s="72" t="s">
        <v>14</v>
      </c>
      <c r="R874" s="72" t="str">
        <f>IFERROR(VLOOKUP(F874,[1]Trainingsarten!$A$9:$N$84,14,FALSE),"")</f>
        <v/>
      </c>
      <c r="S874" s="1891" t="str">
        <f t="shared" si="126"/>
        <v/>
      </c>
      <c r="T874" s="2">
        <f t="shared" si="124"/>
        <v>40.360451133301076</v>
      </c>
      <c r="U874" s="4">
        <f t="shared" si="122"/>
        <v>36.47528706227267</v>
      </c>
      <c r="V874" s="349">
        <f t="shared" si="123"/>
        <v>-9.7222647787182765</v>
      </c>
      <c r="W874" s="350">
        <f t="shared" si="127"/>
        <v>1.1065149690088918</v>
      </c>
      <c r="X874" s="322"/>
      <c r="Y874" s="323"/>
      <c r="Z874" s="319"/>
      <c r="AA874" s="324"/>
      <c r="AB874" s="317"/>
    </row>
    <row r="875" spans="2:28" x14ac:dyDescent="0.2">
      <c r="B875" s="1894" t="s">
        <v>26</v>
      </c>
      <c r="C875" s="325">
        <v>43963</v>
      </c>
      <c r="D875" s="319">
        <v>64</v>
      </c>
      <c r="E875" s="2257" t="s">
        <v>40</v>
      </c>
      <c r="F875" s="881" t="s">
        <v>277</v>
      </c>
      <c r="G875" s="1913">
        <v>3.4895833333333334E-2</v>
      </c>
      <c r="H875" s="1914">
        <v>9.85</v>
      </c>
      <c r="I875" s="1915">
        <f t="shared" si="125"/>
        <v>3.5427241962774961E-3</v>
      </c>
      <c r="J875" s="1916">
        <v>141</v>
      </c>
      <c r="K875" s="1917">
        <v>64</v>
      </c>
      <c r="L875" s="1916">
        <v>231.5</v>
      </c>
      <c r="M875" s="1918"/>
      <c r="N875" s="1919">
        <f t="shared" si="121"/>
        <v>1.0576142131979698</v>
      </c>
      <c r="O875" s="1920" t="s">
        <v>276</v>
      </c>
      <c r="P875" s="315">
        <f>IFERROR(VLOOKUP(F875,[1]Trainingsarten!$A$9:$N$84,12,FALSE),"")</f>
        <v>205</v>
      </c>
      <c r="Q875" s="316" t="s">
        <v>14</v>
      </c>
      <c r="R875" s="316">
        <f>IFERROR(VLOOKUP(F875,[1]Trainingsarten!$A$9:$N$84,14,FALSE),"")</f>
        <v>224.4</v>
      </c>
      <c r="S875" s="317">
        <f t="shared" si="126"/>
        <v>1.6418439716312057</v>
      </c>
      <c r="T875" s="393">
        <f t="shared" si="124"/>
        <v>43.737529542829492</v>
      </c>
      <c r="U875" s="92">
        <f t="shared" si="122"/>
        <v>37.130637370313799</v>
      </c>
      <c r="V875" s="318">
        <f t="shared" si="123"/>
        <v>-3.8851640710284059</v>
      </c>
      <c r="W875" s="321">
        <f t="shared" si="127"/>
        <v>1.1779364061710922</v>
      </c>
      <c r="X875" s="322"/>
      <c r="Y875" s="323"/>
      <c r="Z875" s="319"/>
      <c r="AA875" s="324"/>
      <c r="AB875" s="317"/>
    </row>
    <row r="876" spans="2:28" ht="16" thickBot="1" x14ac:dyDescent="0.25">
      <c r="B876" s="33">
        <f>SUM(H874:H880)</f>
        <v>51.71</v>
      </c>
      <c r="C876" s="325">
        <v>43964</v>
      </c>
      <c r="D876" s="319"/>
      <c r="E876" s="2257"/>
      <c r="F876" s="881"/>
      <c r="G876" s="1913"/>
      <c r="H876" s="1914" t="str">
        <f>IFERROR(VLOOKUP(F876,[1]Trainingsarten!$A$9:$K$84,10,FALSE),"")</f>
        <v/>
      </c>
      <c r="I876" s="1915" t="str">
        <f t="shared" si="125"/>
        <v/>
      </c>
      <c r="J876" s="1916"/>
      <c r="K876" s="1917" t="str">
        <f>IFERROR(VLOOKUP(F876,[1]Trainingsarten!$A$9:$K$84,11,FALSE),"0")</f>
        <v>0</v>
      </c>
      <c r="L876" s="1916"/>
      <c r="M876" s="1918"/>
      <c r="N876" s="1919" t="str">
        <f t="shared" si="121"/>
        <v/>
      </c>
      <c r="O876" s="1920"/>
      <c r="P876" s="315" t="str">
        <f>IFERROR(VLOOKUP(F876,[1]Trainingsarten!$A$9:$N$84,12,FALSE),"")</f>
        <v/>
      </c>
      <c r="Q876" s="316" t="s">
        <v>14</v>
      </c>
      <c r="R876" s="316" t="str">
        <f>IFERROR(VLOOKUP(F876,[1]Trainingsarten!$A$9:$N$84,14,FALSE),"")</f>
        <v/>
      </c>
      <c r="S876" s="317" t="str">
        <f t="shared" si="126"/>
        <v/>
      </c>
      <c r="T876" s="393">
        <f t="shared" si="124"/>
        <v>37.489311036710994</v>
      </c>
      <c r="U876" s="92">
        <f t="shared" si="122"/>
        <v>36.246574575782518</v>
      </c>
      <c r="V876" s="318">
        <f t="shared" si="123"/>
        <v>-6.6068921725156926</v>
      </c>
      <c r="W876" s="321">
        <f t="shared" si="127"/>
        <v>1.0342856249307153</v>
      </c>
      <c r="X876" s="322"/>
      <c r="Y876" s="323"/>
      <c r="Z876" s="319"/>
      <c r="AA876" s="324"/>
      <c r="AB876" s="317"/>
    </row>
    <row r="877" spans="2:28" x14ac:dyDescent="0.2">
      <c r="B877" s="35" t="s">
        <v>9</v>
      </c>
      <c r="C877" s="325">
        <v>43965</v>
      </c>
      <c r="D877" s="319">
        <v>65</v>
      </c>
      <c r="E877" s="2257" t="s">
        <v>40</v>
      </c>
      <c r="F877" s="881" t="s">
        <v>264</v>
      </c>
      <c r="G877" s="1913">
        <v>3.7430555555555557E-2</v>
      </c>
      <c r="H877" s="1914">
        <v>11.63</v>
      </c>
      <c r="I877" s="1915">
        <f t="shared" si="125"/>
        <v>3.2184484570555076E-3</v>
      </c>
      <c r="J877" s="1916">
        <v>156</v>
      </c>
      <c r="K877" s="1917">
        <v>81</v>
      </c>
      <c r="L877" s="1916">
        <v>249</v>
      </c>
      <c r="M877" s="1918"/>
      <c r="N877" s="1919">
        <f t="shared" si="121"/>
        <v>1.0334389959061099</v>
      </c>
      <c r="O877" s="1920" t="s">
        <v>287</v>
      </c>
      <c r="P877" s="315">
        <f>IFERROR(VLOOKUP(F877,[1]Trainingsarten!$A$9:$N$84,12,FALSE),"")</f>
        <v>243.25</v>
      </c>
      <c r="Q877" s="316" t="s">
        <v>14</v>
      </c>
      <c r="R877" s="316">
        <f>IFERROR(VLOOKUP(F877,[1]Trainingsarten!$A$9:$N$84,14,FALSE),"")</f>
        <v>267.75</v>
      </c>
      <c r="S877" s="317">
        <f t="shared" si="126"/>
        <v>1.5961538461538463</v>
      </c>
      <c r="T877" s="393">
        <f t="shared" si="124"/>
        <v>43.705123745752282</v>
      </c>
      <c r="U877" s="92">
        <f t="shared" si="122"/>
        <v>37.312132323978169</v>
      </c>
      <c r="V877" s="318">
        <f t="shared" si="123"/>
        <v>-1.2427364609284766</v>
      </c>
      <c r="W877" s="321">
        <f t="shared" si="127"/>
        <v>1.1713381418747204</v>
      </c>
      <c r="X877" s="322"/>
      <c r="Y877" s="323"/>
      <c r="Z877" s="319"/>
      <c r="AA877" s="324"/>
      <c r="AB877" s="317"/>
    </row>
    <row r="878" spans="2:28" ht="16" thickBot="1" x14ac:dyDescent="0.25">
      <c r="B878" s="36">
        <f>SUM(K874:K880)</f>
        <v>322</v>
      </c>
      <c r="C878" s="325">
        <v>43966</v>
      </c>
      <c r="D878" s="319">
        <v>66</v>
      </c>
      <c r="E878" s="2257" t="s">
        <v>40</v>
      </c>
      <c r="F878" s="881" t="s">
        <v>286</v>
      </c>
      <c r="G878" s="1913">
        <v>3.5555555555555556E-2</v>
      </c>
      <c r="H878" s="1914">
        <v>8.82</v>
      </c>
      <c r="I878" s="1915">
        <f t="shared" si="125"/>
        <v>4.0312421264802212E-3</v>
      </c>
      <c r="J878" s="1916">
        <v>131</v>
      </c>
      <c r="K878" s="1917">
        <v>50</v>
      </c>
      <c r="L878" s="1916">
        <v>203</v>
      </c>
      <c r="M878" s="1918"/>
      <c r="N878" s="1919">
        <f t="shared" ref="N878:N941" si="128">IFERROR((L878/67)/(1/(I878*24)/3.6),"")</f>
        <v>1.0552949538024163</v>
      </c>
      <c r="O878" s="1920" t="s">
        <v>269</v>
      </c>
      <c r="P878" s="315">
        <f>IFERROR(VLOOKUP(F878,[1]Trainingsarten!$A$9:$N$84,12,FALSE),"")</f>
        <v>178.5</v>
      </c>
      <c r="Q878" s="316" t="s">
        <v>14</v>
      </c>
      <c r="R878" s="316">
        <f>IFERROR(VLOOKUP(F878,[1]Trainingsarten!$A$9:$N$84,14,FALSE),"")</f>
        <v>204</v>
      </c>
      <c r="S878" s="317">
        <f t="shared" si="126"/>
        <v>1.5496183206106871</v>
      </c>
      <c r="T878" s="393">
        <f t="shared" si="124"/>
        <v>44.604391782073385</v>
      </c>
      <c r="U878" s="92">
        <f t="shared" si="122"/>
        <v>37.614224411502498</v>
      </c>
      <c r="V878" s="318">
        <f t="shared" si="123"/>
        <v>-6.3929914217741128</v>
      </c>
      <c r="W878" s="321">
        <f t="shared" si="127"/>
        <v>1.1858384023580526</v>
      </c>
      <c r="X878" s="322"/>
      <c r="Y878" s="323"/>
      <c r="Z878" s="319"/>
      <c r="AA878" s="324"/>
      <c r="AB878" s="317"/>
    </row>
    <row r="879" spans="2:28" x14ac:dyDescent="0.2">
      <c r="B879" s="37" t="s">
        <v>27</v>
      </c>
      <c r="C879" s="325">
        <v>43967</v>
      </c>
      <c r="D879" s="319"/>
      <c r="E879" s="2257"/>
      <c r="F879" s="881"/>
      <c r="G879" s="1913"/>
      <c r="H879" s="1914" t="str">
        <f>IFERROR(VLOOKUP(F879,[1]Trainingsarten!$A$9:$K$84,10,FALSE),"")</f>
        <v/>
      </c>
      <c r="I879" s="1915" t="str">
        <f t="shared" si="125"/>
        <v/>
      </c>
      <c r="J879" s="1916"/>
      <c r="K879" s="1917" t="str">
        <f>IFERROR(VLOOKUP(F879,[1]Trainingsarten!$A$9:$K$84,11,FALSE),"0")</f>
        <v>0</v>
      </c>
      <c r="L879" s="1916"/>
      <c r="M879" s="1918"/>
      <c r="N879" s="1919" t="str">
        <f t="shared" si="128"/>
        <v/>
      </c>
      <c r="O879" s="1920"/>
      <c r="P879" s="315" t="str">
        <f>IFERROR(VLOOKUP(F879,[1]Trainingsarten!$A$9:$N$84,12,FALSE),"")</f>
        <v/>
      </c>
      <c r="Q879" s="316" t="s">
        <v>14</v>
      </c>
      <c r="R879" s="316" t="str">
        <f>IFERROR(VLOOKUP(F879,[1]Trainingsarten!$A$9:$N$84,14,FALSE),"")</f>
        <v/>
      </c>
      <c r="S879" s="317" t="str">
        <f t="shared" si="126"/>
        <v/>
      </c>
      <c r="T879" s="393">
        <f t="shared" si="124"/>
        <v>38.232335813205758</v>
      </c>
      <c r="U879" s="92">
        <f t="shared" si="122"/>
        <v>36.718647639800061</v>
      </c>
      <c r="V879" s="318">
        <f t="shared" si="123"/>
        <v>-6.9901673705708873</v>
      </c>
      <c r="W879" s="321">
        <f t="shared" si="127"/>
        <v>1.0412239630460949</v>
      </c>
      <c r="X879" s="322"/>
      <c r="Y879" s="323"/>
      <c r="Z879" s="319"/>
      <c r="AA879" s="324"/>
      <c r="AB879" s="317"/>
    </row>
    <row r="880" spans="2:28" ht="16" thickBot="1" x14ac:dyDescent="0.25">
      <c r="B880" s="38">
        <f>AVERAGE(W874:W880)</f>
        <v>1.146719536362621</v>
      </c>
      <c r="C880" s="566">
        <v>43968</v>
      </c>
      <c r="D880" s="567">
        <v>67</v>
      </c>
      <c r="E880" s="2268" t="s">
        <v>288</v>
      </c>
      <c r="F880" s="1952" t="s">
        <v>293</v>
      </c>
      <c r="G880" s="1257">
        <v>8.3703703703703711E-2</v>
      </c>
      <c r="H880" s="1914">
        <v>21.41</v>
      </c>
      <c r="I880" s="1915">
        <f t="shared" si="125"/>
        <v>3.909561125815213E-3</v>
      </c>
      <c r="J880" s="1916">
        <v>135</v>
      </c>
      <c r="K880" s="1917">
        <v>127</v>
      </c>
      <c r="L880" s="1916">
        <v>210.2</v>
      </c>
      <c r="M880" s="1918"/>
      <c r="N880" s="1919">
        <f t="shared" si="128"/>
        <v>1.0597408101947061</v>
      </c>
      <c r="O880" s="1920" t="s">
        <v>294</v>
      </c>
      <c r="P880" s="315">
        <f>IFERROR(VLOOKUP(F880,[1]Trainingsarten!$A$9:$N$84,12,FALSE),"")</f>
        <v>205</v>
      </c>
      <c r="Q880" s="316" t="s">
        <v>14</v>
      </c>
      <c r="R880" s="316">
        <f>IFERROR(VLOOKUP(F880,[1]Trainingsarten!$A$9:$N$84,14,FALSE),"")</f>
        <v>224.4</v>
      </c>
      <c r="S880" s="1932">
        <f t="shared" si="126"/>
        <v>1.557037037037037</v>
      </c>
      <c r="T880" s="357">
        <f t="shared" si="124"/>
        <v>50.913430697033505</v>
      </c>
      <c r="U880" s="1994">
        <f t="shared" si="122"/>
        <v>38.868203648376252</v>
      </c>
      <c r="V880" s="1994">
        <f t="shared" si="123"/>
        <v>-1.5136881734056971</v>
      </c>
      <c r="W880" s="94">
        <f t="shared" si="127"/>
        <v>1.3098992471487798</v>
      </c>
      <c r="X880" s="1987"/>
      <c r="Y880" s="1988"/>
      <c r="AA880" s="1990"/>
      <c r="AB880" s="1991"/>
    </row>
    <row r="881" spans="2:28" ht="16" thickBot="1" x14ac:dyDescent="0.25">
      <c r="B881" s="1877">
        <f>B874+1</f>
        <v>21</v>
      </c>
      <c r="C881" s="1878">
        <v>43969</v>
      </c>
      <c r="D881" s="1879"/>
      <c r="E881" s="2324"/>
      <c r="F881" s="1953"/>
      <c r="G881" s="1881"/>
      <c r="H881" s="1882" t="str">
        <f>IFERROR(VLOOKUP(F881,[1]Trainingsarten!$A$9:$K$84,10,FALSE),"")</f>
        <v/>
      </c>
      <c r="I881" s="1883" t="str">
        <f t="shared" si="125"/>
        <v/>
      </c>
      <c r="J881" s="1884"/>
      <c r="K881" s="1885" t="str">
        <f>IFERROR(VLOOKUP(F881,[1]Trainingsarten!$A$9:$K$84,11,FALSE),"0")</f>
        <v>0</v>
      </c>
      <c r="L881" s="1884"/>
      <c r="M881" s="1886"/>
      <c r="N881" s="1887" t="str">
        <f t="shared" si="128"/>
        <v/>
      </c>
      <c r="O881" s="1888"/>
      <c r="P881" s="1934" t="str">
        <f>IFERROR(VLOOKUP(F881,[1]Trainingsarten!$A$9:$N$84,12,FALSE),"")</f>
        <v/>
      </c>
      <c r="Q881" s="1890" t="s">
        <v>14</v>
      </c>
      <c r="R881" s="1890" t="str">
        <f>IFERROR(VLOOKUP(F881,[1]Trainingsarten!$A$9:$N$84,14,FALSE),"")</f>
        <v/>
      </c>
      <c r="S881" s="1891" t="str">
        <f t="shared" si="126"/>
        <v/>
      </c>
      <c r="T881" s="1276">
        <f t="shared" si="124"/>
        <v>43.640083454600145</v>
      </c>
      <c r="U881" s="1277">
        <f t="shared" si="122"/>
        <v>37.942770228176819</v>
      </c>
      <c r="V881" s="1935">
        <f t="shared" si="123"/>
        <v>-12.045227048657253</v>
      </c>
      <c r="W881" s="1939">
        <f t="shared" si="127"/>
        <v>1.1501554365208797</v>
      </c>
      <c r="X881" s="1987"/>
      <c r="Y881" s="1988"/>
      <c r="AA881" s="1990"/>
      <c r="AB881" s="1991"/>
    </row>
    <row r="882" spans="2:28" x14ac:dyDescent="0.2">
      <c r="B882" s="1894" t="s">
        <v>26</v>
      </c>
      <c r="C882" s="1992">
        <v>43970</v>
      </c>
      <c r="D882" s="1989">
        <v>68</v>
      </c>
      <c r="E882" s="2335" t="s">
        <v>40</v>
      </c>
      <c r="F882" s="1993" t="s">
        <v>277</v>
      </c>
      <c r="G882" s="1913">
        <v>3.366898148148148E-2</v>
      </c>
      <c r="H882" s="1914">
        <v>9.8000000000000007</v>
      </c>
      <c r="I882" s="1915">
        <f t="shared" si="125"/>
        <v>3.4356103552532122E-3</v>
      </c>
      <c r="J882" s="1916">
        <v>148</v>
      </c>
      <c r="K882" s="1917">
        <v>64</v>
      </c>
      <c r="L882" s="1916">
        <v>236.7</v>
      </c>
      <c r="M882" s="1918"/>
      <c r="N882" s="1919">
        <f t="shared" si="128"/>
        <v>1.048675449284191</v>
      </c>
      <c r="O882" s="1920" t="s">
        <v>276</v>
      </c>
      <c r="P882" s="315">
        <f>IFERROR(VLOOKUP(F882,[1]Trainingsarten!$A$9:$N$84,12,FALSE),"")</f>
        <v>205</v>
      </c>
      <c r="Q882" s="316" t="s">
        <v>14</v>
      </c>
      <c r="R882" s="316">
        <f>IFERROR(VLOOKUP(F882,[1]Trainingsarten!$A$9:$N$84,14,FALSE),"")</f>
        <v>224.4</v>
      </c>
      <c r="S882" s="317">
        <f t="shared" si="126"/>
        <v>1.5993243243243243</v>
      </c>
      <c r="T882" s="393">
        <f t="shared" si="124"/>
        <v>46.548642961085839</v>
      </c>
      <c r="U882" s="92">
        <f t="shared" si="122"/>
        <v>38.563180460839277</v>
      </c>
      <c r="V882" s="318">
        <f t="shared" si="123"/>
        <v>-5.6973132264233257</v>
      </c>
      <c r="W882" s="321">
        <f t="shared" si="127"/>
        <v>1.207074790118926</v>
      </c>
      <c r="X882" s="322"/>
      <c r="Y882" s="323"/>
      <c r="Z882" s="319"/>
      <c r="AA882" s="324"/>
      <c r="AB882" s="317"/>
    </row>
    <row r="883" spans="2:28" ht="16" thickBot="1" x14ac:dyDescent="0.25">
      <c r="B883" s="33">
        <f>SUM(H881:H887)</f>
        <v>55.129999999999995</v>
      </c>
      <c r="C883" s="325">
        <v>43971</v>
      </c>
      <c r="D883" s="319"/>
      <c r="E883" s="2257"/>
      <c r="F883" s="881"/>
      <c r="G883" s="1913"/>
      <c r="H883" s="1914" t="str">
        <f>IFERROR(VLOOKUP(F883,[1]Trainingsarten!$A$9:$K$84,10,FALSE),"")</f>
        <v/>
      </c>
      <c r="I883" s="1915" t="str">
        <f t="shared" si="125"/>
        <v/>
      </c>
      <c r="J883" s="1916"/>
      <c r="K883" s="1917" t="str">
        <f>IFERROR(VLOOKUP(F883,[1]Trainingsarten!$A$9:$K$84,11,FALSE),"0")</f>
        <v>0</v>
      </c>
      <c r="L883" s="1916"/>
      <c r="M883" s="1918"/>
      <c r="N883" s="1919" t="str">
        <f t="shared" si="128"/>
        <v/>
      </c>
      <c r="O883" s="1920"/>
      <c r="P883" s="315" t="str">
        <f>IFERROR(VLOOKUP(F883,[1]Trainingsarten!$A$9:$N$84,12,FALSE),"")</f>
        <v/>
      </c>
      <c r="Q883" s="316" t="s">
        <v>14</v>
      </c>
      <c r="R883" s="316" t="str">
        <f>IFERROR(VLOOKUP(F883,[1]Trainingsarten!$A$9:$N$84,14,FALSE),"")</f>
        <v/>
      </c>
      <c r="S883" s="317" t="str">
        <f t="shared" si="126"/>
        <v/>
      </c>
      <c r="T883" s="393">
        <f t="shared" si="124"/>
        <v>39.89883682378786</v>
      </c>
      <c r="U883" s="92">
        <f t="shared" si="122"/>
        <v>37.645009497485958</v>
      </c>
      <c r="V883" s="318">
        <f t="shared" si="123"/>
        <v>-7.9854625002465625</v>
      </c>
      <c r="W883" s="321">
        <f t="shared" si="127"/>
        <v>1.059870547421496</v>
      </c>
      <c r="X883" s="322"/>
      <c r="Y883" s="323"/>
      <c r="Z883" s="319"/>
      <c r="AA883" s="324"/>
      <c r="AB883" s="317"/>
    </row>
    <row r="884" spans="2:28" x14ac:dyDescent="0.2">
      <c r="B884" s="35" t="s">
        <v>9</v>
      </c>
      <c r="C884" s="325">
        <v>43972</v>
      </c>
      <c r="D884" s="319"/>
      <c r="E884" s="2257"/>
      <c r="F884" s="881"/>
      <c r="G884" s="1913"/>
      <c r="H884" s="1914" t="str">
        <f>IFERROR(VLOOKUP(F884,[1]Trainingsarten!$A$9:$K$84,10,FALSE),"")</f>
        <v/>
      </c>
      <c r="I884" s="1915" t="str">
        <f t="shared" si="125"/>
        <v/>
      </c>
      <c r="J884" s="1916"/>
      <c r="K884" s="1917" t="str">
        <f>IFERROR(VLOOKUP(F884,[1]Trainingsarten!$A$9:$K$84,11,FALSE),"0")</f>
        <v>0</v>
      </c>
      <c r="L884" s="1916"/>
      <c r="M884" s="1918"/>
      <c r="N884" s="1919" t="str">
        <f t="shared" si="128"/>
        <v/>
      </c>
      <c r="O884" s="1920"/>
      <c r="P884" s="315" t="str">
        <f>IFERROR(VLOOKUP(F884,[1]Trainingsarten!$A$9:$N$84,12,FALSE),"")</f>
        <v/>
      </c>
      <c r="Q884" s="316" t="s">
        <v>14</v>
      </c>
      <c r="R884" s="316" t="str">
        <f>IFERROR(VLOOKUP(F884,[1]Trainingsarten!$A$9:$N$84,14,FALSE),"")</f>
        <v/>
      </c>
      <c r="S884" s="317" t="str">
        <f t="shared" si="126"/>
        <v/>
      </c>
      <c r="T884" s="393">
        <f t="shared" si="124"/>
        <v>34.199002991818169</v>
      </c>
      <c r="U884" s="92">
        <f t="shared" si="122"/>
        <v>36.748699747545814</v>
      </c>
      <c r="V884" s="318">
        <f t="shared" si="123"/>
        <v>-2.2538273263019022</v>
      </c>
      <c r="W884" s="321">
        <f t="shared" si="127"/>
        <v>0.93061804163838691</v>
      </c>
      <c r="X884" s="322"/>
      <c r="Y884" s="323"/>
      <c r="Z884" s="319"/>
      <c r="AA884" s="324"/>
      <c r="AB884" s="317"/>
    </row>
    <row r="885" spans="2:28" ht="16" thickBot="1" x14ac:dyDescent="0.25">
      <c r="B885" s="36">
        <f>SUM(K881:K887)</f>
        <v>335</v>
      </c>
      <c r="C885" s="325">
        <v>43973</v>
      </c>
      <c r="D885" s="319">
        <v>69</v>
      </c>
      <c r="E885" s="2257" t="s">
        <v>40</v>
      </c>
      <c r="F885" s="881" t="s">
        <v>278</v>
      </c>
      <c r="G885" s="1913">
        <v>4.3969907407407409E-2</v>
      </c>
      <c r="H885" s="1914">
        <v>11.95</v>
      </c>
      <c r="I885" s="1915">
        <f t="shared" si="125"/>
        <v>3.6794901596156832E-3</v>
      </c>
      <c r="J885" s="1916">
        <v>144</v>
      </c>
      <c r="K885" s="1917">
        <v>75</v>
      </c>
      <c r="L885" s="1916">
        <v>222.8</v>
      </c>
      <c r="M885" s="1918"/>
      <c r="N885" s="1919">
        <f t="shared" si="128"/>
        <v>1.0571625554237185</v>
      </c>
      <c r="O885" s="1920" t="s">
        <v>294</v>
      </c>
      <c r="P885" s="315">
        <f>IFERROR(VLOOKUP(F885,[1]Trainingsarten!$A$9:$N$84,12,FALSE),"")</f>
        <v>205</v>
      </c>
      <c r="Q885" s="316" t="s">
        <v>14</v>
      </c>
      <c r="R885" s="316">
        <f>IFERROR(VLOOKUP(F885,[1]Trainingsarten!$A$9:$N$84,14,FALSE),"")</f>
        <v>224.4</v>
      </c>
      <c r="S885" s="317">
        <f t="shared" si="126"/>
        <v>1.5472222222222223</v>
      </c>
      <c r="T885" s="393">
        <f t="shared" si="124"/>
        <v>40.027716850129856</v>
      </c>
      <c r="U885" s="92">
        <f t="shared" si="122"/>
        <v>37.659444991651867</v>
      </c>
      <c r="V885" s="318">
        <f t="shared" si="123"/>
        <v>2.5496967557276449</v>
      </c>
      <c r="W885" s="321">
        <f t="shared" si="127"/>
        <v>1.0628865310947353</v>
      </c>
      <c r="X885" s="322"/>
      <c r="Y885" s="323"/>
      <c r="Z885" s="319"/>
      <c r="AA885" s="324"/>
      <c r="AB885" s="317"/>
    </row>
    <row r="886" spans="2:28" x14ac:dyDescent="0.2">
      <c r="B886" s="37" t="s">
        <v>27</v>
      </c>
      <c r="C886" s="325">
        <v>43974</v>
      </c>
      <c r="D886" s="319">
        <v>70</v>
      </c>
      <c r="E886" s="2257" t="s">
        <v>288</v>
      </c>
      <c r="F886" s="881" t="s">
        <v>286</v>
      </c>
      <c r="G886" s="1913">
        <v>4.6388888888888889E-2</v>
      </c>
      <c r="H886" s="1914">
        <v>11.27</v>
      </c>
      <c r="I886" s="1915">
        <f t="shared" si="125"/>
        <v>4.1161392093069116E-3</v>
      </c>
      <c r="J886" s="1916">
        <v>135</v>
      </c>
      <c r="K886" s="1917">
        <v>63</v>
      </c>
      <c r="L886" s="1916">
        <v>199.5</v>
      </c>
      <c r="M886" s="1918"/>
      <c r="N886" s="1919">
        <f t="shared" si="128"/>
        <v>1.0589413182534533</v>
      </c>
      <c r="O886" s="1920" t="s">
        <v>269</v>
      </c>
      <c r="P886" s="315">
        <f>IFERROR(VLOOKUP(F886,[1]Trainingsarten!$A$9:$N$84,12,FALSE),"")</f>
        <v>178.5</v>
      </c>
      <c r="Q886" s="316" t="s">
        <v>14</v>
      </c>
      <c r="R886" s="316">
        <f>IFERROR(VLOOKUP(F886,[1]Trainingsarten!$A$9:$N$84,14,FALSE),"")</f>
        <v>204</v>
      </c>
      <c r="S886" s="317">
        <f t="shared" si="126"/>
        <v>1.4777777777777779</v>
      </c>
      <c r="T886" s="393">
        <f t="shared" si="124"/>
        <v>43.309471585825591</v>
      </c>
      <c r="U886" s="92">
        <f t="shared" si="122"/>
        <v>38.262791539469681</v>
      </c>
      <c r="V886" s="318">
        <f t="shared" si="123"/>
        <v>-2.3682718584779892</v>
      </c>
      <c r="W886" s="321">
        <f t="shared" si="127"/>
        <v>1.1318952392992563</v>
      </c>
      <c r="X886" s="322"/>
      <c r="Y886" s="323"/>
      <c r="Z886" s="319"/>
      <c r="AA886" s="324"/>
      <c r="AB886" s="317"/>
    </row>
    <row r="887" spans="2:28" ht="16" thickBot="1" x14ac:dyDescent="0.25">
      <c r="B887" s="38">
        <f>AVERAGE(W881:W887)</f>
        <v>1.1325154760243554</v>
      </c>
      <c r="C887" s="384">
        <v>43975</v>
      </c>
      <c r="D887" s="1922">
        <v>71</v>
      </c>
      <c r="E887" s="2326" t="s">
        <v>288</v>
      </c>
      <c r="F887" s="1952" t="s">
        <v>295</v>
      </c>
      <c r="G887" s="1924">
        <v>8.4305555555555564E-2</v>
      </c>
      <c r="H887" s="1925">
        <v>22.11</v>
      </c>
      <c r="I887" s="1926">
        <f t="shared" si="125"/>
        <v>3.8130056786773209E-3</v>
      </c>
      <c r="J887" s="1927">
        <v>140</v>
      </c>
      <c r="K887" s="1928">
        <v>133</v>
      </c>
      <c r="L887" s="1927">
        <v>214.7</v>
      </c>
      <c r="M887" s="1929"/>
      <c r="N887" s="1930">
        <f t="shared" si="128"/>
        <v>1.055694931043561</v>
      </c>
      <c r="O887" s="1931" t="s">
        <v>294</v>
      </c>
      <c r="P887" s="341">
        <f>IFERROR(VLOOKUP(F887,[1]Trainingsarten!$A$9:$N$84,12,FALSE),"")</f>
        <v>205</v>
      </c>
      <c r="Q887" s="342" t="s">
        <v>14</v>
      </c>
      <c r="R887" s="342">
        <f>IFERROR(VLOOKUP(F887,[1]Trainingsarten!$A$9:$N$84,14,FALSE),"")</f>
        <v>224.4</v>
      </c>
      <c r="S887" s="1932">
        <f t="shared" si="126"/>
        <v>1.5335714285714286</v>
      </c>
      <c r="T887" s="1922">
        <f t="shared" si="124"/>
        <v>56.122404216421934</v>
      </c>
      <c r="U887" s="343">
        <f t="shared" si="122"/>
        <v>40.518439359958499</v>
      </c>
      <c r="V887" s="343">
        <f t="shared" si="123"/>
        <v>-5.0466800463559096</v>
      </c>
      <c r="W887" s="345">
        <f t="shared" si="127"/>
        <v>1.3851077460768078</v>
      </c>
      <c r="X887" s="322"/>
      <c r="Y887" s="323"/>
      <c r="Z887" s="319"/>
      <c r="AA887" s="324"/>
      <c r="AB887" s="317"/>
    </row>
    <row r="888" spans="2:28" ht="16" thickBot="1" x14ac:dyDescent="0.25">
      <c r="B888" s="1877">
        <f>B881+1</f>
        <v>22</v>
      </c>
      <c r="C888" s="389">
        <v>43976</v>
      </c>
      <c r="D888" s="60"/>
      <c r="E888" s="2247"/>
      <c r="F888" s="1953"/>
      <c r="G888" s="1247"/>
      <c r="H888" s="1248" t="str">
        <f>IFERROR(VLOOKUP(F888,[1]Trainingsarten!$A$9:$K$84,10,FALSE),"")</f>
        <v/>
      </c>
      <c r="I888" s="888" t="str">
        <f t="shared" si="125"/>
        <v/>
      </c>
      <c r="J888" s="552"/>
      <c r="K888" s="551" t="str">
        <f>IFERROR(VLOOKUP(F888,[1]Trainingsarten!$A$9:$K$84,11,FALSE),"0")</f>
        <v>0</v>
      </c>
      <c r="L888" s="552"/>
      <c r="M888" s="809"/>
      <c r="N888" s="69" t="str">
        <f t="shared" si="128"/>
        <v/>
      </c>
      <c r="O888" s="1249"/>
      <c r="P888" s="347" t="str">
        <f>IFERROR(VLOOKUP(F888,[1]Trainingsarten!$A$9:$N$84,12,FALSE),"")</f>
        <v/>
      </c>
      <c r="Q888" s="72" t="s">
        <v>14</v>
      </c>
      <c r="R888" s="72" t="str">
        <f>IFERROR(VLOOKUP(F888,[1]Trainingsarten!$A$9:$N$84,14,FALSE),"")</f>
        <v/>
      </c>
      <c r="S888" s="1891" t="str">
        <f t="shared" si="126"/>
        <v/>
      </c>
      <c r="T888" s="2">
        <f t="shared" si="124"/>
        <v>48.10491789979023</v>
      </c>
      <c r="U888" s="4">
        <f t="shared" si="122"/>
        <v>39.553714613292819</v>
      </c>
      <c r="V888" s="349">
        <f t="shared" si="123"/>
        <v>-15.603964856463435</v>
      </c>
      <c r="W888" s="350">
        <f t="shared" si="127"/>
        <v>1.2161921672869533</v>
      </c>
      <c r="X888" s="322"/>
      <c r="Y888" s="323"/>
      <c r="Z888" s="319"/>
      <c r="AA888" s="324"/>
      <c r="AB888" s="317"/>
    </row>
    <row r="889" spans="2:28" x14ac:dyDescent="0.2">
      <c r="B889" s="1894" t="s">
        <v>26</v>
      </c>
      <c r="C889" s="325">
        <v>43977</v>
      </c>
      <c r="D889" s="319">
        <v>72</v>
      </c>
      <c r="E889" s="2257" t="s">
        <v>40</v>
      </c>
      <c r="F889" s="881" t="s">
        <v>296</v>
      </c>
      <c r="G889" s="1913">
        <v>4.2094907407407407E-2</v>
      </c>
      <c r="H889" s="1914">
        <v>10.79</v>
      </c>
      <c r="I889" s="1915">
        <f t="shared" si="125"/>
        <v>3.9012889163491577E-3</v>
      </c>
      <c r="J889" s="1916">
        <v>129</v>
      </c>
      <c r="K889" s="1917">
        <v>64</v>
      </c>
      <c r="L889" s="1916">
        <v>212</v>
      </c>
      <c r="M889" s="1918"/>
      <c r="N889" s="1919">
        <f t="shared" si="128"/>
        <v>1.0665541615370784</v>
      </c>
      <c r="O889" s="1920" t="s">
        <v>276</v>
      </c>
      <c r="P889" s="315">
        <f>IFERROR(VLOOKUP(F889,[1]Trainingsarten!$A$9:$N$84,12,FALSE),"")</f>
        <v>178.5</v>
      </c>
      <c r="Q889" s="316" t="s">
        <v>14</v>
      </c>
      <c r="R889" s="316">
        <f>IFERROR(VLOOKUP(F889,[1]Trainingsarten!$A$9:$N$84,14,FALSE),"")</f>
        <v>204</v>
      </c>
      <c r="S889" s="317">
        <f t="shared" si="126"/>
        <v>1.6434108527131783</v>
      </c>
      <c r="T889" s="393">
        <f t="shared" si="124"/>
        <v>50.375643914105915</v>
      </c>
      <c r="U889" s="92">
        <f t="shared" si="122"/>
        <v>40.135769027262036</v>
      </c>
      <c r="V889" s="318">
        <f t="shared" si="123"/>
        <v>-8.5512032864974117</v>
      </c>
      <c r="W889" s="321">
        <f t="shared" si="127"/>
        <v>1.2551309003170836</v>
      </c>
      <c r="X889" s="322"/>
      <c r="Y889" s="323"/>
      <c r="Z889" s="319"/>
      <c r="AA889" s="324"/>
      <c r="AB889" s="317"/>
    </row>
    <row r="890" spans="2:28" ht="16" thickBot="1" x14ac:dyDescent="0.25">
      <c r="B890" s="33">
        <f>SUM(H888:H894)</f>
        <v>35.18</v>
      </c>
      <c r="C890" s="325">
        <v>43978</v>
      </c>
      <c r="D890" s="319"/>
      <c r="E890" s="2257"/>
      <c r="F890" s="881"/>
      <c r="G890" s="1913"/>
      <c r="H890" s="1914" t="str">
        <f>IFERROR(VLOOKUP(F890,[1]Trainingsarten!$A$9:$K$84,10,FALSE),"")</f>
        <v/>
      </c>
      <c r="I890" s="1915" t="str">
        <f t="shared" si="125"/>
        <v/>
      </c>
      <c r="J890" s="1916"/>
      <c r="K890" s="1917" t="str">
        <f>IFERROR(VLOOKUP(F890,[1]Trainingsarten!$A$9:$K$84,11,FALSE),"0")</f>
        <v>0</v>
      </c>
      <c r="L890" s="1916"/>
      <c r="M890" s="1918"/>
      <c r="N890" s="1919" t="str">
        <f t="shared" si="128"/>
        <v/>
      </c>
      <c r="O890" s="1920"/>
      <c r="P890" s="315" t="str">
        <f>IFERROR(VLOOKUP(F890,[1]Trainingsarten!$A$9:$N$84,12,FALSE),"")</f>
        <v/>
      </c>
      <c r="Q890" s="316" t="s">
        <v>14</v>
      </c>
      <c r="R890" s="316" t="str">
        <f>IFERROR(VLOOKUP(F890,[1]Trainingsarten!$A$9:$N$84,14,FALSE),"")</f>
        <v/>
      </c>
      <c r="S890" s="317" t="str">
        <f t="shared" si="126"/>
        <v/>
      </c>
      <c r="T890" s="393">
        <f t="shared" si="124"/>
        <v>43.179123354947926</v>
      </c>
      <c r="U890" s="92">
        <f t="shared" ref="U890:U953" si="129">U889+(K890-U889)/42</f>
        <v>39.180155478993889</v>
      </c>
      <c r="V890" s="318">
        <f t="shared" ref="V890:V953" si="130">U889-T889</f>
        <v>-10.239874886843879</v>
      </c>
      <c r="W890" s="321">
        <f t="shared" si="127"/>
        <v>1.1020661563759759</v>
      </c>
      <c r="X890" s="322"/>
      <c r="Y890" s="323"/>
      <c r="Z890" s="319"/>
      <c r="AA890" s="324"/>
      <c r="AB890" s="317"/>
    </row>
    <row r="891" spans="2:28" x14ac:dyDescent="0.2">
      <c r="B891" s="35" t="s">
        <v>9</v>
      </c>
      <c r="C891" s="325">
        <v>43979</v>
      </c>
      <c r="D891" s="319">
        <v>73</v>
      </c>
      <c r="E891" s="2257" t="s">
        <v>40</v>
      </c>
      <c r="F891" s="881" t="s">
        <v>277</v>
      </c>
      <c r="G891" s="1913">
        <v>3.4976851851851849E-2</v>
      </c>
      <c r="H891" s="1914">
        <v>9.8800000000000008</v>
      </c>
      <c r="I891" s="1915">
        <f t="shared" si="125"/>
        <v>3.5401671914829804E-3</v>
      </c>
      <c r="J891" s="1916">
        <v>141</v>
      </c>
      <c r="K891" s="1917">
        <v>64</v>
      </c>
      <c r="L891" s="1916">
        <v>231.8</v>
      </c>
      <c r="M891" s="1918"/>
      <c r="N891" s="1919">
        <f t="shared" si="128"/>
        <v>1.0582204362801375</v>
      </c>
      <c r="O891" s="1920" t="s">
        <v>276</v>
      </c>
      <c r="P891" s="315">
        <f>IFERROR(VLOOKUP(F891,[1]Trainingsarten!$A$9:$N$84,12,FALSE),"")</f>
        <v>205</v>
      </c>
      <c r="Q891" s="316" t="s">
        <v>14</v>
      </c>
      <c r="R891" s="316">
        <f>IFERROR(VLOOKUP(F891,[1]Trainingsarten!$A$9:$N$84,14,FALSE),"")</f>
        <v>224.4</v>
      </c>
      <c r="S891" s="317">
        <f t="shared" si="126"/>
        <v>1.6439716312056738</v>
      </c>
      <c r="T891" s="393">
        <f t="shared" ref="T891:T954" si="131">T890+(K891-T890)/7</f>
        <v>46.153534304241077</v>
      </c>
      <c r="U891" s="92">
        <f t="shared" si="129"/>
        <v>39.771104158065462</v>
      </c>
      <c r="V891" s="318">
        <f t="shared" si="130"/>
        <v>-3.9989678759540368</v>
      </c>
      <c r="W891" s="321">
        <f t="shared" si="127"/>
        <v>1.1604790784990382</v>
      </c>
      <c r="X891" s="322"/>
      <c r="Y891" s="323"/>
      <c r="Z891" s="319"/>
      <c r="AA891" s="324"/>
      <c r="AB891" s="317"/>
    </row>
    <row r="892" spans="2:28" ht="16" thickBot="1" x14ac:dyDescent="0.25">
      <c r="B892" s="36">
        <f>SUM(K888:K894)</f>
        <v>215</v>
      </c>
      <c r="C892" s="325">
        <v>43980</v>
      </c>
      <c r="D892" s="319"/>
      <c r="E892" s="2257"/>
      <c r="F892" s="881"/>
      <c r="G892" s="1913"/>
      <c r="H892" s="1914" t="str">
        <f>IFERROR(VLOOKUP(F892,[1]Trainingsarten!$A$9:$K$84,10,FALSE),"")</f>
        <v/>
      </c>
      <c r="I892" s="1915" t="str">
        <f t="shared" si="125"/>
        <v/>
      </c>
      <c r="J892" s="1916"/>
      <c r="K892" s="1917" t="str">
        <f>IFERROR(VLOOKUP(F892,[1]Trainingsarten!$A$9:$K$84,11,FALSE),"0")</f>
        <v>0</v>
      </c>
      <c r="L892" s="1916"/>
      <c r="M892" s="1918"/>
      <c r="N892" s="1919" t="str">
        <f t="shared" si="128"/>
        <v/>
      </c>
      <c r="O892" s="1920"/>
      <c r="P892" s="315" t="str">
        <f>IFERROR(VLOOKUP(F892,[1]Trainingsarten!$A$9:$N$84,12,FALSE),"")</f>
        <v/>
      </c>
      <c r="Q892" s="316" t="s">
        <v>14</v>
      </c>
      <c r="R892" s="316" t="str">
        <f>IFERROR(VLOOKUP(F892,[1]Trainingsarten!$A$9:$N$84,14,FALSE),"")</f>
        <v/>
      </c>
      <c r="S892" s="317" t="str">
        <f t="shared" si="126"/>
        <v/>
      </c>
      <c r="T892" s="393">
        <f t="shared" si="131"/>
        <v>39.560172260778067</v>
      </c>
      <c r="U892" s="92">
        <f t="shared" si="129"/>
        <v>38.824173106682949</v>
      </c>
      <c r="V892" s="318">
        <f t="shared" si="130"/>
        <v>-6.382430146175615</v>
      </c>
      <c r="W892" s="321">
        <f t="shared" si="127"/>
        <v>1.0189572396576922</v>
      </c>
      <c r="X892" s="322"/>
      <c r="Y892" s="323"/>
      <c r="Z892" s="319"/>
      <c r="AA892" s="324"/>
      <c r="AB892" s="317"/>
    </row>
    <row r="893" spans="2:28" x14ac:dyDescent="0.2">
      <c r="B893" s="37" t="s">
        <v>27</v>
      </c>
      <c r="C893" s="325">
        <v>43981</v>
      </c>
      <c r="D893" s="319">
        <v>74</v>
      </c>
      <c r="E893" s="2257" t="s">
        <v>40</v>
      </c>
      <c r="F893" s="881" t="s">
        <v>285</v>
      </c>
      <c r="G893" s="1913">
        <v>5.5821759259259258E-2</v>
      </c>
      <c r="H893" s="1914">
        <v>14.51</v>
      </c>
      <c r="I893" s="1915">
        <f t="shared" si="125"/>
        <v>3.8471233121474334E-3</v>
      </c>
      <c r="J893" s="1916">
        <v>133</v>
      </c>
      <c r="K893" s="1917">
        <v>87</v>
      </c>
      <c r="L893" s="1916">
        <v>215.4</v>
      </c>
      <c r="M893" s="1918"/>
      <c r="N893" s="1919">
        <f t="shared" si="128"/>
        <v>1.0686137198226648</v>
      </c>
      <c r="O893" s="1920" t="s">
        <v>294</v>
      </c>
      <c r="P893" s="315">
        <f>IFERROR(VLOOKUP(F893,[1]Trainingsarten!$A$9:$N$84,12,FALSE),"")</f>
        <v>205</v>
      </c>
      <c r="Q893" s="316" t="s">
        <v>14</v>
      </c>
      <c r="R893" s="316">
        <f>IFERROR(VLOOKUP(F893,[1]Trainingsarten!$A$9:$N$84,14,FALSE),"")</f>
        <v>224.4</v>
      </c>
      <c r="S893" s="317">
        <f t="shared" si="126"/>
        <v>1.6195488721804512</v>
      </c>
      <c r="T893" s="393">
        <f t="shared" si="131"/>
        <v>46.337290509238343</v>
      </c>
      <c r="U893" s="92">
        <f t="shared" si="129"/>
        <v>39.971216604142882</v>
      </c>
      <c r="V893" s="318">
        <f t="shared" si="130"/>
        <v>-0.73599915409511851</v>
      </c>
      <c r="W893" s="321">
        <f t="shared" si="127"/>
        <v>1.1592664533617334</v>
      </c>
      <c r="X893" s="322"/>
      <c r="Y893" s="323"/>
      <c r="Z893" s="319"/>
      <c r="AA893" s="324"/>
      <c r="AB893" s="317"/>
    </row>
    <row r="894" spans="2:28" ht="16" thickBot="1" x14ac:dyDescent="0.25">
      <c r="B894" s="38">
        <f>AVERAGE(W888:W894)</f>
        <v>1.1328549273047384</v>
      </c>
      <c r="C894" s="150">
        <v>43982</v>
      </c>
      <c r="D894" s="393"/>
      <c r="E894" s="2261"/>
      <c r="F894" s="1952"/>
      <c r="G894" s="1257"/>
      <c r="H894" s="1943" t="str">
        <f>IFERROR(VLOOKUP(F894,[1]Trainingsarten!$A$9:$K$84,10,FALSE),"")</f>
        <v/>
      </c>
      <c r="I894" s="1944" t="str">
        <f t="shared" si="125"/>
        <v/>
      </c>
      <c r="J894" s="574"/>
      <c r="K894" s="1946" t="str">
        <f>IFERROR(VLOOKUP(F894,[1]Trainingsarten!$A$9:$K$84,11,FALSE),"0")</f>
        <v>0</v>
      </c>
      <c r="L894" s="574"/>
      <c r="M894" s="1947"/>
      <c r="N894" s="1948" t="str">
        <f t="shared" si="128"/>
        <v/>
      </c>
      <c r="O894" s="1949"/>
      <c r="P894" s="90" t="str">
        <f>IFERROR(VLOOKUP(F894,[1]Trainingsarten!$A$9:$N$84,12,FALSE),"")</f>
        <v/>
      </c>
      <c r="Q894" s="91" t="s">
        <v>14</v>
      </c>
      <c r="R894" s="91" t="str">
        <f>IFERROR(VLOOKUP(F894,[1]Trainingsarten!$A$9:$N$84,14,FALSE),"")</f>
        <v/>
      </c>
      <c r="S894" s="1932" t="str">
        <f t="shared" si="126"/>
        <v/>
      </c>
      <c r="T894" s="393">
        <f t="shared" si="131"/>
        <v>39.717677579347153</v>
      </c>
      <c r="U894" s="92">
        <f t="shared" si="129"/>
        <v>39.019520970710907</v>
      </c>
      <c r="V894" s="92">
        <f t="shared" si="130"/>
        <v>-6.3660739050954618</v>
      </c>
      <c r="W894" s="94">
        <f t="shared" si="127"/>
        <v>1.0178924956346926</v>
      </c>
      <c r="X894" s="1987"/>
      <c r="Y894" s="1988"/>
      <c r="AA894" s="1990"/>
      <c r="AB894" s="1991"/>
    </row>
    <row r="895" spans="2:28" ht="16" thickBot="1" x14ac:dyDescent="0.25">
      <c r="B895" s="1877">
        <f>B888+1</f>
        <v>23</v>
      </c>
      <c r="C895" s="1878">
        <v>43983</v>
      </c>
      <c r="D895" s="1935">
        <v>75</v>
      </c>
      <c r="E895" s="2328" t="s">
        <v>40</v>
      </c>
      <c r="F895" s="1953" t="s">
        <v>278</v>
      </c>
      <c r="G895" s="1995">
        <v>3.5960648148148151E-2</v>
      </c>
      <c r="H895" s="1882">
        <v>9.49</v>
      </c>
      <c r="I895" s="1883">
        <f t="shared" si="125"/>
        <v>3.7893201420598683E-3</v>
      </c>
      <c r="J895" s="1884">
        <v>132</v>
      </c>
      <c r="K895" s="1885">
        <v>58</v>
      </c>
      <c r="L895" s="1884">
        <v>216.1</v>
      </c>
      <c r="M895" s="1886"/>
      <c r="N895" s="1887">
        <f t="shared" si="128"/>
        <v>1.0559783275403805</v>
      </c>
      <c r="O895" s="1888" t="s">
        <v>269</v>
      </c>
      <c r="P895" s="1934">
        <f>IFERROR(VLOOKUP(F895,[1]Trainingsarten!$A$9:$N$84,12,FALSE),"")</f>
        <v>205</v>
      </c>
      <c r="Q895" s="1890" t="s">
        <v>14</v>
      </c>
      <c r="R895" s="1890">
        <f>IFERROR(VLOOKUP(F895,[1]Trainingsarten!$A$9:$N$84,14,FALSE),"")</f>
        <v>224.4</v>
      </c>
      <c r="S895" s="1891">
        <f t="shared" si="126"/>
        <v>1.637121212121212</v>
      </c>
      <c r="T895" s="1938">
        <f t="shared" si="131"/>
        <v>42.3294379251547</v>
      </c>
      <c r="U895" s="1957">
        <f t="shared" si="129"/>
        <v>39.471437138074933</v>
      </c>
      <c r="V895" s="1935">
        <f t="shared" si="130"/>
        <v>-0.69815660863624629</v>
      </c>
      <c r="W895" s="1939">
        <f t="shared" si="127"/>
        <v>1.0724068084240814</v>
      </c>
      <c r="X895" s="1987"/>
      <c r="Y895" s="1988"/>
      <c r="AA895" s="1990"/>
      <c r="AB895" s="1991"/>
    </row>
    <row r="896" spans="2:28" x14ac:dyDescent="0.2">
      <c r="B896" s="1894" t="s">
        <v>26</v>
      </c>
      <c r="C896" s="1992">
        <v>43984</v>
      </c>
      <c r="D896" s="1996"/>
      <c r="E896" s="2336"/>
      <c r="F896" s="1993"/>
      <c r="G896" s="1997"/>
      <c r="H896" s="1914" t="str">
        <f>IFERROR(VLOOKUP(F896,[1]Trainingsarten!$A$9:$K$84,10,FALSE),"")</f>
        <v/>
      </c>
      <c r="I896" s="1915" t="str">
        <f t="shared" si="125"/>
        <v/>
      </c>
      <c r="J896" s="1916"/>
      <c r="K896" s="1917" t="str">
        <f>IFERROR(VLOOKUP(F896,[1]Trainingsarten!$A$9:$K$84,11,FALSE),"0")</f>
        <v>0</v>
      </c>
      <c r="L896" s="1916"/>
      <c r="M896" s="1918"/>
      <c r="N896" s="1919" t="str">
        <f t="shared" si="128"/>
        <v/>
      </c>
      <c r="O896" s="1920"/>
      <c r="P896" s="315" t="str">
        <f>IFERROR(VLOOKUP(F896,[1]Trainingsarten!$A$9:$N$84,12,FALSE),"")</f>
        <v/>
      </c>
      <c r="Q896" s="316" t="s">
        <v>14</v>
      </c>
      <c r="R896" s="316" t="str">
        <f>IFERROR(VLOOKUP(F896,[1]Trainingsarten!$A$9:$N$84,14,FALSE),"")</f>
        <v/>
      </c>
      <c r="S896" s="317" t="str">
        <f t="shared" si="126"/>
        <v/>
      </c>
      <c r="T896" s="393">
        <f t="shared" si="131"/>
        <v>36.282375364418314</v>
      </c>
      <c r="U896" s="92">
        <f t="shared" si="129"/>
        <v>38.531641015739815</v>
      </c>
      <c r="V896" s="318">
        <f t="shared" si="130"/>
        <v>-2.8580007870797672</v>
      </c>
      <c r="W896" s="321">
        <f t="shared" si="127"/>
        <v>0.94162549032358378</v>
      </c>
      <c r="X896" s="322"/>
      <c r="Y896" s="323"/>
      <c r="Z896" s="319"/>
      <c r="AA896" s="324"/>
      <c r="AB896" s="317"/>
    </row>
    <row r="897" spans="2:28" ht="16" thickBot="1" x14ac:dyDescent="0.25">
      <c r="B897" s="33">
        <f>SUM(H895:H901)</f>
        <v>54.41</v>
      </c>
      <c r="C897" s="325">
        <v>43985</v>
      </c>
      <c r="D897" s="318">
        <v>76</v>
      </c>
      <c r="E897" s="2277" t="s">
        <v>288</v>
      </c>
      <c r="F897" s="881" t="s">
        <v>278</v>
      </c>
      <c r="G897" s="1997">
        <v>3.8842592592592588E-2</v>
      </c>
      <c r="H897" s="1914">
        <v>10.56</v>
      </c>
      <c r="I897" s="1915">
        <f t="shared" si="125"/>
        <v>3.6782758136924797E-3</v>
      </c>
      <c r="J897" s="1916">
        <v>138</v>
      </c>
      <c r="K897" s="1917">
        <v>65</v>
      </c>
      <c r="L897" s="1916">
        <v>221.1</v>
      </c>
      <c r="M897" s="1918"/>
      <c r="N897" s="1919">
        <f t="shared" si="128"/>
        <v>1.0487499999999998</v>
      </c>
      <c r="O897" s="1920" t="s">
        <v>276</v>
      </c>
      <c r="P897" s="315">
        <f>IFERROR(VLOOKUP(F897,[1]Trainingsarten!$A$9:$N$84,12,FALSE),"")</f>
        <v>205</v>
      </c>
      <c r="Q897" s="316" t="s">
        <v>14</v>
      </c>
      <c r="R897" s="316">
        <f>IFERROR(VLOOKUP(F897,[1]Trainingsarten!$A$9:$N$84,14,FALSE),"")</f>
        <v>224.4</v>
      </c>
      <c r="S897" s="317">
        <f t="shared" si="126"/>
        <v>1.6021739130434782</v>
      </c>
      <c r="T897" s="393">
        <f t="shared" si="131"/>
        <v>40.38489316950141</v>
      </c>
      <c r="U897" s="92">
        <f t="shared" si="129"/>
        <v>39.161840039174578</v>
      </c>
      <c r="V897" s="318">
        <f t="shared" si="130"/>
        <v>2.249265651321501</v>
      </c>
      <c r="W897" s="321">
        <f t="shared" si="127"/>
        <v>1.0312307370926233</v>
      </c>
      <c r="X897" s="322"/>
      <c r="Y897" s="323"/>
      <c r="Z897" s="319"/>
      <c r="AA897" s="324"/>
      <c r="AB897" s="317"/>
    </row>
    <row r="898" spans="2:28" x14ac:dyDescent="0.2">
      <c r="B898" s="35" t="s">
        <v>9</v>
      </c>
      <c r="C898" s="325">
        <v>43986</v>
      </c>
      <c r="D898" s="318"/>
      <c r="E898" s="2277"/>
      <c r="F898" s="881"/>
      <c r="G898" s="1997"/>
      <c r="H898" s="1914" t="str">
        <f>IFERROR(VLOOKUP(F898,[1]Trainingsarten!$A$9:$K$84,10,FALSE),"")</f>
        <v/>
      </c>
      <c r="I898" s="1915" t="str">
        <f t="shared" si="125"/>
        <v/>
      </c>
      <c r="J898" s="1916"/>
      <c r="K898" s="1917" t="str">
        <f>IFERROR(VLOOKUP(F898,[1]Trainingsarten!$A$9:$K$84,11,FALSE),"0")</f>
        <v>0</v>
      </c>
      <c r="L898" s="1916"/>
      <c r="M898" s="1918"/>
      <c r="N898" s="1919" t="str">
        <f t="shared" si="128"/>
        <v/>
      </c>
      <c r="O898" s="1920"/>
      <c r="P898" s="315" t="str">
        <f>IFERROR(VLOOKUP(F898,[1]Trainingsarten!$A$9:$N$84,12,FALSE),"")</f>
        <v/>
      </c>
      <c r="Q898" s="316" t="s">
        <v>14</v>
      </c>
      <c r="R898" s="316" t="str">
        <f>IFERROR(VLOOKUP(F898,[1]Trainingsarten!$A$9:$N$84,14,FALSE),"")</f>
        <v/>
      </c>
      <c r="S898" s="317" t="str">
        <f t="shared" si="126"/>
        <v/>
      </c>
      <c r="T898" s="393">
        <f t="shared" si="131"/>
        <v>34.615622716715492</v>
      </c>
      <c r="U898" s="92">
        <f t="shared" si="129"/>
        <v>38.229415276337086</v>
      </c>
      <c r="V898" s="318">
        <f t="shared" si="130"/>
        <v>-1.2230531303268322</v>
      </c>
      <c r="W898" s="321">
        <f t="shared" si="127"/>
        <v>0.9054708911057181</v>
      </c>
      <c r="X898" s="322"/>
      <c r="Y898" s="323"/>
      <c r="Z898" s="319"/>
      <c r="AA898" s="324"/>
      <c r="AB898" s="317"/>
    </row>
    <row r="899" spans="2:28" ht="16" thickBot="1" x14ac:dyDescent="0.25">
      <c r="B899" s="36">
        <f>SUM(K895:K901)</f>
        <v>332</v>
      </c>
      <c r="C899" s="325">
        <v>43987</v>
      </c>
      <c r="D899" s="318">
        <v>77</v>
      </c>
      <c r="E899" s="2277" t="s">
        <v>288</v>
      </c>
      <c r="F899" s="881" t="s">
        <v>278</v>
      </c>
      <c r="G899" s="1997">
        <v>4.3819444444444446E-2</v>
      </c>
      <c r="H899" s="1914">
        <v>11.41</v>
      </c>
      <c r="I899" s="1915">
        <f t="shared" si="125"/>
        <v>3.8404421073132732E-3</v>
      </c>
      <c r="J899" s="1916">
        <v>139</v>
      </c>
      <c r="K899" s="1917">
        <v>69</v>
      </c>
      <c r="L899" s="1916">
        <v>214.3</v>
      </c>
      <c r="M899" s="1918"/>
      <c r="N899" s="1919">
        <f t="shared" si="128"/>
        <v>1.0613101887582248</v>
      </c>
      <c r="O899" s="1920" t="s">
        <v>294</v>
      </c>
      <c r="P899" s="315">
        <f>IFERROR(VLOOKUP(F899,[1]Trainingsarten!$A$9:$N$84,12,FALSE),"")</f>
        <v>205</v>
      </c>
      <c r="Q899" s="316" t="s">
        <v>14</v>
      </c>
      <c r="R899" s="316">
        <f>IFERROR(VLOOKUP(F899,[1]Trainingsarten!$A$9:$N$84,14,FALSE),"")</f>
        <v>224.4</v>
      </c>
      <c r="S899" s="317">
        <f t="shared" si="126"/>
        <v>1.541726618705036</v>
      </c>
      <c r="T899" s="393">
        <f t="shared" si="131"/>
        <v>39.527676614327568</v>
      </c>
      <c r="U899" s="92">
        <f t="shared" si="129"/>
        <v>38.962048245948111</v>
      </c>
      <c r="V899" s="318">
        <f t="shared" si="130"/>
        <v>3.6137925596215936</v>
      </c>
      <c r="W899" s="321">
        <f t="shared" si="127"/>
        <v>1.0145174187149744</v>
      </c>
      <c r="X899" s="322"/>
      <c r="Y899" s="323"/>
      <c r="Z899" s="319"/>
      <c r="AA899" s="324"/>
      <c r="AB899" s="317"/>
    </row>
    <row r="900" spans="2:28" x14ac:dyDescent="0.2">
      <c r="B900" s="37" t="s">
        <v>27</v>
      </c>
      <c r="C900" s="325">
        <v>43988</v>
      </c>
      <c r="D900" s="318"/>
      <c r="E900" s="2277"/>
      <c r="F900" s="881"/>
      <c r="G900" s="1997"/>
      <c r="H900" s="1914" t="str">
        <f>IFERROR(VLOOKUP(F900,[1]Trainingsarten!$A$9:$K$84,10,FALSE),"")</f>
        <v/>
      </c>
      <c r="I900" s="1915" t="str">
        <f t="shared" si="125"/>
        <v/>
      </c>
      <c r="J900" s="1916"/>
      <c r="K900" s="1917" t="str">
        <f>IFERROR(VLOOKUP(F900,[1]Trainingsarten!$A$9:$K$84,11,FALSE),"0")</f>
        <v>0</v>
      </c>
      <c r="L900" s="1916"/>
      <c r="M900" s="1918"/>
      <c r="N900" s="1919" t="str">
        <f t="shared" si="128"/>
        <v/>
      </c>
      <c r="O900" s="1920"/>
      <c r="P900" s="315" t="str">
        <f>IFERROR(VLOOKUP(F900,[1]Trainingsarten!$A$9:$N$84,12,FALSE),"")</f>
        <v/>
      </c>
      <c r="Q900" s="316" t="s">
        <v>14</v>
      </c>
      <c r="R900" s="316" t="str">
        <f>IFERROR(VLOOKUP(F900,[1]Trainingsarten!$A$9:$N$84,14,FALSE),"")</f>
        <v/>
      </c>
      <c r="S900" s="317" t="str">
        <f t="shared" si="126"/>
        <v/>
      </c>
      <c r="T900" s="393">
        <f t="shared" si="131"/>
        <v>33.880865669423628</v>
      </c>
      <c r="U900" s="92">
        <f t="shared" si="129"/>
        <v>38.034380430568397</v>
      </c>
      <c r="V900" s="318">
        <f t="shared" si="130"/>
        <v>-0.56562836837945696</v>
      </c>
      <c r="W900" s="321">
        <f t="shared" si="127"/>
        <v>0.89079578228631873</v>
      </c>
      <c r="X900" s="322"/>
      <c r="Y900" s="323"/>
      <c r="Z900" s="319"/>
      <c r="AA900" s="324"/>
      <c r="AB900" s="317"/>
    </row>
    <row r="901" spans="2:28" ht="16" thickBot="1" x14ac:dyDescent="0.25">
      <c r="B901" s="38">
        <f>AVERAGE(W895:W901)</f>
        <v>1.0097232654236046</v>
      </c>
      <c r="C901" s="384">
        <v>43989</v>
      </c>
      <c r="D901" s="343">
        <v>78</v>
      </c>
      <c r="E901" s="2331" t="s">
        <v>288</v>
      </c>
      <c r="F901" s="1952" t="s">
        <v>295</v>
      </c>
      <c r="G901" s="1998">
        <v>8.7037037037037038E-2</v>
      </c>
      <c r="H901" s="1925">
        <v>22.95</v>
      </c>
      <c r="I901" s="1926">
        <f t="shared" si="125"/>
        <v>3.7924634874525942E-3</v>
      </c>
      <c r="J901" s="1927">
        <v>139</v>
      </c>
      <c r="K901" s="1928">
        <v>140</v>
      </c>
      <c r="L901" s="1927">
        <v>216.9</v>
      </c>
      <c r="M901" s="1929"/>
      <c r="N901" s="1930">
        <f t="shared" si="128"/>
        <v>1.0607667544629791</v>
      </c>
      <c r="O901" s="1931" t="s">
        <v>294</v>
      </c>
      <c r="P901" s="341">
        <f>IFERROR(VLOOKUP(F901,[1]Trainingsarten!$A$9:$N$84,12,FALSE),"")</f>
        <v>205</v>
      </c>
      <c r="Q901" s="342" t="s">
        <v>14</v>
      </c>
      <c r="R901" s="342">
        <f>IFERROR(VLOOKUP(F901,[1]Trainingsarten!$A$9:$N$84,14,FALSE),"")</f>
        <v>224.4</v>
      </c>
      <c r="S901" s="1932">
        <f t="shared" si="126"/>
        <v>1.5604316546762591</v>
      </c>
      <c r="T901" s="1922">
        <f t="shared" si="131"/>
        <v>49.04074200236311</v>
      </c>
      <c r="U901" s="343">
        <f t="shared" si="129"/>
        <v>40.462133277459628</v>
      </c>
      <c r="V901" s="343">
        <f t="shared" si="130"/>
        <v>4.1535147611447698</v>
      </c>
      <c r="W901" s="345">
        <f t="shared" si="127"/>
        <v>1.2120157300179324</v>
      </c>
      <c r="X901" s="322"/>
      <c r="Y901" s="323"/>
      <c r="Z901" s="319"/>
      <c r="AA901" s="324"/>
      <c r="AB901" s="317"/>
    </row>
    <row r="902" spans="2:28" ht="16" thickBot="1" x14ac:dyDescent="0.25">
      <c r="B902" s="1877">
        <f>B895+1</f>
        <v>24</v>
      </c>
      <c r="C902" s="389">
        <v>43990</v>
      </c>
      <c r="D902" s="349"/>
      <c r="E902" s="2280"/>
      <c r="F902" s="1953"/>
      <c r="G902" s="1247"/>
      <c r="H902" s="1248" t="str">
        <f>IFERROR(VLOOKUP(F902,[1]Trainingsarten!$A$9:$K$84,10,FALSE),"")</f>
        <v/>
      </c>
      <c r="I902" s="888" t="str">
        <f t="shared" si="125"/>
        <v/>
      </c>
      <c r="J902" s="552"/>
      <c r="K902" s="551" t="str">
        <f>IFERROR(VLOOKUP(F902,[1]Trainingsarten!$A$9:$K$84,11,FALSE),"0")</f>
        <v>0</v>
      </c>
      <c r="L902" s="552"/>
      <c r="M902" s="809"/>
      <c r="N902" s="69" t="str">
        <f t="shared" si="128"/>
        <v/>
      </c>
      <c r="O902" s="1249"/>
      <c r="P902" s="347" t="str">
        <f>IFERROR(VLOOKUP(F902,[1]Trainingsarten!$A$9:$N$84,12,FALSE),"")</f>
        <v/>
      </c>
      <c r="Q902" s="72" t="s">
        <v>14</v>
      </c>
      <c r="R902" s="72" t="str">
        <f>IFERROR(VLOOKUP(F902,[1]Trainingsarten!$A$9:$N$84,14,FALSE),"")</f>
        <v/>
      </c>
      <c r="S902" s="1891" t="str">
        <f t="shared" si="126"/>
        <v/>
      </c>
      <c r="T902" s="2">
        <f t="shared" si="131"/>
        <v>42.034921716311239</v>
      </c>
      <c r="U902" s="4">
        <f t="shared" si="129"/>
        <v>39.498749151805825</v>
      </c>
      <c r="V902" s="349">
        <f t="shared" si="130"/>
        <v>-8.5786087249034821</v>
      </c>
      <c r="W902" s="350">
        <f t="shared" si="127"/>
        <v>1.0642089336742824</v>
      </c>
      <c r="X902" s="322"/>
      <c r="Y902" s="323"/>
      <c r="Z902" s="319"/>
      <c r="AA902" s="324"/>
      <c r="AB902" s="317"/>
    </row>
    <row r="903" spans="2:28" x14ac:dyDescent="0.2">
      <c r="B903" s="1894" t="s">
        <v>26</v>
      </c>
      <c r="C903" s="325">
        <v>43991</v>
      </c>
      <c r="D903" s="318">
        <v>79</v>
      </c>
      <c r="E903" s="2277" t="s">
        <v>40</v>
      </c>
      <c r="F903" s="881" t="s">
        <v>272</v>
      </c>
      <c r="G903" s="1913">
        <v>4.9826388888888885E-2</v>
      </c>
      <c r="H903" s="1914">
        <v>15.08</v>
      </c>
      <c r="I903" s="1915">
        <f t="shared" si="125"/>
        <v>3.3041371942234008E-3</v>
      </c>
      <c r="J903" s="1916">
        <v>153</v>
      </c>
      <c r="K903" s="1917">
        <v>103</v>
      </c>
      <c r="L903" s="1916">
        <v>245</v>
      </c>
      <c r="M903" s="1918"/>
      <c r="N903" s="1919">
        <f t="shared" si="128"/>
        <v>1.0439100914525516</v>
      </c>
      <c r="O903" s="1920" t="s">
        <v>287</v>
      </c>
      <c r="P903" s="315" t="str">
        <f>IFERROR(VLOOKUP(F903,[1]Trainingsarten!$A$9:$N$84,12,FALSE),"")</f>
        <v/>
      </c>
      <c r="Q903" s="316" t="s">
        <v>14</v>
      </c>
      <c r="R903" s="316" t="str">
        <f>IFERROR(VLOOKUP(F903,[1]Trainingsarten!$A$9:$N$84,14,FALSE),"")</f>
        <v/>
      </c>
      <c r="S903" s="317">
        <f t="shared" si="126"/>
        <v>1.6013071895424837</v>
      </c>
      <c r="T903" s="393">
        <f t="shared" si="131"/>
        <v>50.744218613981062</v>
      </c>
      <c r="U903" s="92">
        <f t="shared" si="129"/>
        <v>41.010683695810449</v>
      </c>
      <c r="V903" s="318">
        <f t="shared" si="130"/>
        <v>-2.5361725645054136</v>
      </c>
      <c r="W903" s="321">
        <f t="shared" si="127"/>
        <v>1.2373414447407753</v>
      </c>
      <c r="X903" s="322"/>
      <c r="Y903" s="323"/>
      <c r="Z903" s="319"/>
      <c r="AA903" s="324"/>
      <c r="AB903" s="317"/>
    </row>
    <row r="904" spans="2:28" ht="16" thickBot="1" x14ac:dyDescent="0.25">
      <c r="B904" s="33">
        <f>SUM(H902:H908)</f>
        <v>57.16</v>
      </c>
      <c r="C904" s="325">
        <v>43992</v>
      </c>
      <c r="D904" s="318"/>
      <c r="E904" s="2277"/>
      <c r="F904" s="881"/>
      <c r="G904" s="1913"/>
      <c r="H904" s="1914" t="str">
        <f>IFERROR(VLOOKUP(F904,[1]Trainingsarten!$A$9:$K$84,10,FALSE),"")</f>
        <v/>
      </c>
      <c r="I904" s="1915" t="str">
        <f t="shared" si="125"/>
        <v/>
      </c>
      <c r="J904" s="1916"/>
      <c r="K904" s="1917" t="str">
        <f>IFERROR(VLOOKUP(F904,[1]Trainingsarten!$A$9:$K$84,11,FALSE),"0")</f>
        <v>0</v>
      </c>
      <c r="L904" s="1916"/>
      <c r="M904" s="1918"/>
      <c r="N904" s="1919" t="str">
        <f t="shared" si="128"/>
        <v/>
      </c>
      <c r="O904" s="1920"/>
      <c r="P904" s="315" t="str">
        <f>IFERROR(VLOOKUP(F904,[1]Trainingsarten!$A$9:$N$84,12,FALSE),"")</f>
        <v/>
      </c>
      <c r="Q904" s="316" t="s">
        <v>14</v>
      </c>
      <c r="R904" s="316" t="str">
        <f>IFERROR(VLOOKUP(F904,[1]Trainingsarten!$A$9:$N$84,14,FALSE),"")</f>
        <v/>
      </c>
      <c r="S904" s="317" t="str">
        <f t="shared" si="126"/>
        <v/>
      </c>
      <c r="T904" s="393">
        <f t="shared" si="131"/>
        <v>43.495044526269481</v>
      </c>
      <c r="U904" s="92">
        <f t="shared" si="129"/>
        <v>40.034238845910203</v>
      </c>
      <c r="V904" s="318">
        <f t="shared" si="130"/>
        <v>-9.7335349181706121</v>
      </c>
      <c r="W904" s="321">
        <f t="shared" si="127"/>
        <v>1.0864461466016564</v>
      </c>
      <c r="X904" s="322"/>
      <c r="Y904" s="323"/>
      <c r="Z904" s="319"/>
      <c r="AA904" s="324"/>
      <c r="AB904" s="317"/>
    </row>
    <row r="905" spans="2:28" x14ac:dyDescent="0.2">
      <c r="B905" s="35" t="s">
        <v>9</v>
      </c>
      <c r="C905" s="325">
        <v>43993</v>
      </c>
      <c r="D905" s="318">
        <v>80</v>
      </c>
      <c r="E905" s="2277" t="s">
        <v>40</v>
      </c>
      <c r="F905" s="881" t="s">
        <v>278</v>
      </c>
      <c r="G905" s="1913">
        <v>4.6354166666666669E-2</v>
      </c>
      <c r="H905" s="1914">
        <v>12.22</v>
      </c>
      <c r="I905" s="1915">
        <f t="shared" si="125"/>
        <v>3.7933033278777957E-3</v>
      </c>
      <c r="J905" s="1916">
        <v>143</v>
      </c>
      <c r="K905" s="1917">
        <v>75</v>
      </c>
      <c r="L905" s="1916">
        <v>217.8</v>
      </c>
      <c r="M905" s="1918"/>
      <c r="N905" s="1919">
        <f t="shared" si="128"/>
        <v>1.0654041576080318</v>
      </c>
      <c r="O905" s="1920" t="s">
        <v>269</v>
      </c>
      <c r="P905" s="315">
        <f>IFERROR(VLOOKUP(F905,[1]Trainingsarten!$A$9:$N$84,12,FALSE),"")</f>
        <v>205</v>
      </c>
      <c r="Q905" s="316" t="s">
        <v>14</v>
      </c>
      <c r="R905" s="316">
        <f>IFERROR(VLOOKUP(F905,[1]Trainingsarten!$A$9:$N$84,14,FALSE),"")</f>
        <v>224.4</v>
      </c>
      <c r="S905" s="317">
        <f t="shared" si="126"/>
        <v>1.5230769230769232</v>
      </c>
      <c r="T905" s="393">
        <f t="shared" si="131"/>
        <v>47.99575245108813</v>
      </c>
      <c r="U905" s="92">
        <f t="shared" si="129"/>
        <v>40.866756968626625</v>
      </c>
      <c r="V905" s="318">
        <f t="shared" si="130"/>
        <v>-3.4608056803592788</v>
      </c>
      <c r="W905" s="321">
        <f t="shared" si="127"/>
        <v>1.1744448547246955</v>
      </c>
      <c r="X905" s="322"/>
      <c r="Y905" s="323"/>
      <c r="Z905" s="319"/>
      <c r="AA905" s="324"/>
      <c r="AB905" s="317"/>
    </row>
    <row r="906" spans="2:28" ht="16" thickBot="1" x14ac:dyDescent="0.25">
      <c r="B906" s="36">
        <f>SUM(K902:K908)</f>
        <v>346</v>
      </c>
      <c r="C906" s="325">
        <v>43994</v>
      </c>
      <c r="D906" s="318">
        <v>81</v>
      </c>
      <c r="E906" s="2277" t="s">
        <v>40</v>
      </c>
      <c r="F906" s="881" t="s">
        <v>286</v>
      </c>
      <c r="G906" s="1913">
        <v>3.3958333333333333E-2</v>
      </c>
      <c r="H906" s="1914">
        <v>8.3800000000000008</v>
      </c>
      <c r="I906" s="1915">
        <f t="shared" si="125"/>
        <v>4.0523070803500398E-3</v>
      </c>
      <c r="J906" s="1916">
        <v>130</v>
      </c>
      <c r="K906" s="1917">
        <v>48</v>
      </c>
      <c r="L906" s="1916">
        <v>204.1</v>
      </c>
      <c r="M906" s="1918"/>
      <c r="N906" s="1919">
        <f t="shared" si="128"/>
        <v>1.0665575463968937</v>
      </c>
      <c r="O906" s="1920" t="s">
        <v>276</v>
      </c>
      <c r="P906" s="315">
        <f>IFERROR(VLOOKUP(F906,[1]Trainingsarten!$A$9:$N$84,12,FALSE),"")</f>
        <v>178.5</v>
      </c>
      <c r="Q906" s="316" t="s">
        <v>14</v>
      </c>
      <c r="R906" s="316">
        <f>IFERROR(VLOOKUP(F906,[1]Trainingsarten!$A$9:$N$84,14,FALSE),"")</f>
        <v>204</v>
      </c>
      <c r="S906" s="317">
        <f t="shared" si="126"/>
        <v>1.57</v>
      </c>
      <c r="T906" s="393">
        <f t="shared" si="131"/>
        <v>47.996359243789826</v>
      </c>
      <c r="U906" s="92">
        <f t="shared" si="129"/>
        <v>41.036596088421227</v>
      </c>
      <c r="V906" s="318">
        <f t="shared" si="130"/>
        <v>-7.1289954824615052</v>
      </c>
      <c r="W906" s="321">
        <f t="shared" si="127"/>
        <v>1.1695989389659038</v>
      </c>
      <c r="X906" s="322"/>
      <c r="Y906" s="323"/>
      <c r="Z906" s="319"/>
      <c r="AA906" s="324"/>
      <c r="AB906" s="317"/>
    </row>
    <row r="907" spans="2:28" x14ac:dyDescent="0.2">
      <c r="B907" s="37" t="s">
        <v>27</v>
      </c>
      <c r="C907" s="325">
        <v>43995</v>
      </c>
      <c r="D907" s="318"/>
      <c r="E907" s="2277"/>
      <c r="F907" s="881"/>
      <c r="G907" s="1913"/>
      <c r="H907" s="1914" t="str">
        <f>IFERROR(VLOOKUP(F907,[1]Trainingsarten!$A$9:$K$84,10,FALSE),"")</f>
        <v/>
      </c>
      <c r="I907" s="1915" t="str">
        <f t="shared" si="125"/>
        <v/>
      </c>
      <c r="J907" s="1916"/>
      <c r="K907" s="1917" t="str">
        <f>IFERROR(VLOOKUP(F907,[1]Trainingsarten!$A$9:$K$84,11,FALSE),"0")</f>
        <v>0</v>
      </c>
      <c r="L907" s="1916"/>
      <c r="M907" s="1918"/>
      <c r="N907" s="1919" t="str">
        <f t="shared" si="128"/>
        <v/>
      </c>
      <c r="O907" s="1920"/>
      <c r="P907" s="315" t="str">
        <f>IFERROR(VLOOKUP(F907,[1]Trainingsarten!$A$9:$N$84,12,FALSE),"")</f>
        <v/>
      </c>
      <c r="Q907" s="316" t="s">
        <v>14</v>
      </c>
      <c r="R907" s="316" t="str">
        <f>IFERROR(VLOOKUP(F907,[1]Trainingsarten!$A$9:$N$84,14,FALSE),"")</f>
        <v/>
      </c>
      <c r="S907" s="317" t="str">
        <f t="shared" si="126"/>
        <v/>
      </c>
      <c r="T907" s="393">
        <f t="shared" si="131"/>
        <v>41.139736494676995</v>
      </c>
      <c r="U907" s="92">
        <f t="shared" si="129"/>
        <v>40.059534276792149</v>
      </c>
      <c r="V907" s="318">
        <f t="shared" si="130"/>
        <v>-6.9597631553685986</v>
      </c>
      <c r="W907" s="321">
        <f t="shared" si="127"/>
        <v>1.0269649220188424</v>
      </c>
      <c r="X907" s="322"/>
      <c r="Y907" s="323"/>
      <c r="Z907" s="319"/>
      <c r="AA907" s="324"/>
      <c r="AB907" s="317"/>
    </row>
    <row r="908" spans="2:28" ht="16" thickBot="1" x14ac:dyDescent="0.25">
      <c r="B908" s="38">
        <f>AVERAGE(W902:W908)</f>
        <v>1.1439798217751811</v>
      </c>
      <c r="C908" s="150">
        <v>43996</v>
      </c>
      <c r="D908" s="92">
        <v>82</v>
      </c>
      <c r="E908" s="2281" t="s">
        <v>288</v>
      </c>
      <c r="F908" s="1952" t="s">
        <v>295</v>
      </c>
      <c r="G908" s="1257">
        <v>8.3379629629629637E-2</v>
      </c>
      <c r="H908" s="1943">
        <v>21.48</v>
      </c>
      <c r="I908" s="1944">
        <f t="shared" ref="I908:I971" si="132">IFERROR(G908/H908,"")</f>
        <v>3.8817332229808955E-3</v>
      </c>
      <c r="J908" s="574">
        <v>140</v>
      </c>
      <c r="K908" s="1946">
        <v>120</v>
      </c>
      <c r="L908" s="574">
        <v>211.7</v>
      </c>
      <c r="M908" s="1947"/>
      <c r="N908" s="1948">
        <f t="shared" si="128"/>
        <v>1.0597062175157732</v>
      </c>
      <c r="O908" s="1949" t="s">
        <v>294</v>
      </c>
      <c r="P908" s="90">
        <f>IFERROR(VLOOKUP(F908,[1]Trainingsarten!$A$9:$N$84,12,FALSE),"")</f>
        <v>205</v>
      </c>
      <c r="Q908" s="91" t="s">
        <v>14</v>
      </c>
      <c r="R908" s="91">
        <f>IFERROR(VLOOKUP(F908,[1]Trainingsarten!$A$9:$N$84,14,FALSE),"")</f>
        <v>224.4</v>
      </c>
      <c r="S908" s="1932">
        <f t="shared" si="126"/>
        <v>1.512142857142857</v>
      </c>
      <c r="T908" s="1999">
        <f t="shared" si="131"/>
        <v>52.405488424008851</v>
      </c>
      <c r="U908" s="92">
        <f t="shared" si="129"/>
        <v>41.962878698773288</v>
      </c>
      <c r="V908" s="92">
        <f t="shared" si="130"/>
        <v>-1.080202217884846</v>
      </c>
      <c r="W908" s="94">
        <f t="shared" si="127"/>
        <v>1.2488535117001121</v>
      </c>
      <c r="X908" s="1987"/>
      <c r="Y908" s="1988"/>
      <c r="AA908" s="1990"/>
      <c r="AB908" s="1991"/>
    </row>
    <row r="909" spans="2:28" ht="16" thickBot="1" x14ac:dyDescent="0.25">
      <c r="B909" s="1877">
        <f>B902+1</f>
        <v>25</v>
      </c>
      <c r="C909" s="1878">
        <v>43997</v>
      </c>
      <c r="D909" s="1935"/>
      <c r="E909" s="2328"/>
      <c r="F909" s="1953"/>
      <c r="G909" s="2000"/>
      <c r="H909" s="1882" t="str">
        <f>IFERROR(VLOOKUP(F909,[1]Trainingsarten!$A$9:$K$84,10,FALSE),"")</f>
        <v/>
      </c>
      <c r="I909" s="1883" t="str">
        <f t="shared" si="132"/>
        <v/>
      </c>
      <c r="J909" s="1884"/>
      <c r="K909" s="1885" t="str">
        <f>IFERROR(VLOOKUP(F909,[1]Trainingsarten!$A$9:$K$84,11,FALSE),"0")</f>
        <v>0</v>
      </c>
      <c r="L909" s="1884"/>
      <c r="M909" s="1886"/>
      <c r="N909" s="1887" t="str">
        <f t="shared" si="128"/>
        <v/>
      </c>
      <c r="O909" s="1888"/>
      <c r="P909" s="1934" t="str">
        <f>IFERROR(VLOOKUP(F909,[1]Trainingsarten!$A$9:$N$84,12,FALSE),"")</f>
        <v/>
      </c>
      <c r="Q909" s="1890" t="s">
        <v>14</v>
      </c>
      <c r="R909" s="1890" t="str">
        <f>IFERROR(VLOOKUP(F909,[1]Trainingsarten!$A$9:$N$84,14,FALSE),"")</f>
        <v/>
      </c>
      <c r="S909" s="1891" t="str">
        <f t="shared" si="126"/>
        <v/>
      </c>
      <c r="T909" s="1276">
        <f t="shared" si="131"/>
        <v>44.918990077721872</v>
      </c>
      <c r="U909" s="1277">
        <f t="shared" si="129"/>
        <v>40.963762539278683</v>
      </c>
      <c r="V909" s="1935">
        <f t="shared" si="130"/>
        <v>-10.442609725235563</v>
      </c>
      <c r="W909" s="1939">
        <f t="shared" si="127"/>
        <v>1.0965543029561962</v>
      </c>
      <c r="X909" s="1987"/>
      <c r="Y909" s="1988"/>
      <c r="AA909" s="1990"/>
      <c r="AB909" s="1991"/>
    </row>
    <row r="910" spans="2:28" x14ac:dyDescent="0.2">
      <c r="B910" s="1894" t="s">
        <v>26</v>
      </c>
      <c r="C910" s="1992">
        <v>43998</v>
      </c>
      <c r="D910" s="1996">
        <v>83</v>
      </c>
      <c r="E910" s="2336" t="s">
        <v>40</v>
      </c>
      <c r="F910" s="1993" t="s">
        <v>277</v>
      </c>
      <c r="G910" s="2001">
        <v>3.3425925925925921E-2</v>
      </c>
      <c r="H910" s="1914">
        <v>9.61</v>
      </c>
      <c r="I910" s="1915">
        <f t="shared" si="132"/>
        <v>3.478244112999576E-3</v>
      </c>
      <c r="J910" s="1916">
        <v>138</v>
      </c>
      <c r="K910" s="1917">
        <v>63</v>
      </c>
      <c r="L910" s="1916">
        <v>235.6</v>
      </c>
      <c r="M910" s="1918"/>
      <c r="N910" s="1919">
        <f t="shared" si="128"/>
        <v>1.0567549350024072</v>
      </c>
      <c r="O910" s="1920" t="s">
        <v>276</v>
      </c>
      <c r="P910" s="315">
        <f>IFERROR(VLOOKUP(F910,[1]Trainingsarten!$A$9:$N$84,12,FALSE),"")</f>
        <v>205</v>
      </c>
      <c r="Q910" s="316" t="s">
        <v>14</v>
      </c>
      <c r="R910" s="316">
        <f>IFERROR(VLOOKUP(F910,[1]Trainingsarten!$A$9:$N$84,14,FALSE),"")</f>
        <v>224.4</v>
      </c>
      <c r="S910" s="317">
        <f t="shared" si="126"/>
        <v>1.7072463768115942</v>
      </c>
      <c r="T910" s="393">
        <f t="shared" si="131"/>
        <v>47.501991495190175</v>
      </c>
      <c r="U910" s="92">
        <f t="shared" si="129"/>
        <v>41.488434859772049</v>
      </c>
      <c r="V910" s="318">
        <f t="shared" si="130"/>
        <v>-3.9552275384431894</v>
      </c>
      <c r="W910" s="321">
        <f t="shared" si="127"/>
        <v>1.1449453722644278</v>
      </c>
      <c r="X910" s="322"/>
      <c r="Y910" s="323"/>
      <c r="Z910" s="319"/>
      <c r="AA910" s="324"/>
      <c r="AB910" s="317"/>
    </row>
    <row r="911" spans="2:28" ht="16" thickBot="1" x14ac:dyDescent="0.25">
      <c r="B911" s="33">
        <f>SUM(H909:H915)</f>
        <v>59</v>
      </c>
      <c r="C911" s="325">
        <v>43999</v>
      </c>
      <c r="D911" s="318"/>
      <c r="E911" s="2277"/>
      <c r="F911" s="881"/>
      <c r="G911" s="2001"/>
      <c r="H911" s="1914" t="str">
        <f>IFERROR(VLOOKUP(F911,[1]Trainingsarten!$A$9:$K$84,10,FALSE),"")</f>
        <v/>
      </c>
      <c r="I911" s="1915" t="str">
        <f t="shared" si="132"/>
        <v/>
      </c>
      <c r="J911" s="1916"/>
      <c r="K911" s="1917" t="str">
        <f>IFERROR(VLOOKUP(F911,[1]Trainingsarten!$A$9:$K$84,11,FALSE),"0")</f>
        <v>0</v>
      </c>
      <c r="L911" s="1916"/>
      <c r="M911" s="1918"/>
      <c r="N911" s="1919" t="str">
        <f t="shared" si="128"/>
        <v/>
      </c>
      <c r="O911" s="1920"/>
      <c r="P911" s="315" t="str">
        <f>IFERROR(VLOOKUP(F911,[1]Trainingsarten!$A$9:$N$84,12,FALSE),"")</f>
        <v/>
      </c>
      <c r="Q911" s="316" t="s">
        <v>14</v>
      </c>
      <c r="R911" s="316" t="str">
        <f>IFERROR(VLOOKUP(F911,[1]Trainingsarten!$A$9:$N$84,14,FALSE),"")</f>
        <v/>
      </c>
      <c r="S911" s="317" t="str">
        <f t="shared" si="126"/>
        <v/>
      </c>
      <c r="T911" s="393">
        <f t="shared" si="131"/>
        <v>40.715992710163007</v>
      </c>
      <c r="U911" s="92">
        <f t="shared" si="129"/>
        <v>40.500614982158432</v>
      </c>
      <c r="V911" s="318">
        <f t="shared" si="130"/>
        <v>-6.0135566354181265</v>
      </c>
      <c r="W911" s="321">
        <f t="shared" si="127"/>
        <v>1.0053178878419367</v>
      </c>
      <c r="X911" s="322"/>
      <c r="Y911" s="323"/>
      <c r="Z911" s="319"/>
      <c r="AA911" s="324"/>
      <c r="AB911" s="317"/>
    </row>
    <row r="912" spans="2:28" x14ac:dyDescent="0.2">
      <c r="B912" s="35" t="s">
        <v>9</v>
      </c>
      <c r="C912" s="325">
        <v>44000</v>
      </c>
      <c r="D912" s="318">
        <v>84</v>
      </c>
      <c r="E912" s="2277" t="s">
        <v>40</v>
      </c>
      <c r="F912" s="881" t="s">
        <v>272</v>
      </c>
      <c r="G912" s="2001">
        <v>4.1342592592592591E-2</v>
      </c>
      <c r="H912" s="1914">
        <v>13.19</v>
      </c>
      <c r="I912" s="1915">
        <f t="shared" si="132"/>
        <v>3.1343891275657765E-3</v>
      </c>
      <c r="J912" s="1916">
        <v>157</v>
      </c>
      <c r="K912" s="1917">
        <v>94</v>
      </c>
      <c r="L912" s="1916">
        <v>257.39999999999998</v>
      </c>
      <c r="M912" s="1918"/>
      <c r="N912" s="1919">
        <f t="shared" si="128"/>
        <v>1.0404001222092718</v>
      </c>
      <c r="O912" s="1920" t="s">
        <v>287</v>
      </c>
      <c r="P912" s="315" t="str">
        <f>IFERROR(VLOOKUP(F912,[1]Trainingsarten!$A$9:$N$84,12,FALSE),"")</f>
        <v/>
      </c>
      <c r="Q912" s="316" t="s">
        <v>14</v>
      </c>
      <c r="R912" s="316" t="str">
        <f>IFERROR(VLOOKUP(F912,[1]Trainingsarten!$A$9:$N$84,14,FALSE),"")</f>
        <v/>
      </c>
      <c r="S912" s="317">
        <f t="shared" si="126"/>
        <v>1.6394904458598725</v>
      </c>
      <c r="T912" s="393">
        <f t="shared" si="131"/>
        <v>48.327993751568293</v>
      </c>
      <c r="U912" s="92">
        <f t="shared" si="129"/>
        <v>41.77440986353561</v>
      </c>
      <c r="V912" s="318">
        <f t="shared" si="130"/>
        <v>-0.21537772800457589</v>
      </c>
      <c r="W912" s="321">
        <f t="shared" si="127"/>
        <v>1.1568803463517801</v>
      </c>
      <c r="X912" s="322"/>
      <c r="Y912" s="323"/>
      <c r="Z912" s="319"/>
      <c r="AA912" s="324"/>
      <c r="AB912" s="317"/>
    </row>
    <row r="913" spans="2:28" ht="16" thickBot="1" x14ac:dyDescent="0.25">
      <c r="B913" s="36">
        <f>SUM(K909:K915)</f>
        <v>372</v>
      </c>
      <c r="C913" s="325">
        <v>44001</v>
      </c>
      <c r="D913" s="318"/>
      <c r="E913" s="2277"/>
      <c r="F913" s="881"/>
      <c r="G913" s="2001"/>
      <c r="H913" s="1914" t="str">
        <f>IFERROR(VLOOKUP(F913,[1]Trainingsarten!$A$9:$K$84,10,FALSE),"")</f>
        <v/>
      </c>
      <c r="I913" s="1915" t="str">
        <f t="shared" si="132"/>
        <v/>
      </c>
      <c r="J913" s="1916"/>
      <c r="K913" s="1917" t="str">
        <f>IFERROR(VLOOKUP(F913,[1]Trainingsarten!$A$9:$K$84,11,FALSE),"0")</f>
        <v>0</v>
      </c>
      <c r="L913" s="1916"/>
      <c r="M913" s="1918"/>
      <c r="N913" s="1919" t="str">
        <f t="shared" si="128"/>
        <v/>
      </c>
      <c r="O913" s="1920"/>
      <c r="P913" s="315" t="str">
        <f>IFERROR(VLOOKUP(F913,[1]Trainingsarten!$A$9:$N$84,12,FALSE),"")</f>
        <v/>
      </c>
      <c r="Q913" s="316" t="s">
        <v>14</v>
      </c>
      <c r="R913" s="316" t="str">
        <f>IFERROR(VLOOKUP(F913,[1]Trainingsarten!$A$9:$N$84,14,FALSE),"")</f>
        <v/>
      </c>
      <c r="S913" s="317" t="str">
        <f t="shared" si="126"/>
        <v/>
      </c>
      <c r="T913" s="393">
        <f t="shared" si="131"/>
        <v>41.423994644201393</v>
      </c>
      <c r="U913" s="92">
        <f t="shared" si="129"/>
        <v>40.779781057260955</v>
      </c>
      <c r="V913" s="318">
        <f t="shared" si="130"/>
        <v>-6.5535838880326835</v>
      </c>
      <c r="W913" s="321">
        <f t="shared" si="127"/>
        <v>1.0157973772844897</v>
      </c>
      <c r="X913" s="322"/>
      <c r="Y913" s="323"/>
      <c r="Z913" s="319"/>
      <c r="AA913" s="324"/>
      <c r="AB913" s="317"/>
    </row>
    <row r="914" spans="2:28" x14ac:dyDescent="0.2">
      <c r="B914" s="37" t="s">
        <v>27</v>
      </c>
      <c r="C914" s="325">
        <v>44002</v>
      </c>
      <c r="D914" s="318">
        <v>85</v>
      </c>
      <c r="E914" s="2277" t="s">
        <v>288</v>
      </c>
      <c r="F914" s="881" t="s">
        <v>286</v>
      </c>
      <c r="G914" s="2001">
        <v>4.2847222222222224E-2</v>
      </c>
      <c r="H914" s="1914">
        <v>10.69</v>
      </c>
      <c r="I914" s="1915">
        <f t="shared" si="132"/>
        <v>4.0081592350067561E-3</v>
      </c>
      <c r="J914" s="1916">
        <v>135</v>
      </c>
      <c r="K914" s="1917">
        <v>62</v>
      </c>
      <c r="L914" s="1916">
        <v>205.8</v>
      </c>
      <c r="M914" s="1918"/>
      <c r="N914" s="1919">
        <f t="shared" si="128"/>
        <v>1.0637247811457216</v>
      </c>
      <c r="O914" s="1920" t="s">
        <v>269</v>
      </c>
      <c r="P914" s="315">
        <f>IFERROR(VLOOKUP(F914,[1]Trainingsarten!$A$9:$N$84,12,FALSE),"")</f>
        <v>178.5</v>
      </c>
      <c r="Q914" s="316" t="s">
        <v>14</v>
      </c>
      <c r="R914" s="316">
        <f>IFERROR(VLOOKUP(F914,[1]Trainingsarten!$A$9:$N$84,14,FALSE),"")</f>
        <v>204</v>
      </c>
      <c r="S914" s="317">
        <f t="shared" si="126"/>
        <v>1.5244444444444445</v>
      </c>
      <c r="T914" s="393">
        <f t="shared" si="131"/>
        <v>44.363423980744052</v>
      </c>
      <c r="U914" s="92">
        <f t="shared" si="129"/>
        <v>41.285024365421407</v>
      </c>
      <c r="V914" s="318">
        <f t="shared" si="130"/>
        <v>-0.64421358694043818</v>
      </c>
      <c r="W914" s="321">
        <f t="shared" si="127"/>
        <v>1.0745645585206673</v>
      </c>
      <c r="X914" s="322"/>
      <c r="Y914" s="323"/>
      <c r="Z914" s="319"/>
      <c r="AA914" s="324"/>
      <c r="AB914" s="317"/>
    </row>
    <row r="915" spans="2:28" ht="16" thickBot="1" x14ac:dyDescent="0.25">
      <c r="B915" s="38">
        <f>AVERAGE(W909:W915)</f>
        <v>1.1223917057070543</v>
      </c>
      <c r="C915" s="384">
        <v>44003</v>
      </c>
      <c r="D915" s="343">
        <v>86</v>
      </c>
      <c r="E915" s="2331" t="s">
        <v>288</v>
      </c>
      <c r="F915" s="1956" t="s">
        <v>297</v>
      </c>
      <c r="G915" s="2002">
        <v>9.9074074074074078E-2</v>
      </c>
      <c r="H915" s="1925">
        <v>25.51</v>
      </c>
      <c r="I915" s="1926">
        <f t="shared" si="132"/>
        <v>3.8837347735818924E-3</v>
      </c>
      <c r="J915" s="1927">
        <v>139</v>
      </c>
      <c r="K915" s="1928">
        <v>153</v>
      </c>
      <c r="L915" s="1927">
        <v>212.8</v>
      </c>
      <c r="M915" s="1929"/>
      <c r="N915" s="1930">
        <f t="shared" si="128"/>
        <v>1.0657617440043998</v>
      </c>
      <c r="O915" s="1931" t="s">
        <v>294</v>
      </c>
      <c r="P915" s="341">
        <f>IFERROR(VLOOKUP(F915,[1]Trainingsarten!$A$9:$N$84,12,FALSE),"")</f>
        <v>205</v>
      </c>
      <c r="Q915" s="342" t="s">
        <v>14</v>
      </c>
      <c r="R915" s="342">
        <f>IFERROR(VLOOKUP(F915,[1]Trainingsarten!$A$9:$N$84,14,FALSE),"")</f>
        <v>224.4</v>
      </c>
      <c r="S915" s="1932">
        <f t="shared" si="126"/>
        <v>1.5309352517985613</v>
      </c>
      <c r="T915" s="1922">
        <f t="shared" si="131"/>
        <v>59.882934840637759</v>
      </c>
      <c r="U915" s="343">
        <f t="shared" si="129"/>
        <v>43.944904737673276</v>
      </c>
      <c r="V915" s="343">
        <f t="shared" si="130"/>
        <v>-3.0783996153226454</v>
      </c>
      <c r="W915" s="345">
        <f t="shared" si="127"/>
        <v>1.3626820947298826</v>
      </c>
      <c r="X915" s="322"/>
      <c r="Y915" s="323"/>
      <c r="Z915" s="319"/>
      <c r="AA915" s="324"/>
      <c r="AB915" s="317"/>
    </row>
    <row r="916" spans="2:28" ht="16" thickBot="1" x14ac:dyDescent="0.25">
      <c r="B916" s="1877">
        <f>B909+1</f>
        <v>26</v>
      </c>
      <c r="C916" s="389">
        <v>44004</v>
      </c>
      <c r="D916" s="1935"/>
      <c r="E916" s="2328"/>
      <c r="F916" s="1953"/>
      <c r="G916" s="2000"/>
      <c r="H916" s="1248" t="str">
        <f>IFERROR(VLOOKUP(F916,[1]Trainingsarten!$A$9:$K$84,10,FALSE),"")</f>
        <v/>
      </c>
      <c r="I916" s="888" t="str">
        <f t="shared" si="132"/>
        <v/>
      </c>
      <c r="J916" s="552"/>
      <c r="K916" s="551" t="str">
        <f>IFERROR(VLOOKUP(F916,[1]Trainingsarten!$A$9:$K$84,11,FALSE),"0")</f>
        <v>0</v>
      </c>
      <c r="L916" s="552"/>
      <c r="M916" s="809"/>
      <c r="N916" s="69" t="str">
        <f t="shared" si="128"/>
        <v/>
      </c>
      <c r="O916" s="1249"/>
      <c r="P916" s="347" t="str">
        <f>IFERROR(VLOOKUP(F916,[1]Trainingsarten!$A$9:$N$84,12,FALSE),"")</f>
        <v/>
      </c>
      <c r="Q916" s="72" t="s">
        <v>14</v>
      </c>
      <c r="R916" s="72" t="str">
        <f>IFERROR(VLOOKUP(F916,[1]Trainingsarten!$A$9:$N$84,14,FALSE),"")</f>
        <v/>
      </c>
      <c r="S916" s="1891" t="str">
        <f t="shared" si="126"/>
        <v/>
      </c>
      <c r="T916" s="2">
        <f t="shared" si="131"/>
        <v>51.328229863403791</v>
      </c>
      <c r="U916" s="4">
        <f t="shared" si="129"/>
        <v>42.898597482014388</v>
      </c>
      <c r="V916" s="349">
        <f t="shared" si="130"/>
        <v>-15.938030102964483</v>
      </c>
      <c r="W916" s="350">
        <f t="shared" si="127"/>
        <v>1.1965013514701408</v>
      </c>
      <c r="X916" s="322"/>
      <c r="Y916" s="323"/>
      <c r="Z916" s="319"/>
      <c r="AA916" s="324"/>
      <c r="AB916" s="317"/>
    </row>
    <row r="917" spans="2:28" x14ac:dyDescent="0.2">
      <c r="B917" s="1894" t="s">
        <v>26</v>
      </c>
      <c r="C917" s="325">
        <v>44005</v>
      </c>
      <c r="D917" s="318"/>
      <c r="E917" s="2277"/>
      <c r="F917" s="881"/>
      <c r="G917" s="2001"/>
      <c r="H917" s="1914" t="str">
        <f>IFERROR(VLOOKUP(F917,[1]Trainingsarten!$A$9:$K$84,10,FALSE),"")</f>
        <v/>
      </c>
      <c r="I917" s="1915" t="str">
        <f t="shared" si="132"/>
        <v/>
      </c>
      <c r="J917" s="1916"/>
      <c r="K917" s="1917" t="str">
        <f>IFERROR(VLOOKUP(F917,[1]Trainingsarten!$A$9:$K$84,11,FALSE),"0")</f>
        <v>0</v>
      </c>
      <c r="L917" s="1916"/>
      <c r="M917" s="1918"/>
      <c r="N917" s="1919" t="str">
        <f t="shared" si="128"/>
        <v/>
      </c>
      <c r="O917" s="1920"/>
      <c r="P917" s="315" t="str">
        <f>IFERROR(VLOOKUP(F917,[1]Trainingsarten!$A$9:$N$84,12,FALSE),"")</f>
        <v/>
      </c>
      <c r="Q917" s="316" t="s">
        <v>14</v>
      </c>
      <c r="R917" s="316" t="str">
        <f>IFERROR(VLOOKUP(F917,[1]Trainingsarten!$A$9:$N$84,14,FALSE),"")</f>
        <v/>
      </c>
      <c r="S917" s="317" t="str">
        <f t="shared" ref="S917:S980" si="133">IFERROR(L917/J917,"")</f>
        <v/>
      </c>
      <c r="T917" s="393">
        <f t="shared" si="131"/>
        <v>43.995625597203251</v>
      </c>
      <c r="U917" s="92">
        <f t="shared" si="129"/>
        <v>41.877202303871186</v>
      </c>
      <c r="V917" s="318">
        <f t="shared" si="130"/>
        <v>-8.4296323813894034</v>
      </c>
      <c r="W917" s="321">
        <f t="shared" si="127"/>
        <v>1.0505865525103675</v>
      </c>
      <c r="X917" s="322"/>
      <c r="Y917" s="323"/>
      <c r="Z917" s="319"/>
      <c r="AA917" s="324"/>
      <c r="AB917" s="317"/>
    </row>
    <row r="918" spans="2:28" ht="16" thickBot="1" x14ac:dyDescent="0.25">
      <c r="B918" s="33">
        <f>SUM(H916:H922)</f>
        <v>27.259999999999998</v>
      </c>
      <c r="C918" s="325">
        <v>44006</v>
      </c>
      <c r="D918" s="318"/>
      <c r="E918" s="2277"/>
      <c r="F918" s="881"/>
      <c r="G918" s="2001"/>
      <c r="H918" s="1914" t="str">
        <f>IFERROR(VLOOKUP(F918,[1]Trainingsarten!$A$9:$K$84,10,FALSE),"")</f>
        <v/>
      </c>
      <c r="I918" s="1915" t="str">
        <f t="shared" si="132"/>
        <v/>
      </c>
      <c r="J918" s="1916"/>
      <c r="K918" s="1917" t="str">
        <f>IFERROR(VLOOKUP(F918,[1]Trainingsarten!$A$9:$K$84,11,FALSE),"0")</f>
        <v>0</v>
      </c>
      <c r="L918" s="1916"/>
      <c r="M918" s="1918"/>
      <c r="N918" s="1919" t="str">
        <f t="shared" si="128"/>
        <v/>
      </c>
      <c r="O918" s="1920"/>
      <c r="P918" s="315" t="str">
        <f>IFERROR(VLOOKUP(F918,[1]Trainingsarten!$A$9:$N$84,12,FALSE),"")</f>
        <v/>
      </c>
      <c r="Q918" s="316" t="s">
        <v>14</v>
      </c>
      <c r="R918" s="316" t="str">
        <f>IFERROR(VLOOKUP(F918,[1]Trainingsarten!$A$9:$N$84,14,FALSE),"")</f>
        <v/>
      </c>
      <c r="S918" s="317" t="str">
        <f t="shared" si="133"/>
        <v/>
      </c>
      <c r="T918" s="393">
        <f t="shared" si="131"/>
        <v>37.710536226174213</v>
      </c>
      <c r="U918" s="92">
        <f t="shared" si="129"/>
        <v>40.880126058540917</v>
      </c>
      <c r="V918" s="318">
        <f t="shared" si="130"/>
        <v>-2.1184232933320644</v>
      </c>
      <c r="W918" s="321">
        <f t="shared" si="127"/>
        <v>0.92246624122861542</v>
      </c>
      <c r="X918" s="322"/>
      <c r="Y918" s="323"/>
      <c r="Z918" s="319"/>
      <c r="AA918" s="324"/>
      <c r="AB918" s="317"/>
    </row>
    <row r="919" spans="2:28" x14ac:dyDescent="0.2">
      <c r="B919" s="35" t="s">
        <v>9</v>
      </c>
      <c r="C919" s="325">
        <v>44007</v>
      </c>
      <c r="D919" s="318">
        <v>87</v>
      </c>
      <c r="E919" s="2277" t="s">
        <v>40</v>
      </c>
      <c r="F919" s="881" t="s">
        <v>279</v>
      </c>
      <c r="G919" s="2001">
        <v>3.8437499999999999E-2</v>
      </c>
      <c r="H919" s="1914">
        <v>10.36</v>
      </c>
      <c r="I919" s="1915">
        <f t="shared" si="132"/>
        <v>3.7101833976833976E-3</v>
      </c>
      <c r="J919" s="1916">
        <v>137</v>
      </c>
      <c r="K919" s="1917">
        <v>64</v>
      </c>
      <c r="L919" s="1916">
        <v>220.4</v>
      </c>
      <c r="M919" s="1918"/>
      <c r="N919" s="1919">
        <f t="shared" si="128"/>
        <v>1.0544983576326863</v>
      </c>
      <c r="O919" s="1920" t="s">
        <v>276</v>
      </c>
      <c r="P919" s="315">
        <f>IFERROR(VLOOKUP(F919,[1]Trainingsarten!$A$9:$N$84,12,FALSE),"")</f>
        <v>205</v>
      </c>
      <c r="Q919" s="316" t="s">
        <v>14</v>
      </c>
      <c r="R919" s="316">
        <f>IFERROR(VLOOKUP(F919,[1]Trainingsarten!$A$9:$N$84,14,FALSE),"")</f>
        <v>224.4</v>
      </c>
      <c r="S919" s="317">
        <f t="shared" si="133"/>
        <v>1.6087591240875914</v>
      </c>
      <c r="T919" s="393">
        <f t="shared" si="131"/>
        <v>41.466173908149322</v>
      </c>
      <c r="U919" s="92">
        <f t="shared" si="129"/>
        <v>41.430599247623277</v>
      </c>
      <c r="V919" s="318">
        <f t="shared" si="130"/>
        <v>3.1695898323667038</v>
      </c>
      <c r="W919" s="321">
        <f t="shared" si="127"/>
        <v>1.0008586566733786</v>
      </c>
      <c r="X919" s="322"/>
      <c r="Y919" s="323"/>
      <c r="Z919" s="319"/>
      <c r="AA919" s="324"/>
      <c r="AB919" s="317"/>
    </row>
    <row r="920" spans="2:28" ht="16" thickBot="1" x14ac:dyDescent="0.25">
      <c r="B920" s="36">
        <f>SUM(K916:K922)</f>
        <v>166</v>
      </c>
      <c r="C920" s="325">
        <v>44008</v>
      </c>
      <c r="D920" s="318"/>
      <c r="E920" s="2277"/>
      <c r="F920" s="881"/>
      <c r="G920" s="2001"/>
      <c r="H920" s="1914" t="str">
        <f>IFERROR(VLOOKUP(F920,[1]Trainingsarten!$A$9:$K$84,10,FALSE),"")</f>
        <v/>
      </c>
      <c r="I920" s="1915" t="str">
        <f t="shared" si="132"/>
        <v/>
      </c>
      <c r="J920" s="1916"/>
      <c r="K920" s="1917" t="str">
        <f>IFERROR(VLOOKUP(F920,[1]Trainingsarten!$A$9:$K$84,11,FALSE),"0")</f>
        <v>0</v>
      </c>
      <c r="L920" s="1916"/>
      <c r="M920" s="1918"/>
      <c r="N920" s="1919" t="str">
        <f t="shared" si="128"/>
        <v/>
      </c>
      <c r="O920" s="1920"/>
      <c r="P920" s="315" t="str">
        <f>IFERROR(VLOOKUP(F920,[1]Trainingsarten!$A$9:$N$84,12,FALSE),"")</f>
        <v/>
      </c>
      <c r="Q920" s="316" t="s">
        <v>14</v>
      </c>
      <c r="R920" s="316" t="str">
        <f>IFERROR(VLOOKUP(F920,[1]Trainingsarten!$A$9:$N$84,14,FALSE),"")</f>
        <v/>
      </c>
      <c r="S920" s="317" t="str">
        <f t="shared" si="133"/>
        <v/>
      </c>
      <c r="T920" s="393">
        <f t="shared" si="131"/>
        <v>35.542434778413707</v>
      </c>
      <c r="U920" s="92">
        <f t="shared" si="129"/>
        <v>40.44415640839415</v>
      </c>
      <c r="V920" s="318">
        <f t="shared" si="130"/>
        <v>-3.5574660526044966E-2</v>
      </c>
      <c r="W920" s="321">
        <f t="shared" si="127"/>
        <v>0.87880272293272277</v>
      </c>
      <c r="X920" s="322"/>
      <c r="Y920" s="323"/>
      <c r="Z920" s="319"/>
      <c r="AA920" s="324"/>
      <c r="AB920" s="317"/>
    </row>
    <row r="921" spans="2:28" x14ac:dyDescent="0.2">
      <c r="B921" s="37" t="s">
        <v>27</v>
      </c>
      <c r="C921" s="325">
        <v>44009</v>
      </c>
      <c r="D921" s="318">
        <v>88</v>
      </c>
      <c r="E921" s="2277" t="s">
        <v>40</v>
      </c>
      <c r="F921" s="881" t="s">
        <v>298</v>
      </c>
      <c r="G921" s="2001">
        <v>6.5787037037037033E-2</v>
      </c>
      <c r="H921" s="1914">
        <v>16.899999999999999</v>
      </c>
      <c r="I921" s="1915">
        <f t="shared" si="132"/>
        <v>3.8927240850317774E-3</v>
      </c>
      <c r="J921" s="1916">
        <v>147</v>
      </c>
      <c r="K921" s="1917">
        <v>102</v>
      </c>
      <c r="L921" s="1916">
        <v>213.3</v>
      </c>
      <c r="M921" s="1918"/>
      <c r="N921" s="1919">
        <f t="shared" si="128"/>
        <v>1.0707384968647886</v>
      </c>
      <c r="O921" s="1920" t="s">
        <v>294</v>
      </c>
      <c r="P921" s="315" t="str">
        <f>IFERROR(VLOOKUP(F921,[1]Trainingsarten!$A$9:$N$84,12,FALSE),"")</f>
        <v/>
      </c>
      <c r="Q921" s="316" t="s">
        <v>14</v>
      </c>
      <c r="R921" s="316" t="str">
        <f>IFERROR(VLOOKUP(F921,[1]Trainingsarten!$A$9:$N$84,14,FALSE),"")</f>
        <v/>
      </c>
      <c r="S921" s="317">
        <f t="shared" si="133"/>
        <v>1.4510204081632654</v>
      </c>
      <c r="T921" s="393">
        <f t="shared" si="131"/>
        <v>45.036372667211751</v>
      </c>
      <c r="U921" s="92">
        <f t="shared" si="129"/>
        <v>41.909771732003811</v>
      </c>
      <c r="V921" s="318">
        <f t="shared" si="130"/>
        <v>4.9017216299804431</v>
      </c>
      <c r="W921" s="321">
        <f t="shared" si="127"/>
        <v>1.0746031487644767</v>
      </c>
      <c r="X921" s="322"/>
      <c r="Y921" s="323"/>
      <c r="Z921" s="319"/>
      <c r="AA921" s="324"/>
      <c r="AB921" s="317"/>
    </row>
    <row r="922" spans="2:28" ht="16" thickBot="1" x14ac:dyDescent="0.25">
      <c r="B922" s="38">
        <f>AVERAGE(W916:W922)</f>
        <v>1.0096246654086722</v>
      </c>
      <c r="C922" s="150">
        <v>44010</v>
      </c>
      <c r="D922" s="1951"/>
      <c r="E922" s="2329"/>
      <c r="F922" s="1956"/>
      <c r="G922" s="2002"/>
      <c r="H922" s="1943" t="str">
        <f>IFERROR(VLOOKUP(F922,[1]Trainingsarten!$A$9:$K$84,10,FALSE),"")</f>
        <v/>
      </c>
      <c r="I922" s="1944" t="str">
        <f t="shared" si="132"/>
        <v/>
      </c>
      <c r="J922" s="574"/>
      <c r="K922" s="1946" t="str">
        <f>IFERROR(VLOOKUP(F922,[1]Trainingsarten!$A$9:$K$84,11,FALSE),"0")</f>
        <v>0</v>
      </c>
      <c r="L922" s="574"/>
      <c r="M922" s="1947"/>
      <c r="N922" s="1948" t="str">
        <f t="shared" si="128"/>
        <v/>
      </c>
      <c r="O922" s="1949"/>
      <c r="P922" s="90" t="str">
        <f>IFERROR(VLOOKUP(F922,[1]Trainingsarten!$A$9:$N$84,12,FALSE),"")</f>
        <v/>
      </c>
      <c r="Q922" s="91" t="s">
        <v>14</v>
      </c>
      <c r="R922" s="91" t="str">
        <f>IFERROR(VLOOKUP(F922,[1]Trainingsarten!$A$9:$N$84,14,FALSE),"")</f>
        <v/>
      </c>
      <c r="S922" s="1932" t="str">
        <f t="shared" si="133"/>
        <v/>
      </c>
      <c r="T922" s="393">
        <f t="shared" si="131"/>
        <v>38.602605143324361</v>
      </c>
      <c r="U922" s="92">
        <f t="shared" si="129"/>
        <v>40.911920024098961</v>
      </c>
      <c r="V922" s="92">
        <f t="shared" si="130"/>
        <v>-3.1266009352079394</v>
      </c>
      <c r="W922" s="94">
        <f t="shared" si="127"/>
        <v>0.9435539842810039</v>
      </c>
      <c r="X922" s="1987"/>
      <c r="Y922" s="1988"/>
      <c r="AA922" s="1990"/>
      <c r="AB922" s="1991"/>
    </row>
    <row r="923" spans="2:28" ht="16" thickBot="1" x14ac:dyDescent="0.25">
      <c r="B923" s="1877">
        <f>B916+1</f>
        <v>27</v>
      </c>
      <c r="C923" s="1878">
        <v>44011</v>
      </c>
      <c r="D923" s="60"/>
      <c r="E923" s="2330"/>
      <c r="F923" s="1953"/>
      <c r="G923" s="1247"/>
      <c r="H923" s="1882" t="str">
        <f>IFERROR(VLOOKUP(F923,[1]Trainingsarten!$A$9:$K$84,10,FALSE),"")</f>
        <v/>
      </c>
      <c r="I923" s="1883" t="str">
        <f t="shared" si="132"/>
        <v/>
      </c>
      <c r="J923" s="1884"/>
      <c r="K923" s="1885" t="str">
        <f>IFERROR(VLOOKUP(F923,[1]Trainingsarten!$A$9:$K$84,11,FALSE),"0")</f>
        <v>0</v>
      </c>
      <c r="L923" s="1884"/>
      <c r="M923" s="1886"/>
      <c r="N923" s="1887" t="str">
        <f t="shared" si="128"/>
        <v/>
      </c>
      <c r="O923" s="1888"/>
      <c r="P923" s="1934" t="str">
        <f>IFERROR(VLOOKUP(F923,[1]Trainingsarten!$A$9:$N$84,12,FALSE),"")</f>
        <v/>
      </c>
      <c r="Q923" s="1890" t="s">
        <v>14</v>
      </c>
      <c r="R923" s="1890" t="str">
        <f>IFERROR(VLOOKUP(F923,[1]Trainingsarten!$A$9:$N$84,14,FALSE),"")</f>
        <v/>
      </c>
      <c r="S923" s="1891" t="str">
        <f t="shared" si="133"/>
        <v/>
      </c>
      <c r="T923" s="1938">
        <f t="shared" si="131"/>
        <v>33.087947265706596</v>
      </c>
      <c r="U923" s="1957">
        <f t="shared" si="129"/>
        <v>39.937826690191841</v>
      </c>
      <c r="V923" s="1935">
        <f t="shared" si="130"/>
        <v>2.3093148807746005</v>
      </c>
      <c r="W923" s="1939">
        <f t="shared" si="127"/>
        <v>0.82848642522234495</v>
      </c>
      <c r="X923" s="1987"/>
      <c r="Y923" s="1988"/>
      <c r="AA923" s="1990"/>
      <c r="AB923" s="1991"/>
    </row>
    <row r="924" spans="2:28" x14ac:dyDescent="0.2">
      <c r="B924" s="1894" t="s">
        <v>26</v>
      </c>
      <c r="C924" s="1992">
        <v>44012</v>
      </c>
      <c r="D924" s="1989">
        <v>89</v>
      </c>
      <c r="E924" s="2336" t="s">
        <v>40</v>
      </c>
      <c r="F924" s="2003" t="s">
        <v>299</v>
      </c>
      <c r="G924" s="1913">
        <v>4.1585648148148149E-2</v>
      </c>
      <c r="H924" s="1914">
        <v>9.74</v>
      </c>
      <c r="I924" s="1915">
        <f t="shared" si="132"/>
        <v>4.2695737318427258E-3</v>
      </c>
      <c r="J924" s="1916">
        <v>146</v>
      </c>
      <c r="K924" s="1917">
        <v>68</v>
      </c>
      <c r="L924" s="1916">
        <v>211.1</v>
      </c>
      <c r="M924" s="1918">
        <v>248</v>
      </c>
      <c r="N924" s="1919"/>
      <c r="O924" s="1920" t="s">
        <v>276</v>
      </c>
      <c r="P924" s="315" t="str">
        <f>IFERROR(VLOOKUP(F924,[1]Trainingsarten!$A$9:$N$84,12,FALSE),"")</f>
        <v/>
      </c>
      <c r="Q924" s="316" t="s">
        <v>14</v>
      </c>
      <c r="R924" s="316" t="str">
        <f>IFERROR(VLOOKUP(F924,[1]Trainingsarten!$A$9:$N$84,14,FALSE),"")</f>
        <v/>
      </c>
      <c r="S924" s="317">
        <f t="shared" si="133"/>
        <v>1.4458904109589041</v>
      </c>
      <c r="T924" s="393">
        <f t="shared" si="131"/>
        <v>38.075383370605657</v>
      </c>
      <c r="U924" s="92">
        <f t="shared" si="129"/>
        <v>40.605973673758704</v>
      </c>
      <c r="V924" s="318">
        <f t="shared" si="130"/>
        <v>6.8498794244852448</v>
      </c>
      <c r="W924" s="321">
        <f t="shared" si="127"/>
        <v>0.93767935911389255</v>
      </c>
      <c r="X924" s="322"/>
      <c r="Y924" s="323"/>
      <c r="Z924" s="319"/>
      <c r="AA924" s="324"/>
      <c r="AB924" s="317"/>
    </row>
    <row r="925" spans="2:28" ht="16" thickBot="1" x14ac:dyDescent="0.25">
      <c r="B925" s="33">
        <f>SUM(H923:H929)</f>
        <v>28.729999999999997</v>
      </c>
      <c r="C925" s="325">
        <v>44013</v>
      </c>
      <c r="D925" s="319"/>
      <c r="E925" s="2277"/>
      <c r="F925" s="881"/>
      <c r="G925" s="1913"/>
      <c r="H925" s="1914" t="str">
        <f>IFERROR(VLOOKUP(F925,[1]Trainingsarten!$A$9:$K$84,10,FALSE),"")</f>
        <v/>
      </c>
      <c r="I925" s="1915" t="str">
        <f t="shared" si="132"/>
        <v/>
      </c>
      <c r="J925" s="1916"/>
      <c r="K925" s="1917" t="str">
        <f>IFERROR(VLOOKUP(F925,[1]Trainingsarten!$A$9:$K$84,11,FALSE),"0")</f>
        <v>0</v>
      </c>
      <c r="L925" s="1916"/>
      <c r="M925" s="1918"/>
      <c r="N925" s="1919" t="str">
        <f t="shared" si="128"/>
        <v/>
      </c>
      <c r="O925" s="1920"/>
      <c r="P925" s="315" t="str">
        <f>IFERROR(VLOOKUP(F925,[1]Trainingsarten!$A$9:$N$84,12,FALSE),"")</f>
        <v/>
      </c>
      <c r="Q925" s="316" t="s">
        <v>14</v>
      </c>
      <c r="R925" s="316" t="str">
        <f>IFERROR(VLOOKUP(F925,[1]Trainingsarten!$A$9:$N$84,14,FALSE),"")</f>
        <v/>
      </c>
      <c r="S925" s="317" t="str">
        <f t="shared" si="133"/>
        <v/>
      </c>
      <c r="T925" s="393">
        <f t="shared" si="131"/>
        <v>32.636042889090561</v>
      </c>
      <c r="U925" s="92">
        <f t="shared" si="129"/>
        <v>39.639164776764453</v>
      </c>
      <c r="V925" s="318">
        <f t="shared" si="130"/>
        <v>2.5305903031530477</v>
      </c>
      <c r="W925" s="321">
        <f t="shared" si="127"/>
        <v>0.8233282177585397</v>
      </c>
      <c r="X925" s="322"/>
      <c r="Y925" s="323"/>
      <c r="Z925" s="319"/>
      <c r="AA925" s="324"/>
      <c r="AB925" s="317"/>
    </row>
    <row r="926" spans="2:28" x14ac:dyDescent="0.2">
      <c r="B926" s="35" t="s">
        <v>9</v>
      </c>
      <c r="C926" s="325">
        <v>44014</v>
      </c>
      <c r="D926" s="319"/>
      <c r="E926" s="2277"/>
      <c r="F926" s="881"/>
      <c r="G926" s="1913"/>
      <c r="H926" s="1914" t="str">
        <f>IFERROR(VLOOKUP(F926,[1]Trainingsarten!$A$9:$K$84,10,FALSE),"")</f>
        <v/>
      </c>
      <c r="I926" s="1915" t="str">
        <f t="shared" si="132"/>
        <v/>
      </c>
      <c r="J926" s="1916"/>
      <c r="K926" s="1917" t="str">
        <f>IFERROR(VLOOKUP(F926,[1]Trainingsarten!$A$9:$K$84,11,FALSE),"0")</f>
        <v>0</v>
      </c>
      <c r="L926" s="1916"/>
      <c r="M926" s="1918"/>
      <c r="N926" s="1919" t="str">
        <f t="shared" si="128"/>
        <v/>
      </c>
      <c r="O926" s="1920"/>
      <c r="P926" s="315" t="str">
        <f>IFERROR(VLOOKUP(F926,[1]Trainingsarten!$A$9:$N$84,12,FALSE),"")</f>
        <v/>
      </c>
      <c r="Q926" s="316" t="s">
        <v>14</v>
      </c>
      <c r="R926" s="316" t="str">
        <f>IFERROR(VLOOKUP(F926,[1]Trainingsarten!$A$9:$N$84,14,FALSE),"")</f>
        <v/>
      </c>
      <c r="S926" s="317" t="str">
        <f t="shared" si="133"/>
        <v/>
      </c>
      <c r="T926" s="393">
        <f t="shared" si="131"/>
        <v>27.973751047791907</v>
      </c>
      <c r="U926" s="92">
        <f t="shared" si="129"/>
        <v>38.695375139222442</v>
      </c>
      <c r="V926" s="318">
        <f t="shared" si="130"/>
        <v>7.0031218876738919</v>
      </c>
      <c r="W926" s="321">
        <f t="shared" si="127"/>
        <v>0.72292233754408364</v>
      </c>
      <c r="X926" s="322"/>
      <c r="Y926" s="323"/>
      <c r="Z926" s="319"/>
      <c r="AA926" s="324"/>
      <c r="AB926" s="317"/>
    </row>
    <row r="927" spans="2:28" ht="16" thickBot="1" x14ac:dyDescent="0.25">
      <c r="B927" s="36">
        <f>SUM(K923:K929)</f>
        <v>180</v>
      </c>
      <c r="C927" s="325">
        <v>44015</v>
      </c>
      <c r="D927" s="319">
        <v>90</v>
      </c>
      <c r="E927" s="2277" t="s">
        <v>40</v>
      </c>
      <c r="F927" s="881" t="s">
        <v>280</v>
      </c>
      <c r="G927" s="1913">
        <v>3.4641203703703702E-2</v>
      </c>
      <c r="H927" s="1914">
        <v>8.73</v>
      </c>
      <c r="I927" s="1915">
        <f t="shared" si="132"/>
        <v>3.9680645708709853E-3</v>
      </c>
      <c r="J927" s="1916">
        <v>126</v>
      </c>
      <c r="K927" s="1917">
        <v>51</v>
      </c>
      <c r="L927" s="1916">
        <v>208.4</v>
      </c>
      <c r="M927" s="1918"/>
      <c r="N927" s="1919">
        <f t="shared" si="128"/>
        <v>1.0663883332478499</v>
      </c>
      <c r="O927" s="1920" t="s">
        <v>294</v>
      </c>
      <c r="P927" s="315">
        <f>IFERROR(VLOOKUP(F927,[1]Trainingsarten!$A$9:$N$84,12,FALSE),"")</f>
        <v>178.5</v>
      </c>
      <c r="Q927" s="316" t="s">
        <v>14</v>
      </c>
      <c r="R927" s="316">
        <f>IFERROR(VLOOKUP(F927,[1]Trainingsarten!$A$9:$N$84,14,FALSE),"")</f>
        <v>204</v>
      </c>
      <c r="S927" s="317">
        <f t="shared" si="133"/>
        <v>1.6539682539682541</v>
      </c>
      <c r="T927" s="393">
        <f t="shared" si="131"/>
        <v>31.263215183821636</v>
      </c>
      <c r="U927" s="92">
        <f t="shared" si="129"/>
        <v>38.988342397812382</v>
      </c>
      <c r="V927" s="318">
        <f t="shared" si="130"/>
        <v>10.721624091430535</v>
      </c>
      <c r="W927" s="321">
        <f t="shared" si="127"/>
        <v>0.80186058860444909</v>
      </c>
      <c r="X927" s="322"/>
      <c r="Y927" s="323"/>
      <c r="Z927" s="319"/>
      <c r="AA927" s="324"/>
      <c r="AB927" s="317"/>
    </row>
    <row r="928" spans="2:28" x14ac:dyDescent="0.2">
      <c r="B928" s="37" t="s">
        <v>27</v>
      </c>
      <c r="C928" s="325">
        <v>44016</v>
      </c>
      <c r="D928" s="319"/>
      <c r="E928" s="2277"/>
      <c r="F928" s="881"/>
      <c r="G928" s="1913"/>
      <c r="H928" s="1914" t="str">
        <f>IFERROR(VLOOKUP(F928,[1]Trainingsarten!$A$9:$K$84,10,FALSE),"")</f>
        <v/>
      </c>
      <c r="I928" s="1915" t="str">
        <f t="shared" si="132"/>
        <v/>
      </c>
      <c r="J928" s="1916"/>
      <c r="K928" s="1917" t="str">
        <f>IFERROR(VLOOKUP(F928,[1]Trainingsarten!$A$9:$K$84,11,FALSE),"0")</f>
        <v>0</v>
      </c>
      <c r="L928" s="1916"/>
      <c r="M928" s="1918"/>
      <c r="N928" s="1919" t="str">
        <f t="shared" si="128"/>
        <v/>
      </c>
      <c r="O928" s="1920"/>
      <c r="P928" s="315" t="str">
        <f>IFERROR(VLOOKUP(F928,[1]Trainingsarten!$A$9:$N$84,12,FALSE),"")</f>
        <v/>
      </c>
      <c r="Q928" s="316" t="s">
        <v>14</v>
      </c>
      <c r="R928" s="316" t="str">
        <f>IFERROR(VLOOKUP(F928,[1]Trainingsarten!$A$9:$N$84,14,FALSE),"")</f>
        <v/>
      </c>
      <c r="S928" s="317" t="str">
        <f t="shared" si="133"/>
        <v/>
      </c>
      <c r="T928" s="393">
        <f t="shared" si="131"/>
        <v>26.797041586132831</v>
      </c>
      <c r="U928" s="92">
        <f t="shared" si="129"/>
        <v>38.060048531197801</v>
      </c>
      <c r="V928" s="318">
        <f t="shared" si="130"/>
        <v>7.7251272139907456</v>
      </c>
      <c r="W928" s="321">
        <f t="shared" si="127"/>
        <v>0.70407271194537002</v>
      </c>
      <c r="X928" s="322"/>
      <c r="Y928" s="323"/>
      <c r="Z928" s="319"/>
      <c r="AA928" s="324"/>
      <c r="AB928" s="317"/>
    </row>
    <row r="929" spans="2:28" ht="16" thickBot="1" x14ac:dyDescent="0.25">
      <c r="B929" s="38">
        <f>AVERAGE(W923:W929)</f>
        <v>0.80557496433716069</v>
      </c>
      <c r="C929" s="1921">
        <v>44017</v>
      </c>
      <c r="D929" s="1922">
        <v>91</v>
      </c>
      <c r="E929" s="2329" t="s">
        <v>40</v>
      </c>
      <c r="F929" s="1952" t="s">
        <v>296</v>
      </c>
      <c r="G929" s="1924">
        <v>4.0196759259259258E-2</v>
      </c>
      <c r="H929" s="1925">
        <v>10.26</v>
      </c>
      <c r="I929" s="1926">
        <f t="shared" si="132"/>
        <v>3.9178127933001223E-3</v>
      </c>
      <c r="J929" s="1927">
        <v>126</v>
      </c>
      <c r="K929" s="1928">
        <v>61</v>
      </c>
      <c r="L929" s="1927">
        <v>211.2</v>
      </c>
      <c r="M929" s="1929"/>
      <c r="N929" s="1930">
        <f t="shared" si="128"/>
        <v>1.0670297634633845</v>
      </c>
      <c r="O929" s="1931" t="s">
        <v>269</v>
      </c>
      <c r="P929" s="341">
        <f>IFERROR(VLOOKUP(F929,[1]Trainingsarten!$A$9:$N$84,12,FALSE),"")</f>
        <v>178.5</v>
      </c>
      <c r="Q929" s="342" t="s">
        <v>14</v>
      </c>
      <c r="R929" s="342">
        <f>IFERROR(VLOOKUP(F929,[1]Trainingsarten!$A$9:$N$84,14,FALSE),"")</f>
        <v>204</v>
      </c>
      <c r="S929" s="1932">
        <f t="shared" si="133"/>
        <v>1.676190476190476</v>
      </c>
      <c r="T929" s="1922">
        <f t="shared" si="131"/>
        <v>31.683178502399571</v>
      </c>
      <c r="U929" s="343">
        <f t="shared" si="129"/>
        <v>38.60623785188357</v>
      </c>
      <c r="V929" s="343">
        <f t="shared" si="130"/>
        <v>11.263006945064969</v>
      </c>
      <c r="W929" s="345">
        <f t="shared" si="127"/>
        <v>0.82067511017144534</v>
      </c>
      <c r="X929" s="322"/>
      <c r="Y929" s="323"/>
      <c r="Z929" s="319"/>
      <c r="AA929" s="324"/>
      <c r="AB929" s="317"/>
    </row>
    <row r="930" spans="2:28" ht="16" thickBot="1" x14ac:dyDescent="0.25">
      <c r="B930" s="1877">
        <f>B923+1</f>
        <v>28</v>
      </c>
      <c r="C930" s="389">
        <v>44018</v>
      </c>
      <c r="D930" s="60"/>
      <c r="E930" s="2280"/>
      <c r="F930" s="887"/>
      <c r="G930" s="1247"/>
      <c r="H930" s="1248" t="str">
        <f>IFERROR(VLOOKUP(F930,[1]Trainingsarten!$A$9:$K$84,10,FALSE),"")</f>
        <v/>
      </c>
      <c r="I930" s="888" t="str">
        <f t="shared" si="132"/>
        <v/>
      </c>
      <c r="J930" s="552"/>
      <c r="K930" s="551" t="str">
        <f>IFERROR(VLOOKUP(F930,[1]Trainingsarten!$A$9:$K$84,11,FALSE),"0")</f>
        <v>0</v>
      </c>
      <c r="L930" s="552"/>
      <c r="M930" s="809"/>
      <c r="N930" s="69" t="str">
        <f t="shared" si="128"/>
        <v/>
      </c>
      <c r="O930" s="1249"/>
      <c r="P930" s="347" t="str">
        <f>IFERROR(VLOOKUP(F930,[1]Trainingsarten!$A$9:$N$84,12,FALSE),"")</f>
        <v/>
      </c>
      <c r="Q930" s="72" t="s">
        <v>14</v>
      </c>
      <c r="R930" s="72" t="str">
        <f>IFERROR(VLOOKUP(F930,[1]Trainingsarten!$A$9:$N$84,14,FALSE),"")</f>
        <v/>
      </c>
      <c r="S930" s="1891" t="str">
        <f t="shared" si="133"/>
        <v/>
      </c>
      <c r="T930" s="2">
        <f t="shared" si="131"/>
        <v>27.157010144913919</v>
      </c>
      <c r="U930" s="4">
        <f t="shared" si="129"/>
        <v>37.687041712553011</v>
      </c>
      <c r="V930" s="349">
        <f t="shared" si="130"/>
        <v>6.9230593494839994</v>
      </c>
      <c r="W930" s="350">
        <f t="shared" si="127"/>
        <v>0.7205927796627325</v>
      </c>
      <c r="X930" s="322"/>
      <c r="Y930" s="323"/>
      <c r="Z930" s="319"/>
      <c r="AA930" s="324"/>
      <c r="AB930" s="317"/>
    </row>
    <row r="931" spans="2:28" x14ac:dyDescent="0.2">
      <c r="B931" s="1894" t="s">
        <v>26</v>
      </c>
      <c r="C931" s="325">
        <v>44019</v>
      </c>
      <c r="D931" s="319">
        <v>92</v>
      </c>
      <c r="E931" s="2277" t="s">
        <v>40</v>
      </c>
      <c r="F931" s="2004" t="s">
        <v>299</v>
      </c>
      <c r="G931" s="1913">
        <v>8.3252314814814821E-2</v>
      </c>
      <c r="H931" s="1914">
        <v>16.239999999999998</v>
      </c>
      <c r="I931" s="1915">
        <f t="shared" si="132"/>
        <v>5.1263740649516521E-3</v>
      </c>
      <c r="J931" s="1916">
        <v>141</v>
      </c>
      <c r="K931" s="1917">
        <v>113</v>
      </c>
      <c r="L931" s="1916">
        <v>187</v>
      </c>
      <c r="M931" s="1918">
        <v>676</v>
      </c>
      <c r="N931" s="1919"/>
      <c r="O931" s="1920" t="s">
        <v>276</v>
      </c>
      <c r="P931" s="315" t="str">
        <f>IFERROR(VLOOKUP(F931,[1]Trainingsarten!$A$9:$N$84,12,FALSE),"")</f>
        <v/>
      </c>
      <c r="Q931" s="316" t="s">
        <v>14</v>
      </c>
      <c r="R931" s="316" t="str">
        <f>IFERROR(VLOOKUP(F931,[1]Trainingsarten!$A$9:$N$84,14,FALSE),"")</f>
        <v/>
      </c>
      <c r="S931" s="317">
        <f t="shared" si="133"/>
        <v>1.3262411347517731</v>
      </c>
      <c r="T931" s="393">
        <f t="shared" si="131"/>
        <v>39.420294409926214</v>
      </c>
      <c r="U931" s="92">
        <f t="shared" si="129"/>
        <v>39.480207386063654</v>
      </c>
      <c r="V931" s="318">
        <f t="shared" si="130"/>
        <v>10.530031567639092</v>
      </c>
      <c r="W931" s="321">
        <f t="shared" si="127"/>
        <v>0.99848245538450264</v>
      </c>
      <c r="X931" s="322"/>
      <c r="Y931" s="323"/>
      <c r="Z931" s="319"/>
      <c r="AA931" s="324"/>
      <c r="AB931" s="317"/>
    </row>
    <row r="932" spans="2:28" ht="16" thickBot="1" x14ac:dyDescent="0.25">
      <c r="B932" s="33">
        <f>SUM(H930:H936)</f>
        <v>42.17</v>
      </c>
      <c r="C932" s="325">
        <v>44020</v>
      </c>
      <c r="D932" s="319"/>
      <c r="E932" s="2277"/>
      <c r="F932" s="881"/>
      <c r="G932" s="1913"/>
      <c r="H932" s="1914" t="str">
        <f>IFERROR(VLOOKUP(F932,[1]Trainingsarten!$A$9:$K$84,10,FALSE),"")</f>
        <v/>
      </c>
      <c r="I932" s="1915" t="str">
        <f t="shared" si="132"/>
        <v/>
      </c>
      <c r="J932" s="1916"/>
      <c r="K932" s="1917" t="str">
        <f>IFERROR(VLOOKUP(F932,[1]Trainingsarten!$A$9:$K$84,11,FALSE),"0")</f>
        <v>0</v>
      </c>
      <c r="L932" s="1916"/>
      <c r="M932" s="1918"/>
      <c r="N932" s="1919" t="str">
        <f t="shared" si="128"/>
        <v/>
      </c>
      <c r="O932" s="1920"/>
      <c r="P932" s="315" t="str">
        <f>IFERROR(VLOOKUP(F932,[1]Trainingsarten!$A$9:$N$84,12,FALSE),"")</f>
        <v/>
      </c>
      <c r="Q932" s="316" t="s">
        <v>14</v>
      </c>
      <c r="R932" s="316" t="str">
        <f>IFERROR(VLOOKUP(F932,[1]Trainingsarten!$A$9:$N$84,14,FALSE),"")</f>
        <v/>
      </c>
      <c r="S932" s="317" t="str">
        <f t="shared" si="133"/>
        <v/>
      </c>
      <c r="T932" s="393">
        <f t="shared" si="131"/>
        <v>33.788823779936756</v>
      </c>
      <c r="U932" s="92">
        <f t="shared" si="129"/>
        <v>38.540202448300235</v>
      </c>
      <c r="V932" s="318">
        <f t="shared" si="130"/>
        <v>5.9912976137439955E-2</v>
      </c>
      <c r="W932" s="321">
        <f t="shared" si="127"/>
        <v>0.87671630228883157</v>
      </c>
      <c r="X932" s="322"/>
      <c r="Y932" s="323"/>
      <c r="Z932" s="319"/>
      <c r="AA932" s="324"/>
      <c r="AB932" s="317"/>
    </row>
    <row r="933" spans="2:28" x14ac:dyDescent="0.2">
      <c r="B933" s="35" t="s">
        <v>9</v>
      </c>
      <c r="C933" s="325">
        <v>44021</v>
      </c>
      <c r="D933" s="319"/>
      <c r="E933" s="2277"/>
      <c r="F933" s="881"/>
      <c r="G933" s="1913"/>
      <c r="H933" s="1914" t="str">
        <f>IFERROR(VLOOKUP(F933,[1]Trainingsarten!$A$9:$K$84,10,FALSE),"")</f>
        <v/>
      </c>
      <c r="I933" s="1915" t="str">
        <f t="shared" si="132"/>
        <v/>
      </c>
      <c r="J933" s="1916"/>
      <c r="K933" s="1917" t="str">
        <f>IFERROR(VLOOKUP(F933,[1]Trainingsarten!$A$9:$K$84,11,FALSE),"0")</f>
        <v>0</v>
      </c>
      <c r="L933" s="1916"/>
      <c r="M933" s="1918"/>
      <c r="N933" s="1919" t="str">
        <f t="shared" si="128"/>
        <v/>
      </c>
      <c r="O933" s="1920"/>
      <c r="P933" s="315" t="str">
        <f>IFERROR(VLOOKUP(F933,[1]Trainingsarten!$A$9:$N$84,12,FALSE),"")</f>
        <v/>
      </c>
      <c r="Q933" s="316" t="s">
        <v>14</v>
      </c>
      <c r="R933" s="316" t="str">
        <f>IFERROR(VLOOKUP(F933,[1]Trainingsarten!$A$9:$N$84,14,FALSE),"")</f>
        <v/>
      </c>
      <c r="S933" s="317" t="str">
        <f t="shared" si="133"/>
        <v/>
      </c>
      <c r="T933" s="393">
        <f t="shared" si="131"/>
        <v>28.961848954231506</v>
      </c>
      <c r="U933" s="92">
        <f t="shared" si="129"/>
        <v>37.622578580483562</v>
      </c>
      <c r="V933" s="318">
        <f t="shared" si="130"/>
        <v>4.7513786683634791</v>
      </c>
      <c r="W933" s="321">
        <f t="shared" si="127"/>
        <v>0.76979968005848631</v>
      </c>
      <c r="X933" s="322"/>
      <c r="Y933" s="323"/>
      <c r="Z933" s="319"/>
      <c r="AA933" s="324"/>
      <c r="AB933" s="317"/>
    </row>
    <row r="934" spans="2:28" ht="16" thickBot="1" x14ac:dyDescent="0.25">
      <c r="B934" s="36">
        <f>SUM(K930:K936)</f>
        <v>260</v>
      </c>
      <c r="C934" s="325">
        <v>44022</v>
      </c>
      <c r="D934" s="319">
        <v>93</v>
      </c>
      <c r="E934" s="2277" t="s">
        <v>40</v>
      </c>
      <c r="F934" s="881" t="s">
        <v>278</v>
      </c>
      <c r="G934" s="1913">
        <v>4.6620370370370368E-2</v>
      </c>
      <c r="H934" s="1914">
        <v>10.68</v>
      </c>
      <c r="I934" s="1915">
        <f t="shared" si="132"/>
        <v>4.365203218199473E-3</v>
      </c>
      <c r="J934" s="1916">
        <v>121</v>
      </c>
      <c r="K934" s="1917">
        <v>60</v>
      </c>
      <c r="L934" s="1916">
        <v>195</v>
      </c>
      <c r="M934" s="1918"/>
      <c r="N934" s="1919"/>
      <c r="O934" s="1920" t="s">
        <v>294</v>
      </c>
      <c r="P934" s="315">
        <f>IFERROR(VLOOKUP(F934,[1]Trainingsarten!$A$9:$N$84,12,FALSE),"")</f>
        <v>205</v>
      </c>
      <c r="Q934" s="316" t="s">
        <v>14</v>
      </c>
      <c r="R934" s="316">
        <f>IFERROR(VLOOKUP(F934,[1]Trainingsarten!$A$9:$N$84,14,FALSE),"")</f>
        <v>224.4</v>
      </c>
      <c r="S934" s="317">
        <f t="shared" si="133"/>
        <v>1.6115702479338843</v>
      </c>
      <c r="T934" s="393">
        <f t="shared" si="131"/>
        <v>33.395870532198437</v>
      </c>
      <c r="U934" s="92">
        <f t="shared" si="129"/>
        <v>38.155374328567284</v>
      </c>
      <c r="V934" s="318">
        <f t="shared" si="130"/>
        <v>8.6607296262520563</v>
      </c>
      <c r="W934" s="321">
        <f t="shared" si="127"/>
        <v>0.87525993703053884</v>
      </c>
      <c r="X934" s="322"/>
      <c r="Y934" s="323"/>
      <c r="Z934" s="319"/>
      <c r="AA934" s="324"/>
      <c r="AB934" s="317"/>
    </row>
    <row r="935" spans="2:28" x14ac:dyDescent="0.2">
      <c r="B935" s="37" t="s">
        <v>27</v>
      </c>
      <c r="C935" s="325">
        <v>44023</v>
      </c>
      <c r="D935" s="319"/>
      <c r="E935" s="2277"/>
      <c r="F935" s="881"/>
      <c r="G935" s="1913"/>
      <c r="H935" s="1914" t="str">
        <f>IFERROR(VLOOKUP(F935,[1]Trainingsarten!$A$9:$K$84,10,FALSE),"")</f>
        <v/>
      </c>
      <c r="I935" s="1915" t="str">
        <f t="shared" si="132"/>
        <v/>
      </c>
      <c r="J935" s="1916"/>
      <c r="K935" s="1917" t="str">
        <f>IFERROR(VLOOKUP(F935,[1]Trainingsarten!$A$9:$K$84,11,FALSE),"0")</f>
        <v>0</v>
      </c>
      <c r="L935" s="1916"/>
      <c r="M935" s="1918"/>
      <c r="N935" s="1919" t="str">
        <f t="shared" si="128"/>
        <v/>
      </c>
      <c r="O935" s="1920"/>
      <c r="P935" s="315" t="str">
        <f>IFERROR(VLOOKUP(F935,[1]Trainingsarten!$A$9:$N$84,12,FALSE),"")</f>
        <v/>
      </c>
      <c r="Q935" s="316" t="s">
        <v>14</v>
      </c>
      <c r="R935" s="316" t="str">
        <f>IFERROR(VLOOKUP(F935,[1]Trainingsarten!$A$9:$N$84,14,FALSE),"")</f>
        <v/>
      </c>
      <c r="S935" s="317" t="str">
        <f t="shared" si="133"/>
        <v/>
      </c>
      <c r="T935" s="393">
        <f t="shared" si="131"/>
        <v>28.625031884741517</v>
      </c>
      <c r="U935" s="92">
        <f t="shared" si="129"/>
        <v>37.246913035029969</v>
      </c>
      <c r="V935" s="318">
        <f t="shared" si="130"/>
        <v>4.7595037963688469</v>
      </c>
      <c r="W935" s="321">
        <f t="shared" si="127"/>
        <v>0.76852092031949748</v>
      </c>
      <c r="X935" s="322"/>
      <c r="Y935" s="323"/>
      <c r="Z935" s="319"/>
      <c r="AA935" s="324"/>
      <c r="AB935" s="317"/>
    </row>
    <row r="936" spans="2:28" ht="16" thickBot="1" x14ac:dyDescent="0.25">
      <c r="B936" s="38">
        <f>AVERAGE(W930:W936)</f>
        <v>0.85302787700484761</v>
      </c>
      <c r="C936" s="150">
        <v>44024</v>
      </c>
      <c r="D936" s="393">
        <v>94</v>
      </c>
      <c r="E936" s="2281" t="s">
        <v>288</v>
      </c>
      <c r="F936" s="1956" t="s">
        <v>285</v>
      </c>
      <c r="G936" s="1257">
        <v>6.1307870370370367E-2</v>
      </c>
      <c r="H936" s="1943">
        <v>15.25</v>
      </c>
      <c r="I936" s="1944">
        <f t="shared" si="132"/>
        <v>4.0201882210078926E-3</v>
      </c>
      <c r="J936" s="574">
        <v>132</v>
      </c>
      <c r="K936" s="1946">
        <v>87</v>
      </c>
      <c r="L936" s="574">
        <v>203.8</v>
      </c>
      <c r="M936" s="1947"/>
      <c r="N936" s="1948">
        <f t="shared" si="128"/>
        <v>1.0565486665035477</v>
      </c>
      <c r="O936" s="1949" t="s">
        <v>294</v>
      </c>
      <c r="P936" s="90">
        <f>IFERROR(VLOOKUP(F936,[1]Trainingsarten!$A$9:$N$84,12,FALSE),"")</f>
        <v>205</v>
      </c>
      <c r="Q936" s="91" t="s">
        <v>14</v>
      </c>
      <c r="R936" s="91">
        <f>IFERROR(VLOOKUP(F936,[1]Trainingsarten!$A$9:$N$84,14,FALSE),"")</f>
        <v>224.4</v>
      </c>
      <c r="S936" s="1932">
        <f t="shared" si="133"/>
        <v>1.5439393939393939</v>
      </c>
      <c r="T936" s="393">
        <f t="shared" si="131"/>
        <v>36.964313044064156</v>
      </c>
      <c r="U936" s="92">
        <f t="shared" si="129"/>
        <v>38.431510343719729</v>
      </c>
      <c r="V936" s="92">
        <f t="shared" si="130"/>
        <v>8.621881150288452</v>
      </c>
      <c r="W936" s="94">
        <f t="shared" si="127"/>
        <v>0.96182306428934461</v>
      </c>
      <c r="X936" s="1987"/>
      <c r="Y936" s="1988"/>
      <c r="AA936" s="1990"/>
      <c r="AB936" s="1991"/>
    </row>
    <row r="937" spans="2:28" ht="16" thickBot="1" x14ac:dyDescent="0.25">
      <c r="B937" s="1877">
        <f>B930+1</f>
        <v>29</v>
      </c>
      <c r="C937" s="1878">
        <v>44025</v>
      </c>
      <c r="D937" s="1879"/>
      <c r="E937" s="2328"/>
      <c r="F937" s="1953"/>
      <c r="G937" s="1881"/>
      <c r="H937" s="1882" t="str">
        <f>IFERROR(VLOOKUP(F937,[1]Trainingsarten!$A$9:$K$84,10,FALSE),"")</f>
        <v/>
      </c>
      <c r="I937" s="1883" t="str">
        <f t="shared" si="132"/>
        <v/>
      </c>
      <c r="J937" s="1884"/>
      <c r="K937" s="1885" t="str">
        <f>IFERROR(VLOOKUP(F937,[1]Trainingsarten!$A$9:$K$84,11,FALSE),"0")</f>
        <v>0</v>
      </c>
      <c r="L937" s="1884"/>
      <c r="M937" s="1886"/>
      <c r="N937" s="1887" t="str">
        <f t="shared" si="128"/>
        <v/>
      </c>
      <c r="O937" s="1888"/>
      <c r="P937" s="1934" t="str">
        <f>IFERROR(VLOOKUP(F937,[1]Trainingsarten!$A$9:$N$84,12,FALSE),"")</f>
        <v/>
      </c>
      <c r="Q937" s="1890" t="s">
        <v>14</v>
      </c>
      <c r="R937" s="1890" t="str">
        <f>IFERROR(VLOOKUP(F937,[1]Trainingsarten!$A$9:$N$84,14,FALSE),"")</f>
        <v/>
      </c>
      <c r="S937" s="1891" t="str">
        <f t="shared" si="133"/>
        <v/>
      </c>
      <c r="T937" s="1938">
        <f t="shared" si="131"/>
        <v>31.683696894912131</v>
      </c>
      <c r="U937" s="1277">
        <f t="shared" si="129"/>
        <v>37.516474383154971</v>
      </c>
      <c r="V937" s="1935">
        <f t="shared" si="130"/>
        <v>1.4671972996555738</v>
      </c>
      <c r="W937" s="1939">
        <f t="shared" ref="W937:W1000" si="134">T937/U937</f>
        <v>0.84452756864430267</v>
      </c>
      <c r="X937" s="1987"/>
      <c r="Y937" s="1988"/>
      <c r="AA937" s="1990"/>
      <c r="AB937" s="1991"/>
    </row>
    <row r="938" spans="2:28" x14ac:dyDescent="0.2">
      <c r="B938" s="1894" t="s">
        <v>26</v>
      </c>
      <c r="C938" s="1992">
        <v>44026</v>
      </c>
      <c r="D938" s="1989">
        <v>95</v>
      </c>
      <c r="E938" s="2336" t="s">
        <v>40</v>
      </c>
      <c r="F938" s="2003" t="s">
        <v>299</v>
      </c>
      <c r="G938" s="1913">
        <v>7.4166666666666659E-2</v>
      </c>
      <c r="H938" s="1914">
        <v>15.32</v>
      </c>
      <c r="I938" s="1915">
        <f t="shared" si="132"/>
        <v>4.8411662315056567E-3</v>
      </c>
      <c r="J938" s="1916">
        <v>142</v>
      </c>
      <c r="K938" s="1917">
        <v>104</v>
      </c>
      <c r="L938" s="1916">
        <v>195.9</v>
      </c>
      <c r="M938" s="1918">
        <v>567</v>
      </c>
      <c r="N938" s="1919"/>
      <c r="O938" s="1920" t="s">
        <v>276</v>
      </c>
      <c r="P938" s="315" t="str">
        <f>IFERROR(VLOOKUP(F938,[1]Trainingsarten!$A$9:$N$84,12,FALSE),"")</f>
        <v/>
      </c>
      <c r="Q938" s="316" t="s">
        <v>14</v>
      </c>
      <c r="R938" s="316" t="str">
        <f>IFERROR(VLOOKUP(F938,[1]Trainingsarten!$A$9:$N$84,14,FALSE),"")</f>
        <v/>
      </c>
      <c r="S938" s="317">
        <f t="shared" si="133"/>
        <v>1.3795774647887324</v>
      </c>
      <c r="T938" s="393">
        <f t="shared" si="131"/>
        <v>42.014597338496117</v>
      </c>
      <c r="U938" s="92">
        <f t="shared" si="129"/>
        <v>39.099415469270326</v>
      </c>
      <c r="V938" s="318">
        <f t="shared" si="130"/>
        <v>5.83277748824284</v>
      </c>
      <c r="W938" s="321">
        <f t="shared" si="134"/>
        <v>1.0745581956721819</v>
      </c>
      <c r="X938" s="322"/>
      <c r="Y938" s="323"/>
      <c r="Z938" s="319"/>
      <c r="AA938" s="324"/>
      <c r="AB938" s="317"/>
    </row>
    <row r="939" spans="2:28" ht="16" thickBot="1" x14ac:dyDescent="0.25">
      <c r="B939" s="33">
        <f>SUM(H937:H943)</f>
        <v>41.04</v>
      </c>
      <c r="C939" s="325">
        <v>44027</v>
      </c>
      <c r="D939" s="319"/>
      <c r="E939" s="2277"/>
      <c r="F939" s="881"/>
      <c r="G939" s="1913"/>
      <c r="H939" s="1914" t="str">
        <f>IFERROR(VLOOKUP(F939,[1]Trainingsarten!$A$9:$K$84,10,FALSE),"")</f>
        <v/>
      </c>
      <c r="I939" s="1915" t="str">
        <f t="shared" si="132"/>
        <v/>
      </c>
      <c r="J939" s="1916"/>
      <c r="K939" s="1917" t="str">
        <f>IFERROR(VLOOKUP(F939,[1]Trainingsarten!$A$9:$K$84,11,FALSE),"0")</f>
        <v>0</v>
      </c>
      <c r="L939" s="1916"/>
      <c r="M939" s="1918"/>
      <c r="N939" s="1919" t="str">
        <f t="shared" si="128"/>
        <v/>
      </c>
      <c r="O939" s="1920"/>
      <c r="P939" s="315" t="str">
        <f>IFERROR(VLOOKUP(F939,[1]Trainingsarten!$A$9:$N$84,12,FALSE),"")</f>
        <v/>
      </c>
      <c r="Q939" s="316" t="s">
        <v>14</v>
      </c>
      <c r="R939" s="316" t="str">
        <f>IFERROR(VLOOKUP(F939,[1]Trainingsarten!$A$9:$N$84,14,FALSE),"")</f>
        <v/>
      </c>
      <c r="S939" s="317" t="str">
        <f t="shared" si="133"/>
        <v/>
      </c>
      <c r="T939" s="393">
        <f t="shared" si="131"/>
        <v>36.01251200442524</v>
      </c>
      <c r="U939" s="92">
        <f t="shared" si="129"/>
        <v>38.168477005716269</v>
      </c>
      <c r="V939" s="318">
        <f t="shared" si="130"/>
        <v>-2.9151818692257905</v>
      </c>
      <c r="W939" s="321">
        <f t="shared" si="134"/>
        <v>0.94351451327313518</v>
      </c>
      <c r="X939" s="322"/>
      <c r="Y939" s="323"/>
      <c r="Z939" s="319"/>
      <c r="AA939" s="324"/>
      <c r="AB939" s="317"/>
    </row>
    <row r="940" spans="2:28" x14ac:dyDescent="0.2">
      <c r="B940" s="35" t="s">
        <v>9</v>
      </c>
      <c r="C940" s="325">
        <v>44028</v>
      </c>
      <c r="D940" s="319"/>
      <c r="E940" s="2277"/>
      <c r="F940" s="881"/>
      <c r="G940" s="1913"/>
      <c r="H940" s="1914" t="str">
        <f>IFERROR(VLOOKUP(F940,[1]Trainingsarten!$A$9:$K$84,10,FALSE),"")</f>
        <v/>
      </c>
      <c r="I940" s="1915" t="str">
        <f t="shared" si="132"/>
        <v/>
      </c>
      <c r="J940" s="1916"/>
      <c r="K940" s="1917" t="str">
        <f>IFERROR(VLOOKUP(F940,[1]Trainingsarten!$A$9:$K$84,11,FALSE),"0")</f>
        <v>0</v>
      </c>
      <c r="L940" s="1916"/>
      <c r="M940" s="1918"/>
      <c r="N940" s="1919" t="str">
        <f t="shared" si="128"/>
        <v/>
      </c>
      <c r="O940" s="1920"/>
      <c r="P940" s="315" t="str">
        <f>IFERROR(VLOOKUP(F940,[1]Trainingsarten!$A$9:$N$84,12,FALSE),"")</f>
        <v/>
      </c>
      <c r="Q940" s="316" t="s">
        <v>14</v>
      </c>
      <c r="R940" s="316" t="str">
        <f>IFERROR(VLOOKUP(F940,[1]Trainingsarten!$A$9:$N$84,14,FALSE),"")</f>
        <v/>
      </c>
      <c r="S940" s="317" t="str">
        <f t="shared" si="133"/>
        <v/>
      </c>
      <c r="T940" s="393">
        <f t="shared" si="131"/>
        <v>30.867867432364491</v>
      </c>
      <c r="U940" s="92">
        <f t="shared" si="129"/>
        <v>37.259703743675409</v>
      </c>
      <c r="V940" s="318">
        <f t="shared" si="130"/>
        <v>2.1559650012910296</v>
      </c>
      <c r="W940" s="321">
        <f t="shared" si="134"/>
        <v>0.82845176775202112</v>
      </c>
      <c r="X940" s="1954"/>
      <c r="Y940" s="1955"/>
      <c r="Z940" s="319"/>
      <c r="AA940" s="324"/>
      <c r="AB940" s="317"/>
    </row>
    <row r="941" spans="2:28" ht="16" thickBot="1" x14ac:dyDescent="0.25">
      <c r="B941" s="36">
        <f>SUM(K937:K943)</f>
        <v>259</v>
      </c>
      <c r="C941" s="325">
        <v>44029</v>
      </c>
      <c r="D941" s="319">
        <v>96</v>
      </c>
      <c r="E941" s="2277" t="s">
        <v>40</v>
      </c>
      <c r="F941" s="881" t="s">
        <v>278</v>
      </c>
      <c r="G941" s="1913">
        <v>4.0393518518518516E-2</v>
      </c>
      <c r="H941" s="1914">
        <v>10.76</v>
      </c>
      <c r="I941" s="1915">
        <f t="shared" si="132"/>
        <v>3.7540444719812746E-3</v>
      </c>
      <c r="J941" s="1916">
        <v>138</v>
      </c>
      <c r="K941" s="1917">
        <v>67</v>
      </c>
      <c r="L941" s="1916">
        <v>221.3</v>
      </c>
      <c r="M941" s="1918"/>
      <c r="N941" s="1919">
        <f t="shared" si="128"/>
        <v>1.071321367141985</v>
      </c>
      <c r="O941" s="1920" t="s">
        <v>294</v>
      </c>
      <c r="P941" s="315">
        <f>IFERROR(VLOOKUP(F941,[1]Trainingsarten!$A$9:$N$84,12,FALSE),"")</f>
        <v>205</v>
      </c>
      <c r="Q941" s="316" t="s">
        <v>14</v>
      </c>
      <c r="R941" s="316">
        <f>IFERROR(VLOOKUP(F941,[1]Trainingsarten!$A$9:$N$84,14,FALSE),"")</f>
        <v>224.4</v>
      </c>
      <c r="S941" s="317">
        <f t="shared" si="133"/>
        <v>1.6036231884057972</v>
      </c>
      <c r="T941" s="393">
        <f t="shared" si="131"/>
        <v>36.029600656312418</v>
      </c>
      <c r="U941" s="92">
        <f t="shared" si="129"/>
        <v>37.967806035492664</v>
      </c>
      <c r="V941" s="318">
        <f t="shared" si="130"/>
        <v>6.391836311310918</v>
      </c>
      <c r="W941" s="321">
        <f t="shared" si="134"/>
        <v>0.948951346375706</v>
      </c>
      <c r="X941" s="1954"/>
      <c r="Y941" s="1955"/>
      <c r="Z941" s="319"/>
      <c r="AA941" s="324"/>
      <c r="AB941" s="317"/>
    </row>
    <row r="942" spans="2:28" x14ac:dyDescent="0.2">
      <c r="B942" s="37" t="s">
        <v>27</v>
      </c>
      <c r="C942" s="325">
        <v>44030</v>
      </c>
      <c r="D942" s="319"/>
      <c r="E942" s="2277"/>
      <c r="F942" s="881"/>
      <c r="G942" s="1913"/>
      <c r="H942" s="1914" t="str">
        <f>IFERROR(VLOOKUP(F942,[1]Trainingsarten!$A$9:$K$84,10,FALSE),"")</f>
        <v/>
      </c>
      <c r="I942" s="1915" t="str">
        <f t="shared" si="132"/>
        <v/>
      </c>
      <c r="J942" s="1916"/>
      <c r="K942" s="1917" t="str">
        <f>IFERROR(VLOOKUP(F942,[1]Trainingsarten!$A$9:$K$84,11,FALSE),"0")</f>
        <v>0</v>
      </c>
      <c r="L942" s="1916"/>
      <c r="M942" s="1918"/>
      <c r="N942" s="1919" t="str">
        <f t="shared" ref="N942:N1005" si="135">IFERROR((L942/67)/(1/(I942*24)/3.6),"")</f>
        <v/>
      </c>
      <c r="O942" s="1920"/>
      <c r="P942" s="315" t="str">
        <f>IFERROR(VLOOKUP(F942,[1]Trainingsarten!$A$9:$N$84,12,FALSE),"")</f>
        <v/>
      </c>
      <c r="Q942" s="316" t="s">
        <v>14</v>
      </c>
      <c r="R942" s="316" t="str">
        <f>IFERROR(VLOOKUP(F942,[1]Trainingsarten!$A$9:$N$84,14,FALSE),"")</f>
        <v/>
      </c>
      <c r="S942" s="317" t="str">
        <f t="shared" si="133"/>
        <v/>
      </c>
      <c r="T942" s="393">
        <f t="shared" si="131"/>
        <v>30.882514848267789</v>
      </c>
      <c r="U942" s="92">
        <f t="shared" si="129"/>
        <v>37.063810653695221</v>
      </c>
      <c r="V942" s="318">
        <f t="shared" si="130"/>
        <v>1.9382053791802463</v>
      </c>
      <c r="W942" s="321">
        <f t="shared" si="134"/>
        <v>0.83322557242744921</v>
      </c>
      <c r="X942" s="1954"/>
      <c r="Y942" s="1955"/>
      <c r="Z942" s="319"/>
      <c r="AA942" s="324"/>
      <c r="AB942" s="317"/>
    </row>
    <row r="943" spans="2:28" ht="16" thickBot="1" x14ac:dyDescent="0.25">
      <c r="B943" s="38">
        <f>AVERAGE(W937:W943)</f>
        <v>0.92760431306111613</v>
      </c>
      <c r="C943" s="1921">
        <v>44031</v>
      </c>
      <c r="D943" s="1922">
        <v>97</v>
      </c>
      <c r="E943" s="2329" t="s">
        <v>288</v>
      </c>
      <c r="F943" s="1952" t="s">
        <v>285</v>
      </c>
      <c r="G943" s="1924">
        <v>5.873842592592593E-2</v>
      </c>
      <c r="H943" s="1925">
        <v>14.96</v>
      </c>
      <c r="I943" s="1926">
        <f t="shared" si="132"/>
        <v>3.9263653693800754E-3</v>
      </c>
      <c r="J943" s="1927">
        <v>138</v>
      </c>
      <c r="K943" s="1928">
        <v>88</v>
      </c>
      <c r="L943" s="1927">
        <v>209.2</v>
      </c>
      <c r="M943" s="1929"/>
      <c r="N943" s="1930">
        <f t="shared" si="135"/>
        <v>1.0592325804134408</v>
      </c>
      <c r="O943" s="1931" t="s">
        <v>269</v>
      </c>
      <c r="P943" s="341">
        <f>IFERROR(VLOOKUP(F943,[1]Trainingsarten!$A$9:$N$84,12,FALSE),"")</f>
        <v>205</v>
      </c>
      <c r="Q943" s="342" t="s">
        <v>14</v>
      </c>
      <c r="R943" s="342">
        <f>IFERROR(VLOOKUP(F943,[1]Trainingsarten!$A$9:$N$84,14,FALSE),"")</f>
        <v>224.4</v>
      </c>
      <c r="S943" s="1932">
        <f t="shared" si="133"/>
        <v>1.5159420289855072</v>
      </c>
      <c r="T943" s="1922">
        <f t="shared" si="131"/>
        <v>39.042155584229533</v>
      </c>
      <c r="U943" s="343">
        <f t="shared" si="129"/>
        <v>38.27657706670248</v>
      </c>
      <c r="V943" s="343">
        <f t="shared" si="130"/>
        <v>6.1812958054274318</v>
      </c>
      <c r="W943" s="345">
        <f t="shared" si="134"/>
        <v>1.0200012272830175</v>
      </c>
      <c r="X943" s="322"/>
      <c r="Y943" s="323"/>
      <c r="Z943" s="319"/>
      <c r="AA943" s="324"/>
      <c r="AB943" s="317"/>
    </row>
    <row r="944" spans="2:28" ht="16" thickBot="1" x14ac:dyDescent="0.25">
      <c r="B944" s="1877">
        <f>B937+1</f>
        <v>30</v>
      </c>
      <c r="C944" s="389">
        <v>44032</v>
      </c>
      <c r="D944" s="60"/>
      <c r="E944" s="2280"/>
      <c r="F944" s="887"/>
      <c r="G944" s="1247"/>
      <c r="H944" s="1248" t="str">
        <f>IFERROR(VLOOKUP(F944,[1]Trainingsarten!$A$9:$K$84,10,FALSE),"")</f>
        <v/>
      </c>
      <c r="I944" s="888" t="str">
        <f t="shared" si="132"/>
        <v/>
      </c>
      <c r="J944" s="552"/>
      <c r="K944" s="551" t="str">
        <f>IFERROR(VLOOKUP(F944,[1]Trainingsarten!$A$9:$K$84,11,FALSE),"0")</f>
        <v>0</v>
      </c>
      <c r="L944" s="552"/>
      <c r="M944" s="809"/>
      <c r="N944" s="69" t="str">
        <f t="shared" si="135"/>
        <v/>
      </c>
      <c r="O944" s="1249"/>
      <c r="P944" s="347" t="str">
        <f>IFERROR(VLOOKUP(F944,[1]Trainingsarten!$A$9:$N$84,12,FALSE),"")</f>
        <v/>
      </c>
      <c r="Q944" s="72" t="s">
        <v>14</v>
      </c>
      <c r="R944" s="72" t="str">
        <f>IFERROR(VLOOKUP(F944,[1]Trainingsarten!$A$9:$N$84,14,FALSE),"")</f>
        <v/>
      </c>
      <c r="S944" s="1250" t="str">
        <f t="shared" si="133"/>
        <v/>
      </c>
      <c r="T944" s="2">
        <f t="shared" si="131"/>
        <v>33.464704786482457</v>
      </c>
      <c r="U944" s="4">
        <f t="shared" si="129"/>
        <v>37.365229993685752</v>
      </c>
      <c r="V944" s="349">
        <f t="shared" si="130"/>
        <v>-0.76557851752705375</v>
      </c>
      <c r="W944" s="350">
        <f t="shared" si="134"/>
        <v>0.89561083371191785</v>
      </c>
      <c r="X944" s="322"/>
      <c r="Y944" s="323"/>
      <c r="Z944" s="319"/>
      <c r="AA944" s="324"/>
      <c r="AB944" s="317"/>
    </row>
    <row r="945" spans="2:28" x14ac:dyDescent="0.2">
      <c r="B945" s="1876" t="s">
        <v>26</v>
      </c>
      <c r="C945" s="325">
        <v>44033</v>
      </c>
      <c r="D945" s="319"/>
      <c r="E945" s="2277"/>
      <c r="F945" s="881"/>
      <c r="G945" s="1913"/>
      <c r="H945" s="1914" t="str">
        <f>IFERROR(VLOOKUP(F945,[1]Trainingsarten!$A$9:$K$84,10,FALSE),"")</f>
        <v/>
      </c>
      <c r="I945" s="1915" t="str">
        <f t="shared" si="132"/>
        <v/>
      </c>
      <c r="J945" s="1916"/>
      <c r="K945" s="1917" t="str">
        <f>IFERROR(VLOOKUP(F945,[1]Trainingsarten!$A$9:$K$84,11,FALSE),"0")</f>
        <v>0</v>
      </c>
      <c r="L945" s="1916"/>
      <c r="M945" s="1918"/>
      <c r="N945" s="1919" t="str">
        <f t="shared" si="135"/>
        <v/>
      </c>
      <c r="O945" s="1920"/>
      <c r="P945" s="315" t="str">
        <f>IFERROR(VLOOKUP(F945,[1]Trainingsarten!$A$9:$N$84,12,FALSE),"")</f>
        <v/>
      </c>
      <c r="Q945" s="316" t="s">
        <v>14</v>
      </c>
      <c r="R945" s="316" t="str">
        <f>IFERROR(VLOOKUP(F945,[1]Trainingsarten!$A$9:$N$84,14,FALSE),"")</f>
        <v/>
      </c>
      <c r="S945" s="317" t="str">
        <f t="shared" si="133"/>
        <v/>
      </c>
      <c r="T945" s="393">
        <f t="shared" si="131"/>
        <v>28.68403267412782</v>
      </c>
      <c r="U945" s="92">
        <f t="shared" si="129"/>
        <v>36.475581660502755</v>
      </c>
      <c r="V945" s="318">
        <f t="shared" si="130"/>
        <v>3.9005252072032945</v>
      </c>
      <c r="W945" s="321">
        <f t="shared" si="134"/>
        <v>0.7863900003324158</v>
      </c>
      <c r="X945" s="322"/>
      <c r="Y945" s="323"/>
      <c r="Z945" s="319"/>
      <c r="AA945" s="324"/>
      <c r="AB945" s="317"/>
    </row>
    <row r="946" spans="2:28" ht="16" thickBot="1" x14ac:dyDescent="0.25">
      <c r="B946" s="33">
        <f>SUM(H944:H950)</f>
        <v>35.78</v>
      </c>
      <c r="C946" s="325">
        <v>44034</v>
      </c>
      <c r="D946" s="319"/>
      <c r="E946" s="2277"/>
      <c r="F946" s="881"/>
      <c r="G946" s="1913"/>
      <c r="H946" s="1914" t="str">
        <f>IFERROR(VLOOKUP(F946,[1]Trainingsarten!$A$9:$K$84,10,FALSE),"")</f>
        <v/>
      </c>
      <c r="I946" s="1915" t="str">
        <f t="shared" si="132"/>
        <v/>
      </c>
      <c r="J946" s="1916"/>
      <c r="K946" s="1917" t="str">
        <f>IFERROR(VLOOKUP(F946,[1]Trainingsarten!$A$9:$K$84,11,FALSE),"0")</f>
        <v>0</v>
      </c>
      <c r="L946" s="1916"/>
      <c r="M946" s="1918"/>
      <c r="N946" s="1919" t="str">
        <f t="shared" si="135"/>
        <v/>
      </c>
      <c r="O946" s="1920"/>
      <c r="P946" s="315" t="str">
        <f>IFERROR(VLOOKUP(F946,[1]Trainingsarten!$A$9:$N$84,12,FALSE),"")</f>
        <v/>
      </c>
      <c r="Q946" s="316" t="s">
        <v>14</v>
      </c>
      <c r="R946" s="316" t="str">
        <f>IFERROR(VLOOKUP(F946,[1]Trainingsarten!$A$9:$N$84,14,FALSE),"")</f>
        <v/>
      </c>
      <c r="S946" s="317" t="str">
        <f t="shared" si="133"/>
        <v/>
      </c>
      <c r="T946" s="393">
        <f t="shared" si="131"/>
        <v>24.586313720680991</v>
      </c>
      <c r="U946" s="92">
        <f t="shared" si="129"/>
        <v>35.607115430490786</v>
      </c>
      <c r="V946" s="318">
        <f t="shared" si="130"/>
        <v>7.7915489863749343</v>
      </c>
      <c r="W946" s="321">
        <f t="shared" si="134"/>
        <v>0.69048878077968212</v>
      </c>
      <c r="X946" s="322"/>
      <c r="Y946" s="323"/>
      <c r="Z946" s="319"/>
      <c r="AA946" s="324"/>
      <c r="AB946" s="317"/>
    </row>
    <row r="947" spans="2:28" x14ac:dyDescent="0.2">
      <c r="B947" s="35" t="s">
        <v>9</v>
      </c>
      <c r="C947" s="325">
        <v>44035</v>
      </c>
      <c r="D947" s="319">
        <v>98</v>
      </c>
      <c r="E947" s="2277" t="s">
        <v>40</v>
      </c>
      <c r="F947" s="2004" t="s">
        <v>299</v>
      </c>
      <c r="G947" s="1913">
        <v>2.2719907407407411E-2</v>
      </c>
      <c r="H947" s="1914">
        <v>5.38</v>
      </c>
      <c r="I947" s="1915">
        <f t="shared" si="132"/>
        <v>4.2230311166184782E-3</v>
      </c>
      <c r="J947" s="1916">
        <v>153</v>
      </c>
      <c r="K947" s="1917">
        <v>42</v>
      </c>
      <c r="L947" s="1916">
        <v>222.7</v>
      </c>
      <c r="M947" s="1918">
        <v>218</v>
      </c>
      <c r="N947" s="1919"/>
      <c r="O947" s="1920" t="s">
        <v>300</v>
      </c>
      <c r="P947" s="315" t="str">
        <f>IFERROR(VLOOKUP(F947,[1]Trainingsarten!$A$9:$N$84,12,FALSE),"")</f>
        <v/>
      </c>
      <c r="Q947" s="316" t="s">
        <v>14</v>
      </c>
      <c r="R947" s="316" t="str">
        <f>IFERROR(VLOOKUP(F947,[1]Trainingsarten!$A$9:$N$84,14,FALSE),"")</f>
        <v/>
      </c>
      <c r="S947" s="317">
        <f t="shared" si="133"/>
        <v>1.4555555555555555</v>
      </c>
      <c r="T947" s="393">
        <f t="shared" si="131"/>
        <v>27.073983189155136</v>
      </c>
      <c r="U947" s="92">
        <f t="shared" si="129"/>
        <v>35.759326967860055</v>
      </c>
      <c r="V947" s="318">
        <f t="shared" si="130"/>
        <v>11.020801709809795</v>
      </c>
      <c r="W947" s="321">
        <f t="shared" si="134"/>
        <v>0.75711668772426355</v>
      </c>
      <c r="X947" s="322"/>
      <c r="Y947" s="323"/>
      <c r="Z947" s="319"/>
      <c r="AA947" s="324"/>
      <c r="AB947" s="317"/>
    </row>
    <row r="948" spans="2:28" ht="16" thickBot="1" x14ac:dyDescent="0.25">
      <c r="B948" s="36">
        <f>SUM(K944:K950)</f>
        <v>218</v>
      </c>
      <c r="C948" s="325">
        <v>44036</v>
      </c>
      <c r="D948" s="319"/>
      <c r="E948" s="2277"/>
      <c r="F948" s="881"/>
      <c r="G948" s="1913"/>
      <c r="H948" s="1914" t="str">
        <f>IFERROR(VLOOKUP(F948,[1]Trainingsarten!$A$9:$K$84,10,FALSE),"")</f>
        <v/>
      </c>
      <c r="I948" s="1915" t="str">
        <f t="shared" si="132"/>
        <v/>
      </c>
      <c r="J948" s="1916"/>
      <c r="K948" s="1917" t="str">
        <f>IFERROR(VLOOKUP(F948,[1]Trainingsarten!$A$9:$K$84,11,FALSE),"0")</f>
        <v>0</v>
      </c>
      <c r="L948" s="1916"/>
      <c r="M948" s="1918"/>
      <c r="N948" s="1919" t="str">
        <f t="shared" si="135"/>
        <v/>
      </c>
      <c r="O948" s="1920"/>
      <c r="P948" s="315" t="str">
        <f>IFERROR(VLOOKUP(F948,[1]Trainingsarten!$A$9:$N$84,12,FALSE),"")</f>
        <v/>
      </c>
      <c r="Q948" s="316" t="s">
        <v>14</v>
      </c>
      <c r="R948" s="316" t="str">
        <f>IFERROR(VLOOKUP(F948,[1]Trainingsarten!$A$9:$N$84,14,FALSE),"")</f>
        <v/>
      </c>
      <c r="S948" s="317" t="str">
        <f t="shared" si="133"/>
        <v/>
      </c>
      <c r="T948" s="393">
        <f t="shared" si="131"/>
        <v>23.206271304990118</v>
      </c>
      <c r="U948" s="92">
        <f t="shared" si="129"/>
        <v>34.907914421006247</v>
      </c>
      <c r="V948" s="318">
        <f t="shared" si="130"/>
        <v>8.6853437787049188</v>
      </c>
      <c r="W948" s="321">
        <f t="shared" si="134"/>
        <v>0.66478538434325574</v>
      </c>
      <c r="X948" s="322"/>
      <c r="Y948" s="323"/>
      <c r="Z948" s="319"/>
      <c r="AA948" s="324"/>
      <c r="AB948" s="317"/>
    </row>
    <row r="949" spans="2:28" x14ac:dyDescent="0.2">
      <c r="B949" s="37" t="s">
        <v>27</v>
      </c>
      <c r="C949" s="325">
        <v>44037</v>
      </c>
      <c r="D949" s="319">
        <v>99</v>
      </c>
      <c r="E949" s="2277" t="s">
        <v>40</v>
      </c>
      <c r="F949" s="881" t="s">
        <v>292</v>
      </c>
      <c r="G949" s="1913">
        <v>6.0601851851851851E-2</v>
      </c>
      <c r="H949" s="1914">
        <v>14.76</v>
      </c>
      <c r="I949" s="1915">
        <f t="shared" si="132"/>
        <v>4.1058165211281744E-3</v>
      </c>
      <c r="J949" s="1916">
        <v>139</v>
      </c>
      <c r="K949" s="1917">
        <v>85</v>
      </c>
      <c r="L949" s="1916">
        <v>202.4</v>
      </c>
      <c r="M949" s="1918"/>
      <c r="N949" s="1919">
        <f t="shared" si="135"/>
        <v>1.0716401731181493</v>
      </c>
      <c r="O949" s="1920" t="s">
        <v>276</v>
      </c>
      <c r="P949" s="315">
        <f>IFERROR(VLOOKUP(F949,[1]Trainingsarten!$A$9:$N$84,12,FALSE),"")</f>
        <v>205</v>
      </c>
      <c r="Q949" s="316" t="s">
        <v>14</v>
      </c>
      <c r="R949" s="316">
        <f>IFERROR(VLOOKUP(F949,[1]Trainingsarten!$A$9:$N$84,14,FALSE),"")</f>
        <v>224.4</v>
      </c>
      <c r="S949" s="317">
        <f t="shared" si="133"/>
        <v>1.4561151079136692</v>
      </c>
      <c r="T949" s="393">
        <f t="shared" si="131"/>
        <v>32.03394683284867</v>
      </c>
      <c r="U949" s="92">
        <f t="shared" si="129"/>
        <v>36.100583125268003</v>
      </c>
      <c r="V949" s="318">
        <f t="shared" si="130"/>
        <v>11.701643116016129</v>
      </c>
      <c r="W949" s="321">
        <f t="shared" si="134"/>
        <v>0.88735261482319494</v>
      </c>
      <c r="X949" s="322"/>
      <c r="Y949" s="323"/>
      <c r="Z949" s="319"/>
      <c r="AA949" s="324"/>
      <c r="AB949" s="317"/>
    </row>
    <row r="950" spans="2:28" ht="16" thickBot="1" x14ac:dyDescent="0.25">
      <c r="B950" s="38">
        <f>AVERAGE(W944:W950)</f>
        <v>0.82332530447026187</v>
      </c>
      <c r="C950" s="150">
        <v>44038</v>
      </c>
      <c r="D950" s="393">
        <v>100</v>
      </c>
      <c r="E950" s="2281" t="s">
        <v>288</v>
      </c>
      <c r="F950" s="1952" t="s">
        <v>292</v>
      </c>
      <c r="G950" s="1257">
        <v>6.1921296296296301E-2</v>
      </c>
      <c r="H950" s="1925">
        <v>15.64</v>
      </c>
      <c r="I950" s="1944">
        <f t="shared" si="132"/>
        <v>3.9591621672823724E-3</v>
      </c>
      <c r="J950" s="574">
        <v>138</v>
      </c>
      <c r="K950" s="1946">
        <v>91</v>
      </c>
      <c r="L950" s="574">
        <v>207.8</v>
      </c>
      <c r="M950" s="1947"/>
      <c r="N950" s="1948">
        <f t="shared" si="135"/>
        <v>1.0609325495285722</v>
      </c>
      <c r="O950" s="1949" t="s">
        <v>294</v>
      </c>
      <c r="P950" s="90">
        <f>IFERROR(VLOOKUP(F950,[1]Trainingsarten!$A$9:$N$84,12,FALSE),"")</f>
        <v>205</v>
      </c>
      <c r="Q950" s="91" t="s">
        <v>14</v>
      </c>
      <c r="R950" s="91">
        <f>IFERROR(VLOOKUP(F950,[1]Trainingsarten!$A$9:$N$84,14,FALSE),"")</f>
        <v>224.4</v>
      </c>
      <c r="S950" s="492">
        <f t="shared" si="133"/>
        <v>1.5057971014492755</v>
      </c>
      <c r="T950" s="393">
        <f t="shared" si="131"/>
        <v>40.457668713870291</v>
      </c>
      <c r="U950" s="92">
        <f t="shared" si="129"/>
        <v>37.407712098475905</v>
      </c>
      <c r="V950" s="92">
        <f t="shared" si="130"/>
        <v>4.0666362924193322</v>
      </c>
      <c r="W950" s="94">
        <f t="shared" si="134"/>
        <v>1.0815328295771034</v>
      </c>
      <c r="X950" s="322"/>
      <c r="Y950" s="323"/>
      <c r="Z950" s="319"/>
      <c r="AA950" s="324"/>
      <c r="AB950" s="317"/>
    </row>
    <row r="951" spans="2:28" ht="16" thickBot="1" x14ac:dyDescent="0.25">
      <c r="B951" s="1860">
        <f>B944+1</f>
        <v>31</v>
      </c>
      <c r="C951" s="2005">
        <v>44039</v>
      </c>
      <c r="D951" s="2006"/>
      <c r="E951" s="2337"/>
      <c r="F951" s="2007"/>
      <c r="G951" s="1864"/>
      <c r="H951" s="1865" t="str">
        <f>IFERROR(VLOOKUP(F951,[1]Trainingsarten!$A$9:$K$84,10,FALSE),"")</f>
        <v/>
      </c>
      <c r="I951" s="1866" t="str">
        <f t="shared" si="132"/>
        <v/>
      </c>
      <c r="J951" s="1867"/>
      <c r="K951" s="1868" t="str">
        <f>IFERROR(VLOOKUP(F951,[1]Trainingsarten!$A$9:$K$84,11,FALSE),"0")</f>
        <v>0</v>
      </c>
      <c r="L951" s="1867"/>
      <c r="M951" s="1869"/>
      <c r="N951" s="1870" t="str">
        <f t="shared" si="135"/>
        <v/>
      </c>
      <c r="O951" s="1871"/>
      <c r="P951" s="2008" t="str">
        <f>IFERROR(VLOOKUP(F951,[1]Trainingsarten!$A$9:$N$84,12,FALSE),"")</f>
        <v/>
      </c>
      <c r="Q951" s="1873" t="s">
        <v>14</v>
      </c>
      <c r="R951" s="1873" t="str">
        <f>IFERROR(VLOOKUP(F951,[1]Trainingsarten!$A$9:$N$84,14,FALSE),"")</f>
        <v/>
      </c>
      <c r="S951" s="1250" t="str">
        <f t="shared" si="133"/>
        <v/>
      </c>
      <c r="T951" s="1276">
        <f t="shared" si="131"/>
        <v>34.678001754745964</v>
      </c>
      <c r="U951" s="1277">
        <f t="shared" si="129"/>
        <v>36.517052286607431</v>
      </c>
      <c r="V951" s="2009">
        <f t="shared" si="130"/>
        <v>-3.049956615394386</v>
      </c>
      <c r="W951" s="2010">
        <f t="shared" si="134"/>
        <v>0.94963858206770058</v>
      </c>
      <c r="X951" s="1987"/>
      <c r="Y951" s="1988"/>
      <c r="AA951" s="1990"/>
      <c r="AB951" s="1991"/>
    </row>
    <row r="952" spans="2:28" x14ac:dyDescent="0.2">
      <c r="B952" s="1876" t="s">
        <v>26</v>
      </c>
      <c r="C952" s="1992">
        <v>44040</v>
      </c>
      <c r="D952" s="1989">
        <v>101</v>
      </c>
      <c r="E952" s="2336" t="s">
        <v>40</v>
      </c>
      <c r="F952" s="1993" t="s">
        <v>278</v>
      </c>
      <c r="G952" s="1913">
        <v>3.7650462962962962E-2</v>
      </c>
      <c r="H952" s="1914">
        <v>10.41</v>
      </c>
      <c r="I952" s="1915">
        <f t="shared" si="132"/>
        <v>3.616759170313445E-3</v>
      </c>
      <c r="J952" s="1916">
        <v>140</v>
      </c>
      <c r="K952" s="1917">
        <v>65</v>
      </c>
      <c r="L952" s="1916">
        <v>225.6</v>
      </c>
      <c r="M952" s="1918"/>
      <c r="N952" s="1919">
        <f t="shared" si="135"/>
        <v>1.0521983741236183</v>
      </c>
      <c r="O952" s="1920" t="s">
        <v>276</v>
      </c>
      <c r="P952" s="315">
        <f>IFERROR(VLOOKUP(F952,[1]Trainingsarten!$A$9:$N$84,12,FALSE),"")</f>
        <v>205</v>
      </c>
      <c r="Q952" s="316" t="s">
        <v>14</v>
      </c>
      <c r="R952" s="316">
        <f>IFERROR(VLOOKUP(F952,[1]Trainingsarten!$A$9:$N$84,14,FALSE),"")</f>
        <v>224.4</v>
      </c>
      <c r="S952" s="317">
        <f t="shared" si="133"/>
        <v>1.6114285714285714</v>
      </c>
      <c r="T952" s="393">
        <f t="shared" si="131"/>
        <v>39.009715789782256</v>
      </c>
      <c r="U952" s="92">
        <f t="shared" si="129"/>
        <v>37.195217708354875</v>
      </c>
      <c r="V952" s="318">
        <f t="shared" si="130"/>
        <v>1.8390505318614672</v>
      </c>
      <c r="W952" s="321">
        <f t="shared" si="134"/>
        <v>1.0487831015173708</v>
      </c>
      <c r="X952" s="322"/>
      <c r="Y952" s="323"/>
      <c r="Z952" s="319"/>
      <c r="AA952" s="324"/>
      <c r="AB952" s="317"/>
    </row>
    <row r="953" spans="2:28" ht="16" thickBot="1" x14ac:dyDescent="0.25">
      <c r="B953" s="33">
        <f>SUM(H951:H957)</f>
        <v>46.11</v>
      </c>
      <c r="C953" s="325">
        <v>44041</v>
      </c>
      <c r="D953" s="319"/>
      <c r="E953" s="2277"/>
      <c r="F953" s="881"/>
      <c r="G953" s="1913"/>
      <c r="H953" s="1914" t="str">
        <f>IFERROR(VLOOKUP(F953,[1]Trainingsarten!$A$9:$K$84,10,FALSE),"")</f>
        <v/>
      </c>
      <c r="I953" s="1915" t="str">
        <f t="shared" si="132"/>
        <v/>
      </c>
      <c r="J953" s="1916"/>
      <c r="K953" s="1917" t="str">
        <f>IFERROR(VLOOKUP(F953,[1]Trainingsarten!$A$9:$K$84,11,FALSE),"0")</f>
        <v>0</v>
      </c>
      <c r="L953" s="1916"/>
      <c r="M953" s="1918"/>
      <c r="N953" s="1919" t="str">
        <f t="shared" si="135"/>
        <v/>
      </c>
      <c r="O953" s="1920"/>
      <c r="P953" s="315" t="str">
        <f>IFERROR(VLOOKUP(F953,[1]Trainingsarten!$A$9:$N$84,12,FALSE),"")</f>
        <v/>
      </c>
      <c r="Q953" s="316" t="s">
        <v>14</v>
      </c>
      <c r="R953" s="316" t="str">
        <f>IFERROR(VLOOKUP(F953,[1]Trainingsarten!$A$9:$N$84,14,FALSE),"")</f>
        <v/>
      </c>
      <c r="S953" s="317" t="str">
        <f t="shared" si="133"/>
        <v/>
      </c>
      <c r="T953" s="393">
        <f t="shared" si="131"/>
        <v>33.43689924838479</v>
      </c>
      <c r="U953" s="92">
        <f t="shared" si="129"/>
        <v>36.309617286727381</v>
      </c>
      <c r="V953" s="318">
        <f t="shared" si="130"/>
        <v>-1.8144980814273808</v>
      </c>
      <c r="W953" s="321">
        <f t="shared" si="134"/>
        <v>0.92088272328354492</v>
      </c>
      <c r="X953" s="322"/>
      <c r="Y953" s="323"/>
      <c r="Z953" s="319"/>
      <c r="AA953" s="324"/>
      <c r="AB953" s="317"/>
    </row>
    <row r="954" spans="2:28" x14ac:dyDescent="0.2">
      <c r="B954" s="35" t="s">
        <v>9</v>
      </c>
      <c r="C954" s="325">
        <v>44042</v>
      </c>
      <c r="D954" s="319">
        <v>102</v>
      </c>
      <c r="E954" s="2277" t="s">
        <v>40</v>
      </c>
      <c r="F954" s="881" t="s">
        <v>88</v>
      </c>
      <c r="G954" s="1913">
        <v>4.0289351851851847E-2</v>
      </c>
      <c r="H954" s="1914">
        <v>11.03</v>
      </c>
      <c r="I954" s="1915">
        <f t="shared" si="132"/>
        <v>3.6527064235586447E-3</v>
      </c>
      <c r="J954" s="1916">
        <v>145</v>
      </c>
      <c r="K954" s="1917">
        <v>74</v>
      </c>
      <c r="L954" s="1916">
        <v>220.6</v>
      </c>
      <c r="M954" s="1918"/>
      <c r="N954" s="1919">
        <f t="shared" si="135"/>
        <v>1.0391044776119402</v>
      </c>
      <c r="O954" s="1920" t="s">
        <v>287</v>
      </c>
      <c r="P954" s="315" t="str">
        <f>IFERROR(VLOOKUP(F954,[1]Trainingsarten!$A$9:$N$84,12,FALSE),"")</f>
        <v/>
      </c>
      <c r="Q954" s="316" t="s">
        <v>14</v>
      </c>
      <c r="R954" s="316" t="str">
        <f>IFERROR(VLOOKUP(F954,[1]Trainingsarten!$A$9:$N$84,14,FALSE),"")</f>
        <v/>
      </c>
      <c r="S954" s="317">
        <f t="shared" si="133"/>
        <v>1.5213793103448277</v>
      </c>
      <c r="T954" s="393">
        <f t="shared" si="131"/>
        <v>39.231627927186963</v>
      </c>
      <c r="U954" s="92">
        <f t="shared" ref="U954:U1017" si="136">U953+(K954-U953)/42</f>
        <v>37.207007351329111</v>
      </c>
      <c r="V954" s="318">
        <f t="shared" ref="V954:V1017" si="137">U953-T953</f>
        <v>2.8727180383425903</v>
      </c>
      <c r="W954" s="321">
        <f t="shared" si="134"/>
        <v>1.0544150341558047</v>
      </c>
      <c r="X954" s="322"/>
      <c r="Y954" s="323"/>
      <c r="Z954" s="319"/>
      <c r="AA954" s="324"/>
      <c r="AB954" s="317"/>
    </row>
    <row r="955" spans="2:28" ht="16" thickBot="1" x14ac:dyDescent="0.25">
      <c r="B955" s="36">
        <f>SUM(K951:K957)</f>
        <v>286</v>
      </c>
      <c r="C955" s="325">
        <v>44043</v>
      </c>
      <c r="D955" s="319">
        <v>103</v>
      </c>
      <c r="E955" s="2277" t="s">
        <v>288</v>
      </c>
      <c r="F955" s="881" t="s">
        <v>286</v>
      </c>
      <c r="G955" s="1913">
        <v>3.9166666666666662E-2</v>
      </c>
      <c r="H955" s="1914">
        <v>9.81</v>
      </c>
      <c r="I955" s="1915">
        <f t="shared" si="132"/>
        <v>3.9925246347264692E-3</v>
      </c>
      <c r="J955" s="1916">
        <v>129</v>
      </c>
      <c r="K955" s="1917">
        <v>56</v>
      </c>
      <c r="L955" s="1916">
        <v>205.3</v>
      </c>
      <c r="M955" s="1918"/>
      <c r="N955" s="1919">
        <f t="shared" si="135"/>
        <v>1.0570012323702589</v>
      </c>
      <c r="O955" s="1920" t="s">
        <v>276</v>
      </c>
      <c r="P955" s="315">
        <f>IFERROR(VLOOKUP(F955,[1]Trainingsarten!$A$9:$N$84,12,FALSE),"")</f>
        <v>178.5</v>
      </c>
      <c r="Q955" s="316" t="s">
        <v>14</v>
      </c>
      <c r="R955" s="316">
        <f>IFERROR(VLOOKUP(F955,[1]Trainingsarten!$A$9:$N$84,14,FALSE),"")</f>
        <v>204</v>
      </c>
      <c r="S955" s="317">
        <f t="shared" si="133"/>
        <v>1.5914728682170542</v>
      </c>
      <c r="T955" s="393">
        <f t="shared" ref="T955:T1018" si="138">T954+(K955-T954)/7</f>
        <v>41.627109651874541</v>
      </c>
      <c r="U955" s="92">
        <f t="shared" si="136"/>
        <v>37.654459557249844</v>
      </c>
      <c r="V955" s="318">
        <f t="shared" si="137"/>
        <v>-2.0246205758578526</v>
      </c>
      <c r="W955" s="321">
        <f t="shared" si="134"/>
        <v>1.1055027781924391</v>
      </c>
      <c r="X955" s="322"/>
      <c r="Y955" s="323"/>
      <c r="Z955" s="319"/>
      <c r="AA955" s="324"/>
      <c r="AB955" s="317"/>
    </row>
    <row r="956" spans="2:28" x14ac:dyDescent="0.2">
      <c r="B956" s="37" t="s">
        <v>27</v>
      </c>
      <c r="C956" s="325">
        <v>44044</v>
      </c>
      <c r="D956" s="319"/>
      <c r="E956" s="2277"/>
      <c r="F956" s="881"/>
      <c r="G956" s="1913"/>
      <c r="H956" s="1914" t="str">
        <f>IFERROR(VLOOKUP(F956,[1]Trainingsarten!$A$9:$K$84,10,FALSE),"")</f>
        <v/>
      </c>
      <c r="I956" s="1915" t="str">
        <f t="shared" si="132"/>
        <v/>
      </c>
      <c r="J956" s="1916"/>
      <c r="K956" s="1917" t="str">
        <f>IFERROR(VLOOKUP(F956,[1]Trainingsarten!$A$9:$K$84,11,FALSE),"0")</f>
        <v>0</v>
      </c>
      <c r="L956" s="1916"/>
      <c r="M956" s="1918"/>
      <c r="N956" s="1919" t="str">
        <f t="shared" si="135"/>
        <v/>
      </c>
      <c r="O956" s="1920"/>
      <c r="P956" s="315" t="str">
        <f>IFERROR(VLOOKUP(F956,[1]Trainingsarten!$A$9:$N$84,12,FALSE),"")</f>
        <v/>
      </c>
      <c r="Q956" s="316" t="s">
        <v>14</v>
      </c>
      <c r="R956" s="316" t="str">
        <f>IFERROR(VLOOKUP(F956,[1]Trainingsarten!$A$9:$N$84,14,FALSE),"")</f>
        <v/>
      </c>
      <c r="S956" s="317" t="str">
        <f t="shared" si="133"/>
        <v/>
      </c>
      <c r="T956" s="393">
        <f t="shared" si="138"/>
        <v>35.680379701606746</v>
      </c>
      <c r="U956" s="92">
        <f t="shared" si="136"/>
        <v>36.757924805886752</v>
      </c>
      <c r="V956" s="318">
        <f t="shared" si="137"/>
        <v>-3.9726500946246972</v>
      </c>
      <c r="W956" s="321">
        <f t="shared" si="134"/>
        <v>0.97068536621775126</v>
      </c>
      <c r="X956" s="322"/>
      <c r="Y956" s="323"/>
      <c r="Z956" s="319"/>
      <c r="AA956" s="324"/>
      <c r="AB956" s="317"/>
    </row>
    <row r="957" spans="2:28" ht="16" thickBot="1" x14ac:dyDescent="0.25">
      <c r="B957" s="38">
        <f>AVERAGE(W951:W957)</f>
        <v>1.0279063273782638</v>
      </c>
      <c r="C957" s="1921">
        <v>44045</v>
      </c>
      <c r="D957" s="1922">
        <v>104</v>
      </c>
      <c r="E957" s="2329" t="s">
        <v>40</v>
      </c>
      <c r="F957" s="1952" t="s">
        <v>292</v>
      </c>
      <c r="G957" s="1924">
        <v>5.7094907407407407E-2</v>
      </c>
      <c r="H957" s="1925">
        <v>14.86</v>
      </c>
      <c r="I957" s="1926">
        <f t="shared" si="132"/>
        <v>3.8421875778874436E-3</v>
      </c>
      <c r="J957" s="1927">
        <v>139</v>
      </c>
      <c r="K957" s="1928">
        <v>91</v>
      </c>
      <c r="L957" s="1927">
        <v>215.2</v>
      </c>
      <c r="M957" s="1929"/>
      <c r="N957" s="1930">
        <f t="shared" si="135"/>
        <v>1.0662517828087024</v>
      </c>
      <c r="O957" s="1931" t="s">
        <v>294</v>
      </c>
      <c r="P957" s="341">
        <f>IFERROR(VLOOKUP(F957,[1]Trainingsarten!$A$9:$N$84,12,FALSE),"")</f>
        <v>205</v>
      </c>
      <c r="Q957" s="342" t="s">
        <v>14</v>
      </c>
      <c r="R957" s="342">
        <f>IFERROR(VLOOKUP(F957,[1]Trainingsarten!$A$9:$N$84,14,FALSE),"")</f>
        <v>224.4</v>
      </c>
      <c r="S957" s="492">
        <f t="shared" si="133"/>
        <v>1.5482014388489207</v>
      </c>
      <c r="T957" s="385">
        <f t="shared" si="138"/>
        <v>43.58318260137721</v>
      </c>
      <c r="U957" s="343">
        <f t="shared" si="136"/>
        <v>38.04940278669897</v>
      </c>
      <c r="V957" s="343">
        <f t="shared" si="137"/>
        <v>1.0775451042800057</v>
      </c>
      <c r="W957" s="345">
        <f t="shared" si="134"/>
        <v>1.1454367062132365</v>
      </c>
      <c r="X957" s="322"/>
      <c r="Y957" s="323"/>
      <c r="Z957" s="319"/>
      <c r="AA957" s="324"/>
      <c r="AB957" s="317"/>
    </row>
    <row r="958" spans="2:28" ht="16" thickBot="1" x14ac:dyDescent="0.25">
      <c r="B958" s="1860">
        <f>B951+1</f>
        <v>32</v>
      </c>
      <c r="C958" s="389">
        <v>44046</v>
      </c>
      <c r="D958" s="1940"/>
      <c r="E958" s="2280"/>
      <c r="F958" s="2011"/>
      <c r="G958" s="1247"/>
      <c r="H958" s="1248" t="str">
        <f>IFERROR(VLOOKUP(F958,[1]Trainingsarten!$A$9:$K$84,10,FALSE),"")</f>
        <v/>
      </c>
      <c r="I958" s="888" t="str">
        <f t="shared" si="132"/>
        <v/>
      </c>
      <c r="J958" s="552"/>
      <c r="K958" s="551" t="str">
        <f>IFERROR(VLOOKUP(F958,[1]Trainingsarten!$A$9:$K$84,11,FALSE),"0")</f>
        <v>0</v>
      </c>
      <c r="L958" s="552"/>
      <c r="M958" s="809"/>
      <c r="N958" s="69" t="str">
        <f t="shared" si="135"/>
        <v/>
      </c>
      <c r="O958" s="1249"/>
      <c r="P958" s="347" t="str">
        <f>IFERROR(VLOOKUP(F958,[1]Trainingsarten!$A$9:$N$84,12,FALSE),"")</f>
        <v/>
      </c>
      <c r="Q958" s="72" t="s">
        <v>14</v>
      </c>
      <c r="R958" s="72" t="str">
        <f>IFERROR(VLOOKUP(F958,[1]Trainingsarten!$A$9:$N$84,14,FALSE),"")</f>
        <v/>
      </c>
      <c r="S958" s="1250" t="str">
        <f t="shared" si="133"/>
        <v/>
      </c>
      <c r="T958" s="2">
        <f t="shared" si="138"/>
        <v>37.357013658323325</v>
      </c>
      <c r="U958" s="4">
        <f t="shared" si="136"/>
        <v>37.143464625110902</v>
      </c>
      <c r="V958" s="349">
        <f t="shared" si="137"/>
        <v>-5.5337798146782404</v>
      </c>
      <c r="W958" s="350">
        <f t="shared" si="134"/>
        <v>1.0057493030165003</v>
      </c>
      <c r="X958" s="322"/>
      <c r="Y958" s="323"/>
      <c r="Z958" s="319"/>
      <c r="AA958" s="324"/>
      <c r="AB958" s="317"/>
    </row>
    <row r="959" spans="2:28" x14ac:dyDescent="0.2">
      <c r="B959" s="1876" t="s">
        <v>26</v>
      </c>
      <c r="C959" s="325">
        <v>44047</v>
      </c>
      <c r="D959" s="319">
        <v>105</v>
      </c>
      <c r="E959" s="2277" t="s">
        <v>40</v>
      </c>
      <c r="F959" s="881" t="s">
        <v>153</v>
      </c>
      <c r="G959" s="1913">
        <v>4.5763888888888889E-2</v>
      </c>
      <c r="H959" s="1914">
        <v>12.23</v>
      </c>
      <c r="I959" s="1915">
        <f t="shared" si="132"/>
        <v>3.7419369492141365E-3</v>
      </c>
      <c r="J959" s="1916">
        <v>144</v>
      </c>
      <c r="K959" s="1917">
        <v>83</v>
      </c>
      <c r="L959" s="1916">
        <v>214.1</v>
      </c>
      <c r="M959" s="1918"/>
      <c r="N959" s="1919">
        <f t="shared" si="135"/>
        <v>1.0331231007676256</v>
      </c>
      <c r="O959" s="1920" t="s">
        <v>287</v>
      </c>
      <c r="P959" s="315" t="str">
        <f>IFERROR(VLOOKUP(F959,[1]Trainingsarten!$A$9:$N$84,12,FALSE),"")</f>
        <v/>
      </c>
      <c r="Q959" s="316" t="s">
        <v>14</v>
      </c>
      <c r="R959" s="316" t="str">
        <f>IFERROR(VLOOKUP(F959,[1]Trainingsarten!$A$9:$N$84,14,FALSE),"")</f>
        <v/>
      </c>
      <c r="S959" s="317">
        <f t="shared" si="133"/>
        <v>1.4868055555555555</v>
      </c>
      <c r="T959" s="393">
        <f t="shared" si="138"/>
        <v>43.877440278562851</v>
      </c>
      <c r="U959" s="92">
        <f t="shared" si="136"/>
        <v>38.235286895941591</v>
      </c>
      <c r="V959" s="318">
        <f t="shared" si="137"/>
        <v>-0.21354903321242347</v>
      </c>
      <c r="W959" s="321">
        <f t="shared" si="134"/>
        <v>1.1475640394166922</v>
      </c>
      <c r="X959" s="322"/>
      <c r="Y959" s="323"/>
      <c r="Z959" s="319"/>
      <c r="AA959" s="324"/>
      <c r="AB959" s="317"/>
    </row>
    <row r="960" spans="2:28" ht="16" thickBot="1" x14ac:dyDescent="0.25">
      <c r="B960" s="33">
        <f>SUM(H958:H964)</f>
        <v>51.67</v>
      </c>
      <c r="C960" s="325">
        <v>44048</v>
      </c>
      <c r="D960" s="319">
        <v>106</v>
      </c>
      <c r="E960" s="2277" t="s">
        <v>40</v>
      </c>
      <c r="F960" s="881" t="s">
        <v>286</v>
      </c>
      <c r="G960" s="1913">
        <v>3.7627314814814815E-2</v>
      </c>
      <c r="H960" s="1914">
        <v>9.2899999999999991</v>
      </c>
      <c r="I960" s="1915">
        <f t="shared" si="132"/>
        <v>4.0503029940597221E-3</v>
      </c>
      <c r="J960" s="1916">
        <v>127</v>
      </c>
      <c r="K960" s="1917">
        <v>53</v>
      </c>
      <c r="L960" s="1916">
        <v>204.1</v>
      </c>
      <c r="M960" s="1918"/>
      <c r="N960" s="1919">
        <f t="shared" si="135"/>
        <v>1.0660300756711598</v>
      </c>
      <c r="O960" s="1920" t="s">
        <v>276</v>
      </c>
      <c r="P960" s="315">
        <f>IFERROR(VLOOKUP(F960,[1]Trainingsarten!$A$9:$N$84,12,FALSE),"")</f>
        <v>178.5</v>
      </c>
      <c r="Q960" s="316" t="s">
        <v>14</v>
      </c>
      <c r="R960" s="316">
        <f>IFERROR(VLOOKUP(F960,[1]Trainingsarten!$A$9:$N$84,14,FALSE),"")</f>
        <v>204</v>
      </c>
      <c r="S960" s="317">
        <f t="shared" si="133"/>
        <v>1.6070866141732283</v>
      </c>
      <c r="T960" s="393">
        <f t="shared" si="138"/>
        <v>45.180663095911015</v>
      </c>
      <c r="U960" s="92">
        <f t="shared" si="136"/>
        <v>38.586827684133461</v>
      </c>
      <c r="V960" s="318">
        <f t="shared" si="137"/>
        <v>-5.6421533826212595</v>
      </c>
      <c r="W960" s="321">
        <f t="shared" si="134"/>
        <v>1.1708830657382305</v>
      </c>
      <c r="X960" s="322"/>
      <c r="Y960" s="323"/>
      <c r="Z960" s="319"/>
      <c r="AA960" s="324"/>
      <c r="AB960" s="317"/>
    </row>
    <row r="961" spans="2:28" x14ac:dyDescent="0.2">
      <c r="B961" s="35" t="s">
        <v>9</v>
      </c>
      <c r="C961" s="325">
        <v>44049</v>
      </c>
      <c r="D961" s="319"/>
      <c r="E961" s="2277"/>
      <c r="F961" s="881"/>
      <c r="G961" s="1913"/>
      <c r="H961" s="1914" t="str">
        <f>IFERROR(VLOOKUP(F961,[1]Trainingsarten!$A$9:$K$84,10,FALSE),"")</f>
        <v/>
      </c>
      <c r="I961" s="1915" t="str">
        <f t="shared" si="132"/>
        <v/>
      </c>
      <c r="J961" s="1916"/>
      <c r="K961" s="1917" t="str">
        <f>IFERROR(VLOOKUP(F961,[1]Trainingsarten!$A$9:$K$84,11,FALSE),"0")</f>
        <v>0</v>
      </c>
      <c r="L961" s="1916"/>
      <c r="M961" s="1918"/>
      <c r="N961" s="1919" t="str">
        <f t="shared" si="135"/>
        <v/>
      </c>
      <c r="O961" s="1920"/>
      <c r="P961" s="315" t="str">
        <f>IFERROR(VLOOKUP(F961,[1]Trainingsarten!$A$9:$N$84,12,FALSE),"")</f>
        <v/>
      </c>
      <c r="Q961" s="316" t="s">
        <v>14</v>
      </c>
      <c r="R961" s="316" t="str">
        <f>IFERROR(VLOOKUP(F961,[1]Trainingsarten!$A$9:$N$84,14,FALSE),"")</f>
        <v/>
      </c>
      <c r="S961" s="317" t="str">
        <f t="shared" si="133"/>
        <v/>
      </c>
      <c r="T961" s="393">
        <f t="shared" si="138"/>
        <v>38.726282653638016</v>
      </c>
      <c r="U961" s="92">
        <f t="shared" si="136"/>
        <v>37.668093691654093</v>
      </c>
      <c r="V961" s="318">
        <f t="shared" si="137"/>
        <v>-6.5938354117775546</v>
      </c>
      <c r="W961" s="321">
        <f t="shared" si="134"/>
        <v>1.0280924479652758</v>
      </c>
      <c r="X961" s="322"/>
      <c r="Y961" s="323"/>
      <c r="Z961" s="319"/>
      <c r="AA961" s="324"/>
      <c r="AB961" s="317"/>
    </row>
    <row r="962" spans="2:28" ht="16" thickBot="1" x14ac:dyDescent="0.25">
      <c r="B962" s="36">
        <f>SUM(K958:K964)</f>
        <v>322</v>
      </c>
      <c r="C962" s="325">
        <v>44050</v>
      </c>
      <c r="D962" s="319">
        <v>107</v>
      </c>
      <c r="E962" s="2277" t="s">
        <v>288</v>
      </c>
      <c r="F962" s="881" t="s">
        <v>277</v>
      </c>
      <c r="G962" s="1913">
        <v>3.6793981481481483E-2</v>
      </c>
      <c r="H962" s="1914">
        <v>9.7200000000000006</v>
      </c>
      <c r="I962" s="1915">
        <f t="shared" si="132"/>
        <v>3.785389041304679E-3</v>
      </c>
      <c r="J962" s="1916">
        <v>136</v>
      </c>
      <c r="K962" s="1917">
        <v>58</v>
      </c>
      <c r="L962" s="1916">
        <v>215.4</v>
      </c>
      <c r="M962" s="1918"/>
      <c r="N962" s="1919">
        <f t="shared" si="135"/>
        <v>1.0514658190528838</v>
      </c>
      <c r="O962" s="1920" t="s">
        <v>269</v>
      </c>
      <c r="P962" s="315">
        <f>IFERROR(VLOOKUP(F962,[1]Trainingsarten!$A$9:$N$84,12,FALSE),"")</f>
        <v>205</v>
      </c>
      <c r="Q962" s="316" t="s">
        <v>14</v>
      </c>
      <c r="R962" s="316">
        <f>IFERROR(VLOOKUP(F962,[1]Trainingsarten!$A$9:$N$84,14,FALSE),"")</f>
        <v>224.4</v>
      </c>
      <c r="S962" s="317">
        <f t="shared" si="133"/>
        <v>1.5838235294117649</v>
      </c>
      <c r="T962" s="393">
        <f t="shared" si="138"/>
        <v>41.479670845975441</v>
      </c>
      <c r="U962" s="92">
        <f t="shared" si="136"/>
        <v>38.152186698995664</v>
      </c>
      <c r="V962" s="318">
        <f t="shared" si="137"/>
        <v>-1.0581889619839231</v>
      </c>
      <c r="W962" s="321">
        <f t="shared" si="134"/>
        <v>1.0872160794670092</v>
      </c>
      <c r="X962" s="322"/>
      <c r="Y962" s="323"/>
      <c r="Z962" s="319"/>
      <c r="AA962" s="324"/>
      <c r="AB962" s="317"/>
    </row>
    <row r="963" spans="2:28" x14ac:dyDescent="0.2">
      <c r="B963" s="37" t="s">
        <v>27</v>
      </c>
      <c r="C963" s="325">
        <v>44051</v>
      </c>
      <c r="D963" s="319"/>
      <c r="E963" s="2277"/>
      <c r="F963" s="881"/>
      <c r="G963" s="1913"/>
      <c r="H963" s="1914" t="str">
        <f>IFERROR(VLOOKUP(F963,[1]Trainingsarten!$A$9:$K$84,10,FALSE),"")</f>
        <v/>
      </c>
      <c r="I963" s="1915" t="str">
        <f t="shared" si="132"/>
        <v/>
      </c>
      <c r="J963" s="1916"/>
      <c r="K963" s="1917" t="str">
        <f>IFERROR(VLOOKUP(F963,[1]Trainingsarten!$A$9:$K$84,11,FALSE),"0")</f>
        <v>0</v>
      </c>
      <c r="L963" s="1916"/>
      <c r="M963" s="1918"/>
      <c r="N963" s="1919" t="str">
        <f t="shared" si="135"/>
        <v/>
      </c>
      <c r="O963" s="1920"/>
      <c r="P963" s="315" t="str">
        <f>IFERROR(VLOOKUP(F963,[1]Trainingsarten!$A$9:$N$84,12,FALSE),"")</f>
        <v/>
      </c>
      <c r="Q963" s="316" t="s">
        <v>14</v>
      </c>
      <c r="R963" s="316" t="str">
        <f>IFERROR(VLOOKUP(F963,[1]Trainingsarten!$A$9:$N$84,14,FALSE),"")</f>
        <v/>
      </c>
      <c r="S963" s="317" t="str">
        <f t="shared" si="133"/>
        <v/>
      </c>
      <c r="T963" s="393">
        <f t="shared" si="138"/>
        <v>35.554003582264663</v>
      </c>
      <c r="U963" s="92">
        <f t="shared" si="136"/>
        <v>37.243801301400531</v>
      </c>
      <c r="V963" s="318">
        <f t="shared" si="137"/>
        <v>-3.3274841469797778</v>
      </c>
      <c r="W963" s="321">
        <f t="shared" si="134"/>
        <v>0.95462875270273972</v>
      </c>
      <c r="X963" s="322"/>
      <c r="Y963" s="323"/>
      <c r="Z963" s="319"/>
      <c r="AA963" s="324"/>
      <c r="AB963" s="317"/>
    </row>
    <row r="964" spans="2:28" ht="16" thickBot="1" x14ac:dyDescent="0.25">
      <c r="B964" s="38">
        <f>AVERAGE(W958:W964)</f>
        <v>1.0902236093478777</v>
      </c>
      <c r="C964" s="150">
        <v>44052</v>
      </c>
      <c r="D964" s="393">
        <v>108</v>
      </c>
      <c r="E964" s="2281" t="s">
        <v>40</v>
      </c>
      <c r="F964" s="1952" t="s">
        <v>293</v>
      </c>
      <c r="G964" s="1257">
        <v>7.615740740740741E-2</v>
      </c>
      <c r="H964" s="1943">
        <v>20.43</v>
      </c>
      <c r="I964" s="1944">
        <f t="shared" si="132"/>
        <v>3.7277242979641416E-3</v>
      </c>
      <c r="J964" s="574">
        <v>141</v>
      </c>
      <c r="K964" s="1946">
        <v>128</v>
      </c>
      <c r="L964" s="574">
        <v>221.1</v>
      </c>
      <c r="M964" s="1947"/>
      <c r="N964" s="1948">
        <f t="shared" si="135"/>
        <v>1.0628487518355361</v>
      </c>
      <c r="O964" s="1949" t="s">
        <v>294</v>
      </c>
      <c r="P964" s="90">
        <f>IFERROR(VLOOKUP(F964,[1]Trainingsarten!$A$9:$N$84,12,FALSE),"")</f>
        <v>205</v>
      </c>
      <c r="Q964" s="91" t="s">
        <v>14</v>
      </c>
      <c r="R964" s="91">
        <f>IFERROR(VLOOKUP(F964,[1]Trainingsarten!$A$9:$N$84,14,FALSE),"")</f>
        <v>224.4</v>
      </c>
      <c r="S964" s="492">
        <f t="shared" si="133"/>
        <v>1.5680851063829786</v>
      </c>
      <c r="T964" s="393">
        <f t="shared" si="138"/>
        <v>48.760574499083994</v>
      </c>
      <c r="U964" s="92">
        <f t="shared" si="136"/>
        <v>39.404663175176708</v>
      </c>
      <c r="V964" s="92">
        <f t="shared" si="137"/>
        <v>1.6897977191358677</v>
      </c>
      <c r="W964" s="94">
        <f t="shared" si="134"/>
        <v>1.2374315771286968</v>
      </c>
      <c r="X964" s="322"/>
      <c r="Y964" s="323"/>
      <c r="Z964" s="319"/>
      <c r="AA964" s="324"/>
      <c r="AB964" s="317"/>
    </row>
    <row r="965" spans="2:28" ht="16" thickBot="1" x14ac:dyDescent="0.25">
      <c r="B965" s="1860">
        <f>B958+1</f>
        <v>33</v>
      </c>
      <c r="C965" s="1861">
        <v>44053</v>
      </c>
      <c r="D965" s="2006"/>
      <c r="E965" s="2338"/>
      <c r="F965" s="2011"/>
      <c r="G965" s="1864"/>
      <c r="H965" s="1865" t="str">
        <f>IFERROR(VLOOKUP(F965,[1]Trainingsarten!$A$9:$K$84,10,FALSE),"")</f>
        <v/>
      </c>
      <c r="I965" s="1866" t="str">
        <f t="shared" si="132"/>
        <v/>
      </c>
      <c r="J965" s="1867"/>
      <c r="K965" s="1868" t="str">
        <f>IFERROR(VLOOKUP(F965,[1]Trainingsarten!$A$9:$K$84,11,FALSE),"0")</f>
        <v>0</v>
      </c>
      <c r="L965" s="1867"/>
      <c r="M965" s="1869"/>
      <c r="N965" s="1870" t="str">
        <f t="shared" si="135"/>
        <v/>
      </c>
      <c r="O965" s="1871"/>
      <c r="P965" s="2008" t="str">
        <f>IFERROR(VLOOKUP(F965,[1]Trainingsarten!$A$9:$N$84,12,FALSE),"")</f>
        <v/>
      </c>
      <c r="Q965" s="1873" t="s">
        <v>14</v>
      </c>
      <c r="R965" s="1873" t="str">
        <f>IFERROR(VLOOKUP(F965,[1]Trainingsarten!$A$9:$N$84,14,FALSE),"")</f>
        <v/>
      </c>
      <c r="S965" s="2012" t="str">
        <f t="shared" si="133"/>
        <v/>
      </c>
      <c r="T965" s="2013">
        <f t="shared" si="138"/>
        <v>41.794778142071998</v>
      </c>
      <c r="U965" s="1277">
        <f t="shared" si="136"/>
        <v>38.466456909101069</v>
      </c>
      <c r="V965" s="2009">
        <f t="shared" si="137"/>
        <v>-9.3559113239072857</v>
      </c>
      <c r="W965" s="2010">
        <f t="shared" si="134"/>
        <v>1.0865252872349533</v>
      </c>
      <c r="X965" s="1987"/>
      <c r="Y965" s="1988"/>
      <c r="AA965" s="1990"/>
      <c r="AB965" s="1991"/>
    </row>
    <row r="966" spans="2:28" x14ac:dyDescent="0.2">
      <c r="B966" s="1876" t="s">
        <v>26</v>
      </c>
      <c r="C966" s="1992">
        <v>44054</v>
      </c>
      <c r="D966" s="1989">
        <v>109</v>
      </c>
      <c r="E966" s="2336" t="s">
        <v>40</v>
      </c>
      <c r="F966" s="1993" t="s">
        <v>301</v>
      </c>
      <c r="G966" s="1913">
        <v>3.7418981481481477E-2</v>
      </c>
      <c r="H966" s="1914">
        <v>10.050000000000001</v>
      </c>
      <c r="I966" s="1915">
        <f t="shared" si="132"/>
        <v>3.723281739450893E-3</v>
      </c>
      <c r="J966" s="1916">
        <v>151</v>
      </c>
      <c r="K966" s="1917">
        <v>66</v>
      </c>
      <c r="L966" s="1916">
        <v>216.8</v>
      </c>
      <c r="M966" s="1918"/>
      <c r="N966" s="1919">
        <f t="shared" si="135"/>
        <v>1.0409362144501373</v>
      </c>
      <c r="O966" s="1920" t="s">
        <v>287</v>
      </c>
      <c r="P966" s="315">
        <f>IFERROR(VLOOKUP(F966,[1]Trainingsarten!$A$9:$N$84,12,FALSE),"")</f>
        <v>294.25</v>
      </c>
      <c r="Q966" s="316" t="s">
        <v>14</v>
      </c>
      <c r="R966" s="316">
        <f>IFERROR(VLOOKUP(F966,[1]Trainingsarten!$A$9:$N$84,14,FALSE),"")</f>
        <v>331.5</v>
      </c>
      <c r="S966" s="317">
        <f t="shared" si="133"/>
        <v>1.4357615894039737</v>
      </c>
      <c r="T966" s="393">
        <f t="shared" si="138"/>
        <v>45.252666978918853</v>
      </c>
      <c r="U966" s="92">
        <f t="shared" si="136"/>
        <v>39.122017458884379</v>
      </c>
      <c r="V966" s="318">
        <f t="shared" si="137"/>
        <v>-3.3283212329709286</v>
      </c>
      <c r="W966" s="321">
        <f t="shared" si="134"/>
        <v>1.1567058633026155</v>
      </c>
      <c r="X966" s="322"/>
      <c r="Y966" s="323"/>
      <c r="Z966" s="319"/>
      <c r="AA966" s="324"/>
      <c r="AB966" s="317"/>
    </row>
    <row r="967" spans="2:28" ht="16" thickBot="1" x14ac:dyDescent="0.25">
      <c r="B967" s="33">
        <f>SUM(H965:H971)</f>
        <v>51.41</v>
      </c>
      <c r="C967" s="325">
        <v>44055</v>
      </c>
      <c r="D967" s="319">
        <v>110</v>
      </c>
      <c r="E967" s="2277" t="s">
        <v>40</v>
      </c>
      <c r="F967" s="881" t="s">
        <v>286</v>
      </c>
      <c r="G967" s="1913">
        <v>3.8553240740740742E-2</v>
      </c>
      <c r="H967" s="1914">
        <v>9.7899999999999991</v>
      </c>
      <c r="I967" s="1915">
        <f t="shared" si="132"/>
        <v>3.9380225475731095E-3</v>
      </c>
      <c r="J967" s="1916">
        <v>128</v>
      </c>
      <c r="K967" s="1917">
        <v>57</v>
      </c>
      <c r="L967" s="1916">
        <v>209</v>
      </c>
      <c r="M967" s="1918"/>
      <c r="N967" s="1919">
        <f t="shared" si="135"/>
        <v>1.0613617306724803</v>
      </c>
      <c r="O967" s="1920" t="s">
        <v>276</v>
      </c>
      <c r="P967" s="315">
        <f>IFERROR(VLOOKUP(F967,[1]Trainingsarten!$A$9:$N$84,12,FALSE),"")</f>
        <v>178.5</v>
      </c>
      <c r="Q967" s="316" t="s">
        <v>14</v>
      </c>
      <c r="R967" s="316">
        <f>IFERROR(VLOOKUP(F967,[1]Trainingsarten!$A$9:$N$84,14,FALSE),"")</f>
        <v>204</v>
      </c>
      <c r="S967" s="317">
        <f t="shared" si="133"/>
        <v>1.6328125</v>
      </c>
      <c r="T967" s="393">
        <f t="shared" si="138"/>
        <v>46.930857410501872</v>
      </c>
      <c r="U967" s="92">
        <f t="shared" si="136"/>
        <v>39.547683709863321</v>
      </c>
      <c r="V967" s="318">
        <f t="shared" si="137"/>
        <v>-6.1306495200344742</v>
      </c>
      <c r="W967" s="321">
        <f t="shared" si="134"/>
        <v>1.1866904204758055</v>
      </c>
      <c r="X967" s="322"/>
      <c r="Y967" s="323"/>
      <c r="Z967" s="319"/>
      <c r="AA967" s="324"/>
      <c r="AB967" s="317"/>
    </row>
    <row r="968" spans="2:28" x14ac:dyDescent="0.2">
      <c r="B968" s="35" t="s">
        <v>9</v>
      </c>
      <c r="C968" s="325">
        <v>44056</v>
      </c>
      <c r="D968" s="319"/>
      <c r="E968" s="2277"/>
      <c r="F968" s="881"/>
      <c r="G968" s="1913"/>
      <c r="H968" s="1914" t="str">
        <f>IFERROR(VLOOKUP(F968,[1]Trainingsarten!$A$9:$K$84,10,FALSE),"")</f>
        <v/>
      </c>
      <c r="I968" s="1915" t="str">
        <f t="shared" si="132"/>
        <v/>
      </c>
      <c r="J968" s="1916"/>
      <c r="K968" s="1917" t="str">
        <f>IFERROR(VLOOKUP(F968,[1]Trainingsarten!$A$9:$K$84,11,FALSE),"0")</f>
        <v>0</v>
      </c>
      <c r="L968" s="1916"/>
      <c r="M968" s="1918"/>
      <c r="N968" s="1919" t="str">
        <f t="shared" si="135"/>
        <v/>
      </c>
      <c r="O968" s="1920"/>
      <c r="P968" s="315" t="str">
        <f>IFERROR(VLOOKUP(F968,[1]Trainingsarten!$A$9:$N$84,12,FALSE),"")</f>
        <v/>
      </c>
      <c r="Q968" s="316" t="s">
        <v>14</v>
      </c>
      <c r="R968" s="316" t="str">
        <f>IFERROR(VLOOKUP(F968,[1]Trainingsarten!$A$9:$N$84,14,FALSE),"")</f>
        <v/>
      </c>
      <c r="S968" s="317" t="str">
        <f t="shared" si="133"/>
        <v/>
      </c>
      <c r="T968" s="393">
        <f t="shared" si="138"/>
        <v>40.226449209001608</v>
      </c>
      <c r="U968" s="92">
        <f t="shared" si="136"/>
        <v>38.606072192961811</v>
      </c>
      <c r="V968" s="318">
        <f t="shared" si="137"/>
        <v>-7.3831737006385509</v>
      </c>
      <c r="W968" s="321">
        <f t="shared" si="134"/>
        <v>1.0419720765153417</v>
      </c>
      <c r="X968" s="322"/>
      <c r="Y968" s="323"/>
      <c r="Z968" s="319"/>
      <c r="AA968" s="324"/>
      <c r="AB968" s="317"/>
    </row>
    <row r="969" spans="2:28" ht="16" thickBot="1" x14ac:dyDescent="0.25">
      <c r="B969" s="36">
        <f>SUM(K965:K971)</f>
        <v>321</v>
      </c>
      <c r="C969" s="325">
        <v>44057</v>
      </c>
      <c r="D969" s="319">
        <v>111</v>
      </c>
      <c r="E969" s="2277" t="s">
        <v>40</v>
      </c>
      <c r="F969" s="881" t="s">
        <v>268</v>
      </c>
      <c r="G969" s="1913">
        <v>3.5590277777777776E-2</v>
      </c>
      <c r="H969" s="1914">
        <v>10.7</v>
      </c>
      <c r="I969" s="1915">
        <f t="shared" si="132"/>
        <v>3.3261941848390449E-3</v>
      </c>
      <c r="J969" s="1916">
        <v>151</v>
      </c>
      <c r="K969" s="1917">
        <v>73</v>
      </c>
      <c r="L969" s="1916">
        <v>241</v>
      </c>
      <c r="M969" s="1918"/>
      <c r="N969" s="1919">
        <f t="shared" si="135"/>
        <v>1.0337215790207841</v>
      </c>
      <c r="O969" s="1920" t="s">
        <v>287</v>
      </c>
      <c r="P969" s="315">
        <f>IFERROR(VLOOKUP(F969,[1]Trainingsarten!$A$9:$N$84,12,FALSE),"")</f>
        <v>243.25</v>
      </c>
      <c r="Q969" s="316" t="s">
        <v>14</v>
      </c>
      <c r="R969" s="316">
        <f>IFERROR(VLOOKUP(F969,[1]Trainingsarten!$A$9:$N$84,14,FALSE),"")</f>
        <v>267.75</v>
      </c>
      <c r="S969" s="317">
        <f t="shared" si="133"/>
        <v>1.5960264900662251</v>
      </c>
      <c r="T969" s="393">
        <f t="shared" si="138"/>
        <v>44.908385036287093</v>
      </c>
      <c r="U969" s="92">
        <f t="shared" si="136"/>
        <v>39.42497523598653</v>
      </c>
      <c r="V969" s="318">
        <f t="shared" si="137"/>
        <v>-1.6203770160397966</v>
      </c>
      <c r="W969" s="321">
        <f t="shared" si="134"/>
        <v>1.1390846732934758</v>
      </c>
      <c r="X969" s="322"/>
      <c r="Y969" s="323"/>
      <c r="Z969" s="319"/>
      <c r="AA969" s="324"/>
      <c r="AB969" s="317"/>
    </row>
    <row r="970" spans="2:28" x14ac:dyDescent="0.2">
      <c r="B970" s="37" t="s">
        <v>27</v>
      </c>
      <c r="C970" s="325">
        <v>44058</v>
      </c>
      <c r="D970" s="319"/>
      <c r="E970" s="2277"/>
      <c r="F970" s="881"/>
      <c r="G970" s="1913"/>
      <c r="H970" s="1914" t="str">
        <f>IFERROR(VLOOKUP(F970,[1]Trainingsarten!$A$9:$K$84,10,FALSE),"")</f>
        <v/>
      </c>
      <c r="I970" s="1915" t="str">
        <f t="shared" si="132"/>
        <v/>
      </c>
      <c r="J970" s="1916"/>
      <c r="K970" s="1917" t="str">
        <f>IFERROR(VLOOKUP(F970,[1]Trainingsarten!$A$9:$K$84,11,FALSE),"0")</f>
        <v>0</v>
      </c>
      <c r="L970" s="1916"/>
      <c r="M970" s="1918"/>
      <c r="N970" s="1919" t="str">
        <f t="shared" si="135"/>
        <v/>
      </c>
      <c r="O970" s="1920"/>
      <c r="P970" s="315" t="str">
        <f>IFERROR(VLOOKUP(F970,[1]Trainingsarten!$A$9:$N$84,12,FALSE),"")</f>
        <v/>
      </c>
      <c r="Q970" s="316" t="s">
        <v>14</v>
      </c>
      <c r="R970" s="316" t="str">
        <f>IFERROR(VLOOKUP(F970,[1]Trainingsarten!$A$9:$N$84,14,FALSE),"")</f>
        <v/>
      </c>
      <c r="S970" s="317" t="str">
        <f t="shared" si="133"/>
        <v/>
      </c>
      <c r="T970" s="393">
        <f t="shared" si="138"/>
        <v>38.492901459674648</v>
      </c>
      <c r="U970" s="92">
        <f t="shared" si="136"/>
        <v>38.486285349415425</v>
      </c>
      <c r="V970" s="318">
        <f t="shared" si="137"/>
        <v>-5.4834098003005636</v>
      </c>
      <c r="W970" s="321">
        <f t="shared" si="134"/>
        <v>1.0001719082576859</v>
      </c>
      <c r="X970" s="322"/>
      <c r="Y970" s="323"/>
      <c r="Z970" s="319"/>
      <c r="AA970" s="324"/>
      <c r="AB970" s="317"/>
    </row>
    <row r="971" spans="2:28" ht="16" thickBot="1" x14ac:dyDescent="0.25">
      <c r="B971" s="38">
        <f>AVERAGE(W965:W971)</f>
        <v>1.1236147493708166</v>
      </c>
      <c r="C971" s="1921">
        <v>44059</v>
      </c>
      <c r="D971" s="1922">
        <v>112</v>
      </c>
      <c r="E971" s="2329" t="s">
        <v>288</v>
      </c>
      <c r="F971" s="1952" t="s">
        <v>295</v>
      </c>
      <c r="G971" s="1924">
        <v>8.0127314814814818E-2</v>
      </c>
      <c r="H971" s="1925">
        <v>20.87</v>
      </c>
      <c r="I971" s="1926">
        <f t="shared" si="132"/>
        <v>3.8393538483380363E-3</v>
      </c>
      <c r="J971" s="1927">
        <v>135</v>
      </c>
      <c r="K971" s="1928">
        <v>125</v>
      </c>
      <c r="L971" s="1927">
        <v>214.7</v>
      </c>
      <c r="M971" s="1929"/>
      <c r="N971" s="1930">
        <f t="shared" si="135"/>
        <v>1.0629898661937081</v>
      </c>
      <c r="O971" s="1931" t="s">
        <v>294</v>
      </c>
      <c r="P971" s="341">
        <f>IFERROR(VLOOKUP(F971,[1]Trainingsarten!$A$9:$N$84,12,FALSE),"")</f>
        <v>205</v>
      </c>
      <c r="Q971" s="342" t="s">
        <v>14</v>
      </c>
      <c r="R971" s="342">
        <f>IFERROR(VLOOKUP(F971,[1]Trainingsarten!$A$9:$N$84,14,FALSE),"")</f>
        <v>224.4</v>
      </c>
      <c r="S971" s="492">
        <f t="shared" si="133"/>
        <v>1.5903703703703702</v>
      </c>
      <c r="T971" s="385">
        <f t="shared" si="138"/>
        <v>50.851058394006841</v>
      </c>
      <c r="U971" s="343">
        <f t="shared" si="136"/>
        <v>40.546135698238871</v>
      </c>
      <c r="V971" s="343">
        <f t="shared" si="137"/>
        <v>-6.6161102592232623E-3</v>
      </c>
      <c r="W971" s="345">
        <f t="shared" si="134"/>
        <v>1.2541530165158394</v>
      </c>
      <c r="X971" s="322"/>
      <c r="Y971" s="323"/>
      <c r="Z971" s="319"/>
      <c r="AA971" s="324"/>
      <c r="AB971" s="317"/>
    </row>
    <row r="972" spans="2:28" ht="16" thickBot="1" x14ac:dyDescent="0.25">
      <c r="B972" s="1860">
        <f>B965+1</f>
        <v>34</v>
      </c>
      <c r="C972" s="389">
        <v>44060</v>
      </c>
      <c r="D972" s="60"/>
      <c r="E972" s="2280"/>
      <c r="F972" s="2011"/>
      <c r="G972" s="1247"/>
      <c r="H972" s="1248" t="str">
        <f>IFERROR(VLOOKUP(F972,[1]Trainingsarten!$A$9:$K$84,10,FALSE),"")</f>
        <v/>
      </c>
      <c r="I972" s="888" t="str">
        <f t="shared" ref="I972:I1035" si="139">IFERROR(G972/H972,"")</f>
        <v/>
      </c>
      <c r="J972" s="552"/>
      <c r="K972" s="551" t="str">
        <f>IFERROR(VLOOKUP(F972,[1]Trainingsarten!$A$9:$K$84,11,FALSE),"0")</f>
        <v>0</v>
      </c>
      <c r="L972" s="552"/>
      <c r="M972" s="809"/>
      <c r="N972" s="69" t="str">
        <f t="shared" si="135"/>
        <v/>
      </c>
      <c r="O972" s="1249"/>
      <c r="P972" s="347" t="str">
        <f>IFERROR(VLOOKUP(F972,[1]Trainingsarten!$A$9:$N$84,12,FALSE),"")</f>
        <v/>
      </c>
      <c r="Q972" s="72" t="s">
        <v>14</v>
      </c>
      <c r="R972" s="72" t="str">
        <f>IFERROR(VLOOKUP(F972,[1]Trainingsarten!$A$9:$N$84,14,FALSE),"")</f>
        <v/>
      </c>
      <c r="S972" s="1250" t="str">
        <f t="shared" si="133"/>
        <v/>
      </c>
      <c r="T972" s="2">
        <f t="shared" si="138"/>
        <v>43.586621480577293</v>
      </c>
      <c r="U972" s="4">
        <f t="shared" si="136"/>
        <v>39.580751514947472</v>
      </c>
      <c r="V972" s="349">
        <f t="shared" si="137"/>
        <v>-10.304922695767971</v>
      </c>
      <c r="W972" s="350">
        <f t="shared" si="134"/>
        <v>1.1012075266968346</v>
      </c>
      <c r="X972" s="322"/>
      <c r="Y972" s="323"/>
      <c r="Z972" s="319"/>
      <c r="AA972" s="324"/>
      <c r="AB972" s="317"/>
    </row>
    <row r="973" spans="2:28" x14ac:dyDescent="0.2">
      <c r="B973" s="1876" t="s">
        <v>26</v>
      </c>
      <c r="C973" s="325">
        <v>44061</v>
      </c>
      <c r="D973" s="319">
        <v>113</v>
      </c>
      <c r="E973" s="2277" t="s">
        <v>40</v>
      </c>
      <c r="F973" s="881" t="s">
        <v>286</v>
      </c>
      <c r="G973" s="1913">
        <v>3.0023148148148149E-2</v>
      </c>
      <c r="H973" s="1914">
        <v>7.82</v>
      </c>
      <c r="I973" s="1915">
        <f t="shared" si="139"/>
        <v>3.8392772567964386E-3</v>
      </c>
      <c r="J973" s="1916">
        <v>130</v>
      </c>
      <c r="K973" s="1917">
        <v>47</v>
      </c>
      <c r="L973" s="1916">
        <v>215</v>
      </c>
      <c r="M973" s="1918"/>
      <c r="N973" s="1919">
        <f t="shared" si="135"/>
        <v>1.0644539451082187</v>
      </c>
      <c r="O973" s="1920" t="s">
        <v>302</v>
      </c>
      <c r="P973" s="315">
        <f>IFERROR(VLOOKUP(F973,[1]Trainingsarten!$A$9:$N$84,12,FALSE),"")</f>
        <v>178.5</v>
      </c>
      <c r="Q973" s="316" t="s">
        <v>14</v>
      </c>
      <c r="R973" s="316">
        <f>IFERROR(VLOOKUP(F973,[1]Trainingsarten!$A$9:$N$84,14,FALSE),"")</f>
        <v>204</v>
      </c>
      <c r="S973" s="317">
        <f t="shared" si="133"/>
        <v>1.6538461538461537</v>
      </c>
      <c r="T973" s="393">
        <f t="shared" si="138"/>
        <v>44.074246983351962</v>
      </c>
      <c r="U973" s="92">
        <f t="shared" si="136"/>
        <v>39.757400288401101</v>
      </c>
      <c r="V973" s="318">
        <f t="shared" si="137"/>
        <v>-4.0058699656298202</v>
      </c>
      <c r="W973" s="321">
        <f t="shared" si="134"/>
        <v>1.1085797024864894</v>
      </c>
      <c r="X973" s="322"/>
      <c r="Y973" s="323"/>
      <c r="Z973" s="319"/>
      <c r="AA973" s="324"/>
      <c r="AB973" s="317"/>
    </row>
    <row r="974" spans="2:28" ht="16" thickBot="1" x14ac:dyDescent="0.25">
      <c r="B974" s="33">
        <f>SUM(H972:H978)</f>
        <v>30.86</v>
      </c>
      <c r="C974" s="325">
        <v>44062</v>
      </c>
      <c r="D974" s="319"/>
      <c r="E974" s="2277"/>
      <c r="F974" s="881"/>
      <c r="G974" s="1913"/>
      <c r="H974" s="1914" t="str">
        <f>IFERROR(VLOOKUP(F974,[1]Trainingsarten!$A$9:$K$84,10,FALSE),"")</f>
        <v/>
      </c>
      <c r="I974" s="1915" t="str">
        <f t="shared" si="139"/>
        <v/>
      </c>
      <c r="J974" s="1916"/>
      <c r="K974" s="1917" t="str">
        <f>IFERROR(VLOOKUP(F974,[1]Trainingsarten!$A$9:$K$84,11,FALSE),"0")</f>
        <v>0</v>
      </c>
      <c r="L974" s="1916"/>
      <c r="M974" s="1918"/>
      <c r="N974" s="1919" t="str">
        <f t="shared" si="135"/>
        <v/>
      </c>
      <c r="O974" s="1920"/>
      <c r="P974" s="315" t="str">
        <f>IFERROR(VLOOKUP(F974,[1]Trainingsarten!$A$9:$N$84,12,FALSE),"")</f>
        <v/>
      </c>
      <c r="Q974" s="316" t="s">
        <v>14</v>
      </c>
      <c r="R974" s="316" t="str">
        <f>IFERROR(VLOOKUP(F974,[1]Trainingsarten!$A$9:$N$84,14,FALSE),"")</f>
        <v/>
      </c>
      <c r="S974" s="317" t="str">
        <f t="shared" si="133"/>
        <v/>
      </c>
      <c r="T974" s="393">
        <f t="shared" si="138"/>
        <v>37.777925985730256</v>
      </c>
      <c r="U974" s="92">
        <f t="shared" si="136"/>
        <v>38.810795519629643</v>
      </c>
      <c r="V974" s="318">
        <f t="shared" si="137"/>
        <v>-4.3168466949508613</v>
      </c>
      <c r="W974" s="321">
        <f t="shared" si="134"/>
        <v>0.97338705584179575</v>
      </c>
      <c r="X974" s="322"/>
      <c r="Y974" s="323"/>
      <c r="Z974" s="319"/>
      <c r="AA974" s="324"/>
      <c r="AB974" s="317"/>
    </row>
    <row r="975" spans="2:28" x14ac:dyDescent="0.2">
      <c r="B975" s="35" t="s">
        <v>9</v>
      </c>
      <c r="C975" s="325">
        <v>44063</v>
      </c>
      <c r="D975" s="319">
        <v>114</v>
      </c>
      <c r="E975" s="2277" t="s">
        <v>40</v>
      </c>
      <c r="F975" s="881" t="s">
        <v>278</v>
      </c>
      <c r="G975" s="1913">
        <v>3.5486111111111114E-2</v>
      </c>
      <c r="H975" s="1914">
        <v>9.67</v>
      </c>
      <c r="I975" s="1915">
        <f t="shared" si="139"/>
        <v>3.6697115937033209E-3</v>
      </c>
      <c r="J975" s="1916">
        <v>143</v>
      </c>
      <c r="K975" s="1917">
        <v>60</v>
      </c>
      <c r="L975" s="1916">
        <v>224</v>
      </c>
      <c r="M975" s="1918"/>
      <c r="N975" s="1919">
        <f t="shared" si="135"/>
        <v>1.0600317955208445</v>
      </c>
      <c r="O975" s="1920" t="s">
        <v>302</v>
      </c>
      <c r="P975" s="315">
        <f>IFERROR(VLOOKUP(F975,[1]Trainingsarten!$A$9:$N$84,12,FALSE),"")</f>
        <v>205</v>
      </c>
      <c r="Q975" s="316" t="s">
        <v>14</v>
      </c>
      <c r="R975" s="316">
        <f>IFERROR(VLOOKUP(F975,[1]Trainingsarten!$A$9:$N$84,14,FALSE),"")</f>
        <v>224.4</v>
      </c>
      <c r="S975" s="317">
        <f t="shared" si="133"/>
        <v>1.5664335664335665</v>
      </c>
      <c r="T975" s="393">
        <f t="shared" si="138"/>
        <v>40.95250798776879</v>
      </c>
      <c r="U975" s="92">
        <f t="shared" si="136"/>
        <v>39.315300388209891</v>
      </c>
      <c r="V975" s="318">
        <f t="shared" si="137"/>
        <v>1.0328695338993867</v>
      </c>
      <c r="W975" s="321">
        <f t="shared" si="134"/>
        <v>1.0416430138748189</v>
      </c>
      <c r="X975" s="322"/>
      <c r="Y975" s="323"/>
      <c r="Z975" s="319"/>
      <c r="AA975" s="324"/>
      <c r="AB975" s="317"/>
    </row>
    <row r="976" spans="2:28" ht="16" thickBot="1" x14ac:dyDescent="0.25">
      <c r="B976" s="36">
        <f>SUM(K972:K978)</f>
        <v>190</v>
      </c>
      <c r="C976" s="325">
        <v>44064</v>
      </c>
      <c r="D976" s="319"/>
      <c r="E976" s="2277"/>
      <c r="F976" s="881"/>
      <c r="G976" s="1913"/>
      <c r="H976" s="1914" t="str">
        <f>IFERROR(VLOOKUP(F976,[1]Trainingsarten!$A$9:$K$84,10,FALSE),"")</f>
        <v/>
      </c>
      <c r="I976" s="1915" t="str">
        <f t="shared" si="139"/>
        <v/>
      </c>
      <c r="J976" s="1916"/>
      <c r="K976" s="1917" t="str">
        <f>IFERROR(VLOOKUP(F976,[1]Trainingsarten!$A$9:$K$84,11,FALSE),"0")</f>
        <v>0</v>
      </c>
      <c r="L976" s="1916"/>
      <c r="M976" s="1918"/>
      <c r="N976" s="1919" t="str">
        <f t="shared" si="135"/>
        <v/>
      </c>
      <c r="O976" s="1920"/>
      <c r="P976" s="315" t="str">
        <f>IFERROR(VLOOKUP(F976,[1]Trainingsarten!$A$9:$N$84,12,FALSE),"")</f>
        <v/>
      </c>
      <c r="Q976" s="316" t="s">
        <v>14</v>
      </c>
      <c r="R976" s="316" t="str">
        <f>IFERROR(VLOOKUP(F976,[1]Trainingsarten!$A$9:$N$84,14,FALSE),"")</f>
        <v/>
      </c>
      <c r="S976" s="317" t="str">
        <f t="shared" si="133"/>
        <v/>
      </c>
      <c r="T976" s="393">
        <f t="shared" si="138"/>
        <v>35.102149703801821</v>
      </c>
      <c r="U976" s="92">
        <f t="shared" si="136"/>
        <v>38.379221807538229</v>
      </c>
      <c r="V976" s="318">
        <f t="shared" si="137"/>
        <v>-1.6372075995588986</v>
      </c>
      <c r="W976" s="321">
        <f t="shared" si="134"/>
        <v>0.91461337803642639</v>
      </c>
      <c r="X976" s="322"/>
      <c r="Y976" s="323"/>
      <c r="Z976" s="319"/>
      <c r="AA976" s="324"/>
      <c r="AB976" s="317"/>
    </row>
    <row r="977" spans="2:28" x14ac:dyDescent="0.2">
      <c r="B977" s="37" t="s">
        <v>27</v>
      </c>
      <c r="C977" s="325">
        <v>44065</v>
      </c>
      <c r="D977" s="319">
        <v>115</v>
      </c>
      <c r="E977" s="2277" t="s">
        <v>40</v>
      </c>
      <c r="F977" s="881" t="s">
        <v>285</v>
      </c>
      <c r="G977" s="1913">
        <v>5.2847222222222219E-2</v>
      </c>
      <c r="H977" s="1914">
        <v>13.37</v>
      </c>
      <c r="I977" s="1915">
        <f t="shared" si="139"/>
        <v>3.9526718191639654E-3</v>
      </c>
      <c r="J977" s="1916">
        <v>133</v>
      </c>
      <c r="K977" s="1917">
        <v>83</v>
      </c>
      <c r="L977" s="1916">
        <v>213</v>
      </c>
      <c r="M977" s="1918"/>
      <c r="N977" s="1919">
        <f t="shared" si="135"/>
        <v>1.0856986570513179</v>
      </c>
      <c r="O977" s="1920" t="s">
        <v>276</v>
      </c>
      <c r="P977" s="315">
        <f>IFERROR(VLOOKUP(F977,[1]Trainingsarten!$A$9:$N$84,12,FALSE),"")</f>
        <v>205</v>
      </c>
      <c r="Q977" s="316" t="s">
        <v>14</v>
      </c>
      <c r="R977" s="316">
        <f>IFERROR(VLOOKUP(F977,[1]Trainingsarten!$A$9:$N$84,14,FALSE),"")</f>
        <v>224.4</v>
      </c>
      <c r="S977" s="317">
        <f t="shared" si="133"/>
        <v>1.6015037593984962</v>
      </c>
      <c r="T977" s="393">
        <f t="shared" si="138"/>
        <v>41.944699746115845</v>
      </c>
      <c r="U977" s="92">
        <f t="shared" si="136"/>
        <v>39.441621288311126</v>
      </c>
      <c r="V977" s="318">
        <f t="shared" si="137"/>
        <v>3.2770721037364083</v>
      </c>
      <c r="W977" s="321">
        <f t="shared" si="134"/>
        <v>1.0634628693254689</v>
      </c>
      <c r="X977" s="322"/>
      <c r="Y977" s="323"/>
      <c r="Z977" s="319"/>
      <c r="AA977" s="324"/>
      <c r="AB977" s="317"/>
    </row>
    <row r="978" spans="2:28" ht="16" thickBot="1" x14ac:dyDescent="0.25">
      <c r="B978" s="38">
        <f>AVERAGE(W972:W978)</f>
        <v>1.019523688823875</v>
      </c>
      <c r="C978" s="150">
        <v>44066</v>
      </c>
      <c r="D978" s="393"/>
      <c r="E978" s="2281"/>
      <c r="F978" s="1952"/>
      <c r="G978" s="1257"/>
      <c r="H978" s="1943" t="str">
        <f>IFERROR(VLOOKUP(F978,[1]Trainingsarten!$A$9:$K$84,10,FALSE),"")</f>
        <v/>
      </c>
      <c r="I978" s="1944" t="str">
        <f t="shared" si="139"/>
        <v/>
      </c>
      <c r="J978" s="574"/>
      <c r="K978" s="1946" t="str">
        <f>IFERROR(VLOOKUP(F978,[1]Trainingsarten!$A$9:$K$84,11,FALSE),"0")</f>
        <v>0</v>
      </c>
      <c r="L978" s="574"/>
      <c r="M978" s="1947"/>
      <c r="N978" s="1948" t="str">
        <f t="shared" si="135"/>
        <v/>
      </c>
      <c r="O978" s="1949"/>
      <c r="P978" s="90" t="str">
        <f>IFERROR(VLOOKUP(F978,[1]Trainingsarten!$A$9:$N$84,12,FALSE),"")</f>
        <v/>
      </c>
      <c r="Q978" s="91" t="s">
        <v>14</v>
      </c>
      <c r="R978" s="91" t="str">
        <f>IFERROR(VLOOKUP(F978,[1]Trainingsarten!$A$9:$N$84,14,FALSE),"")</f>
        <v/>
      </c>
      <c r="S978" s="492" t="str">
        <f t="shared" si="133"/>
        <v/>
      </c>
      <c r="T978" s="393">
        <f t="shared" si="138"/>
        <v>35.952599782385008</v>
      </c>
      <c r="U978" s="92">
        <f t="shared" si="136"/>
        <v>38.502535067160863</v>
      </c>
      <c r="V978" s="92">
        <f t="shared" si="137"/>
        <v>-2.5030784578047189</v>
      </c>
      <c r="W978" s="94">
        <f t="shared" si="134"/>
        <v>0.93377227550528963</v>
      </c>
      <c r="X978" s="322"/>
      <c r="Y978" s="323"/>
      <c r="Z978" s="319"/>
      <c r="AA978" s="324"/>
      <c r="AB978" s="317"/>
    </row>
    <row r="979" spans="2:28" ht="16" thickBot="1" x14ac:dyDescent="0.25">
      <c r="B979" s="1860">
        <f>B972+1</f>
        <v>35</v>
      </c>
      <c r="C979" s="1861">
        <v>44067</v>
      </c>
      <c r="D979" s="2006"/>
      <c r="E979" s="2338"/>
      <c r="F979" s="2011"/>
      <c r="G979" s="1864"/>
      <c r="H979" s="1865" t="str">
        <f>IFERROR(VLOOKUP(F979,[1]Trainingsarten!$A$9:$K$84,10,FALSE),"")</f>
        <v/>
      </c>
      <c r="I979" s="1866" t="str">
        <f t="shared" si="139"/>
        <v/>
      </c>
      <c r="J979" s="1867"/>
      <c r="K979" s="1868" t="str">
        <f>IFERROR(VLOOKUP(F979,[1]Trainingsarten!$A$9:$K$84,11,FALSE),"0")</f>
        <v>0</v>
      </c>
      <c r="L979" s="1867"/>
      <c r="M979" s="1869"/>
      <c r="N979" s="1870" t="str">
        <f t="shared" si="135"/>
        <v/>
      </c>
      <c r="O979" s="1871"/>
      <c r="P979" s="2008" t="str">
        <f>IFERROR(VLOOKUP(F979,[1]Trainingsarten!$A$9:$N$84,12,FALSE),"")</f>
        <v/>
      </c>
      <c r="Q979" s="1873" t="s">
        <v>14</v>
      </c>
      <c r="R979" s="1873" t="str">
        <f>IFERROR(VLOOKUP(F979,[1]Trainingsarten!$A$9:$N$84,14,FALSE),"")</f>
        <v/>
      </c>
      <c r="S979" s="1250" t="str">
        <f t="shared" si="133"/>
        <v/>
      </c>
      <c r="T979" s="1276">
        <f t="shared" si="138"/>
        <v>30.816514099187149</v>
      </c>
      <c r="U979" s="1277">
        <f t="shared" si="136"/>
        <v>37.585808041752273</v>
      </c>
      <c r="V979" s="2009">
        <f t="shared" si="137"/>
        <v>2.5499352847758558</v>
      </c>
      <c r="W979" s="2010">
        <f t="shared" si="134"/>
        <v>0.81989760776074205</v>
      </c>
      <c r="X979" s="322"/>
      <c r="Y979" s="323"/>
      <c r="Z979" s="319"/>
      <c r="AA979" s="324"/>
      <c r="AB979" s="317"/>
    </row>
    <row r="980" spans="2:28" x14ac:dyDescent="0.2">
      <c r="B980" s="1876" t="s">
        <v>26</v>
      </c>
      <c r="C980" s="325">
        <v>44068</v>
      </c>
      <c r="D980" s="319">
        <v>116</v>
      </c>
      <c r="E980" s="2277" t="s">
        <v>40</v>
      </c>
      <c r="F980" s="881" t="s">
        <v>278</v>
      </c>
      <c r="G980" s="1913">
        <v>3.7800925925925925E-2</v>
      </c>
      <c r="H980" s="1914">
        <v>10.210000000000001</v>
      </c>
      <c r="I980" s="1915">
        <f t="shared" si="139"/>
        <v>3.7023433815794242E-3</v>
      </c>
      <c r="J980" s="1916">
        <v>139</v>
      </c>
      <c r="K980" s="1917">
        <v>64</v>
      </c>
      <c r="L980" s="1916">
        <v>223</v>
      </c>
      <c r="M980" s="1918"/>
      <c r="N980" s="1919">
        <f t="shared" si="135"/>
        <v>1.0646834388293596</v>
      </c>
      <c r="O980" s="1920" t="s">
        <v>276</v>
      </c>
      <c r="P980" s="315">
        <f>IFERROR(VLOOKUP(F980,[1]Trainingsarten!$A$9:$N$84,12,FALSE),"")</f>
        <v>205</v>
      </c>
      <c r="Q980" s="316" t="s">
        <v>14</v>
      </c>
      <c r="R980" s="316">
        <f>IFERROR(VLOOKUP(F980,[1]Trainingsarten!$A$9:$N$84,14,FALSE),"")</f>
        <v>224.4</v>
      </c>
      <c r="S980" s="317">
        <f t="shared" si="133"/>
        <v>1.6043165467625899</v>
      </c>
      <c r="T980" s="393">
        <f t="shared" si="138"/>
        <v>35.557012085017554</v>
      </c>
      <c r="U980" s="92">
        <f t="shared" si="136"/>
        <v>38.214717374091506</v>
      </c>
      <c r="V980" s="318">
        <f t="shared" si="137"/>
        <v>6.769293942565124</v>
      </c>
      <c r="W980" s="321">
        <f t="shared" si="134"/>
        <v>0.93045335745762181</v>
      </c>
      <c r="X980" s="322"/>
      <c r="Y980" s="323"/>
      <c r="Z980" s="319"/>
      <c r="AA980" s="324"/>
      <c r="AB980" s="317"/>
    </row>
    <row r="981" spans="2:28" ht="16" thickBot="1" x14ac:dyDescent="0.25">
      <c r="B981" s="33">
        <f>SUM(H979:H985)</f>
        <v>50.99</v>
      </c>
      <c r="C981" s="325">
        <v>44069</v>
      </c>
      <c r="D981" s="319"/>
      <c r="E981" s="2277"/>
      <c r="F981" s="881"/>
      <c r="G981" s="1913"/>
      <c r="H981" s="1914" t="str">
        <f>IFERROR(VLOOKUP(F981,[1]Trainingsarten!$A$9:$K$84,10,FALSE),"")</f>
        <v/>
      </c>
      <c r="I981" s="1915" t="str">
        <f t="shared" si="139"/>
        <v/>
      </c>
      <c r="J981" s="1916"/>
      <c r="K981" s="1917" t="str">
        <f>IFERROR(VLOOKUP(F981,[1]Trainingsarten!$A$9:$K$84,11,FALSE),"0")</f>
        <v>0</v>
      </c>
      <c r="L981" s="1916"/>
      <c r="M981" s="1918"/>
      <c r="N981" s="1919" t="str">
        <f t="shared" si="135"/>
        <v/>
      </c>
      <c r="O981" s="1920"/>
      <c r="P981" s="315" t="str">
        <f>IFERROR(VLOOKUP(F981,[1]Trainingsarten!$A$9:$N$84,12,FALSE),"")</f>
        <v/>
      </c>
      <c r="Q981" s="316" t="s">
        <v>14</v>
      </c>
      <c r="R981" s="316" t="str">
        <f>IFERROR(VLOOKUP(F981,[1]Trainingsarten!$A$9:$N$84,14,FALSE),"")</f>
        <v/>
      </c>
      <c r="S981" s="317" t="str">
        <f t="shared" ref="S981:S1044" si="140">IFERROR(L981/J981,"")</f>
        <v/>
      </c>
      <c r="T981" s="393">
        <f t="shared" si="138"/>
        <v>30.477438930015047</v>
      </c>
      <c r="U981" s="92">
        <f t="shared" si="136"/>
        <v>37.304843150898854</v>
      </c>
      <c r="V981" s="318">
        <f t="shared" si="137"/>
        <v>2.6577052890739523</v>
      </c>
      <c r="W981" s="321">
        <f t="shared" si="134"/>
        <v>0.81698343581644839</v>
      </c>
      <c r="X981" s="322"/>
      <c r="Y981" s="323"/>
      <c r="Z981" s="319"/>
      <c r="AA981" s="324"/>
      <c r="AB981" s="317"/>
    </row>
    <row r="982" spans="2:28" x14ac:dyDescent="0.2">
      <c r="B982" s="35" t="s">
        <v>9</v>
      </c>
      <c r="C982" s="325">
        <v>44070</v>
      </c>
      <c r="D982" s="319">
        <v>117</v>
      </c>
      <c r="E982" s="2277" t="s">
        <v>40</v>
      </c>
      <c r="F982" s="881" t="s">
        <v>303</v>
      </c>
      <c r="G982" s="1913">
        <v>3.5104166666666665E-2</v>
      </c>
      <c r="H982" s="1914">
        <v>10</v>
      </c>
      <c r="I982" s="1915">
        <f t="shared" si="139"/>
        <v>3.5104166666666665E-3</v>
      </c>
      <c r="J982" s="1916">
        <v>148</v>
      </c>
      <c r="K982" s="1917">
        <v>68</v>
      </c>
      <c r="L982" s="1916">
        <v>229</v>
      </c>
      <c r="M982" s="1918"/>
      <c r="N982" s="1919">
        <f t="shared" si="135"/>
        <v>1.03665223880597</v>
      </c>
      <c r="O982" s="1920" t="s">
        <v>287</v>
      </c>
      <c r="P982" s="315" t="str">
        <f>IFERROR(VLOOKUP(F982,[1]Trainingsarten!$A$9:$N$84,12,FALSE),"")</f>
        <v/>
      </c>
      <c r="Q982" s="316" t="s">
        <v>14</v>
      </c>
      <c r="R982" s="316" t="str">
        <f>IFERROR(VLOOKUP(F982,[1]Trainingsarten!$A$9:$N$84,14,FALSE),"")</f>
        <v/>
      </c>
      <c r="S982" s="317">
        <f t="shared" si="140"/>
        <v>1.5472972972972974</v>
      </c>
      <c r="T982" s="393">
        <f t="shared" si="138"/>
        <v>35.837804797155755</v>
      </c>
      <c r="U982" s="92">
        <f t="shared" si="136"/>
        <v>38.035680218734598</v>
      </c>
      <c r="V982" s="318">
        <f t="shared" si="137"/>
        <v>6.8274042208838068</v>
      </c>
      <c r="W982" s="321">
        <f t="shared" si="134"/>
        <v>0.94221543011878961</v>
      </c>
      <c r="X982" s="322"/>
      <c r="Y982" s="323"/>
      <c r="Z982" s="319"/>
      <c r="AA982" s="324"/>
      <c r="AB982" s="317"/>
    </row>
    <row r="983" spans="2:28" ht="16" thickBot="1" x14ac:dyDescent="0.25">
      <c r="B983" s="36">
        <f>SUM(K979:K985)</f>
        <v>320</v>
      </c>
      <c r="C983" s="325">
        <v>44071</v>
      </c>
      <c r="D983" s="319">
        <v>118</v>
      </c>
      <c r="E983" s="2277" t="s">
        <v>40</v>
      </c>
      <c r="F983" s="881" t="s">
        <v>286</v>
      </c>
      <c r="G983" s="1913">
        <v>3.9618055555555552E-2</v>
      </c>
      <c r="H983" s="1914">
        <v>10.06</v>
      </c>
      <c r="I983" s="1915">
        <f t="shared" si="139"/>
        <v>3.9381764965760986E-3</v>
      </c>
      <c r="J983" s="1916">
        <v>134</v>
      </c>
      <c r="K983" s="1917">
        <v>60</v>
      </c>
      <c r="L983" s="1916">
        <v>211</v>
      </c>
      <c r="M983" s="1918"/>
      <c r="N983" s="1919">
        <f t="shared" si="135"/>
        <v>1.0715601910922523</v>
      </c>
      <c r="O983" s="1920" t="s">
        <v>302</v>
      </c>
      <c r="P983" s="315">
        <f>IFERROR(VLOOKUP(F983,[1]Trainingsarten!$A$9:$N$84,12,FALSE),"")</f>
        <v>178.5</v>
      </c>
      <c r="Q983" s="316" t="s">
        <v>14</v>
      </c>
      <c r="R983" s="316">
        <f>IFERROR(VLOOKUP(F983,[1]Trainingsarten!$A$9:$N$84,14,FALSE),"")</f>
        <v>204</v>
      </c>
      <c r="S983" s="317">
        <f t="shared" si="140"/>
        <v>1.5746268656716418</v>
      </c>
      <c r="T983" s="393">
        <f t="shared" si="138"/>
        <v>39.289546968990649</v>
      </c>
      <c r="U983" s="92">
        <f t="shared" si="136"/>
        <v>38.55864021352663</v>
      </c>
      <c r="V983" s="318">
        <f t="shared" si="137"/>
        <v>2.1978754215788427</v>
      </c>
      <c r="W983" s="321">
        <f t="shared" si="134"/>
        <v>1.018955719169983</v>
      </c>
      <c r="X983" s="322"/>
      <c r="Y983" s="323"/>
      <c r="Z983" s="319"/>
      <c r="AA983" s="324"/>
      <c r="AB983" s="317"/>
    </row>
    <row r="984" spans="2:28" x14ac:dyDescent="0.2">
      <c r="B984" s="37" t="s">
        <v>27</v>
      </c>
      <c r="C984" s="325">
        <v>44072</v>
      </c>
      <c r="D984" s="319"/>
      <c r="E984" s="2277"/>
      <c r="F984" s="881"/>
      <c r="G984" s="1913"/>
      <c r="H984" s="1914" t="str">
        <f>IFERROR(VLOOKUP(F984,[1]Trainingsarten!$A$9:$K$84,10,FALSE),"")</f>
        <v/>
      </c>
      <c r="I984" s="1915" t="str">
        <f t="shared" si="139"/>
        <v/>
      </c>
      <c r="J984" s="1916"/>
      <c r="K984" s="1917" t="str">
        <f>IFERROR(VLOOKUP(F984,[1]Trainingsarten!$A$9:$K$84,11,FALSE),"0")</f>
        <v>0</v>
      </c>
      <c r="L984" s="1916"/>
      <c r="M984" s="1918"/>
      <c r="N984" s="1919" t="str">
        <f t="shared" si="135"/>
        <v/>
      </c>
      <c r="O984" s="1920"/>
      <c r="P984" s="315" t="str">
        <f>IFERROR(VLOOKUP(F984,[1]Trainingsarten!$A$9:$N$84,12,FALSE),"")</f>
        <v/>
      </c>
      <c r="Q984" s="316" t="s">
        <v>14</v>
      </c>
      <c r="R984" s="316" t="str">
        <f>IFERROR(VLOOKUP(F984,[1]Trainingsarten!$A$9:$N$84,14,FALSE),"")</f>
        <v/>
      </c>
      <c r="S984" s="317" t="str">
        <f t="shared" si="140"/>
        <v/>
      </c>
      <c r="T984" s="393">
        <f t="shared" si="138"/>
        <v>33.676754544849125</v>
      </c>
      <c r="U984" s="92">
        <f t="shared" si="136"/>
        <v>37.640577351299804</v>
      </c>
      <c r="V984" s="318">
        <f t="shared" si="137"/>
        <v>-0.7309067554640194</v>
      </c>
      <c r="W984" s="321">
        <f t="shared" si="134"/>
        <v>0.89469282658827765</v>
      </c>
      <c r="X984" s="322"/>
      <c r="Y984" s="323"/>
      <c r="Z984" s="319"/>
      <c r="AA984" s="324"/>
      <c r="AB984" s="317"/>
    </row>
    <row r="985" spans="2:28" ht="16" thickBot="1" x14ac:dyDescent="0.25">
      <c r="B985" s="38">
        <f>AVERAGE(W979:W985)</f>
        <v>0.94402113483108097</v>
      </c>
      <c r="C985" s="1921">
        <v>44073</v>
      </c>
      <c r="D985" s="1922">
        <v>119</v>
      </c>
      <c r="E985" s="2329" t="s">
        <v>40</v>
      </c>
      <c r="F985" s="1952" t="s">
        <v>293</v>
      </c>
      <c r="G985" s="1924">
        <v>7.6967592592592601E-2</v>
      </c>
      <c r="H985" s="1925">
        <v>20.72</v>
      </c>
      <c r="I985" s="1926">
        <f t="shared" si="139"/>
        <v>3.7146521521521526E-3</v>
      </c>
      <c r="J985" s="1927">
        <v>142</v>
      </c>
      <c r="K985" s="1928">
        <v>128</v>
      </c>
      <c r="L985" s="1927">
        <v>222</v>
      </c>
      <c r="M985" s="1929"/>
      <c r="N985" s="1930">
        <f t="shared" si="135"/>
        <v>1.0634328358208955</v>
      </c>
      <c r="O985" s="1931" t="s">
        <v>294</v>
      </c>
      <c r="P985" s="341">
        <f>IFERROR(VLOOKUP(F985,[1]Trainingsarten!$A$9:$N$84,12,FALSE),"")</f>
        <v>205</v>
      </c>
      <c r="Q985" s="342" t="s">
        <v>14</v>
      </c>
      <c r="R985" s="342">
        <f>IFERROR(VLOOKUP(F985,[1]Trainingsarten!$A$9:$N$84,14,FALSE),"")</f>
        <v>224.4</v>
      </c>
      <c r="S985" s="492">
        <f t="shared" si="140"/>
        <v>1.5633802816901408</v>
      </c>
      <c r="T985" s="385">
        <f t="shared" si="138"/>
        <v>47.151503895584966</v>
      </c>
      <c r="U985" s="343">
        <f t="shared" si="136"/>
        <v>39.791992176268856</v>
      </c>
      <c r="V985" s="343">
        <f t="shared" si="137"/>
        <v>3.9638228064506791</v>
      </c>
      <c r="W985" s="345">
        <f t="shared" si="134"/>
        <v>1.1849495669057046</v>
      </c>
      <c r="X985" s="322"/>
      <c r="Y985" s="323"/>
      <c r="Z985" s="319"/>
      <c r="AA985" s="324"/>
      <c r="AB985" s="317"/>
    </row>
    <row r="986" spans="2:28" ht="16" thickBot="1" x14ac:dyDescent="0.25">
      <c r="B986" s="1860">
        <f>B979+1</f>
        <v>36</v>
      </c>
      <c r="C986" s="389">
        <v>44074</v>
      </c>
      <c r="D986" s="1940"/>
      <c r="E986" s="2280"/>
      <c r="F986" s="2011"/>
      <c r="G986" s="1247"/>
      <c r="H986" s="1248" t="str">
        <f>IFERROR(VLOOKUP(F986,[1]Trainingsarten!$A$9:$K$84,10,FALSE),"")</f>
        <v/>
      </c>
      <c r="I986" s="888" t="str">
        <f t="shared" si="139"/>
        <v/>
      </c>
      <c r="J986" s="552"/>
      <c r="K986" s="551" t="str">
        <f>IFERROR(VLOOKUP(F986,[1]Trainingsarten!$A$9:$K$84,11,FALSE),"0")</f>
        <v>0</v>
      </c>
      <c r="L986" s="552"/>
      <c r="M986" s="809"/>
      <c r="N986" s="69" t="str">
        <f t="shared" si="135"/>
        <v/>
      </c>
      <c r="O986" s="1249"/>
      <c r="P986" s="347" t="str">
        <f>IFERROR(VLOOKUP(F986,[1]Trainingsarten!$A$9:$N$84,12,FALSE),"")</f>
        <v/>
      </c>
      <c r="Q986" s="72" t="s">
        <v>14</v>
      </c>
      <c r="R986" s="72" t="str">
        <f>IFERROR(VLOOKUP(F986,[1]Trainingsarten!$A$9:$N$84,14,FALSE),"")</f>
        <v/>
      </c>
      <c r="S986" s="1250" t="str">
        <f t="shared" si="140"/>
        <v/>
      </c>
      <c r="T986" s="2">
        <f t="shared" si="138"/>
        <v>40.415574767644259</v>
      </c>
      <c r="U986" s="4">
        <f t="shared" si="136"/>
        <v>38.844563791119597</v>
      </c>
      <c r="V986" s="349">
        <f t="shared" si="137"/>
        <v>-7.3595117193161101</v>
      </c>
      <c r="W986" s="350">
        <f t="shared" si="134"/>
        <v>1.0404435221611066</v>
      </c>
      <c r="X986" s="322"/>
      <c r="Y986" s="323"/>
      <c r="Z986" s="319"/>
      <c r="AA986" s="324"/>
      <c r="AB986" s="317"/>
    </row>
    <row r="987" spans="2:28" x14ac:dyDescent="0.2">
      <c r="B987" s="1876" t="s">
        <v>26</v>
      </c>
      <c r="C987" s="325">
        <v>44075</v>
      </c>
      <c r="D987" s="319">
        <v>120</v>
      </c>
      <c r="E987" s="2277" t="s">
        <v>40</v>
      </c>
      <c r="F987" s="881" t="s">
        <v>278</v>
      </c>
      <c r="G987" s="1913">
        <v>3.6608796296296299E-2</v>
      </c>
      <c r="H987" s="1914">
        <v>10.220000000000001</v>
      </c>
      <c r="I987" s="1915">
        <f t="shared" si="139"/>
        <v>3.5820740015945498E-3</v>
      </c>
      <c r="J987" s="1916">
        <v>140</v>
      </c>
      <c r="K987" s="1917">
        <v>65</v>
      </c>
      <c r="L987" s="1916">
        <v>229</v>
      </c>
      <c r="M987" s="1918"/>
      <c r="N987" s="1919">
        <f t="shared" si="135"/>
        <v>1.0578131845664049</v>
      </c>
      <c r="O987" s="1920" t="s">
        <v>276</v>
      </c>
      <c r="P987" s="315">
        <f>IFERROR(VLOOKUP(F987,[1]Trainingsarten!$A$9:$N$84,12,FALSE),"")</f>
        <v>205</v>
      </c>
      <c r="Q987" s="316" t="s">
        <v>14</v>
      </c>
      <c r="R987" s="316">
        <f>IFERROR(VLOOKUP(F987,[1]Trainingsarten!$A$9:$N$84,14,FALSE),"")</f>
        <v>224.4</v>
      </c>
      <c r="S987" s="317">
        <f t="shared" si="140"/>
        <v>1.6357142857142857</v>
      </c>
      <c r="T987" s="393">
        <f t="shared" si="138"/>
        <v>43.927635515123647</v>
      </c>
      <c r="U987" s="92">
        <f t="shared" si="136"/>
        <v>39.467312272283415</v>
      </c>
      <c r="V987" s="318">
        <f>U986-T986</f>
        <v>-1.5710109765246614</v>
      </c>
      <c r="W987" s="321">
        <f t="shared" si="134"/>
        <v>1.113013098334861</v>
      </c>
      <c r="X987" s="322"/>
      <c r="Y987" s="323"/>
      <c r="Z987" s="319"/>
      <c r="AA987" s="324"/>
      <c r="AB987" s="317"/>
    </row>
    <row r="988" spans="2:28" ht="16" thickBot="1" x14ac:dyDescent="0.25">
      <c r="B988" s="33">
        <f>SUM(H986:H992)</f>
        <v>54.65</v>
      </c>
      <c r="C988" s="325">
        <v>44076</v>
      </c>
      <c r="D988" s="319"/>
      <c r="E988" s="2277"/>
      <c r="F988" s="881"/>
      <c r="G988" s="1913"/>
      <c r="H988" s="1914" t="str">
        <f>IFERROR(VLOOKUP(F988,[1]Trainingsarten!$A$9:$K$84,10,FALSE),"")</f>
        <v/>
      </c>
      <c r="I988" s="1915" t="str">
        <f t="shared" si="139"/>
        <v/>
      </c>
      <c r="J988" s="1916"/>
      <c r="K988" s="1917" t="str">
        <f>IFERROR(VLOOKUP(F988,[1]Trainingsarten!$A$9:$K$84,11,FALSE),"0")</f>
        <v>0</v>
      </c>
      <c r="L988" s="1916"/>
      <c r="M988" s="1918"/>
      <c r="N988" s="1919" t="str">
        <f t="shared" si="135"/>
        <v/>
      </c>
      <c r="O988" s="1920"/>
      <c r="P988" s="315" t="str">
        <f>IFERROR(VLOOKUP(F988,[1]Trainingsarten!$A$9:$N$84,12,FALSE),"")</f>
        <v/>
      </c>
      <c r="Q988" s="316" t="s">
        <v>14</v>
      </c>
      <c r="R988" s="316" t="str">
        <f>IFERROR(VLOOKUP(F988,[1]Trainingsarten!$A$9:$N$84,14,FALSE),"")</f>
        <v/>
      </c>
      <c r="S988" s="317" t="str">
        <f t="shared" si="140"/>
        <v/>
      </c>
      <c r="T988" s="393">
        <f t="shared" si="138"/>
        <v>37.652259012963128</v>
      </c>
      <c r="U988" s="92">
        <f t="shared" si="136"/>
        <v>38.527614361038573</v>
      </c>
      <c r="V988" s="318">
        <f t="shared" si="137"/>
        <v>-4.4603232428402322</v>
      </c>
      <c r="W988" s="321">
        <f t="shared" si="134"/>
        <v>0.97727979365987794</v>
      </c>
      <c r="X988" s="322"/>
      <c r="Y988" s="323"/>
      <c r="Z988" s="319"/>
      <c r="AA988" s="324"/>
      <c r="AB988" s="317"/>
    </row>
    <row r="989" spans="2:28" x14ac:dyDescent="0.2">
      <c r="B989" s="35" t="s">
        <v>9</v>
      </c>
      <c r="C989" s="325">
        <v>44077</v>
      </c>
      <c r="D989" s="319">
        <v>121</v>
      </c>
      <c r="E989" s="2277" t="s">
        <v>40</v>
      </c>
      <c r="F989" s="881" t="s">
        <v>173</v>
      </c>
      <c r="G989" s="1913">
        <v>3.7812500000000006E-2</v>
      </c>
      <c r="H989" s="1914">
        <v>10.57</v>
      </c>
      <c r="I989" s="1915">
        <f t="shared" si="139"/>
        <v>3.5773415326395461E-3</v>
      </c>
      <c r="J989" s="1916">
        <v>148</v>
      </c>
      <c r="K989" s="1917">
        <v>72</v>
      </c>
      <c r="L989" s="1916">
        <v>224</v>
      </c>
      <c r="M989" s="1918"/>
      <c r="N989" s="1919">
        <f t="shared" si="135"/>
        <v>1.033349807255115</v>
      </c>
      <c r="O989" s="1920" t="s">
        <v>287</v>
      </c>
      <c r="P989" s="315" t="str">
        <f>IFERROR(VLOOKUP(F989,[1]Trainingsarten!$A$9:$N$84,12,FALSE),"")</f>
        <v/>
      </c>
      <c r="Q989" s="316" t="s">
        <v>14</v>
      </c>
      <c r="R989" s="316" t="str">
        <f>IFERROR(VLOOKUP(F989,[1]Trainingsarten!$A$9:$N$84,14,FALSE),"")</f>
        <v/>
      </c>
      <c r="S989" s="317">
        <f t="shared" si="140"/>
        <v>1.5135135135135136</v>
      </c>
      <c r="T989" s="393">
        <f t="shared" si="138"/>
        <v>42.559079153968398</v>
      </c>
      <c r="U989" s="92">
        <f t="shared" si="136"/>
        <v>39.324575923870988</v>
      </c>
      <c r="V989" s="318">
        <f t="shared" si="137"/>
        <v>0.87535534807544479</v>
      </c>
      <c r="W989" s="321">
        <f t="shared" si="134"/>
        <v>1.0822514459242774</v>
      </c>
      <c r="X989" s="322"/>
      <c r="Y989" s="323"/>
      <c r="Z989" s="319"/>
      <c r="AA989" s="324"/>
      <c r="AB989" s="317"/>
    </row>
    <row r="990" spans="2:28" ht="16" thickBot="1" x14ac:dyDescent="0.25">
      <c r="B990" s="36">
        <f>SUM(K986:K992)</f>
        <v>340</v>
      </c>
      <c r="C990" s="325">
        <v>44078</v>
      </c>
      <c r="D990" s="318"/>
      <c r="E990" s="2277"/>
      <c r="F990" s="881"/>
      <c r="G990" s="1913"/>
      <c r="H990" s="1914" t="str">
        <f>IFERROR(VLOOKUP(F990,[1]Trainingsarten!$A$9:$K$84,10,FALSE),"")</f>
        <v/>
      </c>
      <c r="I990" s="1915" t="str">
        <f t="shared" si="139"/>
        <v/>
      </c>
      <c r="J990" s="1916"/>
      <c r="K990" s="1917" t="str">
        <f>IFERROR(VLOOKUP(F990,[1]Trainingsarten!$A$9:$K$84,11,FALSE),"0")</f>
        <v>0</v>
      </c>
      <c r="L990" s="1916"/>
      <c r="M990" s="1918"/>
      <c r="N990" s="1919" t="str">
        <f t="shared" si="135"/>
        <v/>
      </c>
      <c r="O990" s="1920"/>
      <c r="P990" s="315" t="str">
        <f>IFERROR(VLOOKUP(F990,[1]Trainingsarten!$A$9:$N$84,12,FALSE),"")</f>
        <v/>
      </c>
      <c r="Q990" s="316" t="s">
        <v>14</v>
      </c>
      <c r="R990" s="316" t="str">
        <f>IFERROR(VLOOKUP(F990,[1]Trainingsarten!$A$9:$N$84,14,FALSE),"")</f>
        <v/>
      </c>
      <c r="S990" s="317" t="str">
        <f t="shared" si="140"/>
        <v/>
      </c>
      <c r="T990" s="393">
        <f t="shared" si="138"/>
        <v>36.479210703401485</v>
      </c>
      <c r="U990" s="92">
        <f t="shared" si="136"/>
        <v>38.388276497112152</v>
      </c>
      <c r="V990" s="318">
        <f t="shared" si="137"/>
        <v>-3.2345032300974097</v>
      </c>
      <c r="W990" s="321">
        <f t="shared" si="134"/>
        <v>0.95026956227497528</v>
      </c>
      <c r="X990" s="322"/>
      <c r="Y990" s="323"/>
      <c r="Z990" s="319"/>
      <c r="AA990" s="324"/>
      <c r="AB990" s="317"/>
    </row>
    <row r="991" spans="2:28" x14ac:dyDescent="0.2">
      <c r="B991" s="37" t="s">
        <v>27</v>
      </c>
      <c r="C991" s="325">
        <v>44079</v>
      </c>
      <c r="D991" s="318">
        <v>122</v>
      </c>
      <c r="E991" s="2277" t="s">
        <v>40</v>
      </c>
      <c r="F991" s="881" t="s">
        <v>286</v>
      </c>
      <c r="G991" s="1913">
        <v>3.8703703703703705E-2</v>
      </c>
      <c r="H991" s="1914">
        <v>9.64</v>
      </c>
      <c r="I991" s="1915">
        <f t="shared" si="139"/>
        <v>4.0149070232057783E-3</v>
      </c>
      <c r="J991" s="1916">
        <v>135</v>
      </c>
      <c r="K991" s="1917">
        <v>55</v>
      </c>
      <c r="L991" s="1916">
        <v>206</v>
      </c>
      <c r="M991" s="1918"/>
      <c r="N991" s="1919">
        <f t="shared" si="135"/>
        <v>1.0665510621168017</v>
      </c>
      <c r="O991" s="1920" t="s">
        <v>302</v>
      </c>
      <c r="P991" s="315">
        <f>IFERROR(VLOOKUP(F991,[1]Trainingsarten!$A$9:$N$84,12,FALSE),"")</f>
        <v>178.5</v>
      </c>
      <c r="Q991" s="316" t="s">
        <v>14</v>
      </c>
      <c r="R991" s="316">
        <f>IFERROR(VLOOKUP(F991,[1]Trainingsarten!$A$9:$N$84,14,FALSE),"")</f>
        <v>204</v>
      </c>
      <c r="S991" s="317">
        <f t="shared" si="140"/>
        <v>1.5259259259259259</v>
      </c>
      <c r="T991" s="393">
        <f t="shared" si="138"/>
        <v>39.125037745772701</v>
      </c>
      <c r="U991" s="92">
        <f t="shared" si="136"/>
        <v>38.783793723371389</v>
      </c>
      <c r="V991" s="318">
        <f t="shared" si="137"/>
        <v>1.909065793710667</v>
      </c>
      <c r="W991" s="321">
        <f t="shared" si="134"/>
        <v>1.0087986241066376</v>
      </c>
      <c r="X991" s="322"/>
      <c r="Y991" s="323"/>
      <c r="Z991" s="319"/>
      <c r="AA991" s="324"/>
      <c r="AB991" s="317"/>
    </row>
    <row r="992" spans="2:28" ht="16" thickBot="1" x14ac:dyDescent="0.25">
      <c r="B992" s="38">
        <f>AVERAGE(W986:W992)</f>
        <v>1.0704714518049188</v>
      </c>
      <c r="C992" s="150">
        <v>44080</v>
      </c>
      <c r="D992" s="92">
        <v>123</v>
      </c>
      <c r="E992" s="2281" t="s">
        <v>40</v>
      </c>
      <c r="F992" s="1952" t="s">
        <v>295</v>
      </c>
      <c r="G992" s="1257">
        <v>8.9629629629629629E-2</v>
      </c>
      <c r="H992" s="1943">
        <v>24.22</v>
      </c>
      <c r="I992" s="1944">
        <f t="shared" si="139"/>
        <v>3.7006453191424293E-3</v>
      </c>
      <c r="J992" s="574">
        <v>142</v>
      </c>
      <c r="K992" s="1946">
        <v>148</v>
      </c>
      <c r="L992" s="574">
        <v>221</v>
      </c>
      <c r="M992" s="1947"/>
      <c r="N992" s="1948">
        <f t="shared" si="135"/>
        <v>1.0546507758482566</v>
      </c>
      <c r="O992" s="1949" t="s">
        <v>294</v>
      </c>
      <c r="P992" s="90">
        <f>IFERROR(VLOOKUP(F992,[1]Trainingsarten!$A$9:$N$84,12,FALSE),"")</f>
        <v>205</v>
      </c>
      <c r="Q992" s="91" t="s">
        <v>14</v>
      </c>
      <c r="R992" s="91">
        <f>IFERROR(VLOOKUP(F992,[1]Trainingsarten!$A$9:$N$84,14,FALSE),"")</f>
        <v>224.4</v>
      </c>
      <c r="S992" s="492">
        <f t="shared" si="140"/>
        <v>1.556338028169014</v>
      </c>
      <c r="T992" s="393">
        <f t="shared" si="138"/>
        <v>54.678603782090889</v>
      </c>
      <c r="U992" s="92">
        <f t="shared" si="136"/>
        <v>41.38417958710064</v>
      </c>
      <c r="V992" s="92">
        <f t="shared" si="137"/>
        <v>-0.34124402240131246</v>
      </c>
      <c r="W992" s="94">
        <f t="shared" si="134"/>
        <v>1.3212441161726955</v>
      </c>
      <c r="X992" s="322"/>
      <c r="Y992" s="323"/>
      <c r="Z992" s="319"/>
      <c r="AA992" s="324"/>
      <c r="AB992" s="317"/>
    </row>
    <row r="993" spans="2:28" ht="16" thickBot="1" x14ac:dyDescent="0.25">
      <c r="B993" s="1860">
        <f>B986+1</f>
        <v>37</v>
      </c>
      <c r="C993" s="1861">
        <v>44081</v>
      </c>
      <c r="D993" s="2006"/>
      <c r="E993" s="2338"/>
      <c r="F993" s="2011"/>
      <c r="G993" s="1864"/>
      <c r="H993" s="1865" t="str">
        <f>IFERROR(VLOOKUP(F993,[1]Trainingsarten!$A$9:$K$84,10,FALSE),"")</f>
        <v/>
      </c>
      <c r="I993" s="1866" t="str">
        <f t="shared" si="139"/>
        <v/>
      </c>
      <c r="J993" s="1867"/>
      <c r="K993" s="1868" t="str">
        <f>IFERROR(VLOOKUP(F993,[1]Trainingsarten!$A$9:$K$84,11,FALSE),"0")</f>
        <v>0</v>
      </c>
      <c r="L993" s="1867"/>
      <c r="M993" s="1869"/>
      <c r="N993" s="1870" t="str">
        <f t="shared" si="135"/>
        <v/>
      </c>
      <c r="O993" s="1871"/>
      <c r="P993" s="2008" t="str">
        <f>IFERROR(VLOOKUP(F993,[1]Trainingsarten!$A$9:$N$84,12,FALSE),"")</f>
        <v/>
      </c>
      <c r="Q993" s="1873" t="s">
        <v>14</v>
      </c>
      <c r="R993" s="1873" t="str">
        <f>IFERROR(VLOOKUP(F993,[1]Trainingsarten!$A$9:$N$84,14,FALSE),"")</f>
        <v/>
      </c>
      <c r="S993" s="1250" t="str">
        <f t="shared" si="140"/>
        <v/>
      </c>
      <c r="T993" s="2013">
        <f t="shared" si="138"/>
        <v>46.867374670363617</v>
      </c>
      <c r="U993" s="1277">
        <f t="shared" si="136"/>
        <v>40.398841977883961</v>
      </c>
      <c r="V993" s="2009">
        <f t="shared" si="137"/>
        <v>-13.294424194990249</v>
      </c>
      <c r="W993" s="2010">
        <f t="shared" si="134"/>
        <v>1.1601167849321228</v>
      </c>
      <c r="X993" s="322"/>
      <c r="Y993" s="323"/>
      <c r="Z993" s="319"/>
      <c r="AA993" s="324"/>
      <c r="AB993" s="317"/>
    </row>
    <row r="994" spans="2:28" x14ac:dyDescent="0.2">
      <c r="B994" s="1876" t="s">
        <v>26</v>
      </c>
      <c r="C994" s="325">
        <v>44082</v>
      </c>
      <c r="D994" s="319"/>
      <c r="E994" s="2277"/>
      <c r="F994" s="881"/>
      <c r="G994" s="1913"/>
      <c r="H994" s="1914" t="str">
        <f>IFERROR(VLOOKUP(F994,[1]Trainingsarten!$A$9:$K$84,10,FALSE),"")</f>
        <v/>
      </c>
      <c r="I994" s="1915" t="str">
        <f t="shared" si="139"/>
        <v/>
      </c>
      <c r="J994" s="1916"/>
      <c r="K994" s="1917" t="str">
        <f>IFERROR(VLOOKUP(F994,[1]Trainingsarten!$A$9:$K$84,11,FALSE),"0")</f>
        <v>0</v>
      </c>
      <c r="L994" s="1916"/>
      <c r="M994" s="1918"/>
      <c r="N994" s="1919" t="str">
        <f t="shared" si="135"/>
        <v/>
      </c>
      <c r="O994" s="1920"/>
      <c r="P994" s="315" t="str">
        <f>IFERROR(VLOOKUP(F994,[1]Trainingsarten!$A$9:$N$84,12,FALSE),"")</f>
        <v/>
      </c>
      <c r="Q994" s="316" t="s">
        <v>14</v>
      </c>
      <c r="R994" s="316" t="str">
        <f>IFERROR(VLOOKUP(F994,[1]Trainingsarten!$A$9:$N$84,14,FALSE),"")</f>
        <v/>
      </c>
      <c r="S994" s="317" t="str">
        <f t="shared" si="140"/>
        <v/>
      </c>
      <c r="T994" s="393">
        <f t="shared" si="138"/>
        <v>40.172035431740241</v>
      </c>
      <c r="U994" s="92">
        <f t="shared" si="136"/>
        <v>39.436964787934343</v>
      </c>
      <c r="V994" s="318">
        <f t="shared" si="137"/>
        <v>-6.4685326924796556</v>
      </c>
      <c r="W994" s="321">
        <f t="shared" si="134"/>
        <v>1.0186391282330833</v>
      </c>
      <c r="X994" s="322"/>
      <c r="Y994" s="323"/>
      <c r="Z994" s="319"/>
      <c r="AA994" s="324"/>
      <c r="AB994" s="317"/>
    </row>
    <row r="995" spans="2:28" ht="16" thickBot="1" x14ac:dyDescent="0.25">
      <c r="B995" s="33">
        <f>SUM(H993:H999)</f>
        <v>35.69</v>
      </c>
      <c r="C995" s="325">
        <v>44083</v>
      </c>
      <c r="D995" s="319">
        <v>124</v>
      </c>
      <c r="E995" s="2277" t="s">
        <v>40</v>
      </c>
      <c r="F995" s="881" t="s">
        <v>286</v>
      </c>
      <c r="G995" s="1913">
        <v>3.9432870370370368E-2</v>
      </c>
      <c r="H995" s="1914">
        <v>9.8699999999999992</v>
      </c>
      <c r="I995" s="1915">
        <f t="shared" si="139"/>
        <v>3.9952249615370188E-3</v>
      </c>
      <c r="J995" s="1916">
        <v>130</v>
      </c>
      <c r="K995" s="1917">
        <v>57</v>
      </c>
      <c r="L995" s="1916">
        <v>206</v>
      </c>
      <c r="M995" s="1918"/>
      <c r="N995" s="1919">
        <f t="shared" si="135"/>
        <v>1.0613225664988131</v>
      </c>
      <c r="O995" s="1920" t="s">
        <v>302</v>
      </c>
      <c r="P995" s="315">
        <f>IFERROR(VLOOKUP(F995,[1]Trainingsarten!$A$9:$N$84,12,FALSE),"")</f>
        <v>178.5</v>
      </c>
      <c r="Q995" s="316" t="s">
        <v>14</v>
      </c>
      <c r="R995" s="316">
        <f>IFERROR(VLOOKUP(F995,[1]Trainingsarten!$A$9:$N$84,14,FALSE),"")</f>
        <v>204</v>
      </c>
      <c r="S995" s="317">
        <f t="shared" si="140"/>
        <v>1.5846153846153845</v>
      </c>
      <c r="T995" s="393">
        <f t="shared" si="138"/>
        <v>42.576030370063066</v>
      </c>
      <c r="U995" s="92">
        <f t="shared" si="136"/>
        <v>39.855132292983527</v>
      </c>
      <c r="V995" s="318">
        <f t="shared" si="137"/>
        <v>-0.73507064380589782</v>
      </c>
      <c r="W995" s="321">
        <f t="shared" si="134"/>
        <v>1.0682697038132414</v>
      </c>
      <c r="X995" s="322"/>
      <c r="Y995" s="323"/>
      <c r="Z995" s="319"/>
      <c r="AA995" s="324"/>
      <c r="AB995" s="317"/>
    </row>
    <row r="996" spans="2:28" x14ac:dyDescent="0.2">
      <c r="B996" s="35" t="s">
        <v>9</v>
      </c>
      <c r="C996" s="325">
        <v>44084</v>
      </c>
      <c r="D996" s="319"/>
      <c r="E996" s="2277"/>
      <c r="F996" s="881"/>
      <c r="G996" s="1913"/>
      <c r="H996" s="1914" t="str">
        <f>IFERROR(VLOOKUP(F996,[1]Trainingsarten!$A$9:$K$84,10,FALSE),"")</f>
        <v/>
      </c>
      <c r="I996" s="1915" t="str">
        <f t="shared" si="139"/>
        <v/>
      </c>
      <c r="J996" s="1916"/>
      <c r="K996" s="1917" t="str">
        <f>IFERROR(VLOOKUP(F996,[1]Trainingsarten!$A$9:$K$84,11,FALSE),"0")</f>
        <v>0</v>
      </c>
      <c r="L996" s="1916"/>
      <c r="M996" s="1918"/>
      <c r="N996" s="1919" t="str">
        <f t="shared" si="135"/>
        <v/>
      </c>
      <c r="O996" s="1920"/>
      <c r="P996" s="315" t="str">
        <f>IFERROR(VLOOKUP(F996,[1]Trainingsarten!$A$9:$N$84,12,FALSE),"")</f>
        <v/>
      </c>
      <c r="Q996" s="316" t="s">
        <v>14</v>
      </c>
      <c r="R996" s="316" t="str">
        <f>IFERROR(VLOOKUP(F996,[1]Trainingsarten!$A$9:$N$84,14,FALSE),"")</f>
        <v/>
      </c>
      <c r="S996" s="317" t="str">
        <f t="shared" si="140"/>
        <v/>
      </c>
      <c r="T996" s="393">
        <f t="shared" si="138"/>
        <v>36.493740317196917</v>
      </c>
      <c r="U996" s="92">
        <f t="shared" si="136"/>
        <v>38.906200571722017</v>
      </c>
      <c r="V996" s="318">
        <f t="shared" si="137"/>
        <v>-2.7208980770795392</v>
      </c>
      <c r="W996" s="321">
        <f t="shared" si="134"/>
        <v>0.93799291066528512</v>
      </c>
      <c r="X996" s="322"/>
      <c r="Y996" s="323"/>
      <c r="Z996" s="319"/>
      <c r="AA996" s="324"/>
      <c r="AB996" s="317"/>
    </row>
    <row r="997" spans="2:28" ht="16" thickBot="1" x14ac:dyDescent="0.25">
      <c r="B997" s="36">
        <f>SUM(K993:K999)</f>
        <v>217</v>
      </c>
      <c r="C997" s="325">
        <v>44085</v>
      </c>
      <c r="D997" s="319">
        <v>125</v>
      </c>
      <c r="E997" s="2277" t="s">
        <v>40</v>
      </c>
      <c r="F997" s="881" t="s">
        <v>286</v>
      </c>
      <c r="G997" s="1913">
        <v>3.888888888888889E-2</v>
      </c>
      <c r="H997" s="1914">
        <v>9.85</v>
      </c>
      <c r="I997" s="1915">
        <f t="shared" si="139"/>
        <v>3.948110547095319E-3</v>
      </c>
      <c r="J997" s="1916">
        <v>131</v>
      </c>
      <c r="K997" s="1917">
        <v>57</v>
      </c>
      <c r="L997" s="1916">
        <v>208</v>
      </c>
      <c r="M997" s="1918"/>
      <c r="N997" s="1919">
        <f t="shared" si="135"/>
        <v>1.0589893173725284</v>
      </c>
      <c r="O997" s="1920" t="s">
        <v>302</v>
      </c>
      <c r="P997" s="315">
        <f>IFERROR(VLOOKUP(F997,[1]Trainingsarten!$A$9:$N$84,12,FALSE),"")</f>
        <v>178.5</v>
      </c>
      <c r="Q997" s="316" t="s">
        <v>14</v>
      </c>
      <c r="R997" s="316">
        <f>IFERROR(VLOOKUP(F997,[1]Trainingsarten!$A$9:$N$84,14,FALSE),"")</f>
        <v>204</v>
      </c>
      <c r="S997" s="317">
        <f t="shared" si="140"/>
        <v>1.5877862595419847</v>
      </c>
      <c r="T997" s="393">
        <f t="shared" si="138"/>
        <v>39.423205986168789</v>
      </c>
      <c r="U997" s="92">
        <f t="shared" si="136"/>
        <v>39.337005320014349</v>
      </c>
      <c r="V997" s="318">
        <f t="shared" si="137"/>
        <v>2.4124602545251008</v>
      </c>
      <c r="W997" s="321">
        <f t="shared" si="134"/>
        <v>1.0021913377862188</v>
      </c>
      <c r="X997" s="322"/>
      <c r="Y997" s="323"/>
      <c r="Z997" s="319"/>
      <c r="AA997" s="324"/>
      <c r="AB997" s="317"/>
    </row>
    <row r="998" spans="2:28" x14ac:dyDescent="0.2">
      <c r="B998" s="37" t="s">
        <v>27</v>
      </c>
      <c r="C998" s="325">
        <v>44086</v>
      </c>
      <c r="D998" s="319"/>
      <c r="E998" s="2277"/>
      <c r="F998" s="881"/>
      <c r="G998" s="1913"/>
      <c r="H998" s="1914" t="str">
        <f>IFERROR(VLOOKUP(F998,[1]Trainingsarten!$A$9:$K$84,10,FALSE),"")</f>
        <v/>
      </c>
      <c r="I998" s="1915" t="str">
        <f t="shared" si="139"/>
        <v/>
      </c>
      <c r="J998" s="1916"/>
      <c r="K998" s="1917" t="str">
        <f>IFERROR(VLOOKUP(F998,[1]Trainingsarten!$A$9:$K$84,11,FALSE),"0")</f>
        <v>0</v>
      </c>
      <c r="L998" s="1916"/>
      <c r="M998" s="1918"/>
      <c r="N998" s="1919" t="str">
        <f t="shared" si="135"/>
        <v/>
      </c>
      <c r="O998" s="1920"/>
      <c r="P998" s="315" t="str">
        <f>IFERROR(VLOOKUP(F998,[1]Trainingsarten!$A$9:$N$84,12,FALSE),"")</f>
        <v/>
      </c>
      <c r="Q998" s="316" t="s">
        <v>14</v>
      </c>
      <c r="R998" s="316" t="str">
        <f>IFERROR(VLOOKUP(F998,[1]Trainingsarten!$A$9:$N$84,14,FALSE),"")</f>
        <v/>
      </c>
      <c r="S998" s="317" t="str">
        <f t="shared" si="140"/>
        <v/>
      </c>
      <c r="T998" s="393">
        <f t="shared" si="138"/>
        <v>33.791319416716107</v>
      </c>
      <c r="U998" s="92">
        <f t="shared" si="136"/>
        <v>38.400409955252101</v>
      </c>
      <c r="V998" s="318">
        <f t="shared" si="137"/>
        <v>-8.6200666154439887E-2</v>
      </c>
      <c r="W998" s="321">
        <f t="shared" si="134"/>
        <v>0.87997288195863133</v>
      </c>
      <c r="X998" s="322"/>
      <c r="Y998" s="323"/>
      <c r="Z998" s="319"/>
      <c r="AA998" s="324"/>
      <c r="AB998" s="317"/>
    </row>
    <row r="999" spans="2:28" ht="16" thickBot="1" x14ac:dyDescent="0.25">
      <c r="B999" s="38">
        <f>AVERAGE(W993:W999)</f>
        <v>1.0229744551445001</v>
      </c>
      <c r="C999" s="1921">
        <v>44087</v>
      </c>
      <c r="D999" s="1922">
        <v>126</v>
      </c>
      <c r="E999" s="2329" t="s">
        <v>40</v>
      </c>
      <c r="F999" s="2004" t="s">
        <v>299</v>
      </c>
      <c r="G999" s="1924">
        <v>7.464120370370371E-2</v>
      </c>
      <c r="H999" s="1925">
        <v>15.97</v>
      </c>
      <c r="I999" s="1926">
        <f t="shared" si="139"/>
        <v>4.6738386790046152E-3</v>
      </c>
      <c r="J999" s="1927">
        <v>140</v>
      </c>
      <c r="K999" s="1928">
        <f>24+79</f>
        <v>103</v>
      </c>
      <c r="L999" s="1927">
        <v>194</v>
      </c>
      <c r="M999" s="1929">
        <v>606</v>
      </c>
      <c r="N999" s="1930"/>
      <c r="O999" s="1931" t="s">
        <v>300</v>
      </c>
      <c r="P999" s="341" t="str">
        <f>IFERROR(VLOOKUP(F999,[1]Trainingsarten!$A$9:$N$84,12,FALSE),"")</f>
        <v/>
      </c>
      <c r="Q999" s="342" t="s">
        <v>14</v>
      </c>
      <c r="R999" s="342" t="str">
        <f>IFERROR(VLOOKUP(F999,[1]Trainingsarten!$A$9:$N$84,14,FALSE),"")</f>
        <v/>
      </c>
      <c r="S999" s="492">
        <f t="shared" si="140"/>
        <v>1.3857142857142857</v>
      </c>
      <c r="T999" s="385">
        <f t="shared" si="138"/>
        <v>43.678273785756659</v>
      </c>
      <c r="U999" s="343">
        <f t="shared" si="136"/>
        <v>39.938495432508006</v>
      </c>
      <c r="V999" s="343">
        <f t="shared" si="137"/>
        <v>4.6090905385359946</v>
      </c>
      <c r="W999" s="345">
        <f t="shared" si="134"/>
        <v>1.0936384386229194</v>
      </c>
      <c r="X999" s="322"/>
      <c r="Y999" s="323"/>
      <c r="Z999" s="319"/>
      <c r="AA999" s="324"/>
      <c r="AB999" s="317"/>
    </row>
    <row r="1000" spans="2:28" ht="16" thickBot="1" x14ac:dyDescent="0.25">
      <c r="B1000" s="1860">
        <f>B993+1</f>
        <v>38</v>
      </c>
      <c r="C1000" s="389">
        <v>44088</v>
      </c>
      <c r="D1000" s="1940"/>
      <c r="E1000" s="2280"/>
      <c r="F1000" s="2011"/>
      <c r="G1000" s="1247"/>
      <c r="H1000" s="1248" t="str">
        <f>IFERROR(VLOOKUP(F1000,[1]Trainingsarten!$A$9:$K$84,10,FALSE),"")</f>
        <v/>
      </c>
      <c r="I1000" s="888" t="str">
        <f t="shared" si="139"/>
        <v/>
      </c>
      <c r="J1000" s="552"/>
      <c r="K1000" s="551" t="str">
        <f>IFERROR(VLOOKUP(F1000,[1]Trainingsarten!$A$9:$K$84,11,FALSE),"0")</f>
        <v>0</v>
      </c>
      <c r="L1000" s="552"/>
      <c r="M1000" s="809"/>
      <c r="N1000" s="69" t="str">
        <f t="shared" si="135"/>
        <v/>
      </c>
      <c r="O1000" s="1249"/>
      <c r="P1000" s="347" t="str">
        <f>IFERROR(VLOOKUP(F1000,[1]Trainingsarten!$A$9:$N$84,12,FALSE),"")</f>
        <v/>
      </c>
      <c r="Q1000" s="72" t="s">
        <v>14</v>
      </c>
      <c r="R1000" s="72" t="str">
        <f>IFERROR(VLOOKUP(F1000,[1]Trainingsarten!$A$9:$N$84,14,FALSE),"")</f>
        <v/>
      </c>
      <c r="S1000" s="1250" t="str">
        <f t="shared" si="140"/>
        <v/>
      </c>
      <c r="T1000" s="2">
        <f t="shared" si="138"/>
        <v>37.438520387791421</v>
      </c>
      <c r="U1000" s="4">
        <f t="shared" si="136"/>
        <v>38.987578874591151</v>
      </c>
      <c r="V1000" s="349">
        <f t="shared" si="137"/>
        <v>-3.7397783532486528</v>
      </c>
      <c r="W1000" s="350">
        <f t="shared" si="134"/>
        <v>0.96026789732744144</v>
      </c>
      <c r="X1000" s="322"/>
      <c r="Y1000" s="323"/>
      <c r="Z1000" s="319"/>
      <c r="AA1000" s="324"/>
      <c r="AB1000" s="317"/>
    </row>
    <row r="1001" spans="2:28" x14ac:dyDescent="0.2">
      <c r="B1001" s="1876" t="s">
        <v>26</v>
      </c>
      <c r="C1001" s="325">
        <v>44089</v>
      </c>
      <c r="D1001" s="318">
        <v>127</v>
      </c>
      <c r="E1001" s="2277" t="s">
        <v>40</v>
      </c>
      <c r="F1001" s="881" t="s">
        <v>279</v>
      </c>
      <c r="G1001" s="1913">
        <v>3.5972222222222218E-2</v>
      </c>
      <c r="H1001" s="1914">
        <f>7.4+2.16</f>
        <v>9.56</v>
      </c>
      <c r="I1001" s="1915">
        <f t="shared" si="139"/>
        <v>3.7627847512784747E-3</v>
      </c>
      <c r="J1001" s="1916">
        <v>140</v>
      </c>
      <c r="K1001" s="1917">
        <f>IFERROR(VLOOKUP(F1001,[1]Trainingsarten!$A$9:$K$84,11,FALSE),"0")</f>
        <v>67.42267539545</v>
      </c>
      <c r="L1001" s="1916">
        <v>218</v>
      </c>
      <c r="M1001" s="1918"/>
      <c r="N1001" s="1919">
        <f t="shared" si="135"/>
        <v>1.0578030350340348</v>
      </c>
      <c r="O1001" s="1920" t="s">
        <v>302</v>
      </c>
      <c r="P1001" s="315">
        <f>IFERROR(VLOOKUP(F1001,[1]Trainingsarten!$A$9:$N$84,12,FALSE),"")</f>
        <v>205</v>
      </c>
      <c r="Q1001" s="316" t="s">
        <v>14</v>
      </c>
      <c r="R1001" s="316">
        <f>IFERROR(VLOOKUP(F1001,[1]Trainingsarten!$A$9:$N$84,14,FALSE),"")</f>
        <v>224.4</v>
      </c>
      <c r="S1001" s="317">
        <f t="shared" si="140"/>
        <v>1.5571428571428572</v>
      </c>
      <c r="T1001" s="393">
        <f t="shared" si="138"/>
        <v>41.721971103171221</v>
      </c>
      <c r="U1001" s="92">
        <f t="shared" si="136"/>
        <v>39.664604982230649</v>
      </c>
      <c r="V1001" s="318">
        <f t="shared" si="137"/>
        <v>1.5490584867997299</v>
      </c>
      <c r="W1001" s="321">
        <f t="shared" ref="W1001:W1064" si="141">T1001/U1001</f>
        <v>1.0518690687040058</v>
      </c>
      <c r="X1001" s="322"/>
      <c r="Y1001" s="323"/>
      <c r="Z1001" s="319"/>
      <c r="AA1001" s="324"/>
      <c r="AB1001" s="317"/>
    </row>
    <row r="1002" spans="2:28" ht="16" thickBot="1" x14ac:dyDescent="0.25">
      <c r="B1002" s="33">
        <f>SUM(H1000:H1006)</f>
        <v>38.599999999999994</v>
      </c>
      <c r="C1002" s="325">
        <v>44090</v>
      </c>
      <c r="D1002" s="318"/>
      <c r="E1002" s="2277"/>
      <c r="F1002" s="881"/>
      <c r="G1002" s="1913"/>
      <c r="H1002" s="1914"/>
      <c r="I1002" s="1915" t="str">
        <f t="shared" si="139"/>
        <v/>
      </c>
      <c r="J1002" s="1916"/>
      <c r="K1002" s="1917" t="str">
        <f>IFERROR(VLOOKUP(F1002,[1]Trainingsarten!$A$9:$K$84,11,FALSE),"0")</f>
        <v>0</v>
      </c>
      <c r="L1002" s="1916"/>
      <c r="M1002" s="1918"/>
      <c r="N1002" s="1919" t="str">
        <f t="shared" si="135"/>
        <v/>
      </c>
      <c r="O1002" s="1920"/>
      <c r="P1002" s="315" t="str">
        <f>IFERROR(VLOOKUP(F1002,[1]Trainingsarten!$A$9:$N$84,12,FALSE),"")</f>
        <v/>
      </c>
      <c r="Q1002" s="316" t="s">
        <v>14</v>
      </c>
      <c r="R1002" s="316" t="str">
        <f>IFERROR(VLOOKUP(F1002,[1]Trainingsarten!$A$9:$N$84,14,FALSE),"")</f>
        <v/>
      </c>
      <c r="S1002" s="317" t="str">
        <f t="shared" si="140"/>
        <v/>
      </c>
      <c r="T1002" s="393">
        <f t="shared" si="138"/>
        <v>35.761689517003902</v>
      </c>
      <c r="U1002" s="92">
        <f t="shared" si="136"/>
        <v>38.720209625510876</v>
      </c>
      <c r="V1002" s="318">
        <f t="shared" si="137"/>
        <v>-2.0573661209405714</v>
      </c>
      <c r="W1002" s="321">
        <f t="shared" si="141"/>
        <v>0.92359235300839515</v>
      </c>
      <c r="X1002" s="322"/>
      <c r="Y1002" s="323"/>
      <c r="Z1002" s="319"/>
      <c r="AA1002" s="324"/>
      <c r="AB1002" s="317"/>
    </row>
    <row r="1003" spans="2:28" x14ac:dyDescent="0.2">
      <c r="B1003" s="35" t="s">
        <v>9</v>
      </c>
      <c r="C1003" s="325">
        <v>44091</v>
      </c>
      <c r="D1003" s="318">
        <v>128</v>
      </c>
      <c r="E1003" s="2277" t="s">
        <v>40</v>
      </c>
      <c r="F1003" s="881" t="s">
        <v>277</v>
      </c>
      <c r="G1003" s="1913">
        <v>3.4629629629629628E-2</v>
      </c>
      <c r="H1003" s="1914">
        <v>9.1199999999999992</v>
      </c>
      <c r="I1003" s="1915">
        <f t="shared" si="139"/>
        <v>3.7971085120207929E-3</v>
      </c>
      <c r="J1003" s="1916">
        <v>132</v>
      </c>
      <c r="K1003" s="1917">
        <v>56</v>
      </c>
      <c r="L1003" s="1916">
        <v>218</v>
      </c>
      <c r="M1003" s="1918"/>
      <c r="N1003" s="1919">
        <f t="shared" si="135"/>
        <v>1.067452212621105</v>
      </c>
      <c r="O1003" s="1920" t="s">
        <v>276</v>
      </c>
      <c r="P1003" s="315">
        <f>IFERROR(VLOOKUP(F1003,[1]Trainingsarten!$A$9:$N$84,12,FALSE),"")</f>
        <v>205</v>
      </c>
      <c r="Q1003" s="316" t="s">
        <v>14</v>
      </c>
      <c r="R1003" s="316">
        <f>IFERROR(VLOOKUP(F1003,[1]Trainingsarten!$A$9:$N$84,14,FALSE),"")</f>
        <v>224.4</v>
      </c>
      <c r="S1003" s="317">
        <f t="shared" si="140"/>
        <v>1.6515151515151516</v>
      </c>
      <c r="T1003" s="393">
        <f t="shared" si="138"/>
        <v>38.652876728860484</v>
      </c>
      <c r="U1003" s="92">
        <f t="shared" si="136"/>
        <v>39.131633205855856</v>
      </c>
      <c r="V1003" s="318">
        <f t="shared" si="137"/>
        <v>2.9585201085069741</v>
      </c>
      <c r="W1003" s="321">
        <f t="shared" si="141"/>
        <v>0.98776548695330901</v>
      </c>
      <c r="X1003" s="322"/>
      <c r="Y1003" s="323"/>
      <c r="Z1003" s="319"/>
      <c r="AA1003" s="324"/>
      <c r="AB1003" s="317"/>
    </row>
    <row r="1004" spans="2:28" ht="16" thickBot="1" x14ac:dyDescent="0.25">
      <c r="B1004" s="36">
        <f>SUM(K1000:K1006)</f>
        <v>242.42267539545</v>
      </c>
      <c r="C1004" s="325">
        <v>44092</v>
      </c>
      <c r="D1004" s="318">
        <v>129</v>
      </c>
      <c r="E1004" s="2277" t="s">
        <v>40</v>
      </c>
      <c r="F1004" s="881" t="s">
        <v>286</v>
      </c>
      <c r="G1004" s="1913">
        <v>3.8275462962962963E-2</v>
      </c>
      <c r="H1004" s="1914">
        <v>9.6199999999999992</v>
      </c>
      <c r="I1004" s="1915">
        <f t="shared" si="139"/>
        <v>3.9787383537383536E-3</v>
      </c>
      <c r="J1004" s="1916">
        <v>126</v>
      </c>
      <c r="K1004" s="1917">
        <v>55</v>
      </c>
      <c r="L1004" s="1916">
        <v>206</v>
      </c>
      <c r="M1004" s="1918"/>
      <c r="N1004" s="1919">
        <f t="shared" si="135"/>
        <v>1.0569429360474136</v>
      </c>
      <c r="O1004" s="1920" t="s">
        <v>302</v>
      </c>
      <c r="P1004" s="315">
        <f>IFERROR(VLOOKUP(F1004,[1]Trainingsarten!$A$9:$N$84,12,FALSE),"")</f>
        <v>178.5</v>
      </c>
      <c r="Q1004" s="316" t="s">
        <v>14</v>
      </c>
      <c r="R1004" s="316">
        <f>IFERROR(VLOOKUP(F1004,[1]Trainingsarten!$A$9:$N$84,14,FALSE),"")</f>
        <v>204</v>
      </c>
      <c r="S1004" s="317">
        <f t="shared" si="140"/>
        <v>1.6349206349206349</v>
      </c>
      <c r="T1004" s="393">
        <f t="shared" si="138"/>
        <v>40.988180053308987</v>
      </c>
      <c r="U1004" s="92">
        <f t="shared" si="136"/>
        <v>39.509451462859289</v>
      </c>
      <c r="V1004" s="318">
        <f t="shared" si="137"/>
        <v>0.47875647699537183</v>
      </c>
      <c r="W1004" s="321">
        <f t="shared" si="141"/>
        <v>1.0374272113557379</v>
      </c>
      <c r="X1004" s="322"/>
      <c r="Y1004" s="323"/>
      <c r="Z1004" s="319"/>
      <c r="AA1004" s="324"/>
      <c r="AB1004" s="317"/>
    </row>
    <row r="1005" spans="2:28" x14ac:dyDescent="0.2">
      <c r="B1005" s="37" t="s">
        <v>27</v>
      </c>
      <c r="C1005" s="325">
        <v>44093</v>
      </c>
      <c r="D1005" s="318"/>
      <c r="E1005" s="2277"/>
      <c r="F1005" s="881"/>
      <c r="G1005" s="1913"/>
      <c r="H1005" s="1914" t="str">
        <f>IFERROR(VLOOKUP(F1005,[1]Trainingsarten!$A$9:$K$84,10,FALSE),"")</f>
        <v/>
      </c>
      <c r="I1005" s="1915" t="str">
        <f t="shared" si="139"/>
        <v/>
      </c>
      <c r="J1005" s="1916"/>
      <c r="K1005" s="1917" t="str">
        <f>IFERROR(VLOOKUP(F1005,[1]Trainingsarten!$A$9:$K$84,11,FALSE),"0")</f>
        <v>0</v>
      </c>
      <c r="L1005" s="1916"/>
      <c r="M1005" s="1918"/>
      <c r="N1005" s="1919" t="str">
        <f t="shared" si="135"/>
        <v/>
      </c>
      <c r="O1005" s="1920"/>
      <c r="P1005" s="315" t="str">
        <f>IFERROR(VLOOKUP(F1005,[1]Trainingsarten!$A$9:$N$84,12,FALSE),"")</f>
        <v/>
      </c>
      <c r="Q1005" s="316" t="s">
        <v>14</v>
      </c>
      <c r="R1005" s="316" t="str">
        <f>IFERROR(VLOOKUP(F1005,[1]Trainingsarten!$A$9:$N$84,14,FALSE),"")</f>
        <v/>
      </c>
      <c r="S1005" s="317" t="str">
        <f t="shared" si="140"/>
        <v/>
      </c>
      <c r="T1005" s="393">
        <f t="shared" si="138"/>
        <v>35.132725759979131</v>
      </c>
      <c r="U1005" s="92">
        <f t="shared" si="136"/>
        <v>38.568750237553118</v>
      </c>
      <c r="V1005" s="318">
        <f t="shared" si="137"/>
        <v>-1.4787285904496983</v>
      </c>
      <c r="W1005" s="321">
        <f t="shared" si="141"/>
        <v>0.91091169777576964</v>
      </c>
      <c r="X1005" s="322"/>
      <c r="Y1005" s="323"/>
      <c r="Z1005" s="319"/>
      <c r="AA1005" s="324"/>
      <c r="AB1005" s="317"/>
    </row>
    <row r="1006" spans="2:28" ht="16" thickBot="1" x14ac:dyDescent="0.25">
      <c r="B1006" s="38">
        <f>AVERAGE(W1000:W1006)</f>
        <v>0.98199089524887795</v>
      </c>
      <c r="C1006" s="150">
        <v>44094</v>
      </c>
      <c r="D1006" s="92">
        <v>130</v>
      </c>
      <c r="E1006" s="2281" t="s">
        <v>40</v>
      </c>
      <c r="F1006" s="1952" t="s">
        <v>278</v>
      </c>
      <c r="G1006" s="1257">
        <v>3.8124999999999999E-2</v>
      </c>
      <c r="H1006" s="1943">
        <v>10.3</v>
      </c>
      <c r="I1006" s="1944">
        <f t="shared" si="139"/>
        <v>3.7014563106796115E-3</v>
      </c>
      <c r="J1006" s="574">
        <v>136</v>
      </c>
      <c r="K1006" s="1946">
        <v>64</v>
      </c>
      <c r="L1006" s="574">
        <v>222</v>
      </c>
      <c r="M1006" s="1947"/>
      <c r="N1006" s="1948">
        <f t="shared" ref="N1006:N1069" si="142">IFERROR((L1006/67)/(1/(I1006*24)/3.6),"")</f>
        <v>1.0596551224460222</v>
      </c>
      <c r="O1006" s="1949" t="s">
        <v>294</v>
      </c>
      <c r="P1006" s="90">
        <f>IFERROR(VLOOKUP(F1006,[1]Trainingsarten!$A$9:$N$84,12,FALSE),"")</f>
        <v>205</v>
      </c>
      <c r="Q1006" s="91" t="s">
        <v>14</v>
      </c>
      <c r="R1006" s="91">
        <f>IFERROR(VLOOKUP(F1006,[1]Trainingsarten!$A$9:$N$84,14,FALSE),"")</f>
        <v>224.4</v>
      </c>
      <c r="S1006" s="492">
        <f t="shared" si="140"/>
        <v>1.6323529411764706</v>
      </c>
      <c r="T1006" s="393">
        <f t="shared" si="138"/>
        <v>39.256622079982115</v>
      </c>
      <c r="U1006" s="92">
        <f t="shared" si="136"/>
        <v>39.174256184278043</v>
      </c>
      <c r="V1006" s="92">
        <f t="shared" si="137"/>
        <v>3.4360244775739872</v>
      </c>
      <c r="W1006" s="94">
        <f t="shared" si="141"/>
        <v>1.0021025516174862</v>
      </c>
      <c r="X1006" s="322"/>
      <c r="Y1006" s="323"/>
      <c r="Z1006" s="319"/>
      <c r="AA1006" s="324"/>
      <c r="AB1006" s="317"/>
    </row>
    <row r="1007" spans="2:28" ht="16" thickBot="1" x14ac:dyDescent="0.25">
      <c r="B1007" s="1860">
        <f>B1000+1</f>
        <v>39</v>
      </c>
      <c r="C1007" s="1861">
        <v>44095</v>
      </c>
      <c r="D1007" s="2009"/>
      <c r="E1007" s="2338"/>
      <c r="F1007" s="2011"/>
      <c r="G1007" s="1864"/>
      <c r="H1007" s="1865" t="str">
        <f>IFERROR(VLOOKUP(F1007,[1]Trainingsarten!$A$9:$K$84,10,FALSE),"")</f>
        <v/>
      </c>
      <c r="I1007" s="1866" t="str">
        <f t="shared" si="139"/>
        <v/>
      </c>
      <c r="J1007" s="1867"/>
      <c r="K1007" s="1868" t="str">
        <f>IFERROR(VLOOKUP(F1007,[1]Trainingsarten!$A$9:$K$84,11,FALSE),"0")</f>
        <v>0</v>
      </c>
      <c r="L1007" s="1867"/>
      <c r="M1007" s="1869"/>
      <c r="N1007" s="1870" t="str">
        <f t="shared" si="142"/>
        <v/>
      </c>
      <c r="O1007" s="1871"/>
      <c r="P1007" s="2008" t="str">
        <f>IFERROR(VLOOKUP(F1007,[1]Trainingsarten!$A$9:$N$84,12,FALSE),"")</f>
        <v/>
      </c>
      <c r="Q1007" s="1873" t="s">
        <v>14</v>
      </c>
      <c r="R1007" s="1873" t="str">
        <f>IFERROR(VLOOKUP(F1007,[1]Trainingsarten!$A$9:$N$84,14,FALSE),"")</f>
        <v/>
      </c>
      <c r="S1007" s="1250" t="str">
        <f t="shared" si="140"/>
        <v/>
      </c>
      <c r="T1007" s="1276">
        <f t="shared" si="138"/>
        <v>33.648533211413245</v>
      </c>
      <c r="U1007" s="1277">
        <f t="shared" si="136"/>
        <v>38.241535798938088</v>
      </c>
      <c r="V1007" s="2009">
        <f t="shared" si="137"/>
        <v>-8.2365895704072045E-2</v>
      </c>
      <c r="W1007" s="2010">
        <f t="shared" si="141"/>
        <v>0.87989492337145137</v>
      </c>
      <c r="X1007" s="322"/>
      <c r="Y1007" s="323"/>
      <c r="Z1007" s="319"/>
      <c r="AA1007" s="324"/>
      <c r="AB1007" s="317"/>
    </row>
    <row r="1008" spans="2:28" x14ac:dyDescent="0.2">
      <c r="B1008" s="1876" t="s">
        <v>26</v>
      </c>
      <c r="C1008" s="325">
        <v>44096</v>
      </c>
      <c r="D1008" s="318">
        <v>131</v>
      </c>
      <c r="E1008" s="2277" t="s">
        <v>40</v>
      </c>
      <c r="F1008" s="881" t="s">
        <v>278</v>
      </c>
      <c r="G1008" s="1913">
        <v>3.6180555555555556E-2</v>
      </c>
      <c r="H1008" s="1914">
        <v>9.73</v>
      </c>
      <c r="I1008" s="1915">
        <f t="shared" si="139"/>
        <v>3.7184538083818658E-3</v>
      </c>
      <c r="J1008" s="1916">
        <v>140</v>
      </c>
      <c r="K1008" s="1917">
        <v>62</v>
      </c>
      <c r="L1008" s="1916">
        <v>221</v>
      </c>
      <c r="M1008" s="1918"/>
      <c r="N1008" s="1919">
        <f>IFERROR((L1008/67)/(1/(I1008*24)/3.6),"")</f>
        <v>1.0597260358024883</v>
      </c>
      <c r="O1008" s="1920" t="s">
        <v>276</v>
      </c>
      <c r="P1008" s="315">
        <f>IFERROR(VLOOKUP(F1008,[1]Trainingsarten!$A$9:$N$84,12,FALSE),"")</f>
        <v>205</v>
      </c>
      <c r="Q1008" s="316" t="s">
        <v>14</v>
      </c>
      <c r="R1008" s="316">
        <f>IFERROR(VLOOKUP(F1008,[1]Trainingsarten!$A$9:$N$84,14,FALSE),"")</f>
        <v>224.4</v>
      </c>
      <c r="S1008" s="317">
        <f t="shared" si="140"/>
        <v>1.5785714285714285</v>
      </c>
      <c r="T1008" s="393">
        <f t="shared" si="138"/>
        <v>37.698742752639923</v>
      </c>
      <c r="U1008" s="92">
        <f t="shared" si="136"/>
        <v>38.80721351801099</v>
      </c>
      <c r="V1008" s="318">
        <f t="shared" si="137"/>
        <v>4.5930025875248432</v>
      </c>
      <c r="W1008" s="321">
        <f t="shared" si="141"/>
        <v>0.97143647624025853</v>
      </c>
      <c r="X1008" s="322"/>
      <c r="Y1008" s="323"/>
      <c r="Z1008" s="319"/>
      <c r="AA1008" s="324"/>
      <c r="AB1008" s="317"/>
    </row>
    <row r="1009" spans="2:28" ht="16" thickBot="1" x14ac:dyDescent="0.25">
      <c r="B1009" s="33">
        <f>SUM(H1007:H1013)</f>
        <v>47.160000000000004</v>
      </c>
      <c r="C1009" s="325">
        <v>44097</v>
      </c>
      <c r="D1009" s="318">
        <v>132</v>
      </c>
      <c r="E1009" s="2277" t="s">
        <v>40</v>
      </c>
      <c r="F1009" s="881" t="s">
        <v>268</v>
      </c>
      <c r="G1009" s="1913">
        <v>3.8969907407407404E-2</v>
      </c>
      <c r="H1009" s="1914">
        <v>11.58</v>
      </c>
      <c r="I1009" s="1915">
        <f t="shared" si="139"/>
        <v>3.3652769781871679E-3</v>
      </c>
      <c r="J1009" s="1916">
        <v>150</v>
      </c>
      <c r="K1009" s="1917">
        <v>78</v>
      </c>
      <c r="L1009" s="1916">
        <v>240</v>
      </c>
      <c r="M1009" s="1918"/>
      <c r="N1009" s="1919">
        <f t="shared" si="142"/>
        <v>1.0415281107416285</v>
      </c>
      <c r="O1009" s="1920" t="s">
        <v>287</v>
      </c>
      <c r="P1009" s="315">
        <f>IFERROR(VLOOKUP(F1009,[1]Trainingsarten!$A$9:$N$84,12,FALSE),"")</f>
        <v>243.25</v>
      </c>
      <c r="Q1009" s="316" t="s">
        <v>14</v>
      </c>
      <c r="R1009" s="316">
        <f>IFERROR(VLOOKUP(F1009,[1]Trainingsarten!$A$9:$N$84,14,FALSE),"")</f>
        <v>267.75</v>
      </c>
      <c r="S1009" s="317">
        <f t="shared" si="140"/>
        <v>1.6</v>
      </c>
      <c r="T1009" s="393">
        <f t="shared" si="138"/>
        <v>43.456065216548502</v>
      </c>
      <c r="U1009" s="92">
        <f t="shared" si="136"/>
        <v>39.740375100915493</v>
      </c>
      <c r="V1009" s="318">
        <f t="shared" si="137"/>
        <v>1.1084707653710666</v>
      </c>
      <c r="W1009" s="321">
        <f t="shared" si="141"/>
        <v>1.0934991203831745</v>
      </c>
      <c r="X1009" s="322"/>
      <c r="Y1009" s="323"/>
      <c r="Z1009" s="319"/>
      <c r="AA1009" s="324"/>
      <c r="AB1009" s="317"/>
    </row>
    <row r="1010" spans="2:28" x14ac:dyDescent="0.2">
      <c r="B1010" s="35" t="s">
        <v>9</v>
      </c>
      <c r="C1010" s="325">
        <v>44098</v>
      </c>
      <c r="D1010" s="318">
        <v>133</v>
      </c>
      <c r="E1010" s="2277" t="s">
        <v>288</v>
      </c>
      <c r="F1010" s="881" t="s">
        <v>286</v>
      </c>
      <c r="G1010" s="1913">
        <v>3.8946759259259257E-2</v>
      </c>
      <c r="H1010" s="1914">
        <v>9.81</v>
      </c>
      <c r="I1010" s="1915">
        <f t="shared" si="139"/>
        <v>3.9701079774983952E-3</v>
      </c>
      <c r="J1010" s="1916">
        <v>136</v>
      </c>
      <c r="K1010" s="1917">
        <v>56</v>
      </c>
      <c r="L1010" s="1916">
        <v>207</v>
      </c>
      <c r="M1010" s="1918"/>
      <c r="N1010" s="1919">
        <f t="shared" si="142"/>
        <v>1.059769957551691</v>
      </c>
      <c r="O1010" s="1920" t="s">
        <v>302</v>
      </c>
      <c r="P1010" s="315">
        <f>IFERROR(VLOOKUP(F1010,[1]Trainingsarten!$A$9:$N$84,12,FALSE),"")</f>
        <v>178.5</v>
      </c>
      <c r="Q1010" s="316" t="s">
        <v>14</v>
      </c>
      <c r="R1010" s="316">
        <f>IFERROR(VLOOKUP(F1010,[1]Trainingsarten!$A$9:$N$84,14,FALSE),"")</f>
        <v>204</v>
      </c>
      <c r="S1010" s="317">
        <f t="shared" si="140"/>
        <v>1.5220588235294117</v>
      </c>
      <c r="T1010" s="393">
        <f t="shared" si="138"/>
        <v>45.248055899898716</v>
      </c>
      <c r="U1010" s="92">
        <f t="shared" si="136"/>
        <v>40.127509027084173</v>
      </c>
      <c r="V1010" s="318">
        <f t="shared" si="137"/>
        <v>-3.7156901156330093</v>
      </c>
      <c r="W1010" s="321">
        <f t="shared" si="141"/>
        <v>1.1276068960412773</v>
      </c>
      <c r="X1010" s="322"/>
      <c r="Y1010" s="323"/>
      <c r="Z1010" s="319"/>
      <c r="AA1010" s="324"/>
      <c r="AB1010" s="317"/>
    </row>
    <row r="1011" spans="2:28" ht="16" thickBot="1" x14ac:dyDescent="0.25">
      <c r="B1011" s="36">
        <f>SUM(K1007:K1013)</f>
        <v>291</v>
      </c>
      <c r="C1011" s="325">
        <v>44099</v>
      </c>
      <c r="D1011" s="318"/>
      <c r="E1011" s="2277"/>
      <c r="F1011" s="881"/>
      <c r="G1011" s="1913"/>
      <c r="H1011" s="1914" t="str">
        <f>IFERROR(VLOOKUP(F1011,[1]Trainingsarten!$A$9:$K$84,10,FALSE),"")</f>
        <v/>
      </c>
      <c r="I1011" s="1915" t="str">
        <f t="shared" si="139"/>
        <v/>
      </c>
      <c r="J1011" s="1916"/>
      <c r="K1011" s="1917" t="str">
        <f>IFERROR(VLOOKUP(F1011,[1]Trainingsarten!$A$9:$K$84,11,FALSE),"0")</f>
        <v>0</v>
      </c>
      <c r="L1011" s="1916"/>
      <c r="M1011" s="1918"/>
      <c r="N1011" s="1919" t="str">
        <f t="shared" si="142"/>
        <v/>
      </c>
      <c r="O1011" s="1920"/>
      <c r="P1011" s="315" t="str">
        <f>IFERROR(VLOOKUP(F1011,[1]Trainingsarten!$A$9:$N$84,12,FALSE),"")</f>
        <v/>
      </c>
      <c r="Q1011" s="316" t="s">
        <v>14</v>
      </c>
      <c r="R1011" s="316" t="str">
        <f>IFERROR(VLOOKUP(F1011,[1]Trainingsarten!$A$9:$N$84,14,FALSE),"")</f>
        <v/>
      </c>
      <c r="S1011" s="317" t="str">
        <f t="shared" si="140"/>
        <v/>
      </c>
      <c r="T1011" s="393">
        <f t="shared" si="138"/>
        <v>38.784047914198901</v>
      </c>
      <c r="U1011" s="92">
        <f t="shared" si="136"/>
        <v>39.172092145486928</v>
      </c>
      <c r="V1011" s="318">
        <f t="shared" si="137"/>
        <v>-5.1205468728145433</v>
      </c>
      <c r="W1011" s="321">
        <f t="shared" si="141"/>
        <v>0.99009385993868249</v>
      </c>
      <c r="X1011" s="322"/>
      <c r="Y1011" s="323"/>
      <c r="Z1011" s="319"/>
      <c r="AA1011" s="324"/>
      <c r="AB1011" s="317"/>
    </row>
    <row r="1012" spans="2:28" x14ac:dyDescent="0.2">
      <c r="B1012" s="37" t="s">
        <v>27</v>
      </c>
      <c r="C1012" s="325">
        <v>44100</v>
      </c>
      <c r="D1012" s="318"/>
      <c r="E1012" s="2277"/>
      <c r="F1012" s="881"/>
      <c r="G1012" s="1913"/>
      <c r="H1012" s="1914" t="str">
        <f>IFERROR(VLOOKUP(F1012,[1]Trainingsarten!$A$9:$K$84,10,FALSE),"")</f>
        <v/>
      </c>
      <c r="I1012" s="1915" t="str">
        <f t="shared" si="139"/>
        <v/>
      </c>
      <c r="J1012" s="1916"/>
      <c r="K1012" s="1917" t="str">
        <f>IFERROR(VLOOKUP(F1012,[1]Trainingsarten!$A$9:$K$84,11,FALSE),"0")</f>
        <v>0</v>
      </c>
      <c r="L1012" s="1916"/>
      <c r="M1012" s="1918"/>
      <c r="N1012" s="1919" t="str">
        <f t="shared" si="142"/>
        <v/>
      </c>
      <c r="O1012" s="1920"/>
      <c r="P1012" s="315" t="str">
        <f>IFERROR(VLOOKUP(F1012,[1]Trainingsarten!$A$9:$N$84,12,FALSE),"")</f>
        <v/>
      </c>
      <c r="Q1012" s="316" t="s">
        <v>14</v>
      </c>
      <c r="R1012" s="316" t="str">
        <f>IFERROR(VLOOKUP(F1012,[1]Trainingsarten!$A$9:$N$84,14,FALSE),"")</f>
        <v/>
      </c>
      <c r="S1012" s="317" t="str">
        <f t="shared" si="140"/>
        <v/>
      </c>
      <c r="T1012" s="393">
        <f t="shared" si="138"/>
        <v>33.243469640741914</v>
      </c>
      <c r="U1012" s="92">
        <f t="shared" si="136"/>
        <v>38.239423284880097</v>
      </c>
      <c r="V1012" s="318">
        <f t="shared" si="137"/>
        <v>0.38804423128802767</v>
      </c>
      <c r="W1012" s="321">
        <f t="shared" si="141"/>
        <v>0.86935070628762368</v>
      </c>
      <c r="X1012" s="322"/>
      <c r="Y1012" s="323"/>
      <c r="Z1012" s="319"/>
      <c r="AA1012" s="324"/>
      <c r="AB1012" s="317"/>
    </row>
    <row r="1013" spans="2:28" ht="16" thickBot="1" x14ac:dyDescent="0.25">
      <c r="B1013" s="38">
        <f>AVERAGE(W1007:W1013)</f>
        <v>0.99919936167080969</v>
      </c>
      <c r="C1013" s="1921">
        <v>44101</v>
      </c>
      <c r="D1013" s="1951">
        <v>134</v>
      </c>
      <c r="E1013" s="2329" t="s">
        <v>288</v>
      </c>
      <c r="F1013" s="1952" t="s">
        <v>292</v>
      </c>
      <c r="G1013" s="1924">
        <v>6.1701388888888896E-2</v>
      </c>
      <c r="H1013" s="1925">
        <v>16.04</v>
      </c>
      <c r="I1013" s="1926">
        <f t="shared" si="139"/>
        <v>3.8467200055417017E-3</v>
      </c>
      <c r="J1013" s="1927">
        <v>135</v>
      </c>
      <c r="K1013" s="1928">
        <v>95</v>
      </c>
      <c r="L1013" s="1927">
        <v>213</v>
      </c>
      <c r="M1013" s="1929"/>
      <c r="N1013" s="1930">
        <f t="shared" si="142"/>
        <v>1.0565963821788813</v>
      </c>
      <c r="O1013" s="1931" t="s">
        <v>294</v>
      </c>
      <c r="P1013" s="341">
        <f>IFERROR(VLOOKUP(F1013,[1]Trainingsarten!$A$9:$N$84,12,FALSE),"")</f>
        <v>205</v>
      </c>
      <c r="Q1013" s="342" t="s">
        <v>14</v>
      </c>
      <c r="R1013" s="342">
        <f>IFERROR(VLOOKUP(F1013,[1]Trainingsarten!$A$9:$N$84,14,FALSE),"")</f>
        <v>224.4</v>
      </c>
      <c r="S1013" s="1932">
        <f t="shared" si="140"/>
        <v>1.5777777777777777</v>
      </c>
      <c r="T1013" s="1922">
        <f t="shared" si="138"/>
        <v>42.065831120635927</v>
      </c>
      <c r="U1013" s="343">
        <f t="shared" si="136"/>
        <v>39.590865587621046</v>
      </c>
      <c r="V1013" s="343">
        <f t="shared" si="137"/>
        <v>4.9959536441381829</v>
      </c>
      <c r="W1013" s="345">
        <f t="shared" si="141"/>
        <v>1.062513549433199</v>
      </c>
      <c r="X1013" s="322"/>
      <c r="Y1013" s="323"/>
      <c r="Z1013" s="319"/>
      <c r="AA1013" s="324"/>
      <c r="AB1013" s="317"/>
    </row>
    <row r="1014" spans="2:28" ht="16" thickBot="1" x14ac:dyDescent="0.25">
      <c r="B1014" s="1860">
        <f>B1007+1</f>
        <v>40</v>
      </c>
      <c r="C1014" s="1861">
        <v>44102</v>
      </c>
      <c r="D1014" s="2009"/>
      <c r="E1014" s="2338"/>
      <c r="F1014" s="2011"/>
      <c r="G1014" s="1864"/>
      <c r="H1014" s="1865" t="str">
        <f>IFERROR(VLOOKUP(F1014,[1]Trainingsarten!$A$9:$K$84,10,FALSE),"")</f>
        <v/>
      </c>
      <c r="I1014" s="1866" t="str">
        <f t="shared" si="139"/>
        <v/>
      </c>
      <c r="J1014" s="1867"/>
      <c r="K1014" s="1868" t="str">
        <f>IFERROR(VLOOKUP(F1014,[1]Trainingsarten!$A$9:$K$84,11,FALSE),"0")</f>
        <v>0</v>
      </c>
      <c r="L1014" s="1867"/>
      <c r="M1014" s="1869"/>
      <c r="N1014" s="1870" t="str">
        <f t="shared" si="142"/>
        <v/>
      </c>
      <c r="O1014" s="1871"/>
      <c r="P1014" s="2008" t="str">
        <f>IFERROR(VLOOKUP(F1014,[1]Trainingsarten!$A$9:$N$84,12,FALSE),"")</f>
        <v/>
      </c>
      <c r="Q1014" s="1873" t="s">
        <v>14</v>
      </c>
      <c r="R1014" s="1873" t="str">
        <f>IFERROR(VLOOKUP(F1014,[1]Trainingsarten!$A$9:$N$84,14,FALSE),"")</f>
        <v/>
      </c>
      <c r="S1014" s="1250" t="str">
        <f t="shared" si="140"/>
        <v/>
      </c>
      <c r="T1014" s="1276">
        <f t="shared" si="138"/>
        <v>36.056426674830796</v>
      </c>
      <c r="U1014" s="1277">
        <f t="shared" si="136"/>
        <v>38.648225930772924</v>
      </c>
      <c r="V1014" s="2009">
        <f t="shared" si="137"/>
        <v>-2.4749655330148812</v>
      </c>
      <c r="W1014" s="350">
        <f t="shared" si="141"/>
        <v>0.93293872633158936</v>
      </c>
      <c r="X1014" s="322"/>
      <c r="Y1014" s="323"/>
      <c r="Z1014" s="319"/>
      <c r="AA1014" s="324"/>
      <c r="AB1014" s="317"/>
    </row>
    <row r="1015" spans="2:28" x14ac:dyDescent="0.2">
      <c r="B1015" s="1876" t="s">
        <v>26</v>
      </c>
      <c r="C1015" s="325">
        <v>44103</v>
      </c>
      <c r="D1015" s="318">
        <v>135</v>
      </c>
      <c r="E1015" s="2277" t="s">
        <v>288</v>
      </c>
      <c r="F1015" s="881" t="s">
        <v>278</v>
      </c>
      <c r="G1015" s="1913">
        <v>3.8865740740740742E-2</v>
      </c>
      <c r="H1015" s="1914">
        <v>10.57</v>
      </c>
      <c r="I1015" s="1915">
        <f t="shared" si="139"/>
        <v>3.6769858789726341E-3</v>
      </c>
      <c r="J1015" s="1916">
        <v>141</v>
      </c>
      <c r="K1015" s="1917">
        <v>64</v>
      </c>
      <c r="L1015" s="1916">
        <v>221</v>
      </c>
      <c r="M1015" s="1918"/>
      <c r="N1015" s="1919">
        <f t="shared" si="142"/>
        <v>1.0479080472754487</v>
      </c>
      <c r="O1015" s="1920" t="s">
        <v>276</v>
      </c>
      <c r="P1015" s="315">
        <f>IFERROR(VLOOKUP(F1015,[1]Trainingsarten!$A$9:$N$84,12,FALSE),"")</f>
        <v>205</v>
      </c>
      <c r="Q1015" s="316" t="s">
        <v>14</v>
      </c>
      <c r="R1015" s="316">
        <f>IFERROR(VLOOKUP(F1015,[1]Trainingsarten!$A$9:$N$84,14,FALSE),"")</f>
        <v>224.4</v>
      </c>
      <c r="S1015" s="317">
        <f t="shared" si="140"/>
        <v>1.5673758865248226</v>
      </c>
      <c r="T1015" s="393">
        <f t="shared" si="138"/>
        <v>40.048365721283538</v>
      </c>
      <c r="U1015" s="92">
        <f t="shared" si="136"/>
        <v>39.251839599087852</v>
      </c>
      <c r="V1015" s="318">
        <f t="shared" si="137"/>
        <v>2.5917992559421279</v>
      </c>
      <c r="W1015" s="321">
        <f t="shared" si="141"/>
        <v>1.0202927080700237</v>
      </c>
      <c r="X1015" s="322"/>
      <c r="Y1015" s="323"/>
      <c r="Z1015" s="319"/>
      <c r="AA1015" s="324"/>
      <c r="AB1015" s="317"/>
    </row>
    <row r="1016" spans="2:28" ht="16" thickBot="1" x14ac:dyDescent="0.25">
      <c r="B1016" s="33">
        <f>SUM(H1014:H1020)</f>
        <v>57.29</v>
      </c>
      <c r="C1016" s="325">
        <v>44104</v>
      </c>
      <c r="D1016" s="318"/>
      <c r="E1016" s="2277"/>
      <c r="F1016" s="881"/>
      <c r="G1016" s="1913"/>
      <c r="H1016" s="1914" t="str">
        <f>IFERROR(VLOOKUP(F1016,[1]Trainingsarten!$A$9:$K$84,10,FALSE),"")</f>
        <v/>
      </c>
      <c r="I1016" s="1915" t="str">
        <f t="shared" si="139"/>
        <v/>
      </c>
      <c r="J1016" s="1916"/>
      <c r="K1016" s="1917" t="str">
        <f>IFERROR(VLOOKUP(F1016,[1]Trainingsarten!$A$9:$K$84,11,FALSE),"0")</f>
        <v>0</v>
      </c>
      <c r="L1016" s="1916"/>
      <c r="M1016" s="1918"/>
      <c r="N1016" s="1919" t="str">
        <f t="shared" si="142"/>
        <v/>
      </c>
      <c r="O1016" s="1920"/>
      <c r="P1016" s="315" t="str">
        <f>IFERROR(VLOOKUP(F1016,[1]Trainingsarten!$A$9:$N$84,12,FALSE),"")</f>
        <v/>
      </c>
      <c r="Q1016" s="316" t="s">
        <v>14</v>
      </c>
      <c r="R1016" s="316" t="str">
        <f>IFERROR(VLOOKUP(F1016,[1]Trainingsarten!$A$9:$N$84,14,FALSE),"")</f>
        <v/>
      </c>
      <c r="S1016" s="317" t="str">
        <f t="shared" si="140"/>
        <v/>
      </c>
      <c r="T1016" s="393">
        <f t="shared" si="138"/>
        <v>34.327170618243031</v>
      </c>
      <c r="U1016" s="92">
        <f t="shared" si="136"/>
        <v>38.317271989585763</v>
      </c>
      <c r="V1016" s="318">
        <f t="shared" si="137"/>
        <v>-0.79652612219568653</v>
      </c>
      <c r="W1016" s="321">
        <f t="shared" si="141"/>
        <v>0.89586676806148413</v>
      </c>
      <c r="X1016" s="322"/>
      <c r="Y1016" s="323"/>
      <c r="Z1016" s="319"/>
      <c r="AA1016" s="324"/>
      <c r="AB1016" s="317"/>
    </row>
    <row r="1017" spans="2:28" x14ac:dyDescent="0.2">
      <c r="B1017" s="35" t="s">
        <v>9</v>
      </c>
      <c r="C1017" s="325">
        <v>44105</v>
      </c>
      <c r="D1017" s="318"/>
      <c r="E1017" s="2277"/>
      <c r="F1017" s="881"/>
      <c r="G1017" s="1913"/>
      <c r="H1017" s="1914" t="str">
        <f>IFERROR(VLOOKUP(F1017,[1]Trainingsarten!$A$9:$K$84,10,FALSE),"")</f>
        <v/>
      </c>
      <c r="I1017" s="1915" t="str">
        <f t="shared" si="139"/>
        <v/>
      </c>
      <c r="J1017" s="1916"/>
      <c r="K1017" s="1917" t="str">
        <f>IFERROR(VLOOKUP(F1017,[1]Trainingsarten!$A$9:$K$84,11,FALSE),"0")</f>
        <v>0</v>
      </c>
      <c r="L1017" s="1916"/>
      <c r="M1017" s="1918"/>
      <c r="N1017" s="1919" t="str">
        <f t="shared" si="142"/>
        <v/>
      </c>
      <c r="O1017" s="1920"/>
      <c r="P1017" s="315" t="str">
        <f>IFERROR(VLOOKUP(F1017,[1]Trainingsarten!$A$9:$N$84,12,FALSE),"")</f>
        <v/>
      </c>
      <c r="Q1017" s="316" t="s">
        <v>14</v>
      </c>
      <c r="R1017" s="316" t="str">
        <f>IFERROR(VLOOKUP(F1017,[1]Trainingsarten!$A$9:$N$84,14,FALSE),"")</f>
        <v/>
      </c>
      <c r="S1017" s="317" t="str">
        <f t="shared" si="140"/>
        <v/>
      </c>
      <c r="T1017" s="393">
        <f t="shared" si="138"/>
        <v>29.42328910135117</v>
      </c>
      <c r="U1017" s="92">
        <f t="shared" si="136"/>
        <v>37.404955989833724</v>
      </c>
      <c r="V1017" s="318">
        <f t="shared" si="137"/>
        <v>3.9901013713427318</v>
      </c>
      <c r="W1017" s="321">
        <f t="shared" si="141"/>
        <v>0.78661472317593728</v>
      </c>
      <c r="X1017" s="322"/>
      <c r="Y1017" s="323"/>
      <c r="Z1017" s="319"/>
      <c r="AA1017" s="324"/>
      <c r="AB1017" s="317"/>
    </row>
    <row r="1018" spans="2:28" ht="16" thickBot="1" x14ac:dyDescent="0.25">
      <c r="B1018" s="36">
        <f>SUM(K1014:K1020)</f>
        <v>363</v>
      </c>
      <c r="C1018" s="325">
        <v>44106</v>
      </c>
      <c r="D1018" s="318">
        <v>136</v>
      </c>
      <c r="E1018" s="2277" t="s">
        <v>40</v>
      </c>
      <c r="F1018" s="881" t="s">
        <v>264</v>
      </c>
      <c r="G1018" s="1913">
        <v>4.3043981481481482E-2</v>
      </c>
      <c r="H1018" s="1914">
        <v>12.97</v>
      </c>
      <c r="I1018" s="1915">
        <f t="shared" si="139"/>
        <v>3.3187341157657271E-3</v>
      </c>
      <c r="J1018" s="1916">
        <v>153</v>
      </c>
      <c r="K1018" s="1917">
        <v>89</v>
      </c>
      <c r="L1018" s="1916">
        <v>243</v>
      </c>
      <c r="M1018" s="1918"/>
      <c r="N1018" s="1919">
        <f t="shared" si="142"/>
        <v>1.0399624851839491</v>
      </c>
      <c r="O1018" s="1920" t="s">
        <v>287</v>
      </c>
      <c r="P1018" s="315">
        <f>IFERROR(VLOOKUP(F1018,[1]Trainingsarten!$A$9:$N$84,12,FALSE),"")</f>
        <v>243.25</v>
      </c>
      <c r="Q1018" s="316" t="s">
        <v>14</v>
      </c>
      <c r="R1018" s="316">
        <f>IFERROR(VLOOKUP(F1018,[1]Trainingsarten!$A$9:$N$84,14,FALSE),"")</f>
        <v>267.75</v>
      </c>
      <c r="S1018" s="317">
        <f t="shared" si="140"/>
        <v>1.588235294117647</v>
      </c>
      <c r="T1018" s="393">
        <f t="shared" si="138"/>
        <v>37.934247801158143</v>
      </c>
      <c r="U1018" s="92">
        <f t="shared" ref="U1018:U1081" si="143">U1017+(K1018-U1017)/42</f>
        <v>38.633409418647204</v>
      </c>
      <c r="V1018" s="318">
        <f t="shared" ref="V1018:V1081" si="144">U1017-T1017</f>
        <v>7.9816668884825539</v>
      </c>
      <c r="W1018" s="321">
        <f t="shared" si="141"/>
        <v>0.98190266849315155</v>
      </c>
      <c r="X1018" s="322"/>
      <c r="Y1018" s="323"/>
      <c r="Z1018" s="319"/>
      <c r="AA1018" s="324"/>
      <c r="AB1018" s="317"/>
    </row>
    <row r="1019" spans="2:28" x14ac:dyDescent="0.2">
      <c r="B1019" s="37" t="s">
        <v>27</v>
      </c>
      <c r="C1019" s="325">
        <v>44107</v>
      </c>
      <c r="D1019" s="318">
        <v>137</v>
      </c>
      <c r="E1019" s="2277" t="s">
        <v>40</v>
      </c>
      <c r="F1019" s="881" t="s">
        <v>286</v>
      </c>
      <c r="G1019" s="1913">
        <v>3.7453703703703704E-2</v>
      </c>
      <c r="H1019" s="1914">
        <v>9.5</v>
      </c>
      <c r="I1019" s="1915">
        <f t="shared" si="139"/>
        <v>3.9424951267056528E-3</v>
      </c>
      <c r="J1019" s="1916">
        <v>127</v>
      </c>
      <c r="K1019" s="1917">
        <v>55</v>
      </c>
      <c r="L1019" s="1916">
        <v>207</v>
      </c>
      <c r="M1019" s="1918"/>
      <c r="N1019" s="1919">
        <f t="shared" si="142"/>
        <v>1.0523990573448543</v>
      </c>
      <c r="O1019" s="1920" t="s">
        <v>302</v>
      </c>
      <c r="P1019" s="315">
        <f>IFERROR(VLOOKUP(F1019,[1]Trainingsarten!$A$9:$N$84,12,FALSE),"")</f>
        <v>178.5</v>
      </c>
      <c r="Q1019" s="316" t="s">
        <v>14</v>
      </c>
      <c r="R1019" s="316">
        <f>IFERROR(VLOOKUP(F1019,[1]Trainingsarten!$A$9:$N$84,14,FALSE),"")</f>
        <v>204</v>
      </c>
      <c r="S1019" s="317">
        <f t="shared" si="140"/>
        <v>1.6299212598425197</v>
      </c>
      <c r="T1019" s="393">
        <f t="shared" ref="T1019:T1082" si="145">T1018+(K1019-T1018)/7</f>
        <v>40.372212400992694</v>
      </c>
      <c r="U1019" s="92">
        <f t="shared" si="143"/>
        <v>39.023090146774649</v>
      </c>
      <c r="V1019" s="318">
        <f t="shared" si="144"/>
        <v>0.69916161748906092</v>
      </c>
      <c r="W1019" s="321">
        <f t="shared" si="141"/>
        <v>1.0345724095437776</v>
      </c>
      <c r="X1019" s="322"/>
      <c r="Y1019" s="323"/>
      <c r="Z1019" s="319"/>
      <c r="AA1019" s="324"/>
      <c r="AB1019" s="317"/>
    </row>
    <row r="1020" spans="2:28" ht="16" thickBot="1" x14ac:dyDescent="0.25">
      <c r="B1020" s="38">
        <f>AVERAGE(W1014:W1020)</f>
        <v>1.001470247067475</v>
      </c>
      <c r="C1020" s="1921">
        <v>44108</v>
      </c>
      <c r="D1020" s="1951">
        <v>138</v>
      </c>
      <c r="E1020" s="2329" t="s">
        <v>40</v>
      </c>
      <c r="F1020" s="1952" t="s">
        <v>295</v>
      </c>
      <c r="G1020" s="1924">
        <v>8.5289351851851838E-2</v>
      </c>
      <c r="H1020" s="1925">
        <v>24.25</v>
      </c>
      <c r="I1020" s="1926">
        <f t="shared" si="139"/>
        <v>3.5170866743031684E-3</v>
      </c>
      <c r="J1020" s="1927">
        <v>142</v>
      </c>
      <c r="K1020" s="1928">
        <v>155</v>
      </c>
      <c r="L1020" s="1927">
        <v>231</v>
      </c>
      <c r="M1020" s="1929"/>
      <c r="N1020" s="1930">
        <f t="shared" si="142"/>
        <v>1.0476928758270501</v>
      </c>
      <c r="O1020" s="1931" t="s">
        <v>294</v>
      </c>
      <c r="P1020" s="341">
        <f>IFERROR(VLOOKUP(F1020,[1]Trainingsarten!$A$9:$N$84,12,FALSE),"")</f>
        <v>205</v>
      </c>
      <c r="Q1020" s="342" t="s">
        <v>14</v>
      </c>
      <c r="R1020" s="342">
        <f>IFERROR(VLOOKUP(F1020,[1]Trainingsarten!$A$9:$N$84,14,FALSE),"")</f>
        <v>224.4</v>
      </c>
      <c r="S1020" s="492">
        <f t="shared" si="140"/>
        <v>1.6267605633802817</v>
      </c>
      <c r="T1020" s="385">
        <f t="shared" si="145"/>
        <v>56.747610629422311</v>
      </c>
      <c r="U1020" s="343">
        <f t="shared" si="143"/>
        <v>41.784445143280017</v>
      </c>
      <c r="V1020" s="343">
        <f t="shared" si="144"/>
        <v>-1.3491222542180452</v>
      </c>
      <c r="W1020" s="94">
        <f t="shared" si="141"/>
        <v>1.3581037257963624</v>
      </c>
      <c r="X1020" s="322"/>
      <c r="Y1020" s="323"/>
      <c r="Z1020" s="319"/>
      <c r="AA1020" s="324"/>
      <c r="AB1020" s="317"/>
    </row>
    <row r="1021" spans="2:28" ht="16" thickBot="1" x14ac:dyDescent="0.25">
      <c r="B1021" s="1860">
        <f>B1014+1</f>
        <v>41</v>
      </c>
      <c r="C1021" s="1861">
        <v>44109</v>
      </c>
      <c r="D1021" s="2009"/>
      <c r="E1021" s="2338"/>
      <c r="F1021" s="2011"/>
      <c r="G1021" s="1864"/>
      <c r="H1021" s="1865" t="str">
        <f>IFERROR(VLOOKUP(F1021,[1]Trainingsarten!$A$9:$K$84,10,FALSE),"")</f>
        <v/>
      </c>
      <c r="I1021" s="1866" t="str">
        <f t="shared" si="139"/>
        <v/>
      </c>
      <c r="J1021" s="1867"/>
      <c r="K1021" s="1868" t="str">
        <f>IFERROR(VLOOKUP(F1021,[1]Trainingsarten!$A$9:$K$84,11,FALSE),"0")</f>
        <v>0</v>
      </c>
      <c r="L1021" s="1867"/>
      <c r="M1021" s="1869"/>
      <c r="N1021" s="1870" t="str">
        <f t="shared" si="142"/>
        <v/>
      </c>
      <c r="O1021" s="1871"/>
      <c r="P1021" s="2008" t="str">
        <f>IFERROR(VLOOKUP(F1021,[1]Trainingsarten!$A$9:$N$84,12,FALSE),"")</f>
        <v/>
      </c>
      <c r="Q1021" s="1873" t="s">
        <v>14</v>
      </c>
      <c r="R1021" s="1873" t="str">
        <f>IFERROR(VLOOKUP(F1021,[1]Trainingsarten!$A$9:$N$84,14,FALSE),"")</f>
        <v/>
      </c>
      <c r="S1021" s="1250" t="str">
        <f t="shared" si="140"/>
        <v/>
      </c>
      <c r="T1021" s="2013">
        <f t="shared" si="145"/>
        <v>48.640809110933411</v>
      </c>
      <c r="U1021" s="1277">
        <f t="shared" si="143"/>
        <v>40.78957740177335</v>
      </c>
      <c r="V1021" s="2009">
        <f t="shared" si="144"/>
        <v>-14.963165486142294</v>
      </c>
      <c r="W1021" s="2010">
        <f t="shared" si="141"/>
        <v>1.1924813202114402</v>
      </c>
      <c r="X1021" s="322"/>
      <c r="Y1021" s="323"/>
      <c r="Z1021" s="319"/>
      <c r="AA1021" s="324"/>
      <c r="AB1021" s="317"/>
    </row>
    <row r="1022" spans="2:28" x14ac:dyDescent="0.2">
      <c r="B1022" s="1876" t="s">
        <v>26</v>
      </c>
      <c r="C1022" s="325">
        <v>44110</v>
      </c>
      <c r="D1022" s="318">
        <v>139</v>
      </c>
      <c r="E1022" s="2277" t="s">
        <v>40</v>
      </c>
      <c r="F1022" s="881" t="s">
        <v>278</v>
      </c>
      <c r="G1022" s="1913">
        <v>3.9143518518518515E-2</v>
      </c>
      <c r="H1022" s="1914">
        <v>10.55</v>
      </c>
      <c r="I1022" s="1915">
        <f t="shared" si="139"/>
        <v>3.7102861154993849E-3</v>
      </c>
      <c r="J1022" s="1916">
        <v>142</v>
      </c>
      <c r="K1022" s="1917">
        <v>66</v>
      </c>
      <c r="L1022" s="1916">
        <v>221</v>
      </c>
      <c r="M1022" s="1918"/>
      <c r="N1022" s="1919">
        <f t="shared" si="142"/>
        <v>1.0573983164744996</v>
      </c>
      <c r="O1022" s="1920" t="s">
        <v>276</v>
      </c>
      <c r="P1022" s="315">
        <f>IFERROR(VLOOKUP(F1022,[1]Trainingsarten!$A$9:$N$84,12,FALSE),"")</f>
        <v>205</v>
      </c>
      <c r="Q1022" s="316" t="s">
        <v>14</v>
      </c>
      <c r="R1022" s="316">
        <f>IFERROR(VLOOKUP(F1022,[1]Trainingsarten!$A$9:$N$84,14,FALSE),"")</f>
        <v>224.4</v>
      </c>
      <c r="S1022" s="317">
        <f t="shared" si="140"/>
        <v>1.556338028169014</v>
      </c>
      <c r="T1022" s="393">
        <f t="shared" si="145"/>
        <v>51.120693523657209</v>
      </c>
      <c r="U1022" s="92">
        <f t="shared" si="143"/>
        <v>41.389825558873987</v>
      </c>
      <c r="V1022" s="318">
        <f t="shared" si="144"/>
        <v>-7.8512317091600607</v>
      </c>
      <c r="W1022" s="321">
        <f t="shared" si="141"/>
        <v>1.2351028986807828</v>
      </c>
      <c r="X1022" s="322"/>
      <c r="Y1022" s="323"/>
      <c r="Z1022" s="319"/>
      <c r="AA1022" s="324"/>
      <c r="AB1022" s="317"/>
    </row>
    <row r="1023" spans="2:28" ht="16" thickBot="1" x14ac:dyDescent="0.25">
      <c r="B1023" s="33">
        <f>SUM(H1021:H1027)</f>
        <v>51.180000000000007</v>
      </c>
      <c r="C1023" s="325">
        <v>44111</v>
      </c>
      <c r="D1023" s="318"/>
      <c r="E1023" s="2277"/>
      <c r="F1023" s="881"/>
      <c r="G1023" s="1913"/>
      <c r="H1023" s="1914" t="str">
        <f>IFERROR(VLOOKUP(F1023,[1]Trainingsarten!$A$9:$K$84,10,FALSE),"")</f>
        <v/>
      </c>
      <c r="I1023" s="1915" t="str">
        <f t="shared" si="139"/>
        <v/>
      </c>
      <c r="J1023" s="1916"/>
      <c r="K1023" s="1917" t="str">
        <f>IFERROR(VLOOKUP(F1023,[1]Trainingsarten!$A$9:$K$84,11,FALSE),"0")</f>
        <v>0</v>
      </c>
      <c r="L1023" s="1916"/>
      <c r="M1023" s="1918"/>
      <c r="N1023" s="1919" t="str">
        <f t="shared" si="142"/>
        <v/>
      </c>
      <c r="O1023" s="1920"/>
      <c r="P1023" s="315" t="str">
        <f>IFERROR(VLOOKUP(F1023,[1]Trainingsarten!$A$9:$N$84,12,FALSE),"")</f>
        <v/>
      </c>
      <c r="Q1023" s="316" t="s">
        <v>14</v>
      </c>
      <c r="R1023" s="316" t="str">
        <f>IFERROR(VLOOKUP(F1023,[1]Trainingsarten!$A$9:$N$84,14,FALSE),"")</f>
        <v/>
      </c>
      <c r="S1023" s="317" t="str">
        <f t="shared" si="140"/>
        <v/>
      </c>
      <c r="T1023" s="393">
        <f t="shared" si="145"/>
        <v>43.817737305991891</v>
      </c>
      <c r="U1023" s="92">
        <f t="shared" si="143"/>
        <v>40.40435352175794</v>
      </c>
      <c r="V1023" s="318">
        <f t="shared" si="144"/>
        <v>-9.7308679647832221</v>
      </c>
      <c r="W1023" s="321">
        <f t="shared" si="141"/>
        <v>1.084480593963614</v>
      </c>
      <c r="X1023" s="322"/>
      <c r="Y1023" s="323"/>
      <c r="Z1023" s="319"/>
      <c r="AA1023" s="324"/>
      <c r="AB1023" s="317"/>
    </row>
    <row r="1024" spans="2:28" x14ac:dyDescent="0.2">
      <c r="B1024" s="35" t="s">
        <v>9</v>
      </c>
      <c r="C1024" s="325">
        <v>44112</v>
      </c>
      <c r="D1024" s="318">
        <v>140</v>
      </c>
      <c r="E1024" s="2277" t="s">
        <v>40</v>
      </c>
      <c r="F1024" s="881" t="s">
        <v>304</v>
      </c>
      <c r="G1024" s="1913">
        <v>3.875E-2</v>
      </c>
      <c r="H1024" s="1914">
        <v>11.62</v>
      </c>
      <c r="I1024" s="1915">
        <f t="shared" si="139"/>
        <v>3.3347676419965577E-3</v>
      </c>
      <c r="J1024" s="1916">
        <v>150</v>
      </c>
      <c r="K1024" s="1917">
        <v>78</v>
      </c>
      <c r="L1024" s="1916">
        <v>241</v>
      </c>
      <c r="M1024" s="1918"/>
      <c r="N1024" s="1919">
        <f t="shared" si="142"/>
        <v>1.0363860559508824</v>
      </c>
      <c r="O1024" s="1920" t="s">
        <v>287</v>
      </c>
      <c r="P1024" s="315">
        <f>IFERROR(VLOOKUP(F1024,[1]Trainingsarten!$A$9:$N$84,12,FALSE),"")</f>
        <v>243.25</v>
      </c>
      <c r="Q1024" s="316" t="s">
        <v>14</v>
      </c>
      <c r="R1024" s="316">
        <f>IFERROR(VLOOKUP(F1024,[1]Trainingsarten!$A$9:$N$84,14,FALSE),"")</f>
        <v>267.75</v>
      </c>
      <c r="S1024" s="317">
        <f t="shared" si="140"/>
        <v>1.6066666666666667</v>
      </c>
      <c r="T1024" s="393">
        <f t="shared" si="145"/>
        <v>48.70091769085019</v>
      </c>
      <c r="U1024" s="92">
        <f t="shared" si="143"/>
        <v>41.299487961716082</v>
      </c>
      <c r="V1024" s="318">
        <f t="shared" si="144"/>
        <v>-3.4133837842339503</v>
      </c>
      <c r="W1024" s="321">
        <f t="shared" si="141"/>
        <v>1.1792135954807745</v>
      </c>
      <c r="X1024" s="322"/>
      <c r="Y1024" s="323"/>
      <c r="Z1024" s="319"/>
      <c r="AA1024" s="324"/>
      <c r="AB1024" s="317"/>
    </row>
    <row r="1025" spans="2:28" ht="16" thickBot="1" x14ac:dyDescent="0.25">
      <c r="B1025" s="36">
        <f>SUM(K1021:K1027)</f>
        <v>319</v>
      </c>
      <c r="C1025" s="325">
        <v>44113</v>
      </c>
      <c r="D1025" s="318">
        <v>141</v>
      </c>
      <c r="E1025" s="2277" t="s">
        <v>288</v>
      </c>
      <c r="F1025" s="881" t="s">
        <v>286</v>
      </c>
      <c r="G1025" s="1913">
        <v>3.695601851851852E-2</v>
      </c>
      <c r="H1025" s="1914">
        <v>9.31</v>
      </c>
      <c r="I1025" s="1915">
        <f t="shared" si="139"/>
        <v>3.9694971555873813E-3</v>
      </c>
      <c r="J1025" s="1916">
        <v>132</v>
      </c>
      <c r="K1025" s="1917">
        <v>53</v>
      </c>
      <c r="L1025" s="1916">
        <v>206</v>
      </c>
      <c r="M1025" s="1918"/>
      <c r="N1025" s="1919">
        <f t="shared" si="142"/>
        <v>1.0544880324478574</v>
      </c>
      <c r="O1025" s="1920" t="s">
        <v>302</v>
      </c>
      <c r="P1025" s="315">
        <f>IFERROR(VLOOKUP(F1025,[1]Trainingsarten!$A$9:$N$84,12,FALSE),"")</f>
        <v>178.5</v>
      </c>
      <c r="Q1025" s="316" t="s">
        <v>14</v>
      </c>
      <c r="R1025" s="316">
        <f>IFERROR(VLOOKUP(F1025,[1]Trainingsarten!$A$9:$N$84,14,FALSE),"")</f>
        <v>204</v>
      </c>
      <c r="S1025" s="317">
        <f t="shared" si="140"/>
        <v>1.5606060606060606</v>
      </c>
      <c r="T1025" s="393">
        <f t="shared" si="145"/>
        <v>49.315072306443021</v>
      </c>
      <c r="U1025" s="92">
        <f t="shared" si="143"/>
        <v>41.578071581675225</v>
      </c>
      <c r="V1025" s="318">
        <f t="shared" si="144"/>
        <v>-7.401429729134108</v>
      </c>
      <c r="W1025" s="321">
        <f t="shared" si="141"/>
        <v>1.1860836837891668</v>
      </c>
      <c r="X1025" s="322"/>
      <c r="Y1025" s="323"/>
      <c r="Z1025" s="319"/>
      <c r="AA1025" s="324"/>
      <c r="AB1025" s="317"/>
    </row>
    <row r="1026" spans="2:28" x14ac:dyDescent="0.2">
      <c r="B1026" s="37" t="s">
        <v>27</v>
      </c>
      <c r="C1026" s="325">
        <v>44114</v>
      </c>
      <c r="D1026" s="318"/>
      <c r="E1026" s="2277"/>
      <c r="F1026" s="881"/>
      <c r="G1026" s="1913"/>
      <c r="H1026" s="1914" t="str">
        <f>IFERROR(VLOOKUP(F1026,[1]Trainingsarten!$A$9:$K$84,10,FALSE),"")</f>
        <v/>
      </c>
      <c r="I1026" s="1915" t="str">
        <f t="shared" si="139"/>
        <v/>
      </c>
      <c r="J1026" s="1916"/>
      <c r="K1026" s="1917" t="str">
        <f>IFERROR(VLOOKUP(F1026,[1]Trainingsarten!$A$9:$K$84,11,FALSE),"0")</f>
        <v>0</v>
      </c>
      <c r="L1026" s="1916"/>
      <c r="M1026" s="1918"/>
      <c r="N1026" s="1919" t="str">
        <f t="shared" si="142"/>
        <v/>
      </c>
      <c r="O1026" s="1920"/>
      <c r="P1026" s="315" t="str">
        <f>IFERROR(VLOOKUP(F1026,[1]Trainingsarten!$A$9:$N$84,12,FALSE),"")</f>
        <v/>
      </c>
      <c r="Q1026" s="316" t="s">
        <v>14</v>
      </c>
      <c r="R1026" s="316" t="str">
        <f>IFERROR(VLOOKUP(F1026,[1]Trainingsarten!$A$9:$N$84,14,FALSE),"")</f>
        <v/>
      </c>
      <c r="S1026" s="317" t="str">
        <f t="shared" si="140"/>
        <v/>
      </c>
      <c r="T1026" s="393">
        <f t="shared" si="145"/>
        <v>42.270061976951162</v>
      </c>
      <c r="U1026" s="92">
        <f t="shared" si="143"/>
        <v>40.588117496397246</v>
      </c>
      <c r="V1026" s="318">
        <f t="shared" si="144"/>
        <v>-7.7370007247677961</v>
      </c>
      <c r="W1026" s="321">
        <f t="shared" si="141"/>
        <v>1.041439332107561</v>
      </c>
      <c r="X1026" s="322"/>
      <c r="Y1026" s="323"/>
      <c r="Z1026" s="319"/>
      <c r="AA1026" s="324"/>
      <c r="AB1026" s="317"/>
    </row>
    <row r="1027" spans="2:28" ht="16" thickBot="1" x14ac:dyDescent="0.25">
      <c r="B1027" s="38">
        <f>AVERAGE(W1021:W1027)</f>
        <v>1.1686577524872106</v>
      </c>
      <c r="C1027" s="1921">
        <v>44115</v>
      </c>
      <c r="D1027" s="1951">
        <v>142</v>
      </c>
      <c r="E1027" s="2329" t="s">
        <v>40</v>
      </c>
      <c r="F1027" s="1952" t="s">
        <v>297</v>
      </c>
      <c r="G1027" s="1924">
        <v>7.6550925925925925E-2</v>
      </c>
      <c r="H1027" s="1925">
        <v>19.7</v>
      </c>
      <c r="I1027" s="1926">
        <f t="shared" si="139"/>
        <v>3.8858338033464939E-3</v>
      </c>
      <c r="J1027" s="1927">
        <v>136</v>
      </c>
      <c r="K1027" s="1928">
        <v>122</v>
      </c>
      <c r="L1027" s="1927">
        <v>217</v>
      </c>
      <c r="M1027" s="1929"/>
      <c r="N1027" s="1930">
        <f t="shared" si="142"/>
        <v>1.0873838927191453</v>
      </c>
      <c r="O1027" s="1931" t="s">
        <v>294</v>
      </c>
      <c r="P1027" s="341">
        <f>IFERROR(VLOOKUP(F1027,[1]Trainingsarten!$A$9:$N$84,12,FALSE),"")</f>
        <v>205</v>
      </c>
      <c r="Q1027" s="342" t="s">
        <v>14</v>
      </c>
      <c r="R1027" s="342">
        <f>IFERROR(VLOOKUP(F1027,[1]Trainingsarten!$A$9:$N$84,14,FALSE),"")</f>
        <v>224.4</v>
      </c>
      <c r="S1027" s="1932">
        <f t="shared" si="140"/>
        <v>1.5955882352941178</v>
      </c>
      <c r="T1027" s="1922">
        <f t="shared" si="145"/>
        <v>53.660053123100994</v>
      </c>
      <c r="U1027" s="343">
        <f t="shared" si="143"/>
        <v>42.526495651244929</v>
      </c>
      <c r="V1027" s="343">
        <f t="shared" si="144"/>
        <v>-1.6819444805539163</v>
      </c>
      <c r="W1027" s="345">
        <f t="shared" si="141"/>
        <v>1.2618028431771369</v>
      </c>
      <c r="X1027" s="322"/>
      <c r="Y1027" s="323"/>
      <c r="Z1027" s="319"/>
      <c r="AA1027" s="324"/>
      <c r="AB1027" s="317"/>
    </row>
    <row r="1028" spans="2:28" ht="16" thickBot="1" x14ac:dyDescent="0.25">
      <c r="B1028" s="1860">
        <f>B1021+1</f>
        <v>42</v>
      </c>
      <c r="C1028" s="1861">
        <v>44116</v>
      </c>
      <c r="D1028" s="2006"/>
      <c r="E1028" s="2338"/>
      <c r="F1028" s="2014"/>
      <c r="G1028" s="1864"/>
      <c r="H1028" s="1865" t="str">
        <f>IFERROR(VLOOKUP(F1028,[1]Trainingsarten!$A$9:$K$84,10,FALSE),"")</f>
        <v/>
      </c>
      <c r="I1028" s="1866" t="str">
        <f t="shared" si="139"/>
        <v/>
      </c>
      <c r="J1028" s="1867"/>
      <c r="K1028" s="1868" t="str">
        <f>IFERROR(VLOOKUP(F1028,[1]Trainingsarten!$A$9:$K$84,11,FALSE),"0")</f>
        <v>0</v>
      </c>
      <c r="L1028" s="1867"/>
      <c r="M1028" s="1869"/>
      <c r="N1028" s="1870" t="str">
        <f t="shared" si="142"/>
        <v/>
      </c>
      <c r="O1028" s="1871"/>
      <c r="P1028" s="2008" t="str">
        <f>IFERROR(VLOOKUP(F1028,[1]Trainingsarten!$A$9:$N$84,12,FALSE),"")</f>
        <v/>
      </c>
      <c r="Q1028" s="1873" t="s">
        <v>14</v>
      </c>
      <c r="R1028" s="1873" t="str">
        <f>IFERROR(VLOOKUP(F1028,[1]Trainingsarten!$A$9:$N$84,14,FALSE),"")</f>
        <v/>
      </c>
      <c r="S1028" s="1250" t="str">
        <f t="shared" si="140"/>
        <v/>
      </c>
      <c r="T1028" s="2013">
        <f t="shared" si="145"/>
        <v>45.994331248372283</v>
      </c>
      <c r="U1028" s="1277">
        <f t="shared" si="143"/>
        <v>41.513960040501004</v>
      </c>
      <c r="V1028" s="2009">
        <f t="shared" si="144"/>
        <v>-11.133557471856065</v>
      </c>
      <c r="W1028" s="350">
        <f t="shared" si="141"/>
        <v>1.1079244476677299</v>
      </c>
      <c r="X1028" s="322"/>
      <c r="Y1028" s="323"/>
      <c r="Z1028" s="319"/>
      <c r="AA1028" s="324"/>
      <c r="AB1028" s="317"/>
    </row>
    <row r="1029" spans="2:28" x14ac:dyDescent="0.2">
      <c r="B1029" s="1876" t="s">
        <v>26</v>
      </c>
      <c r="C1029" s="325">
        <v>44117</v>
      </c>
      <c r="D1029" s="319">
        <v>143</v>
      </c>
      <c r="E1029" s="2277" t="s">
        <v>40</v>
      </c>
      <c r="F1029" s="2015" t="s">
        <v>182</v>
      </c>
      <c r="G1029" s="1913">
        <v>3.6516203703703703E-2</v>
      </c>
      <c r="H1029" s="1914">
        <v>10.02</v>
      </c>
      <c r="I1029" s="1915">
        <f t="shared" si="139"/>
        <v>3.6443317069564576E-3</v>
      </c>
      <c r="J1029" s="1916">
        <v>146</v>
      </c>
      <c r="K1029" s="1917">
        <v>64</v>
      </c>
      <c r="L1029" s="1916">
        <v>220</v>
      </c>
      <c r="M1029" s="1918"/>
      <c r="N1029" s="1919">
        <f t="shared" si="142"/>
        <v>1.0339023445646023</v>
      </c>
      <c r="O1029" s="1920" t="s">
        <v>276</v>
      </c>
      <c r="P1029" s="315" t="str">
        <f>IFERROR(VLOOKUP(F1029,[1]Trainingsarten!$A$9:$N$84,12,FALSE),"")</f>
        <v/>
      </c>
      <c r="Q1029" s="316" t="s">
        <v>14</v>
      </c>
      <c r="R1029" s="316" t="str">
        <f>IFERROR(VLOOKUP(F1029,[1]Trainingsarten!$A$9:$N$84,14,FALSE),"")</f>
        <v/>
      </c>
      <c r="S1029" s="317">
        <f t="shared" si="140"/>
        <v>1.5068493150684932</v>
      </c>
      <c r="T1029" s="393">
        <f t="shared" si="145"/>
        <v>48.56656964146196</v>
      </c>
      <c r="U1029" s="92">
        <f t="shared" si="143"/>
        <v>42.049341944298597</v>
      </c>
      <c r="V1029" s="318">
        <f t="shared" si="144"/>
        <v>-4.4803712078712792</v>
      </c>
      <c r="W1029" s="321">
        <f t="shared" si="141"/>
        <v>1.1549900044998689</v>
      </c>
      <c r="X1029" s="322"/>
      <c r="Y1029" s="323"/>
      <c r="Z1029" s="319"/>
      <c r="AA1029" s="324"/>
      <c r="AB1029" s="317"/>
    </row>
    <row r="1030" spans="2:28" ht="16" thickBot="1" x14ac:dyDescent="0.25">
      <c r="B1030" s="33">
        <f>SUM(H1028:H1034)</f>
        <v>29.569999999999997</v>
      </c>
      <c r="C1030" s="325">
        <v>44118</v>
      </c>
      <c r="D1030" s="319"/>
      <c r="E1030" s="2277"/>
      <c r="F1030" s="2015"/>
      <c r="G1030" s="1913"/>
      <c r="H1030" s="1914" t="str">
        <f>IFERROR(VLOOKUP(F1030,[1]Trainingsarten!$A$9:$K$84,10,FALSE),"")</f>
        <v/>
      </c>
      <c r="I1030" s="1915" t="str">
        <f t="shared" si="139"/>
        <v/>
      </c>
      <c r="J1030" s="1916"/>
      <c r="K1030" s="1917" t="str">
        <f>IFERROR(VLOOKUP(F1030,[1]Trainingsarten!$A$9:$K$84,11,FALSE),"0")</f>
        <v>0</v>
      </c>
      <c r="L1030" s="1916"/>
      <c r="M1030" s="1918"/>
      <c r="N1030" s="1919" t="str">
        <f t="shared" si="142"/>
        <v/>
      </c>
      <c r="O1030" s="1920"/>
      <c r="P1030" s="315" t="str">
        <f>IFERROR(VLOOKUP(F1030,[1]Trainingsarten!$A$9:$N$84,12,FALSE),"")</f>
        <v/>
      </c>
      <c r="Q1030" s="316" t="s">
        <v>14</v>
      </c>
      <c r="R1030" s="316" t="str">
        <f>IFERROR(VLOOKUP(F1030,[1]Trainingsarten!$A$9:$N$84,14,FALSE),"")</f>
        <v/>
      </c>
      <c r="S1030" s="317" t="str">
        <f t="shared" si="140"/>
        <v/>
      </c>
      <c r="T1030" s="393">
        <f t="shared" si="145"/>
        <v>41.628488264110253</v>
      </c>
      <c r="U1030" s="92">
        <f t="shared" si="143"/>
        <v>41.048167136101014</v>
      </c>
      <c r="V1030" s="318">
        <f t="shared" si="144"/>
        <v>-6.5172276971633636</v>
      </c>
      <c r="W1030" s="321">
        <f t="shared" si="141"/>
        <v>1.0141375649267141</v>
      </c>
      <c r="X1030" s="322"/>
      <c r="Y1030" s="323"/>
      <c r="Z1030" s="319"/>
      <c r="AA1030" s="324"/>
      <c r="AB1030" s="317"/>
    </row>
    <row r="1031" spans="2:28" x14ac:dyDescent="0.2">
      <c r="B1031" s="35" t="s">
        <v>9</v>
      </c>
      <c r="C1031" s="325">
        <v>44119</v>
      </c>
      <c r="D1031" s="319">
        <v>144</v>
      </c>
      <c r="E1031" s="2277" t="s">
        <v>40</v>
      </c>
      <c r="F1031" s="2015" t="s">
        <v>286</v>
      </c>
      <c r="G1031" s="1913">
        <v>3.7071759259259256E-2</v>
      </c>
      <c r="H1031" s="1914">
        <v>9.35</v>
      </c>
      <c r="I1031" s="1915">
        <f t="shared" si="139"/>
        <v>3.9648940384234502E-3</v>
      </c>
      <c r="J1031" s="1916">
        <v>134</v>
      </c>
      <c r="K1031" s="1917">
        <v>53</v>
      </c>
      <c r="L1031" s="1916">
        <v>206</v>
      </c>
      <c r="M1031" s="1918"/>
      <c r="N1031" s="1919">
        <f t="shared" si="142"/>
        <v>1.0532652246787453</v>
      </c>
      <c r="O1031" s="1920" t="s">
        <v>302</v>
      </c>
      <c r="P1031" s="315">
        <f>IFERROR(VLOOKUP(F1031,[1]Trainingsarten!$A$9:$N$84,12,FALSE),"")</f>
        <v>178.5</v>
      </c>
      <c r="Q1031" s="316" t="s">
        <v>14</v>
      </c>
      <c r="R1031" s="316">
        <f>IFERROR(VLOOKUP(F1031,[1]Trainingsarten!$A$9:$N$84,14,FALSE),"")</f>
        <v>204</v>
      </c>
      <c r="S1031" s="317">
        <f t="shared" si="140"/>
        <v>1.5373134328358209</v>
      </c>
      <c r="T1031" s="393">
        <f t="shared" si="145"/>
        <v>43.252989940665934</v>
      </c>
      <c r="U1031" s="92">
        <f t="shared" si="143"/>
        <v>41.332734585241468</v>
      </c>
      <c r="V1031" s="318">
        <f t="shared" si="144"/>
        <v>-0.58032112800923841</v>
      </c>
      <c r="W1031" s="321">
        <f t="shared" si="141"/>
        <v>1.0464584638469607</v>
      </c>
      <c r="X1031" s="322"/>
      <c r="Y1031" s="323"/>
      <c r="Z1031" s="319"/>
      <c r="AA1031" s="324"/>
      <c r="AB1031" s="317"/>
    </row>
    <row r="1032" spans="2:28" ht="16" thickBot="1" x14ac:dyDescent="0.25">
      <c r="B1032" s="36">
        <f>SUM(K1028:K1034)</f>
        <v>178</v>
      </c>
      <c r="C1032" s="325">
        <v>44120</v>
      </c>
      <c r="D1032" s="319"/>
      <c r="E1032" s="2277"/>
      <c r="F1032" s="2015"/>
      <c r="G1032" s="1913"/>
      <c r="H1032" s="1914" t="str">
        <f>IFERROR(VLOOKUP(F1032,[1]Trainingsarten!$A$9:$K$84,10,FALSE),"")</f>
        <v/>
      </c>
      <c r="I1032" s="1915" t="str">
        <f t="shared" si="139"/>
        <v/>
      </c>
      <c r="J1032" s="1916"/>
      <c r="K1032" s="1917" t="str">
        <f>IFERROR(VLOOKUP(F1032,[1]Trainingsarten!$A$9:$K$84,11,FALSE),"0")</f>
        <v>0</v>
      </c>
      <c r="L1032" s="1916"/>
      <c r="M1032" s="1918"/>
      <c r="N1032" s="1919" t="str">
        <f t="shared" si="142"/>
        <v/>
      </c>
      <c r="O1032" s="1920"/>
      <c r="P1032" s="315" t="str">
        <f>IFERROR(VLOOKUP(F1032,[1]Trainingsarten!$A$9:$N$84,12,FALSE),"")</f>
        <v/>
      </c>
      <c r="Q1032" s="316" t="s">
        <v>14</v>
      </c>
      <c r="R1032" s="316" t="str">
        <f>IFERROR(VLOOKUP(F1032,[1]Trainingsarten!$A$9:$N$84,14,FALSE),"")</f>
        <v/>
      </c>
      <c r="S1032" s="317" t="str">
        <f t="shared" si="140"/>
        <v/>
      </c>
      <c r="T1032" s="393">
        <f t="shared" si="145"/>
        <v>37.073991377713661</v>
      </c>
      <c r="U1032" s="92">
        <f t="shared" si="143"/>
        <v>40.348621857021435</v>
      </c>
      <c r="V1032" s="318">
        <f t="shared" si="144"/>
        <v>-1.9202553554244659</v>
      </c>
      <c r="W1032" s="321">
        <f t="shared" si="141"/>
        <v>0.91884157801196564</v>
      </c>
      <c r="X1032" s="322"/>
      <c r="Y1032" s="323"/>
      <c r="Z1032" s="319"/>
      <c r="AA1032" s="324"/>
      <c r="AB1032" s="317"/>
    </row>
    <row r="1033" spans="2:28" x14ac:dyDescent="0.2">
      <c r="B1033" s="37" t="s">
        <v>27</v>
      </c>
      <c r="C1033" s="325">
        <v>44121</v>
      </c>
      <c r="D1033" s="319"/>
      <c r="E1033" s="2277"/>
      <c r="F1033" s="2015"/>
      <c r="G1033" s="1913"/>
      <c r="H1033" s="1914" t="str">
        <f>IFERROR(VLOOKUP(F1033,[1]Trainingsarten!$A$9:$K$84,10,FALSE),"")</f>
        <v/>
      </c>
      <c r="I1033" s="1915" t="str">
        <f t="shared" si="139"/>
        <v/>
      </c>
      <c r="J1033" s="1916"/>
      <c r="K1033" s="1917" t="str">
        <f>IFERROR(VLOOKUP(F1033,[1]Trainingsarten!$A$9:$K$84,11,FALSE),"0")</f>
        <v>0</v>
      </c>
      <c r="L1033" s="1916"/>
      <c r="M1033" s="1918"/>
      <c r="N1033" s="1919" t="str">
        <f t="shared" si="142"/>
        <v/>
      </c>
      <c r="O1033" s="1920"/>
      <c r="P1033" s="315" t="str">
        <f>IFERROR(VLOOKUP(F1033,[1]Trainingsarten!$A$9:$N$84,12,FALSE),"")</f>
        <v/>
      </c>
      <c r="Q1033" s="316" t="s">
        <v>14</v>
      </c>
      <c r="R1033" s="316" t="str">
        <f>IFERROR(VLOOKUP(F1033,[1]Trainingsarten!$A$9:$N$84,14,FALSE),"")</f>
        <v/>
      </c>
      <c r="S1033" s="317" t="str">
        <f t="shared" si="140"/>
        <v/>
      </c>
      <c r="T1033" s="393">
        <f t="shared" si="145"/>
        <v>31.777706895183137</v>
      </c>
      <c r="U1033" s="92">
        <f t="shared" si="143"/>
        <v>39.387940384235208</v>
      </c>
      <c r="V1033" s="318">
        <f t="shared" si="144"/>
        <v>3.2746304793077741</v>
      </c>
      <c r="W1033" s="321">
        <f t="shared" si="141"/>
        <v>0.80678772703489665</v>
      </c>
      <c r="X1033" s="322"/>
      <c r="Y1033" s="323"/>
      <c r="Z1033" s="319"/>
      <c r="AA1033" s="324"/>
      <c r="AB1033" s="317"/>
    </row>
    <row r="1034" spans="2:28" ht="16" thickBot="1" x14ac:dyDescent="0.25">
      <c r="B1034" s="38">
        <f>AVERAGE(W1028:W1034)</f>
        <v>0.9928776699776144</v>
      </c>
      <c r="C1034" s="1921">
        <v>44122</v>
      </c>
      <c r="D1034" s="1922">
        <v>145</v>
      </c>
      <c r="E1034" s="2329" t="s">
        <v>40</v>
      </c>
      <c r="F1034" s="2016" t="s">
        <v>278</v>
      </c>
      <c r="G1034" s="1924">
        <v>3.8217592592592588E-2</v>
      </c>
      <c r="H1034" s="1925">
        <v>10.199999999999999</v>
      </c>
      <c r="I1034" s="1926">
        <f t="shared" si="139"/>
        <v>3.7468228031953522E-3</v>
      </c>
      <c r="J1034" s="1927">
        <v>137</v>
      </c>
      <c r="K1034" s="1928">
        <v>61</v>
      </c>
      <c r="L1034" s="1927">
        <v>216</v>
      </c>
      <c r="M1034" s="1929"/>
      <c r="N1034" s="1930">
        <f t="shared" si="142"/>
        <v>1.0436523266022826</v>
      </c>
      <c r="O1034" s="1931" t="s">
        <v>302</v>
      </c>
      <c r="P1034" s="341">
        <f>IFERROR(VLOOKUP(F1034,[1]Trainingsarten!$A$9:$N$84,12,FALSE),"")</f>
        <v>205</v>
      </c>
      <c r="Q1034" s="342" t="s">
        <v>14</v>
      </c>
      <c r="R1034" s="342">
        <f>IFERROR(VLOOKUP(F1034,[1]Trainingsarten!$A$9:$N$84,14,FALSE),"")</f>
        <v>224.4</v>
      </c>
      <c r="S1034" s="1932">
        <f t="shared" si="140"/>
        <v>1.5766423357664234</v>
      </c>
      <c r="T1034" s="1922">
        <f t="shared" si="145"/>
        <v>35.952320195871259</v>
      </c>
      <c r="U1034" s="343">
        <f t="shared" si="143"/>
        <v>39.902513232229609</v>
      </c>
      <c r="V1034" s="343">
        <f t="shared" si="144"/>
        <v>7.6102334890520709</v>
      </c>
      <c r="W1034" s="94">
        <f t="shared" si="141"/>
        <v>0.90100390385516504</v>
      </c>
      <c r="X1034" s="322"/>
      <c r="Y1034" s="323"/>
      <c r="Z1034" s="319"/>
      <c r="AA1034" s="324"/>
      <c r="AB1034" s="317"/>
    </row>
    <row r="1035" spans="2:28" ht="16" thickBot="1" x14ac:dyDescent="0.25">
      <c r="B1035" s="1860">
        <f>B1028+1</f>
        <v>43</v>
      </c>
      <c r="C1035" s="1861">
        <v>44123</v>
      </c>
      <c r="D1035" s="2006"/>
      <c r="E1035" s="2338"/>
      <c r="F1035" s="2014"/>
      <c r="G1035" s="1864"/>
      <c r="H1035" s="1865" t="str">
        <f>IFERROR(VLOOKUP(F1035,[1]Trainingsarten!$A$9:$K$84,10,FALSE),"")</f>
        <v/>
      </c>
      <c r="I1035" s="1866" t="str">
        <f t="shared" si="139"/>
        <v/>
      </c>
      <c r="J1035" s="1867"/>
      <c r="K1035" s="1868" t="str">
        <f>IFERROR(VLOOKUP(F1035,[1]Trainingsarten!$A$9:$K$84,11,FALSE),"0")</f>
        <v>0</v>
      </c>
      <c r="L1035" s="1867"/>
      <c r="M1035" s="1869"/>
      <c r="N1035" s="1870" t="str">
        <f t="shared" si="142"/>
        <v/>
      </c>
      <c r="O1035" s="1871"/>
      <c r="P1035" s="2008" t="str">
        <f>IFERROR(VLOOKUP(F1035,[1]Trainingsarten!$A$9:$N$84,12,FALSE),"")</f>
        <v/>
      </c>
      <c r="Q1035" s="1873" t="s">
        <v>14</v>
      </c>
      <c r="R1035" s="1873" t="str">
        <f>IFERROR(VLOOKUP(F1035,[1]Trainingsarten!$A$9:$N$84,14,FALSE),"")</f>
        <v/>
      </c>
      <c r="S1035" s="1250" t="str">
        <f t="shared" si="140"/>
        <v/>
      </c>
      <c r="T1035" s="2013">
        <f t="shared" si="145"/>
        <v>30.816274453603938</v>
      </c>
      <c r="U1035" s="1277">
        <f t="shared" si="143"/>
        <v>38.952453393367001</v>
      </c>
      <c r="V1035" s="2009">
        <f t="shared" si="144"/>
        <v>3.9501930363583497</v>
      </c>
      <c r="W1035" s="2010">
        <f t="shared" si="141"/>
        <v>0.79112537899477908</v>
      </c>
      <c r="X1035" s="322"/>
      <c r="Y1035" s="323"/>
      <c r="Z1035" s="319"/>
      <c r="AA1035" s="324"/>
      <c r="AB1035" s="317"/>
    </row>
    <row r="1036" spans="2:28" x14ac:dyDescent="0.2">
      <c r="B1036" s="1876" t="s">
        <v>26</v>
      </c>
      <c r="C1036" s="325">
        <v>44124</v>
      </c>
      <c r="D1036" s="319">
        <v>146</v>
      </c>
      <c r="E1036" s="2277" t="s">
        <v>40</v>
      </c>
      <c r="F1036" s="2015" t="s">
        <v>182</v>
      </c>
      <c r="G1036" s="1913">
        <v>3.1296296296296301E-2</v>
      </c>
      <c r="H1036" s="1914">
        <v>9.3699999999999992</v>
      </c>
      <c r="I1036" s="1915">
        <f t="shared" ref="I1036:I1099" si="146">IFERROR(G1036/H1036,"")</f>
        <v>3.3400529665204167E-3</v>
      </c>
      <c r="J1036" s="1916">
        <v>145</v>
      </c>
      <c r="K1036" s="1917">
        <v>62</v>
      </c>
      <c r="L1036" s="1916">
        <v>238</v>
      </c>
      <c r="M1036" s="1918"/>
      <c r="N1036" s="1919">
        <f t="shared" si="142"/>
        <v>1.0251071218082484</v>
      </c>
      <c r="O1036" s="1920" t="s">
        <v>276</v>
      </c>
      <c r="P1036" s="315" t="str">
        <f>IFERROR(VLOOKUP(F1036,[1]Trainingsarten!$A$9:$N$84,12,FALSE),"")</f>
        <v/>
      </c>
      <c r="Q1036" s="316" t="s">
        <v>14</v>
      </c>
      <c r="R1036" s="316" t="str">
        <f>IFERROR(VLOOKUP(F1036,[1]Trainingsarten!$A$9:$N$84,14,FALSE),"")</f>
        <v/>
      </c>
      <c r="S1036" s="317">
        <f t="shared" si="140"/>
        <v>1.6413793103448275</v>
      </c>
      <c r="T1036" s="393">
        <f t="shared" si="145"/>
        <v>35.271092388803375</v>
      </c>
      <c r="U1036" s="92">
        <f t="shared" si="143"/>
        <v>39.50120450304874</v>
      </c>
      <c r="V1036" s="318">
        <f t="shared" si="144"/>
        <v>8.1361789397630631</v>
      </c>
      <c r="W1036" s="321">
        <f t="shared" si="141"/>
        <v>0.8929118195897322</v>
      </c>
      <c r="X1036" s="322"/>
      <c r="Y1036" s="323"/>
      <c r="Z1036" s="319"/>
      <c r="AA1036" s="324"/>
      <c r="AB1036" s="317"/>
    </row>
    <row r="1037" spans="2:28" ht="16" thickBot="1" x14ac:dyDescent="0.25">
      <c r="B1037" s="33">
        <f>SUM(H1035:H1041)</f>
        <v>30.97</v>
      </c>
      <c r="C1037" s="325">
        <v>44125</v>
      </c>
      <c r="D1037" s="319"/>
      <c r="E1037" s="2277"/>
      <c r="F1037" s="2015"/>
      <c r="G1037" s="1913"/>
      <c r="H1037" s="1914" t="str">
        <f>IFERROR(VLOOKUP(F1037,[1]Trainingsarten!$A$9:$K$84,10,FALSE),"")</f>
        <v/>
      </c>
      <c r="I1037" s="1915" t="str">
        <f t="shared" si="146"/>
        <v/>
      </c>
      <c r="J1037" s="1916"/>
      <c r="K1037" s="1917" t="str">
        <f>IFERROR(VLOOKUP(F1037,[1]Trainingsarten!$A$9:$K$84,11,FALSE),"0")</f>
        <v>0</v>
      </c>
      <c r="L1037" s="1916"/>
      <c r="M1037" s="1918"/>
      <c r="N1037" s="1919" t="str">
        <f t="shared" si="142"/>
        <v/>
      </c>
      <c r="O1037" s="1920"/>
      <c r="P1037" s="315" t="str">
        <f>IFERROR(VLOOKUP(F1037,[1]Trainingsarten!$A$9:$N$84,12,FALSE),"")</f>
        <v/>
      </c>
      <c r="Q1037" s="316" t="s">
        <v>14</v>
      </c>
      <c r="R1037" s="316" t="str">
        <f>IFERROR(VLOOKUP(F1037,[1]Trainingsarten!$A$9:$N$84,14,FALSE),"")</f>
        <v/>
      </c>
      <c r="S1037" s="317" t="str">
        <f t="shared" si="140"/>
        <v/>
      </c>
      <c r="T1037" s="393">
        <f t="shared" si="145"/>
        <v>30.232364904688609</v>
      </c>
      <c r="U1037" s="92">
        <f t="shared" si="143"/>
        <v>38.560699633928529</v>
      </c>
      <c r="V1037" s="318">
        <f t="shared" si="144"/>
        <v>4.2301121142453653</v>
      </c>
      <c r="W1037" s="321">
        <f t="shared" si="141"/>
        <v>0.78402013427391137</v>
      </c>
      <c r="X1037" s="322"/>
      <c r="Y1037" s="323"/>
      <c r="Z1037" s="319"/>
      <c r="AA1037" s="324"/>
      <c r="AB1037" s="317"/>
    </row>
    <row r="1038" spans="2:28" x14ac:dyDescent="0.2">
      <c r="B1038" s="35" t="s">
        <v>9</v>
      </c>
      <c r="C1038" s="325">
        <v>44126</v>
      </c>
      <c r="D1038" s="319"/>
      <c r="E1038" s="2277"/>
      <c r="F1038" s="2015"/>
      <c r="G1038" s="1913"/>
      <c r="H1038" s="1914" t="str">
        <f>IFERROR(VLOOKUP(F1038,[1]Trainingsarten!$A$9:$K$84,10,FALSE),"")</f>
        <v/>
      </c>
      <c r="I1038" s="1915" t="str">
        <f t="shared" si="146"/>
        <v/>
      </c>
      <c r="J1038" s="1916"/>
      <c r="K1038" s="1917" t="str">
        <f>IFERROR(VLOOKUP(F1038,[1]Trainingsarten!$A$9:$K$84,11,FALSE),"0")</f>
        <v>0</v>
      </c>
      <c r="L1038" s="1916"/>
      <c r="M1038" s="1918"/>
      <c r="N1038" s="1919" t="str">
        <f t="shared" si="142"/>
        <v/>
      </c>
      <c r="O1038" s="1920"/>
      <c r="P1038" s="315" t="str">
        <f>IFERROR(VLOOKUP(F1038,[1]Trainingsarten!$A$9:$N$84,12,FALSE),"")</f>
        <v/>
      </c>
      <c r="Q1038" s="316" t="s">
        <v>14</v>
      </c>
      <c r="R1038" s="316" t="str">
        <f>IFERROR(VLOOKUP(F1038,[1]Trainingsarten!$A$9:$N$84,14,FALSE),"")</f>
        <v/>
      </c>
      <c r="S1038" s="317" t="str">
        <f t="shared" si="140"/>
        <v/>
      </c>
      <c r="T1038" s="393">
        <f t="shared" si="145"/>
        <v>25.913455632590235</v>
      </c>
      <c r="U1038" s="92">
        <f t="shared" si="143"/>
        <v>37.642587737882614</v>
      </c>
      <c r="V1038" s="318">
        <f t="shared" si="144"/>
        <v>8.3283347292399199</v>
      </c>
      <c r="W1038" s="321">
        <f t="shared" si="141"/>
        <v>0.68840792277709284</v>
      </c>
      <c r="X1038" s="322"/>
      <c r="Y1038" s="323"/>
      <c r="Z1038" s="319"/>
      <c r="AA1038" s="324"/>
      <c r="AB1038" s="317"/>
    </row>
    <row r="1039" spans="2:28" ht="16" thickBot="1" x14ac:dyDescent="0.25">
      <c r="B1039" s="36">
        <f>SUM(K1035:K1041)</f>
        <v>202</v>
      </c>
      <c r="C1039" s="325">
        <v>44127</v>
      </c>
      <c r="D1039" s="319">
        <v>147</v>
      </c>
      <c r="E1039" s="2277" t="s">
        <v>40</v>
      </c>
      <c r="F1039" s="2015" t="s">
        <v>280</v>
      </c>
      <c r="G1039" s="1913">
        <v>3.0682870370370371E-2</v>
      </c>
      <c r="H1039" s="1914">
        <v>7.99</v>
      </c>
      <c r="I1039" s="1915">
        <f t="shared" si="146"/>
        <v>3.8401589950400965E-3</v>
      </c>
      <c r="J1039" s="1916">
        <v>132</v>
      </c>
      <c r="K1039" s="1917">
        <v>47</v>
      </c>
      <c r="L1039" s="1916">
        <v>212</v>
      </c>
      <c r="M1039" s="1918"/>
      <c r="N1039" s="1919">
        <f t="shared" si="142"/>
        <v>1.0498421534380662</v>
      </c>
      <c r="O1039" s="1920" t="s">
        <v>276</v>
      </c>
      <c r="P1039" s="315">
        <f>IFERROR(VLOOKUP(F1039,[1]Trainingsarten!$A$9:$N$84,12,FALSE),"")</f>
        <v>178.5</v>
      </c>
      <c r="Q1039" s="316" t="s">
        <v>14</v>
      </c>
      <c r="R1039" s="316">
        <f>IFERROR(VLOOKUP(F1039,[1]Trainingsarten!$A$9:$N$84,14,FALSE),"")</f>
        <v>204</v>
      </c>
      <c r="S1039" s="317">
        <f t="shared" si="140"/>
        <v>1.606060606060606</v>
      </c>
      <c r="T1039" s="393">
        <f t="shared" si="145"/>
        <v>28.925819113648775</v>
      </c>
      <c r="U1039" s="92">
        <f t="shared" si="143"/>
        <v>37.865383267933026</v>
      </c>
      <c r="V1039" s="318">
        <f t="shared" si="144"/>
        <v>11.729132105292379</v>
      </c>
      <c r="W1039" s="321">
        <f t="shared" si="141"/>
        <v>0.76391195908335408</v>
      </c>
      <c r="X1039" s="322"/>
      <c r="Y1039" s="323"/>
      <c r="Z1039" s="319"/>
      <c r="AA1039" s="324"/>
      <c r="AB1039" s="317"/>
    </row>
    <row r="1040" spans="2:28" x14ac:dyDescent="0.2">
      <c r="B1040" s="37" t="s">
        <v>27</v>
      </c>
      <c r="C1040" s="325">
        <v>44128</v>
      </c>
      <c r="D1040" s="319"/>
      <c r="E1040" s="2277"/>
      <c r="F1040" s="2015"/>
      <c r="G1040" s="1913"/>
      <c r="H1040" s="1914" t="str">
        <f>IFERROR(VLOOKUP(F1040,[1]Trainingsarten!$A$9:$K$84,10,FALSE),"")</f>
        <v/>
      </c>
      <c r="I1040" s="1915" t="str">
        <f t="shared" si="146"/>
        <v/>
      </c>
      <c r="J1040" s="1916"/>
      <c r="K1040" s="1917" t="str">
        <f>IFERROR(VLOOKUP(F1040,[1]Trainingsarten!$A$9:$K$84,11,FALSE),"0")</f>
        <v>0</v>
      </c>
      <c r="L1040" s="1916"/>
      <c r="M1040" s="1918"/>
      <c r="N1040" s="1919" t="str">
        <f t="shared" si="142"/>
        <v/>
      </c>
      <c r="O1040" s="1920"/>
      <c r="P1040" s="315" t="str">
        <f>IFERROR(VLOOKUP(F1040,[1]Trainingsarten!$A$9:$N$84,12,FALSE),"")</f>
        <v/>
      </c>
      <c r="Q1040" s="316" t="s">
        <v>14</v>
      </c>
      <c r="R1040" s="316" t="str">
        <f>IFERROR(VLOOKUP(F1040,[1]Trainingsarten!$A$9:$N$84,14,FALSE),"")</f>
        <v/>
      </c>
      <c r="S1040" s="317" t="str">
        <f t="shared" si="140"/>
        <v/>
      </c>
      <c r="T1040" s="393">
        <f t="shared" si="145"/>
        <v>24.793559240270376</v>
      </c>
      <c r="U1040" s="92">
        <f t="shared" si="143"/>
        <v>36.96382652345843</v>
      </c>
      <c r="V1040" s="318">
        <f t="shared" si="144"/>
        <v>8.9395641542842519</v>
      </c>
      <c r="W1040" s="321">
        <f t="shared" si="141"/>
        <v>0.67075196407318893</v>
      </c>
      <c r="X1040" s="322"/>
      <c r="Y1040" s="323"/>
      <c r="Z1040" s="319"/>
      <c r="AA1040" s="324"/>
      <c r="AB1040" s="317"/>
    </row>
    <row r="1041" spans="2:28" ht="16" thickBot="1" x14ac:dyDescent="0.25">
      <c r="B1041" s="38">
        <f>AVERAGE(W1035:W1041)</f>
        <v>0.78470484369145033</v>
      </c>
      <c r="C1041" s="2017">
        <v>44129</v>
      </c>
      <c r="D1041" s="2018">
        <v>148</v>
      </c>
      <c r="E1041" s="2339" t="s">
        <v>40</v>
      </c>
      <c r="F1041" s="2019" t="s">
        <v>0</v>
      </c>
      <c r="G1041" s="2020">
        <v>4.2002314814814812E-2</v>
      </c>
      <c r="H1041" s="2021">
        <v>13.61</v>
      </c>
      <c r="I1041" s="2022">
        <f t="shared" si="146"/>
        <v>3.0861362832340054E-3</v>
      </c>
      <c r="J1041" s="2023">
        <v>158</v>
      </c>
      <c r="K1041" s="2024">
        <v>93</v>
      </c>
      <c r="L1041" s="2023">
        <v>256</v>
      </c>
      <c r="M1041" s="2025"/>
      <c r="N1041" s="2026">
        <f t="shared" si="142"/>
        <v>1.0188118920460154</v>
      </c>
      <c r="O1041" s="2027" t="s">
        <v>287</v>
      </c>
      <c r="P1041" s="2028" t="str">
        <f>IFERROR(VLOOKUP(F1041,[1]Trainingsarten!$A$9:$N$84,12,FALSE),"")</f>
        <v/>
      </c>
      <c r="Q1041" s="2029" t="s">
        <v>14</v>
      </c>
      <c r="R1041" s="2029" t="str">
        <f>IFERROR(VLOOKUP(F1041,[1]Trainingsarten!$A$9:$N$84,14,FALSE),"")</f>
        <v/>
      </c>
      <c r="S1041" s="2030">
        <f t="shared" si="140"/>
        <v>1.620253164556962</v>
      </c>
      <c r="T1041" s="2031">
        <f t="shared" si="145"/>
        <v>34.537336491660319</v>
      </c>
      <c r="U1041" s="2032">
        <f t="shared" si="143"/>
        <v>38.298021130042756</v>
      </c>
      <c r="V1041" s="2032">
        <f t="shared" si="144"/>
        <v>12.170267283188053</v>
      </c>
      <c r="W1041" s="345">
        <f t="shared" si="141"/>
        <v>0.90180472704809334</v>
      </c>
      <c r="X1041" s="322"/>
      <c r="Y1041" s="323"/>
      <c r="Z1041" s="319"/>
      <c r="AA1041" s="324"/>
      <c r="AB1041" s="317"/>
    </row>
    <row r="1042" spans="2:28" ht="16" thickBot="1" x14ac:dyDescent="0.25">
      <c r="B1042" s="1860">
        <f>B1035+1</f>
        <v>44</v>
      </c>
      <c r="C1042" s="1861">
        <v>44130</v>
      </c>
      <c r="D1042" s="2006"/>
      <c r="E1042" s="2340"/>
      <c r="F1042" s="1863"/>
      <c r="G1042" s="1864"/>
      <c r="H1042" s="1865" t="str">
        <f>IFERROR(VLOOKUP(F1042,[1]Trainingsarten!$A$9:$K$84,10,FALSE),"")</f>
        <v/>
      </c>
      <c r="I1042" s="1866" t="str">
        <f t="shared" si="146"/>
        <v/>
      </c>
      <c r="J1042" s="1867"/>
      <c r="K1042" s="1868" t="str">
        <f>IFERROR(VLOOKUP(F1042,[1]Trainingsarten!$A$9:$K$84,11,FALSE),"0")</f>
        <v>0</v>
      </c>
      <c r="L1042" s="1867"/>
      <c r="M1042" s="1869"/>
      <c r="N1042" s="1870" t="str">
        <f t="shared" si="142"/>
        <v/>
      </c>
      <c r="O1042" s="1871"/>
      <c r="P1042" s="2008" t="str">
        <f>IFERROR(VLOOKUP(F1042,[1]Trainingsarten!$A$9:$N$84,12,FALSE),"")</f>
        <v/>
      </c>
      <c r="Q1042" s="1873" t="s">
        <v>14</v>
      </c>
      <c r="R1042" s="1873" t="str">
        <f>IFERROR(VLOOKUP(F1042,[1]Trainingsarten!$A$9:$N$84,14,FALSE),"")</f>
        <v/>
      </c>
      <c r="S1042" s="1250" t="str">
        <f t="shared" si="140"/>
        <v/>
      </c>
      <c r="T1042" s="2013">
        <f t="shared" si="145"/>
        <v>29.603431278565989</v>
      </c>
      <c r="U1042" s="1277">
        <f t="shared" si="143"/>
        <v>37.386163484089359</v>
      </c>
      <c r="V1042" s="2009">
        <f t="shared" si="144"/>
        <v>3.7606846383824362</v>
      </c>
      <c r="W1042" s="350">
        <f t="shared" si="141"/>
        <v>0.79182854082271614</v>
      </c>
      <c r="X1042" s="322"/>
      <c r="Y1042" s="323"/>
      <c r="Z1042" s="319"/>
      <c r="AA1042" s="324"/>
      <c r="AB1042" s="317"/>
    </row>
    <row r="1043" spans="2:28" x14ac:dyDescent="0.2">
      <c r="B1043" s="1876" t="s">
        <v>26</v>
      </c>
      <c r="C1043" s="325">
        <v>44131</v>
      </c>
      <c r="D1043" s="319"/>
      <c r="E1043" s="2257"/>
      <c r="F1043" s="1936"/>
      <c r="G1043" s="1913"/>
      <c r="H1043" s="1914" t="str">
        <f>IFERROR(VLOOKUP(F1043,[1]Trainingsarten!$A$9:$K$84,10,FALSE),"")</f>
        <v/>
      </c>
      <c r="I1043" s="1915" t="str">
        <f t="shared" si="146"/>
        <v/>
      </c>
      <c r="J1043" s="1916"/>
      <c r="K1043" s="1917" t="str">
        <f>IFERROR(VLOOKUP(F1043,[1]Trainingsarten!$A$9:$K$84,11,FALSE),"0")</f>
        <v>0</v>
      </c>
      <c r="L1043" s="1916"/>
      <c r="M1043" s="1918"/>
      <c r="N1043" s="1919" t="str">
        <f t="shared" si="142"/>
        <v/>
      </c>
      <c r="O1043" s="1920"/>
      <c r="P1043" s="315" t="str">
        <f>IFERROR(VLOOKUP(F1043,[1]Trainingsarten!$A$9:$N$84,12,FALSE),"")</f>
        <v/>
      </c>
      <c r="Q1043" s="316" t="s">
        <v>14</v>
      </c>
      <c r="R1043" s="316" t="str">
        <f>IFERROR(VLOOKUP(F1043,[1]Trainingsarten!$A$9:$N$84,14,FALSE),"")</f>
        <v/>
      </c>
      <c r="S1043" s="317" t="str">
        <f t="shared" si="140"/>
        <v/>
      </c>
      <c r="T1043" s="393">
        <f t="shared" si="145"/>
        <v>25.374369667342275</v>
      </c>
      <c r="U1043" s="92">
        <f t="shared" si="143"/>
        <v>36.496016734468185</v>
      </c>
      <c r="V1043" s="318">
        <f t="shared" si="144"/>
        <v>7.7827322055233701</v>
      </c>
      <c r="W1043" s="321">
        <f t="shared" si="141"/>
        <v>0.69526408462482381</v>
      </c>
      <c r="X1043" s="322"/>
      <c r="Y1043" s="323"/>
      <c r="Z1043" s="319"/>
      <c r="AA1043" s="324"/>
      <c r="AB1043" s="317"/>
    </row>
    <row r="1044" spans="2:28" ht="16" thickBot="1" x14ac:dyDescent="0.25">
      <c r="B1044" s="33">
        <f>SUM(H1042:H1048)</f>
        <v>9.6999999999999993</v>
      </c>
      <c r="C1044" s="325">
        <v>44132</v>
      </c>
      <c r="D1044" s="319"/>
      <c r="E1044" s="2257"/>
      <c r="F1044" s="1936"/>
      <c r="G1044" s="1913"/>
      <c r="H1044" s="1914" t="str">
        <f>IFERROR(VLOOKUP(F1044,[1]Trainingsarten!$A$9:$K$84,10,FALSE),"")</f>
        <v/>
      </c>
      <c r="I1044" s="1915" t="str">
        <f t="shared" si="146"/>
        <v/>
      </c>
      <c r="J1044" s="1916"/>
      <c r="K1044" s="1917" t="str">
        <f>IFERROR(VLOOKUP(F1044,[1]Trainingsarten!$A$9:$K$84,11,FALSE),"0")</f>
        <v>0</v>
      </c>
      <c r="L1044" s="1916"/>
      <c r="M1044" s="1918"/>
      <c r="N1044" s="1919" t="str">
        <f t="shared" si="142"/>
        <v/>
      </c>
      <c r="O1044" s="1920"/>
      <c r="P1044" s="315" t="str">
        <f>IFERROR(VLOOKUP(F1044,[1]Trainingsarten!$A$9:$N$84,12,FALSE),"")</f>
        <v/>
      </c>
      <c r="Q1044" s="316" t="s">
        <v>14</v>
      </c>
      <c r="R1044" s="316" t="str">
        <f>IFERROR(VLOOKUP(F1044,[1]Trainingsarten!$A$9:$N$84,14,FALSE),"")</f>
        <v/>
      </c>
      <c r="S1044" s="317" t="str">
        <f t="shared" si="140"/>
        <v/>
      </c>
      <c r="T1044" s="393">
        <f t="shared" si="145"/>
        <v>21.749459714864809</v>
      </c>
      <c r="U1044" s="92">
        <f t="shared" si="143"/>
        <v>35.627063955076082</v>
      </c>
      <c r="V1044" s="318">
        <f t="shared" si="144"/>
        <v>11.12164706712591</v>
      </c>
      <c r="W1044" s="321">
        <f t="shared" si="141"/>
        <v>0.61047578162179661</v>
      </c>
      <c r="X1044" s="322"/>
      <c r="Y1044" s="323"/>
      <c r="Z1044" s="319"/>
      <c r="AA1044" s="324"/>
      <c r="AB1044" s="317"/>
    </row>
    <row r="1045" spans="2:28" x14ac:dyDescent="0.2">
      <c r="B1045" s="35" t="s">
        <v>9</v>
      </c>
      <c r="C1045" s="325">
        <v>44133</v>
      </c>
      <c r="D1045" s="319"/>
      <c r="E1045" s="2257"/>
      <c r="F1045" s="1936"/>
      <c r="G1045" s="1913"/>
      <c r="H1045" s="1914" t="str">
        <f>IFERROR(VLOOKUP(F1045,[1]Trainingsarten!$A$9:$K$84,10,FALSE),"")</f>
        <v/>
      </c>
      <c r="I1045" s="1915" t="str">
        <f t="shared" si="146"/>
        <v/>
      </c>
      <c r="J1045" s="1916"/>
      <c r="K1045" s="1917" t="str">
        <f>IFERROR(VLOOKUP(F1045,[1]Trainingsarten!$A$9:$K$84,11,FALSE),"0")</f>
        <v>0</v>
      </c>
      <c r="L1045" s="1916"/>
      <c r="M1045" s="1918"/>
      <c r="N1045" s="1919" t="str">
        <f t="shared" si="142"/>
        <v/>
      </c>
      <c r="O1045" s="1920"/>
      <c r="P1045" s="315" t="str">
        <f>IFERROR(VLOOKUP(F1045,[1]Trainingsarten!$A$9:$N$84,12,FALSE),"")</f>
        <v/>
      </c>
      <c r="Q1045" s="316" t="s">
        <v>14</v>
      </c>
      <c r="R1045" s="316" t="str">
        <f>IFERROR(VLOOKUP(F1045,[1]Trainingsarten!$A$9:$N$84,14,FALSE),"")</f>
        <v/>
      </c>
      <c r="S1045" s="317" t="str">
        <f t="shared" ref="S1045:S1108" si="147">IFERROR(L1045/J1045,"")</f>
        <v/>
      </c>
      <c r="T1045" s="393">
        <f t="shared" si="145"/>
        <v>18.642394041312695</v>
      </c>
      <c r="U1045" s="92">
        <f t="shared" si="143"/>
        <v>34.778800527574269</v>
      </c>
      <c r="V1045" s="318">
        <f t="shared" si="144"/>
        <v>13.877604240211273</v>
      </c>
      <c r="W1045" s="321">
        <f t="shared" si="141"/>
        <v>0.5360275155703581</v>
      </c>
      <c r="X1045" s="322"/>
      <c r="Y1045" s="323"/>
      <c r="Z1045" s="319"/>
      <c r="AA1045" s="324"/>
      <c r="AB1045" s="317"/>
    </row>
    <row r="1046" spans="2:28" ht="16" thickBot="1" x14ac:dyDescent="0.25">
      <c r="B1046" s="36">
        <f>SUM(K1042:K1048)</f>
        <v>55</v>
      </c>
      <c r="C1046" s="325">
        <v>44134</v>
      </c>
      <c r="D1046" s="319"/>
      <c r="E1046" s="2257"/>
      <c r="F1046" s="1936"/>
      <c r="G1046" s="1913"/>
      <c r="H1046" s="1914" t="str">
        <f>IFERROR(VLOOKUP(F1046,[1]Trainingsarten!$A$9:$K$84,10,FALSE),"")</f>
        <v/>
      </c>
      <c r="I1046" s="1915" t="str">
        <f t="shared" si="146"/>
        <v/>
      </c>
      <c r="J1046" s="1916"/>
      <c r="K1046" s="1917" t="str">
        <f>IFERROR(VLOOKUP(F1046,[1]Trainingsarten!$A$9:$K$84,11,FALSE),"0")</f>
        <v>0</v>
      </c>
      <c r="L1046" s="1916"/>
      <c r="M1046" s="1918"/>
      <c r="N1046" s="1919" t="str">
        <f t="shared" si="142"/>
        <v/>
      </c>
      <c r="O1046" s="1920"/>
      <c r="P1046" s="315" t="str">
        <f>IFERROR(VLOOKUP(F1046,[1]Trainingsarten!$A$9:$N$84,12,FALSE),"")</f>
        <v/>
      </c>
      <c r="Q1046" s="316" t="s">
        <v>14</v>
      </c>
      <c r="R1046" s="316" t="str">
        <f>IFERROR(VLOOKUP(F1046,[1]Trainingsarten!$A$9:$N$84,14,FALSE),"")</f>
        <v/>
      </c>
      <c r="S1046" s="317" t="str">
        <f t="shared" si="147"/>
        <v/>
      </c>
      <c r="T1046" s="393">
        <f t="shared" si="145"/>
        <v>15.979194892553739</v>
      </c>
      <c r="U1046" s="92">
        <f t="shared" si="143"/>
        <v>33.95073384834631</v>
      </c>
      <c r="V1046" s="318">
        <f t="shared" si="144"/>
        <v>16.136406486261574</v>
      </c>
      <c r="W1046" s="321">
        <f t="shared" si="141"/>
        <v>0.47065830635446076</v>
      </c>
      <c r="X1046" s="322"/>
      <c r="Y1046" s="323"/>
      <c r="Z1046" s="319"/>
      <c r="AA1046" s="324"/>
      <c r="AB1046" s="317"/>
    </row>
    <row r="1047" spans="2:28" x14ac:dyDescent="0.2">
      <c r="B1047" s="37" t="s">
        <v>27</v>
      </c>
      <c r="C1047" s="325">
        <v>44135</v>
      </c>
      <c r="D1047" s="319"/>
      <c r="E1047" s="2257"/>
      <c r="F1047" s="1936"/>
      <c r="G1047" s="1913"/>
      <c r="H1047" s="1914" t="str">
        <f>IFERROR(VLOOKUP(F1047,[1]Trainingsarten!$A$9:$K$84,10,FALSE),"")</f>
        <v/>
      </c>
      <c r="I1047" s="1915" t="str">
        <f t="shared" si="146"/>
        <v/>
      </c>
      <c r="J1047" s="1916"/>
      <c r="K1047" s="1917" t="str">
        <f>IFERROR(VLOOKUP(F1047,[1]Trainingsarten!$A$9:$K$84,11,FALSE),"0")</f>
        <v>0</v>
      </c>
      <c r="L1047" s="1916"/>
      <c r="M1047" s="1918"/>
      <c r="N1047" s="1919" t="str">
        <f t="shared" si="142"/>
        <v/>
      </c>
      <c r="O1047" s="1920"/>
      <c r="P1047" s="315" t="str">
        <f>IFERROR(VLOOKUP(F1047,[1]Trainingsarten!$A$9:$N$84,12,FALSE),"")</f>
        <v/>
      </c>
      <c r="Q1047" s="316" t="s">
        <v>14</v>
      </c>
      <c r="R1047" s="316" t="str">
        <f>IFERROR(VLOOKUP(F1047,[1]Trainingsarten!$A$9:$N$84,14,FALSE),"")</f>
        <v/>
      </c>
      <c r="S1047" s="317" t="str">
        <f t="shared" si="147"/>
        <v/>
      </c>
      <c r="T1047" s="393">
        <f t="shared" si="145"/>
        <v>13.696452765046061</v>
      </c>
      <c r="U1047" s="92">
        <f t="shared" si="143"/>
        <v>33.142383042433302</v>
      </c>
      <c r="V1047" s="318">
        <f t="shared" si="144"/>
        <v>17.971538955792571</v>
      </c>
      <c r="W1047" s="321">
        <f t="shared" si="141"/>
        <v>0.41326095192098994</v>
      </c>
      <c r="X1047" s="322"/>
      <c r="Y1047" s="323"/>
      <c r="Z1047" s="319"/>
      <c r="AA1047" s="324"/>
      <c r="AB1047" s="317"/>
    </row>
    <row r="1048" spans="2:28" ht="16" thickBot="1" x14ac:dyDescent="0.25">
      <c r="B1048" s="38">
        <f>AVERAGE(W1042:W1048)</f>
        <v>0.58566712935019083</v>
      </c>
      <c r="C1048" s="150">
        <v>44136</v>
      </c>
      <c r="D1048" s="393">
        <v>149</v>
      </c>
      <c r="E1048" s="2261" t="s">
        <v>40</v>
      </c>
      <c r="F1048" s="1950" t="s">
        <v>286</v>
      </c>
      <c r="G1048" s="1257">
        <v>3.90625E-2</v>
      </c>
      <c r="H1048" s="1943">
        <v>9.6999999999999993</v>
      </c>
      <c r="I1048" s="1944">
        <f t="shared" si="146"/>
        <v>4.0270618556701035E-3</v>
      </c>
      <c r="J1048" s="574">
        <v>132</v>
      </c>
      <c r="K1048" s="1946">
        <v>55</v>
      </c>
      <c r="L1048" s="574">
        <v>204</v>
      </c>
      <c r="M1048" s="1947"/>
      <c r="N1048" s="1948">
        <f t="shared" si="142"/>
        <v>1.0593937528850594</v>
      </c>
      <c r="O1048" s="1949" t="s">
        <v>302</v>
      </c>
      <c r="P1048" s="90">
        <f>IFERROR(VLOOKUP(F1048,[1]Trainingsarten!$A$9:$N$84,12,FALSE),"")</f>
        <v>178.5</v>
      </c>
      <c r="Q1048" s="91" t="s">
        <v>14</v>
      </c>
      <c r="R1048" s="91">
        <f>IFERROR(VLOOKUP(F1048,[1]Trainingsarten!$A$9:$N$84,14,FALSE),"")</f>
        <v>204</v>
      </c>
      <c r="S1048" s="2033">
        <f t="shared" si="147"/>
        <v>1.5454545454545454</v>
      </c>
      <c r="T1048" s="393">
        <f t="shared" si="145"/>
        <v>19.596959512896625</v>
      </c>
      <c r="U1048" s="92">
        <f t="shared" si="143"/>
        <v>33.662802493803937</v>
      </c>
      <c r="V1048" s="92">
        <f t="shared" si="144"/>
        <v>19.445930277387241</v>
      </c>
      <c r="W1048" s="94">
        <f t="shared" si="141"/>
        <v>0.58215472453619066</v>
      </c>
      <c r="X1048" s="1987"/>
      <c r="Y1048" s="1988"/>
      <c r="AA1048" s="1990"/>
      <c r="AB1048" s="1991"/>
    </row>
    <row r="1049" spans="2:28" ht="16" thickBot="1" x14ac:dyDescent="0.25">
      <c r="B1049" s="1767">
        <f>B1042+1</f>
        <v>45</v>
      </c>
      <c r="C1049" s="1861">
        <v>44137</v>
      </c>
      <c r="D1049" s="2006"/>
      <c r="E1049" s="2340"/>
      <c r="F1049" s="1863"/>
      <c r="G1049" s="1864"/>
      <c r="H1049" s="1865" t="str">
        <f>IFERROR(VLOOKUP(F1049,[1]Trainingsarten!$A$9:$K$84,10,FALSE),"")</f>
        <v/>
      </c>
      <c r="I1049" s="1866" t="str">
        <f t="shared" si="146"/>
        <v/>
      </c>
      <c r="J1049" s="1867"/>
      <c r="K1049" s="2034" t="str">
        <f>IFERROR(VLOOKUP(F1049,[1]Trainingsarten!$A$9:$K$84,11,FALSE),"0")</f>
        <v>0</v>
      </c>
      <c r="L1049" s="1867"/>
      <c r="M1049" s="1869"/>
      <c r="N1049" s="1870" t="str">
        <f t="shared" si="142"/>
        <v/>
      </c>
      <c r="O1049" s="1871"/>
      <c r="P1049" s="2008" t="str">
        <f>IFERROR(VLOOKUP(F1049,[1]Trainingsarten!$A$9:$N$84,12,FALSE),"")</f>
        <v/>
      </c>
      <c r="Q1049" s="1873" t="s">
        <v>14</v>
      </c>
      <c r="R1049" s="1873" t="str">
        <f>IFERROR(VLOOKUP(F1049,[1]Trainingsarten!$A$9:$N$84,14,FALSE),"")</f>
        <v/>
      </c>
      <c r="S1049" s="2035" t="str">
        <f t="shared" si="147"/>
        <v/>
      </c>
      <c r="T1049" s="2013">
        <f t="shared" si="145"/>
        <v>16.797393868197108</v>
      </c>
      <c r="U1049" s="1277">
        <f t="shared" si="143"/>
        <v>32.861307196332412</v>
      </c>
      <c r="V1049" s="2009">
        <f t="shared" si="144"/>
        <v>14.065842980907313</v>
      </c>
      <c r="W1049" s="2010">
        <f t="shared" si="141"/>
        <v>0.51116024593421638</v>
      </c>
      <c r="X1049" s="1987"/>
      <c r="Y1049" s="1988"/>
      <c r="AA1049" s="1990"/>
      <c r="AB1049" s="1991"/>
    </row>
    <row r="1050" spans="2:28" x14ac:dyDescent="0.2">
      <c r="B1050" s="1876" t="s">
        <v>26</v>
      </c>
      <c r="C1050" s="1992">
        <v>44138</v>
      </c>
      <c r="D1050" s="1989"/>
      <c r="E1050" s="2335"/>
      <c r="F1050" s="1912"/>
      <c r="G1050" s="1913"/>
      <c r="H1050" s="1914"/>
      <c r="I1050" s="1915" t="str">
        <f t="shared" si="146"/>
        <v/>
      </c>
      <c r="J1050" s="1916"/>
      <c r="K1050" s="551" t="str">
        <f>IFERROR(VLOOKUP(F1050,[1]Trainingsarten!$A$9:$K$84,11,FALSE),"0")</f>
        <v>0</v>
      </c>
      <c r="L1050" s="1916"/>
      <c r="M1050" s="1918"/>
      <c r="N1050" s="1919" t="str">
        <f t="shared" si="142"/>
        <v/>
      </c>
      <c r="O1050" s="1920"/>
      <c r="P1050" s="315" t="str">
        <f>IFERROR(VLOOKUP(F1050,[1]Trainingsarten!$A$9:$N$84,12,FALSE),"")</f>
        <v/>
      </c>
      <c r="Q1050" s="316" t="s">
        <v>14</v>
      </c>
      <c r="R1050" s="316" t="str">
        <f>IFERROR(VLOOKUP(F1050,[1]Trainingsarten!$A$9:$N$84,14,FALSE),"")</f>
        <v/>
      </c>
      <c r="S1050" s="317" t="str">
        <f t="shared" si="147"/>
        <v/>
      </c>
      <c r="T1050" s="393">
        <f t="shared" si="145"/>
        <v>14.397766172740379</v>
      </c>
      <c r="U1050" s="92">
        <f t="shared" si="143"/>
        <v>32.078895120229262</v>
      </c>
      <c r="V1050" s="318">
        <f t="shared" si="144"/>
        <v>16.063913328135303</v>
      </c>
      <c r="W1050" s="321">
        <f t="shared" si="141"/>
        <v>0.44882363057638502</v>
      </c>
      <c r="X1050" s="322"/>
      <c r="Y1050" s="323"/>
      <c r="Z1050" s="319"/>
      <c r="AA1050" s="324"/>
      <c r="AB1050" s="317"/>
    </row>
    <row r="1051" spans="2:28" ht="16" thickBot="1" x14ac:dyDescent="0.25">
      <c r="B1051" s="33">
        <f>SUM(H1049:H1055)</f>
        <v>32.849999999999994</v>
      </c>
      <c r="C1051" s="325">
        <v>44139</v>
      </c>
      <c r="D1051" s="319">
        <v>150</v>
      </c>
      <c r="E1051" s="2257" t="s">
        <v>40</v>
      </c>
      <c r="F1051" s="1912" t="s">
        <v>277</v>
      </c>
      <c r="G1051" s="1913">
        <v>3.7835648148148153E-2</v>
      </c>
      <c r="H1051" s="1914">
        <v>9.52</v>
      </c>
      <c r="I1051" s="1915">
        <f t="shared" si="146"/>
        <v>3.9743327886710249E-3</v>
      </c>
      <c r="J1051" s="1916">
        <v>142</v>
      </c>
      <c r="K1051" s="1917">
        <v>55</v>
      </c>
      <c r="L1051" s="1916">
        <v>207</v>
      </c>
      <c r="M1051" s="1918"/>
      <c r="N1051" s="1919">
        <f t="shared" si="142"/>
        <v>1.0608977172958738</v>
      </c>
      <c r="O1051" s="1920" t="s">
        <v>302</v>
      </c>
      <c r="P1051" s="315">
        <f>IFERROR(VLOOKUP(F1051,[1]Trainingsarten!$A$9:$N$84,12,FALSE),"")</f>
        <v>205</v>
      </c>
      <c r="Q1051" s="316" t="s">
        <v>14</v>
      </c>
      <c r="R1051" s="316">
        <f>IFERROR(VLOOKUP(F1051,[1]Trainingsarten!$A$9:$N$84,14,FALSE),"")</f>
        <v>224.4</v>
      </c>
      <c r="S1051" s="317">
        <f t="shared" si="147"/>
        <v>1.4577464788732395</v>
      </c>
      <c r="T1051" s="393">
        <f t="shared" si="145"/>
        <v>20.198085290920325</v>
      </c>
      <c r="U1051" s="92">
        <f t="shared" si="143"/>
        <v>32.624635712604757</v>
      </c>
      <c r="V1051" s="318">
        <f t="shared" si="144"/>
        <v>17.681128947488883</v>
      </c>
      <c r="W1051" s="321">
        <f t="shared" si="141"/>
        <v>0.61910531258795487</v>
      </c>
      <c r="X1051" s="322"/>
      <c r="Y1051" s="323"/>
      <c r="Z1051" s="319"/>
      <c r="AA1051" s="324"/>
      <c r="AB1051" s="317"/>
    </row>
    <row r="1052" spans="2:28" x14ac:dyDescent="0.2">
      <c r="B1052" s="35" t="s">
        <v>9</v>
      </c>
      <c r="C1052" s="325">
        <v>44140</v>
      </c>
      <c r="D1052" s="319">
        <v>151</v>
      </c>
      <c r="E1052" s="2257" t="s">
        <v>40</v>
      </c>
      <c r="F1052" s="1912" t="s">
        <v>277</v>
      </c>
      <c r="G1052" s="1913">
        <v>3.6307870370370372E-2</v>
      </c>
      <c r="H1052" s="1914">
        <v>9.56</v>
      </c>
      <c r="I1052" s="1915">
        <f t="shared" si="146"/>
        <v>3.7978943902061057E-3</v>
      </c>
      <c r="J1052" s="1916">
        <v>139</v>
      </c>
      <c r="K1052" s="1917">
        <v>57</v>
      </c>
      <c r="L1052" s="1916">
        <v>215</v>
      </c>
      <c r="M1052" s="1918"/>
      <c r="N1052" s="1919">
        <f t="shared" si="142"/>
        <v>1.0529803909323674</v>
      </c>
      <c r="O1052" s="1920" t="s">
        <v>302</v>
      </c>
      <c r="P1052" s="315">
        <f>IFERROR(VLOOKUP(F1052,[1]Trainingsarten!$A$9:$N$84,12,FALSE),"")</f>
        <v>205</v>
      </c>
      <c r="Q1052" s="316" t="s">
        <v>14</v>
      </c>
      <c r="R1052" s="316">
        <f>IFERROR(VLOOKUP(F1052,[1]Trainingsarten!$A$9:$N$84,14,FALSE),"")</f>
        <v>224.4</v>
      </c>
      <c r="S1052" s="317">
        <f t="shared" si="147"/>
        <v>1.5467625899280575</v>
      </c>
      <c r="T1052" s="393">
        <f t="shared" si="145"/>
        <v>25.455501677931707</v>
      </c>
      <c r="U1052" s="92">
        <f t="shared" si="143"/>
        <v>33.205001528971309</v>
      </c>
      <c r="V1052" s="318">
        <f t="shared" si="144"/>
        <v>12.426550421684432</v>
      </c>
      <c r="W1052" s="321">
        <f t="shared" si="141"/>
        <v>0.76661648865523535</v>
      </c>
      <c r="X1052" s="322"/>
      <c r="Y1052" s="323"/>
      <c r="Z1052" s="319"/>
      <c r="AA1052" s="324"/>
      <c r="AB1052" s="317"/>
    </row>
    <row r="1053" spans="2:28" ht="16" thickBot="1" x14ac:dyDescent="0.25">
      <c r="B1053" s="36">
        <f>SUM(K1049:K1055)</f>
        <v>201</v>
      </c>
      <c r="C1053" s="325">
        <v>44141</v>
      </c>
      <c r="D1053" s="319"/>
      <c r="E1053" s="2257"/>
      <c r="F1053" s="1936"/>
      <c r="G1053" s="1913"/>
      <c r="H1053" s="1914" t="str">
        <f>IFERROR(VLOOKUP(F1053,[1]Trainingsarten!$A$9:$K$84,10,FALSE),"")</f>
        <v/>
      </c>
      <c r="I1053" s="1915" t="str">
        <f t="shared" si="146"/>
        <v/>
      </c>
      <c r="J1053" s="1916"/>
      <c r="K1053" s="1917" t="str">
        <f>IFERROR(VLOOKUP(F1053,[1]Trainingsarten!$A$9:$K$84,11,FALSE),"0")</f>
        <v>0</v>
      </c>
      <c r="L1053" s="1916"/>
      <c r="M1053" s="1918"/>
      <c r="N1053" s="1919" t="str">
        <f t="shared" si="142"/>
        <v/>
      </c>
      <c r="O1053" s="1920"/>
      <c r="P1053" s="315" t="str">
        <f>IFERROR(VLOOKUP(F1053,[1]Trainingsarten!$A$9:$N$84,12,FALSE),"")</f>
        <v/>
      </c>
      <c r="Q1053" s="316" t="s">
        <v>14</v>
      </c>
      <c r="R1053" s="316" t="str">
        <f>IFERROR(VLOOKUP(F1053,[1]Trainingsarten!$A$9:$N$84,14,FALSE),"")</f>
        <v/>
      </c>
      <c r="S1053" s="317" t="str">
        <f t="shared" si="147"/>
        <v/>
      </c>
      <c r="T1053" s="393">
        <f t="shared" si="145"/>
        <v>21.819001438227179</v>
      </c>
      <c r="U1053" s="92">
        <f t="shared" si="143"/>
        <v>32.414406254471992</v>
      </c>
      <c r="V1053" s="318">
        <f t="shared" si="144"/>
        <v>7.7494998510396016</v>
      </c>
      <c r="W1053" s="321">
        <f t="shared" si="141"/>
        <v>0.6731266729655726</v>
      </c>
      <c r="X1053" s="322"/>
      <c r="Y1053" s="323"/>
      <c r="Z1053" s="319"/>
      <c r="AA1053" s="324"/>
      <c r="AB1053" s="317"/>
    </row>
    <row r="1054" spans="2:28" x14ac:dyDescent="0.2">
      <c r="B1054" s="37" t="s">
        <v>27</v>
      </c>
      <c r="C1054" s="325">
        <v>44142</v>
      </c>
      <c r="D1054" s="319">
        <v>152</v>
      </c>
      <c r="E1054" s="2257" t="s">
        <v>40</v>
      </c>
      <c r="F1054" s="2036" t="s">
        <v>299</v>
      </c>
      <c r="G1054" s="1913">
        <v>6.4618055555555554E-2</v>
      </c>
      <c r="H1054" s="1914">
        <v>13.77</v>
      </c>
      <c r="I1054" s="1915">
        <f t="shared" si="146"/>
        <v>4.6926692487694668E-3</v>
      </c>
      <c r="J1054" s="1916">
        <v>147</v>
      </c>
      <c r="K1054" s="1917">
        <v>89</v>
      </c>
      <c r="L1054" s="1916">
        <v>192</v>
      </c>
      <c r="M1054" s="1918">
        <v>504</v>
      </c>
      <c r="N1054" s="1919"/>
      <c r="O1054" s="1920" t="s">
        <v>300</v>
      </c>
      <c r="P1054" s="315" t="str">
        <f>IFERROR(VLOOKUP(F1054,[1]Trainingsarten!$A$9:$N$84,12,FALSE),"")</f>
        <v/>
      </c>
      <c r="Q1054" s="316" t="s">
        <v>14</v>
      </c>
      <c r="R1054" s="316" t="str">
        <f>IFERROR(VLOOKUP(F1054,[1]Trainingsarten!$A$9:$N$84,14,FALSE),"")</f>
        <v/>
      </c>
      <c r="S1054" s="317">
        <f t="shared" si="147"/>
        <v>1.3061224489795917</v>
      </c>
      <c r="T1054" s="393">
        <f t="shared" si="145"/>
        <v>31.416286947051866</v>
      </c>
      <c r="U1054" s="92">
        <f t="shared" si="143"/>
        <v>33.761682296032184</v>
      </c>
      <c r="V1054" s="318">
        <f t="shared" si="144"/>
        <v>10.595404816244812</v>
      </c>
      <c r="W1054" s="321">
        <f t="shared" si="141"/>
        <v>0.9305308506722143</v>
      </c>
      <c r="X1054" s="322"/>
      <c r="Y1054" s="323"/>
      <c r="Z1054" s="319"/>
      <c r="AA1054" s="324"/>
      <c r="AB1054" s="317"/>
    </row>
    <row r="1055" spans="2:28" ht="16" thickBot="1" x14ac:dyDescent="0.25">
      <c r="B1055" s="38">
        <f>AVERAGE(W1049:W1055)</f>
        <v>0.68091638286151368</v>
      </c>
      <c r="C1055" s="1921">
        <v>44143</v>
      </c>
      <c r="D1055" s="1922"/>
      <c r="E1055" s="2326"/>
      <c r="F1055" s="1937"/>
      <c r="G1055" s="1924"/>
      <c r="H1055" s="1925" t="str">
        <f>IFERROR(VLOOKUP(F1055,[1]Trainingsarten!$A$9:$K$84,10,FALSE),"")</f>
        <v/>
      </c>
      <c r="I1055" s="1926" t="str">
        <f t="shared" si="146"/>
        <v/>
      </c>
      <c r="J1055" s="1927"/>
      <c r="K1055" s="1928" t="str">
        <f>IFERROR(VLOOKUP(F1055,[1]Trainingsarten!$A$9:$K$84,11,FALSE),"0")</f>
        <v>0</v>
      </c>
      <c r="L1055" s="1927"/>
      <c r="M1055" s="1929"/>
      <c r="N1055" s="1930" t="str">
        <f t="shared" si="142"/>
        <v/>
      </c>
      <c r="O1055" s="1931"/>
      <c r="P1055" s="341" t="str">
        <f>IFERROR(VLOOKUP(F1055,[1]Trainingsarten!$A$9:$N$84,12,FALSE),"")</f>
        <v/>
      </c>
      <c r="Q1055" s="342" t="s">
        <v>14</v>
      </c>
      <c r="R1055" s="342" t="str">
        <f>IFERROR(VLOOKUP(F1055,[1]Trainingsarten!$A$9:$N$84,14,FALSE),"")</f>
        <v/>
      </c>
      <c r="S1055" s="492" t="str">
        <f t="shared" si="147"/>
        <v/>
      </c>
      <c r="T1055" s="385">
        <f t="shared" si="145"/>
        <v>26.928245954615885</v>
      </c>
      <c r="U1055" s="343">
        <f t="shared" si="143"/>
        <v>32.957832717555227</v>
      </c>
      <c r="V1055" s="343">
        <f t="shared" si="144"/>
        <v>2.3453953489803183</v>
      </c>
      <c r="W1055" s="345">
        <f t="shared" si="141"/>
        <v>0.8170514786390175</v>
      </c>
      <c r="X1055" s="322"/>
      <c r="Y1055" s="323"/>
      <c r="Z1055" s="319"/>
      <c r="AA1055" s="324"/>
      <c r="AB1055" s="317"/>
    </row>
    <row r="1056" spans="2:28" ht="16" thickBot="1" x14ac:dyDescent="0.25">
      <c r="B1056" s="1860">
        <f>B1049+1</f>
        <v>46</v>
      </c>
      <c r="C1056" s="59">
        <v>44144</v>
      </c>
      <c r="D1056" s="60"/>
      <c r="E1056" s="2247"/>
      <c r="F1056" s="1863"/>
      <c r="G1056" s="1247"/>
      <c r="H1056" s="1248" t="str">
        <f>IFERROR(VLOOKUP(F1056,[1]Trainingsarten!$A$9:$K$84,10,FALSE),"")</f>
        <v/>
      </c>
      <c r="I1056" s="888" t="str">
        <f t="shared" si="146"/>
        <v/>
      </c>
      <c r="J1056" s="552"/>
      <c r="K1056" s="551" t="str">
        <f>IFERROR(VLOOKUP(F1056,[1]Trainingsarten!$A$9:$K$84,11,FALSE),"0")</f>
        <v>0</v>
      </c>
      <c r="L1056" s="552"/>
      <c r="M1056" s="809"/>
      <c r="N1056" s="69" t="str">
        <f t="shared" si="142"/>
        <v/>
      </c>
      <c r="O1056" s="1249"/>
      <c r="P1056" s="347" t="str">
        <f>IFERROR(VLOOKUP(F1056,[1]Trainingsarten!$A$9:$N$84,12,FALSE),"")</f>
        <v/>
      </c>
      <c r="Q1056" s="72" t="s">
        <v>14</v>
      </c>
      <c r="R1056" s="72" t="str">
        <f>IFERROR(VLOOKUP(F1056,[1]Trainingsarten!$A$9:$N$84,14,FALSE),"")</f>
        <v/>
      </c>
      <c r="S1056" s="1250" t="str">
        <f t="shared" si="147"/>
        <v/>
      </c>
      <c r="T1056" s="2">
        <f t="shared" si="145"/>
        <v>23.081353675385046</v>
      </c>
      <c r="U1056" s="4">
        <f t="shared" si="143"/>
        <v>32.173122414756293</v>
      </c>
      <c r="V1056" s="349">
        <f t="shared" si="144"/>
        <v>6.029586762939342</v>
      </c>
      <c r="W1056" s="350">
        <f t="shared" si="141"/>
        <v>0.71741105441474706</v>
      </c>
      <c r="X1056" s="322"/>
      <c r="Y1056" s="323"/>
      <c r="Z1056" s="319"/>
      <c r="AA1056" s="324"/>
      <c r="AB1056" s="317"/>
    </row>
    <row r="1057" spans="2:28" x14ac:dyDescent="0.2">
      <c r="B1057" s="1876" t="s">
        <v>26</v>
      </c>
      <c r="C1057" s="325">
        <v>44145</v>
      </c>
      <c r="D1057" s="319"/>
      <c r="E1057" s="2257"/>
      <c r="F1057" s="1912"/>
      <c r="G1057" s="1913"/>
      <c r="H1057" s="1914" t="str">
        <f>IFERROR(VLOOKUP(F1057,[1]Trainingsarten!$A$9:$K$84,10,FALSE),"")</f>
        <v/>
      </c>
      <c r="I1057" s="1915" t="str">
        <f t="shared" si="146"/>
        <v/>
      </c>
      <c r="J1057" s="1916"/>
      <c r="K1057" s="1917" t="str">
        <f>IFERROR(VLOOKUP(F1057,[1]Trainingsarten!$A$9:$K$84,11,FALSE),"0")</f>
        <v>0</v>
      </c>
      <c r="L1057" s="1916"/>
      <c r="M1057" s="1918"/>
      <c r="N1057" s="1919" t="str">
        <f t="shared" si="142"/>
        <v/>
      </c>
      <c r="O1057" s="1920"/>
      <c r="P1057" s="315" t="str">
        <f>IFERROR(VLOOKUP(F1057,[1]Trainingsarten!$A$9:$N$84,12,FALSE),"")</f>
        <v/>
      </c>
      <c r="Q1057" s="316" t="s">
        <v>14</v>
      </c>
      <c r="R1057" s="316" t="str">
        <f>IFERROR(VLOOKUP(F1057,[1]Trainingsarten!$A$9:$N$84,14,FALSE),"")</f>
        <v/>
      </c>
      <c r="S1057" s="317" t="str">
        <f t="shared" si="147"/>
        <v/>
      </c>
      <c r="T1057" s="393">
        <f t="shared" si="145"/>
        <v>19.784017436044326</v>
      </c>
      <c r="U1057" s="92">
        <f t="shared" si="143"/>
        <v>31.40709569059543</v>
      </c>
      <c r="V1057" s="318">
        <f t="shared" si="144"/>
        <v>9.091768739371247</v>
      </c>
      <c r="W1057" s="321">
        <f t="shared" si="141"/>
        <v>0.62992190143733895</v>
      </c>
      <c r="X1057" s="322"/>
      <c r="Y1057" s="323"/>
      <c r="Z1057" s="319"/>
      <c r="AA1057" s="324"/>
      <c r="AB1057" s="317"/>
    </row>
    <row r="1058" spans="2:28" ht="16" thickBot="1" x14ac:dyDescent="0.25">
      <c r="B1058" s="33">
        <f>SUM(H1056:H1062)</f>
        <v>31.519999999999996</v>
      </c>
      <c r="C1058" s="325">
        <v>44146</v>
      </c>
      <c r="D1058" s="319">
        <v>153</v>
      </c>
      <c r="E1058" s="2257" t="s">
        <v>40</v>
      </c>
      <c r="F1058" s="1912" t="s">
        <v>277</v>
      </c>
      <c r="G1058" s="1913">
        <v>3.5856481481481482E-2</v>
      </c>
      <c r="H1058" s="1914">
        <v>9.2799999999999994</v>
      </c>
      <c r="I1058" s="1915">
        <f t="shared" si="146"/>
        <v>3.8638449872286083E-3</v>
      </c>
      <c r="J1058" s="1916">
        <v>137</v>
      </c>
      <c r="K1058" s="1917">
        <v>54</v>
      </c>
      <c r="L1058" s="1916">
        <v>212</v>
      </c>
      <c r="M1058" s="1918"/>
      <c r="N1058" s="1919">
        <f t="shared" si="142"/>
        <v>1.0563175501801341</v>
      </c>
      <c r="O1058" s="1920" t="s">
        <v>302</v>
      </c>
      <c r="P1058" s="315">
        <f>IFERROR(VLOOKUP(F1058,[1]Trainingsarten!$A$9:$N$84,12,FALSE),"")</f>
        <v>205</v>
      </c>
      <c r="Q1058" s="316" t="s">
        <v>14</v>
      </c>
      <c r="R1058" s="316">
        <f>IFERROR(VLOOKUP(F1058,[1]Trainingsarten!$A$9:$N$84,14,FALSE),"")</f>
        <v>224.4</v>
      </c>
      <c r="S1058" s="317">
        <f t="shared" si="147"/>
        <v>1.5474452554744527</v>
      </c>
      <c r="T1058" s="393">
        <f t="shared" si="145"/>
        <v>24.672014945180852</v>
      </c>
      <c r="U1058" s="92">
        <f t="shared" si="143"/>
        <v>31.94502198367649</v>
      </c>
      <c r="V1058" s="318">
        <f t="shared" si="144"/>
        <v>11.623078254551103</v>
      </c>
      <c r="W1058" s="321">
        <f t="shared" si="141"/>
        <v>0.77232737413008967</v>
      </c>
      <c r="X1058" s="322"/>
      <c r="Y1058" s="323"/>
      <c r="Z1058" s="319"/>
      <c r="AA1058" s="324"/>
      <c r="AB1058" s="317"/>
    </row>
    <row r="1059" spans="2:28" x14ac:dyDescent="0.2">
      <c r="B1059" s="35" t="s">
        <v>9</v>
      </c>
      <c r="C1059" s="325">
        <v>44147</v>
      </c>
      <c r="D1059" s="319"/>
      <c r="E1059" s="2257"/>
      <c r="F1059" s="1912"/>
      <c r="G1059" s="1913"/>
      <c r="H1059" s="1914" t="str">
        <f>IFERROR(VLOOKUP(F1059,[1]Trainingsarten!$A$9:$K$84,10,FALSE),"")</f>
        <v/>
      </c>
      <c r="I1059" s="1915" t="str">
        <f t="shared" si="146"/>
        <v/>
      </c>
      <c r="J1059" s="1916"/>
      <c r="K1059" s="1917" t="str">
        <f>IFERROR(VLOOKUP(F1059,[1]Trainingsarten!$A$9:$K$84,11,FALSE),"0")</f>
        <v>0</v>
      </c>
      <c r="L1059" s="1916"/>
      <c r="M1059" s="1918"/>
      <c r="N1059" s="1919" t="str">
        <f t="shared" si="142"/>
        <v/>
      </c>
      <c r="O1059" s="1920"/>
      <c r="P1059" s="315" t="str">
        <f>IFERROR(VLOOKUP(F1059,[1]Trainingsarten!$A$9:$N$84,12,FALSE),"")</f>
        <v/>
      </c>
      <c r="Q1059" s="316" t="s">
        <v>14</v>
      </c>
      <c r="R1059" s="316" t="str">
        <f>IFERROR(VLOOKUP(F1059,[1]Trainingsarten!$A$9:$N$84,14,FALSE),"")</f>
        <v/>
      </c>
      <c r="S1059" s="317" t="str">
        <f t="shared" si="147"/>
        <v/>
      </c>
      <c r="T1059" s="393">
        <f t="shared" si="145"/>
        <v>21.147441381583587</v>
      </c>
      <c r="U1059" s="92">
        <f t="shared" si="143"/>
        <v>31.184426222160383</v>
      </c>
      <c r="V1059" s="318">
        <f t="shared" si="144"/>
        <v>7.2730070384956385</v>
      </c>
      <c r="W1059" s="321">
        <f t="shared" si="141"/>
        <v>0.67814110899227387</v>
      </c>
      <c r="X1059" s="322"/>
      <c r="Y1059" s="323"/>
      <c r="Z1059" s="319"/>
      <c r="AA1059" s="324"/>
      <c r="AB1059" s="317"/>
    </row>
    <row r="1060" spans="2:28" ht="16" thickBot="1" x14ac:dyDescent="0.25">
      <c r="B1060" s="36">
        <f>SUM(K1056:K1062)</f>
        <v>188</v>
      </c>
      <c r="C1060" s="325">
        <v>44148</v>
      </c>
      <c r="D1060" s="319">
        <v>154</v>
      </c>
      <c r="E1060" s="2257" t="s">
        <v>40</v>
      </c>
      <c r="F1060" s="1936" t="s">
        <v>278</v>
      </c>
      <c r="G1060" s="1913">
        <v>4.4756944444444446E-2</v>
      </c>
      <c r="H1060" s="1914">
        <v>11.66</v>
      </c>
      <c r="I1060" s="1915">
        <f t="shared" si="146"/>
        <v>3.8385029540689919E-3</v>
      </c>
      <c r="J1060" s="1916">
        <v>138</v>
      </c>
      <c r="K1060" s="1917">
        <v>68</v>
      </c>
      <c r="L1060" s="1916">
        <v>211.4</v>
      </c>
      <c r="M1060" s="1918"/>
      <c r="N1060" s="1919">
        <f t="shared" si="142"/>
        <v>1.046419446506746</v>
      </c>
      <c r="O1060" s="1920" t="s">
        <v>302</v>
      </c>
      <c r="P1060" s="315">
        <f>IFERROR(VLOOKUP(F1060,[1]Trainingsarten!$A$9:$N$84,12,FALSE),"")</f>
        <v>205</v>
      </c>
      <c r="Q1060" s="316" t="s">
        <v>14</v>
      </c>
      <c r="R1060" s="316">
        <f>IFERROR(VLOOKUP(F1060,[1]Trainingsarten!$A$9:$N$84,14,FALSE),"")</f>
        <v>224.4</v>
      </c>
      <c r="S1060" s="317">
        <f t="shared" si="147"/>
        <v>1.5318840579710145</v>
      </c>
      <c r="T1060" s="393">
        <f t="shared" si="145"/>
        <v>27.840664041357361</v>
      </c>
      <c r="U1060" s="92">
        <f t="shared" si="143"/>
        <v>32.060987502585135</v>
      </c>
      <c r="V1060" s="318">
        <f t="shared" si="144"/>
        <v>10.036984840576796</v>
      </c>
      <c r="W1060" s="321">
        <f t="shared" si="141"/>
        <v>0.86836576818204736</v>
      </c>
      <c r="X1060" s="322"/>
      <c r="Y1060" s="323"/>
      <c r="Z1060" s="319"/>
      <c r="AA1060" s="324"/>
      <c r="AB1060" s="317"/>
    </row>
    <row r="1061" spans="2:28" x14ac:dyDescent="0.2">
      <c r="B1061" s="37" t="s">
        <v>27</v>
      </c>
      <c r="C1061" s="325">
        <v>44149</v>
      </c>
      <c r="D1061" s="319"/>
      <c r="E1061" s="2257"/>
      <c r="F1061" s="1936"/>
      <c r="G1061" s="1913"/>
      <c r="H1061" s="1914" t="str">
        <f>IFERROR(VLOOKUP(F1061,[1]Trainingsarten!$A$9:$K$84,10,FALSE),"")</f>
        <v/>
      </c>
      <c r="I1061" s="1915" t="str">
        <f t="shared" si="146"/>
        <v/>
      </c>
      <c r="J1061" s="1916"/>
      <c r="K1061" s="1917" t="str">
        <f>IFERROR(VLOOKUP(F1061,[1]Trainingsarten!$A$9:$K$84,11,FALSE),"0")</f>
        <v>0</v>
      </c>
      <c r="L1061" s="1916"/>
      <c r="M1061" s="1918"/>
      <c r="N1061" s="1919" t="str">
        <f t="shared" si="142"/>
        <v/>
      </c>
      <c r="O1061" s="1920"/>
      <c r="P1061" s="315" t="str">
        <f>IFERROR(VLOOKUP(F1061,[1]Trainingsarten!$A$9:$N$84,12,FALSE),"")</f>
        <v/>
      </c>
      <c r="Q1061" s="316" t="s">
        <v>14</v>
      </c>
      <c r="R1061" s="316" t="str">
        <f>IFERROR(VLOOKUP(F1061,[1]Trainingsarten!$A$9:$N$84,14,FALSE),"")</f>
        <v/>
      </c>
      <c r="S1061" s="317" t="str">
        <f t="shared" si="147"/>
        <v/>
      </c>
      <c r="T1061" s="393">
        <f t="shared" si="145"/>
        <v>23.863426321163452</v>
      </c>
      <c r="U1061" s="92">
        <f t="shared" si="143"/>
        <v>31.297630657285488</v>
      </c>
      <c r="V1061" s="318">
        <f t="shared" si="144"/>
        <v>4.2203234612277747</v>
      </c>
      <c r="W1061" s="321">
        <f t="shared" si="141"/>
        <v>0.76246750376960259</v>
      </c>
      <c r="X1061" s="322"/>
      <c r="Y1061" s="323"/>
      <c r="Z1061" s="319"/>
      <c r="AA1061" s="324"/>
      <c r="AB1061" s="317"/>
    </row>
    <row r="1062" spans="2:28" ht="16" thickBot="1" x14ac:dyDescent="0.25">
      <c r="B1062" s="38">
        <f>AVERAGE(W1056:W1062)</f>
        <v>0.76555362351166267</v>
      </c>
      <c r="C1062" s="150">
        <v>44150</v>
      </c>
      <c r="D1062" s="393">
        <v>155</v>
      </c>
      <c r="E1062" s="2261" t="s">
        <v>40</v>
      </c>
      <c r="F1062" s="1937" t="s">
        <v>278</v>
      </c>
      <c r="G1062" s="1257">
        <v>3.8506944444444448E-2</v>
      </c>
      <c r="H1062" s="1943">
        <v>10.58</v>
      </c>
      <c r="I1062" s="1944">
        <f t="shared" si="146"/>
        <v>3.6395977735769799E-3</v>
      </c>
      <c r="J1062" s="574">
        <v>143</v>
      </c>
      <c r="K1062" s="1946">
        <v>66</v>
      </c>
      <c r="L1062" s="574">
        <v>222</v>
      </c>
      <c r="M1062" s="1947"/>
      <c r="N1062" s="1948">
        <f t="shared" si="142"/>
        <v>1.0419462235138111</v>
      </c>
      <c r="O1062" s="1949" t="s">
        <v>276</v>
      </c>
      <c r="P1062" s="90">
        <f>IFERROR(VLOOKUP(F1062,[1]Trainingsarten!$A$9:$N$84,12,FALSE),"")</f>
        <v>205</v>
      </c>
      <c r="Q1062" s="91" t="s">
        <v>14</v>
      </c>
      <c r="R1062" s="91">
        <f>IFERROR(VLOOKUP(F1062,[1]Trainingsarten!$A$9:$N$84,14,FALSE),"")</f>
        <v>224.4</v>
      </c>
      <c r="S1062" s="2033">
        <f t="shared" si="147"/>
        <v>1.5524475524475525</v>
      </c>
      <c r="T1062" s="393">
        <f t="shared" si="145"/>
        <v>29.88293684671153</v>
      </c>
      <c r="U1062" s="92">
        <f t="shared" si="143"/>
        <v>32.123877546397736</v>
      </c>
      <c r="V1062" s="92">
        <f t="shared" si="144"/>
        <v>7.4342043361220362</v>
      </c>
      <c r="W1062" s="94">
        <f t="shared" si="141"/>
        <v>0.93024065365553921</v>
      </c>
      <c r="X1062" s="1987"/>
      <c r="Y1062" s="1988"/>
      <c r="AA1062" s="1990"/>
      <c r="AB1062" s="1991"/>
    </row>
    <row r="1063" spans="2:28" ht="16" thickBot="1" x14ac:dyDescent="0.25">
      <c r="B1063" s="1860">
        <f>B1056+1</f>
        <v>47</v>
      </c>
      <c r="C1063" s="1861">
        <v>44151</v>
      </c>
      <c r="D1063" s="2006"/>
      <c r="E1063" s="2340"/>
      <c r="F1063" s="1863"/>
      <c r="G1063" s="1864"/>
      <c r="H1063" s="1865" t="str">
        <f>IFERROR(VLOOKUP(F1063,[1]Trainingsarten!$A$9:$K$84,10,FALSE),"")</f>
        <v/>
      </c>
      <c r="I1063" s="1866" t="str">
        <f t="shared" si="146"/>
        <v/>
      </c>
      <c r="J1063" s="1867"/>
      <c r="K1063" s="1868" t="str">
        <f>IFERROR(VLOOKUP(F1063,[1]Trainingsarten!$A$9:$K$84,11,FALSE),"0")</f>
        <v>0</v>
      </c>
      <c r="L1063" s="1867"/>
      <c r="M1063" s="1869"/>
      <c r="N1063" s="1870" t="str">
        <f t="shared" si="142"/>
        <v/>
      </c>
      <c r="O1063" s="1871"/>
      <c r="P1063" s="2008" t="str">
        <f>IFERROR(VLOOKUP(F1063,[1]Trainingsarten!$A$9:$N$84,12,FALSE),"")</f>
        <v/>
      </c>
      <c r="Q1063" s="1873" t="s">
        <v>14</v>
      </c>
      <c r="R1063" s="1873" t="str">
        <f>IFERROR(VLOOKUP(F1063,[1]Trainingsarten!$A$9:$N$84,14,FALSE),"")</f>
        <v/>
      </c>
      <c r="S1063" s="2035" t="str">
        <f t="shared" si="147"/>
        <v/>
      </c>
      <c r="T1063" s="1276">
        <f t="shared" si="145"/>
        <v>25.613945868609882</v>
      </c>
      <c r="U1063" s="1277">
        <f t="shared" si="143"/>
        <v>31.359023319102551</v>
      </c>
      <c r="V1063" s="2009">
        <f t="shared" si="144"/>
        <v>2.240940699686206</v>
      </c>
      <c r="W1063" s="2010">
        <f t="shared" si="141"/>
        <v>0.81679667150242474</v>
      </c>
      <c r="X1063" s="1987"/>
      <c r="Y1063" s="1988"/>
      <c r="AA1063" s="1990"/>
      <c r="AB1063" s="1991"/>
    </row>
    <row r="1064" spans="2:28" x14ac:dyDescent="0.2">
      <c r="B1064" s="1876" t="s">
        <v>26</v>
      </c>
      <c r="C1064" s="1992">
        <v>44152</v>
      </c>
      <c r="D1064" s="1989"/>
      <c r="E1064" s="2335"/>
      <c r="F1064" s="1912"/>
      <c r="G1064" s="1913"/>
      <c r="H1064" s="1914" t="str">
        <f>IFERROR(VLOOKUP(F1064,[1]Trainingsarten!$A$9:$K$84,10,FALSE),"")</f>
        <v/>
      </c>
      <c r="I1064" s="1915" t="str">
        <f t="shared" si="146"/>
        <v/>
      </c>
      <c r="J1064" s="1916"/>
      <c r="K1064" s="1917" t="str">
        <f>IFERROR(VLOOKUP(F1064,[1]Trainingsarten!$A$9:$K$84,11,FALSE),"0")</f>
        <v>0</v>
      </c>
      <c r="L1064" s="1916"/>
      <c r="M1064" s="1918"/>
      <c r="N1064" s="1919" t="str">
        <f t="shared" si="142"/>
        <v/>
      </c>
      <c r="O1064" s="1920"/>
      <c r="P1064" s="315" t="str">
        <f>IFERROR(VLOOKUP(F1064,[1]Trainingsarten!$A$9:$N$84,12,FALSE),"")</f>
        <v/>
      </c>
      <c r="Q1064" s="316" t="s">
        <v>14</v>
      </c>
      <c r="R1064" s="316" t="str">
        <f>IFERROR(VLOOKUP(F1064,[1]Trainingsarten!$A$9:$N$84,14,FALSE),"")</f>
        <v/>
      </c>
      <c r="S1064" s="317" t="str">
        <f t="shared" si="147"/>
        <v/>
      </c>
      <c r="T1064" s="393">
        <f t="shared" si="145"/>
        <v>21.954810744522756</v>
      </c>
      <c r="U1064" s="92">
        <f t="shared" si="143"/>
        <v>30.612379906742966</v>
      </c>
      <c r="V1064" s="318">
        <f t="shared" si="144"/>
        <v>5.7450774504926692</v>
      </c>
      <c r="W1064" s="321">
        <f t="shared" si="141"/>
        <v>0.71718732131920215</v>
      </c>
      <c r="X1064" s="322"/>
      <c r="Y1064" s="323"/>
      <c r="Z1064" s="319"/>
      <c r="AA1064" s="324"/>
      <c r="AB1064" s="317"/>
    </row>
    <row r="1065" spans="2:28" ht="16" thickBot="1" x14ac:dyDescent="0.25">
      <c r="B1065" s="33">
        <f>SUM(H1063:H1069)</f>
        <v>32.730000000000004</v>
      </c>
      <c r="C1065" s="325">
        <v>44153</v>
      </c>
      <c r="D1065" s="319">
        <v>156</v>
      </c>
      <c r="E1065" s="2257" t="s">
        <v>40</v>
      </c>
      <c r="F1065" s="1912" t="s">
        <v>278</v>
      </c>
      <c r="G1065" s="1913">
        <v>3.8738425925925926E-2</v>
      </c>
      <c r="H1065" s="1914">
        <v>10.69</v>
      </c>
      <c r="I1065" s="1915">
        <f t="shared" si="146"/>
        <v>3.6238003672521917E-3</v>
      </c>
      <c r="J1065" s="1916">
        <v>144</v>
      </c>
      <c r="K1065" s="1917">
        <v>69</v>
      </c>
      <c r="L1065" s="1916">
        <v>224</v>
      </c>
      <c r="M1065" s="1918"/>
      <c r="N1065" s="1919">
        <f t="shared" si="142"/>
        <v>1.0467698923530151</v>
      </c>
      <c r="O1065" s="1920" t="s">
        <v>276</v>
      </c>
      <c r="P1065" s="315">
        <f>IFERROR(VLOOKUP(F1065,[1]Trainingsarten!$A$9:$N$84,12,FALSE),"")</f>
        <v>205</v>
      </c>
      <c r="Q1065" s="316" t="s">
        <v>14</v>
      </c>
      <c r="R1065" s="316">
        <f>IFERROR(VLOOKUP(F1065,[1]Trainingsarten!$A$9:$N$84,14,FALSE),"")</f>
        <v>224.4</v>
      </c>
      <c r="S1065" s="317">
        <f t="shared" si="147"/>
        <v>1.5555555555555556</v>
      </c>
      <c r="T1065" s="393">
        <f t="shared" si="145"/>
        <v>28.67555206673379</v>
      </c>
      <c r="U1065" s="92">
        <f t="shared" si="143"/>
        <v>31.526370861344322</v>
      </c>
      <c r="V1065" s="318">
        <f t="shared" si="144"/>
        <v>8.6575691622202093</v>
      </c>
      <c r="W1065" s="321">
        <f t="shared" ref="W1065:W1128" si="148">T1065/U1065</f>
        <v>0.90957351839992373</v>
      </c>
      <c r="X1065" s="322"/>
      <c r="Y1065" s="323"/>
      <c r="Z1065" s="319"/>
      <c r="AA1065" s="324"/>
      <c r="AB1065" s="317"/>
    </row>
    <row r="1066" spans="2:28" x14ac:dyDescent="0.2">
      <c r="B1066" s="35" t="s">
        <v>9</v>
      </c>
      <c r="C1066" s="325">
        <v>44154</v>
      </c>
      <c r="D1066" s="319"/>
      <c r="E1066" s="2257"/>
      <c r="F1066" s="1912"/>
      <c r="G1066" s="1913"/>
      <c r="H1066" s="1914" t="str">
        <f>IFERROR(VLOOKUP(F1066,[1]Trainingsarten!$A$9:$K$84,10,FALSE),"")</f>
        <v/>
      </c>
      <c r="I1066" s="1915" t="str">
        <f t="shared" si="146"/>
        <v/>
      </c>
      <c r="J1066" s="1916"/>
      <c r="K1066" s="1917" t="str">
        <f>IFERROR(VLOOKUP(F1066,[1]Trainingsarten!$A$9:$K$84,11,FALSE),"0")</f>
        <v>0</v>
      </c>
      <c r="L1066" s="1916"/>
      <c r="M1066" s="1918"/>
      <c r="N1066" s="1919" t="str">
        <f t="shared" si="142"/>
        <v/>
      </c>
      <c r="O1066" s="1920"/>
      <c r="P1066" s="315" t="str">
        <f>IFERROR(VLOOKUP(F1066,[1]Trainingsarten!$A$9:$N$84,12,FALSE),"")</f>
        <v/>
      </c>
      <c r="Q1066" s="316" t="s">
        <v>14</v>
      </c>
      <c r="R1066" s="316" t="str">
        <f>IFERROR(VLOOKUP(F1066,[1]Trainingsarten!$A$9:$N$84,14,FALSE),"")</f>
        <v/>
      </c>
      <c r="S1066" s="317" t="str">
        <f t="shared" si="147"/>
        <v/>
      </c>
      <c r="T1066" s="393">
        <f t="shared" si="145"/>
        <v>24.579044628628964</v>
      </c>
      <c r="U1066" s="92">
        <f t="shared" si="143"/>
        <v>30.775742983693267</v>
      </c>
      <c r="V1066" s="318">
        <f t="shared" si="144"/>
        <v>2.8508187946105323</v>
      </c>
      <c r="W1066" s="321">
        <f t="shared" si="148"/>
        <v>0.79864991859505507</v>
      </c>
      <c r="X1066" s="322"/>
      <c r="Y1066" s="323"/>
      <c r="Z1066" s="319"/>
      <c r="AA1066" s="324"/>
      <c r="AB1066" s="317"/>
    </row>
    <row r="1067" spans="2:28" ht="16" thickBot="1" x14ac:dyDescent="0.25">
      <c r="B1067" s="36">
        <f>SUM(K1063:K1069)</f>
        <v>204</v>
      </c>
      <c r="C1067" s="325">
        <v>44155</v>
      </c>
      <c r="D1067" s="319">
        <v>157</v>
      </c>
      <c r="E1067" s="2257" t="s">
        <v>288</v>
      </c>
      <c r="F1067" s="1936" t="s">
        <v>278</v>
      </c>
      <c r="G1067" s="1913">
        <v>4.1967592592592591E-2</v>
      </c>
      <c r="H1067" s="1914">
        <v>11.13</v>
      </c>
      <c r="I1067" s="1915">
        <f t="shared" si="146"/>
        <v>3.7706731889121823E-3</v>
      </c>
      <c r="J1067" s="1916">
        <v>147</v>
      </c>
      <c r="K1067" s="1917">
        <v>67</v>
      </c>
      <c r="L1067" s="1916">
        <v>216</v>
      </c>
      <c r="M1067" s="1918"/>
      <c r="N1067" s="1919">
        <f t="shared" si="142"/>
        <v>1.0502956913545478</v>
      </c>
      <c r="O1067" s="1920" t="s">
        <v>276</v>
      </c>
      <c r="P1067" s="315">
        <f>IFERROR(VLOOKUP(F1067,[1]Trainingsarten!$A$9:$N$84,12,FALSE),"")</f>
        <v>205</v>
      </c>
      <c r="Q1067" s="316" t="s">
        <v>14</v>
      </c>
      <c r="R1067" s="316">
        <f>IFERROR(VLOOKUP(F1067,[1]Trainingsarten!$A$9:$N$84,14,FALSE),"")</f>
        <v>224.4</v>
      </c>
      <c r="S1067" s="317">
        <f t="shared" si="147"/>
        <v>1.4693877551020409</v>
      </c>
      <c r="T1067" s="393">
        <f t="shared" si="145"/>
        <v>30.639181110253396</v>
      </c>
      <c r="U1067" s="92">
        <f t="shared" si="143"/>
        <v>31.638225293605331</v>
      </c>
      <c r="V1067" s="318">
        <f t="shared" si="144"/>
        <v>6.1966983550643029</v>
      </c>
      <c r="W1067" s="321">
        <f t="shared" si="148"/>
        <v>0.96842287536419247</v>
      </c>
      <c r="X1067" s="322"/>
      <c r="Y1067" s="323"/>
      <c r="Z1067" s="319"/>
      <c r="AA1067" s="324"/>
      <c r="AB1067" s="317"/>
    </row>
    <row r="1068" spans="2:28" x14ac:dyDescent="0.2">
      <c r="B1068" s="37" t="s">
        <v>27</v>
      </c>
      <c r="C1068" s="325">
        <v>44156</v>
      </c>
      <c r="D1068" s="319"/>
      <c r="E1068" s="2257"/>
      <c r="F1068" s="1936"/>
      <c r="G1068" s="1913"/>
      <c r="H1068" s="1914" t="str">
        <f>IFERROR(VLOOKUP(F1068,[1]Trainingsarten!$A$9:$K$84,10,FALSE),"")</f>
        <v/>
      </c>
      <c r="I1068" s="1915" t="str">
        <f t="shared" si="146"/>
        <v/>
      </c>
      <c r="J1068" s="1916"/>
      <c r="K1068" s="1917" t="str">
        <f>IFERROR(VLOOKUP(F1068,[1]Trainingsarten!$A$9:$K$84,11,FALSE),"0")</f>
        <v>0</v>
      </c>
      <c r="L1068" s="1916"/>
      <c r="M1068" s="1918"/>
      <c r="N1068" s="1919" t="str">
        <f t="shared" si="142"/>
        <v/>
      </c>
      <c r="O1068" s="1920"/>
      <c r="P1068" s="315" t="str">
        <f>IFERROR(VLOOKUP(F1068,[1]Trainingsarten!$A$9:$N$84,12,FALSE),"")</f>
        <v/>
      </c>
      <c r="Q1068" s="316" t="s">
        <v>14</v>
      </c>
      <c r="R1068" s="316" t="str">
        <f>IFERROR(VLOOKUP(F1068,[1]Trainingsarten!$A$9:$N$84,14,FALSE),"")</f>
        <v/>
      </c>
      <c r="S1068" s="317" t="str">
        <f t="shared" si="147"/>
        <v/>
      </c>
      <c r="T1068" s="393">
        <f t="shared" si="145"/>
        <v>26.262155237360055</v>
      </c>
      <c r="U1068" s="92">
        <f t="shared" si="143"/>
        <v>30.884934215186156</v>
      </c>
      <c r="V1068" s="318">
        <f t="shared" si="144"/>
        <v>0.99904418335193412</v>
      </c>
      <c r="W1068" s="321">
        <f t="shared" si="148"/>
        <v>0.85032252471002268</v>
      </c>
      <c r="X1068" s="322"/>
      <c r="Y1068" s="323"/>
      <c r="Z1068" s="319"/>
      <c r="AA1068" s="324"/>
      <c r="AB1068" s="317"/>
    </row>
    <row r="1069" spans="2:28" ht="16" thickBot="1" x14ac:dyDescent="0.25">
      <c r="B1069" s="38">
        <f>AVERAGE(W1063:W1069)</f>
        <v>0.86790129663608451</v>
      </c>
      <c r="C1069" s="1921">
        <v>44157</v>
      </c>
      <c r="D1069" s="1922">
        <v>158</v>
      </c>
      <c r="E1069" s="2326" t="s">
        <v>40</v>
      </c>
      <c r="F1069" s="1937" t="s">
        <v>278</v>
      </c>
      <c r="G1069" s="1924">
        <v>4.0231481481481479E-2</v>
      </c>
      <c r="H1069" s="1925">
        <v>10.91</v>
      </c>
      <c r="I1069" s="1926">
        <f t="shared" si="146"/>
        <v>3.6875785042604472E-3</v>
      </c>
      <c r="J1069" s="1927">
        <v>140</v>
      </c>
      <c r="K1069" s="1928">
        <v>68</v>
      </c>
      <c r="L1069" s="1927">
        <v>221</v>
      </c>
      <c r="M1069" s="1929"/>
      <c r="N1069" s="1930">
        <f t="shared" si="142"/>
        <v>1.0509268506231446</v>
      </c>
      <c r="O1069" s="1931" t="s">
        <v>276</v>
      </c>
      <c r="P1069" s="341">
        <f>IFERROR(VLOOKUP(F1069,[1]Trainingsarten!$A$9:$N$84,12,FALSE),"")</f>
        <v>205</v>
      </c>
      <c r="Q1069" s="342" t="s">
        <v>14</v>
      </c>
      <c r="R1069" s="342">
        <f>IFERROR(VLOOKUP(F1069,[1]Trainingsarten!$A$9:$N$84,14,FALSE),"")</f>
        <v>224.4</v>
      </c>
      <c r="S1069" s="492">
        <f t="shared" si="147"/>
        <v>1.5785714285714285</v>
      </c>
      <c r="T1069" s="385">
        <f t="shared" si="145"/>
        <v>32.224704489165759</v>
      </c>
      <c r="U1069" s="343">
        <f t="shared" si="143"/>
        <v>31.768626257681724</v>
      </c>
      <c r="V1069" s="343">
        <f t="shared" si="144"/>
        <v>4.6227789778261013</v>
      </c>
      <c r="W1069" s="345">
        <f t="shared" si="148"/>
        <v>1.014356246561771</v>
      </c>
      <c r="X1069" s="322"/>
      <c r="Y1069" s="323"/>
      <c r="Z1069" s="319"/>
      <c r="AA1069" s="324"/>
      <c r="AB1069" s="317"/>
    </row>
    <row r="1070" spans="2:28" ht="16" thickBot="1" x14ac:dyDescent="0.25">
      <c r="B1070" s="1860">
        <f>B1063+1</f>
        <v>48</v>
      </c>
      <c r="C1070" s="389">
        <v>44158</v>
      </c>
      <c r="D1070" s="1940"/>
      <c r="E1070" s="2327"/>
      <c r="F1070" s="1863"/>
      <c r="G1070" s="1247"/>
      <c r="H1070" s="1248" t="str">
        <f>IFERROR(VLOOKUP(F1070,[1]Trainingsarten!$A$9:$K$84,10,FALSE),"")</f>
        <v/>
      </c>
      <c r="I1070" s="888" t="str">
        <f t="shared" si="146"/>
        <v/>
      </c>
      <c r="J1070" s="552"/>
      <c r="K1070" s="551" t="str">
        <f>IFERROR(VLOOKUP(F1070,[1]Trainingsarten!$A$9:$K$84,11,FALSE),"0")</f>
        <v>0</v>
      </c>
      <c r="L1070" s="552"/>
      <c r="M1070" s="809"/>
      <c r="N1070" s="69" t="str">
        <f t="shared" ref="N1070:N1133" si="149">IFERROR((L1070/67)/(1/(I1070*24)/3.6),"")</f>
        <v/>
      </c>
      <c r="O1070" s="1249"/>
      <c r="P1070" s="347" t="str">
        <f>IFERROR(VLOOKUP(F1070,[1]Trainingsarten!$A$9:$N$84,12,FALSE),"")</f>
        <v/>
      </c>
      <c r="Q1070" s="72" t="s">
        <v>14</v>
      </c>
      <c r="R1070" s="72" t="str">
        <f>IFERROR(VLOOKUP(F1070,[1]Trainingsarten!$A$9:$N$84,14,FALSE),"")</f>
        <v/>
      </c>
      <c r="S1070" s="1250" t="str">
        <f t="shared" si="147"/>
        <v/>
      </c>
      <c r="T1070" s="2">
        <f t="shared" si="145"/>
        <v>27.621175276427792</v>
      </c>
      <c r="U1070" s="4">
        <f t="shared" si="143"/>
        <v>31.012230394403588</v>
      </c>
      <c r="V1070" s="349">
        <f t="shared" si="144"/>
        <v>-0.45607823148403526</v>
      </c>
      <c r="W1070" s="350">
        <f t="shared" si="148"/>
        <v>0.89065426527375025</v>
      </c>
      <c r="X1070" s="322"/>
      <c r="Y1070" s="323"/>
      <c r="Z1070" s="319"/>
      <c r="AA1070" s="324"/>
      <c r="AB1070" s="317"/>
    </row>
    <row r="1071" spans="2:28" x14ac:dyDescent="0.2">
      <c r="B1071" s="1876" t="s">
        <v>26</v>
      </c>
      <c r="C1071" s="325">
        <v>44159</v>
      </c>
      <c r="D1071" s="319">
        <v>159</v>
      </c>
      <c r="E1071" s="2257" t="s">
        <v>40</v>
      </c>
      <c r="F1071" s="1912" t="s">
        <v>305</v>
      </c>
      <c r="G1071" s="1913">
        <v>3.7303240740740741E-2</v>
      </c>
      <c r="H1071" s="1914">
        <v>10.210000000000001</v>
      </c>
      <c r="I1071" s="1915">
        <f t="shared" si="146"/>
        <v>3.6535985054594257E-3</v>
      </c>
      <c r="J1071" s="1916">
        <v>144</v>
      </c>
      <c r="K1071" s="1917">
        <v>70</v>
      </c>
      <c r="L1071" s="1916">
        <v>223</v>
      </c>
      <c r="M1071" s="1918"/>
      <c r="N1071" s="1919">
        <f t="shared" si="149"/>
        <v>1.0506658675281768</v>
      </c>
      <c r="O1071" s="1920" t="s">
        <v>287</v>
      </c>
      <c r="P1071" s="315" t="str">
        <f>IFERROR(VLOOKUP(F1071,[1]Trainingsarten!$A$9:$N$84,12,FALSE),"")</f>
        <v/>
      </c>
      <c r="Q1071" s="316" t="s">
        <v>14</v>
      </c>
      <c r="R1071" s="316" t="str">
        <f>IFERROR(VLOOKUP(F1071,[1]Trainingsarten!$A$9:$N$84,14,FALSE),"")</f>
        <v/>
      </c>
      <c r="S1071" s="317">
        <f t="shared" si="147"/>
        <v>1.5486111111111112</v>
      </c>
      <c r="T1071" s="393">
        <f t="shared" si="145"/>
        <v>33.675293094080963</v>
      </c>
      <c r="U1071" s="92">
        <f t="shared" si="143"/>
        <v>31.940510623108263</v>
      </c>
      <c r="V1071" s="318">
        <f t="shared" si="144"/>
        <v>3.391055117975796</v>
      </c>
      <c r="W1071" s="321">
        <f t="shared" si="148"/>
        <v>1.0543129222773797</v>
      </c>
      <c r="X1071" s="322"/>
      <c r="Y1071" s="323"/>
      <c r="Z1071" s="319"/>
      <c r="AA1071" s="324"/>
      <c r="AB1071" s="317"/>
    </row>
    <row r="1072" spans="2:28" ht="16" thickBot="1" x14ac:dyDescent="0.25">
      <c r="B1072" s="33">
        <f>SUM(H1070:H1076)</f>
        <v>29.320000000000004</v>
      </c>
      <c r="C1072" s="325">
        <v>44160</v>
      </c>
      <c r="D1072" s="319"/>
      <c r="E1072" s="2257"/>
      <c r="F1072" s="1912"/>
      <c r="G1072" s="1913"/>
      <c r="H1072" s="1914" t="str">
        <f>IFERROR(VLOOKUP(F1072,[1]Trainingsarten!$A$9:$K$84,10,FALSE),"")</f>
        <v/>
      </c>
      <c r="I1072" s="1915" t="str">
        <f t="shared" si="146"/>
        <v/>
      </c>
      <c r="J1072" s="1916"/>
      <c r="K1072" s="1917" t="str">
        <f>IFERROR(VLOOKUP(F1072,[1]Trainingsarten!$A$9:$K$84,11,FALSE),"0")</f>
        <v>0</v>
      </c>
      <c r="L1072" s="1916"/>
      <c r="M1072" s="1918"/>
      <c r="N1072" s="1919" t="str">
        <f t="shared" si="149"/>
        <v/>
      </c>
      <c r="O1072" s="1920"/>
      <c r="P1072" s="315" t="str">
        <f>IFERROR(VLOOKUP(F1072,[1]Trainingsarten!$A$9:$N$84,12,FALSE),"")</f>
        <v/>
      </c>
      <c r="Q1072" s="316" t="s">
        <v>14</v>
      </c>
      <c r="R1072" s="316" t="str">
        <f>IFERROR(VLOOKUP(F1072,[1]Trainingsarten!$A$9:$N$84,14,FALSE),"")</f>
        <v/>
      </c>
      <c r="S1072" s="317" t="str">
        <f t="shared" si="147"/>
        <v/>
      </c>
      <c r="T1072" s="393">
        <f t="shared" si="145"/>
        <v>28.864536937783683</v>
      </c>
      <c r="U1072" s="92">
        <f t="shared" si="143"/>
        <v>31.18002227493902</v>
      </c>
      <c r="V1072" s="318">
        <f t="shared" si="144"/>
        <v>-1.7347824709727</v>
      </c>
      <c r="W1072" s="321">
        <f t="shared" si="148"/>
        <v>0.92573817565818706</v>
      </c>
      <c r="X1072" s="322"/>
      <c r="Y1072" s="323"/>
      <c r="Z1072" s="319"/>
      <c r="AA1072" s="324"/>
      <c r="AB1072" s="317"/>
    </row>
    <row r="1073" spans="2:28" x14ac:dyDescent="0.2">
      <c r="B1073" s="35" t="s">
        <v>9</v>
      </c>
      <c r="C1073" s="325">
        <v>44161</v>
      </c>
      <c r="D1073" s="319">
        <v>160</v>
      </c>
      <c r="E1073" s="2257" t="s">
        <v>40</v>
      </c>
      <c r="F1073" s="1912" t="s">
        <v>277</v>
      </c>
      <c r="G1073" s="1913">
        <v>3.30787037037037E-2</v>
      </c>
      <c r="H1073" s="1914">
        <v>9.06</v>
      </c>
      <c r="I1073" s="1915">
        <f t="shared" si="146"/>
        <v>3.6510710489739183E-3</v>
      </c>
      <c r="J1073" s="1916">
        <v>141</v>
      </c>
      <c r="K1073" s="1917">
        <v>57</v>
      </c>
      <c r="L1073" s="1916">
        <v>223</v>
      </c>
      <c r="M1073" s="1918"/>
      <c r="N1073" s="1919">
        <f t="shared" si="149"/>
        <v>1.0499390464894074</v>
      </c>
      <c r="O1073" s="1920" t="s">
        <v>302</v>
      </c>
      <c r="P1073" s="315">
        <f>IFERROR(VLOOKUP(F1073,[1]Trainingsarten!$A$9:$N$84,12,FALSE),"")</f>
        <v>205</v>
      </c>
      <c r="Q1073" s="316" t="s">
        <v>14</v>
      </c>
      <c r="R1073" s="316">
        <f>IFERROR(VLOOKUP(F1073,[1]Trainingsarten!$A$9:$N$84,14,FALSE),"")</f>
        <v>224.4</v>
      </c>
      <c r="S1073" s="317">
        <f t="shared" si="147"/>
        <v>1.5815602836879432</v>
      </c>
      <c r="T1073" s="393">
        <f t="shared" si="145"/>
        <v>32.883888803814585</v>
      </c>
      <c r="U1073" s="92">
        <f t="shared" si="143"/>
        <v>31.794783649345234</v>
      </c>
      <c r="V1073" s="318">
        <f t="shared" si="144"/>
        <v>2.3154853371553372</v>
      </c>
      <c r="W1073" s="321">
        <f t="shared" si="148"/>
        <v>1.034254208692871</v>
      </c>
      <c r="X1073" s="322"/>
      <c r="Y1073" s="323"/>
      <c r="Z1073" s="319"/>
      <c r="AA1073" s="324"/>
      <c r="AB1073" s="317"/>
    </row>
    <row r="1074" spans="2:28" ht="16" thickBot="1" x14ac:dyDescent="0.25">
      <c r="B1074" s="36">
        <f>SUM(K1070:K1076)</f>
        <v>188</v>
      </c>
      <c r="C1074" s="325">
        <v>44162</v>
      </c>
      <c r="D1074" s="319"/>
      <c r="E1074" s="2257"/>
      <c r="F1074" s="1936"/>
      <c r="G1074" s="1913"/>
      <c r="H1074" s="1914" t="str">
        <f>IFERROR(VLOOKUP(F1074,[1]Trainingsarten!$A$9:$K$84,10,FALSE),"")</f>
        <v/>
      </c>
      <c r="I1074" s="1915" t="str">
        <f t="shared" si="146"/>
        <v/>
      </c>
      <c r="J1074" s="1916"/>
      <c r="K1074" s="1917" t="str">
        <f>IFERROR(VLOOKUP(F1074,[1]Trainingsarten!$A$9:$K$84,11,FALSE),"0")</f>
        <v>0</v>
      </c>
      <c r="L1074" s="1916"/>
      <c r="M1074" s="1918"/>
      <c r="N1074" s="1919" t="str">
        <f t="shared" si="149"/>
        <v/>
      </c>
      <c r="O1074" s="1920"/>
      <c r="P1074" s="315" t="str">
        <f>IFERROR(VLOOKUP(F1074,[1]Trainingsarten!$A$9:$N$84,12,FALSE),"")</f>
        <v/>
      </c>
      <c r="Q1074" s="316" t="s">
        <v>14</v>
      </c>
      <c r="R1074" s="316" t="str">
        <f>IFERROR(VLOOKUP(F1074,[1]Trainingsarten!$A$9:$N$84,14,FALSE),"")</f>
        <v/>
      </c>
      <c r="S1074" s="317" t="str">
        <f t="shared" si="147"/>
        <v/>
      </c>
      <c r="T1074" s="393">
        <f t="shared" si="145"/>
        <v>28.186190403269645</v>
      </c>
      <c r="U1074" s="92">
        <f t="shared" si="143"/>
        <v>31.03776499102749</v>
      </c>
      <c r="V1074" s="318">
        <f t="shared" si="144"/>
        <v>-1.0891051544693511</v>
      </c>
      <c r="W1074" s="321">
        <f t="shared" si="148"/>
        <v>0.90812564665715501</v>
      </c>
      <c r="X1074" s="322"/>
      <c r="Y1074" s="323"/>
      <c r="Z1074" s="319"/>
      <c r="AA1074" s="324"/>
      <c r="AB1074" s="317"/>
    </row>
    <row r="1075" spans="2:28" x14ac:dyDescent="0.2">
      <c r="B1075" s="37" t="s">
        <v>27</v>
      </c>
      <c r="C1075" s="325">
        <v>44163</v>
      </c>
      <c r="D1075" s="319">
        <v>161</v>
      </c>
      <c r="E1075" s="2257" t="s">
        <v>40</v>
      </c>
      <c r="F1075" s="1936" t="s">
        <v>277</v>
      </c>
      <c r="G1075" s="1913">
        <v>3.847222222222222E-2</v>
      </c>
      <c r="H1075" s="1914">
        <v>10.050000000000001</v>
      </c>
      <c r="I1075" s="1915">
        <f t="shared" si="146"/>
        <v>3.8280818131564394E-3</v>
      </c>
      <c r="J1075" s="1916">
        <v>136</v>
      </c>
      <c r="K1075" s="1917">
        <v>61</v>
      </c>
      <c r="L1075" s="1916">
        <v>213</v>
      </c>
      <c r="M1075" s="1918"/>
      <c r="N1075" s="1919">
        <f t="shared" si="149"/>
        <v>1.0514769436400089</v>
      </c>
      <c r="O1075" s="1920" t="s">
        <v>302</v>
      </c>
      <c r="P1075" s="315">
        <f>IFERROR(VLOOKUP(F1075,[1]Trainingsarten!$A$9:$N$84,12,FALSE),"")</f>
        <v>205</v>
      </c>
      <c r="Q1075" s="316" t="s">
        <v>14</v>
      </c>
      <c r="R1075" s="316">
        <f>IFERROR(VLOOKUP(F1075,[1]Trainingsarten!$A$9:$N$84,14,FALSE),"")</f>
        <v>224.4</v>
      </c>
      <c r="S1075" s="317">
        <f t="shared" si="147"/>
        <v>1.5661764705882353</v>
      </c>
      <c r="T1075" s="393">
        <f t="shared" si="145"/>
        <v>32.87387748851684</v>
      </c>
      <c r="U1075" s="92">
        <f t="shared" si="143"/>
        <v>31.751151538860171</v>
      </c>
      <c r="V1075" s="318">
        <f t="shared" si="144"/>
        <v>2.8515745877578453</v>
      </c>
      <c r="W1075" s="321">
        <f t="shared" si="148"/>
        <v>1.0353601647575701</v>
      </c>
      <c r="X1075" s="322"/>
      <c r="Y1075" s="323"/>
      <c r="Z1075" s="319"/>
      <c r="AA1075" s="324"/>
      <c r="AB1075" s="317"/>
    </row>
    <row r="1076" spans="2:28" ht="16" thickBot="1" x14ac:dyDescent="0.25">
      <c r="B1076" s="38">
        <f>AVERAGE(W1070:W1076)</f>
        <v>0.96536315904970704</v>
      </c>
      <c r="C1076" s="150">
        <v>44164</v>
      </c>
      <c r="D1076" s="393"/>
      <c r="E1076" s="2261"/>
      <c r="F1076" s="1937"/>
      <c r="G1076" s="1257"/>
      <c r="H1076" s="1943" t="str">
        <f>IFERROR(VLOOKUP(F1076,[1]Trainingsarten!$A$9:$K$84,10,FALSE),"")</f>
        <v/>
      </c>
      <c r="I1076" s="1944" t="str">
        <f t="shared" si="146"/>
        <v/>
      </c>
      <c r="J1076" s="574"/>
      <c r="K1076" s="1946" t="str">
        <f>IFERROR(VLOOKUP(F1076,[1]Trainingsarten!$A$9:$K$84,11,FALSE),"0")</f>
        <v>0</v>
      </c>
      <c r="L1076" s="574"/>
      <c r="M1076" s="1947"/>
      <c r="N1076" s="1948" t="str">
        <f t="shared" si="149"/>
        <v/>
      </c>
      <c r="O1076" s="1949"/>
      <c r="P1076" s="90" t="str">
        <f>IFERROR(VLOOKUP(F1076,[1]Trainingsarten!$A$9:$N$84,12,FALSE),"")</f>
        <v/>
      </c>
      <c r="Q1076" s="91" t="s">
        <v>14</v>
      </c>
      <c r="R1076" s="91" t="str">
        <f>IFERROR(VLOOKUP(F1076,[1]Trainingsarten!$A$9:$N$84,14,FALSE),"")</f>
        <v/>
      </c>
      <c r="S1076" s="2033" t="str">
        <f t="shared" si="147"/>
        <v/>
      </c>
      <c r="T1076" s="393">
        <f t="shared" si="145"/>
        <v>28.177609275871575</v>
      </c>
      <c r="U1076" s="92">
        <f t="shared" si="143"/>
        <v>30.995171740315882</v>
      </c>
      <c r="V1076" s="92">
        <f t="shared" si="144"/>
        <v>-1.1227259496566688</v>
      </c>
      <c r="W1076" s="94">
        <f t="shared" si="148"/>
        <v>0.90909673003103697</v>
      </c>
      <c r="X1076" s="1987"/>
      <c r="Y1076" s="1988"/>
      <c r="AA1076" s="1990"/>
      <c r="AB1076" s="1991"/>
    </row>
    <row r="1077" spans="2:28" ht="16" thickBot="1" x14ac:dyDescent="0.25">
      <c r="B1077" s="1860">
        <f>B1070+1</f>
        <v>49</v>
      </c>
      <c r="C1077" s="1861">
        <v>44165</v>
      </c>
      <c r="D1077" s="2006">
        <v>162</v>
      </c>
      <c r="E1077" s="2340" t="s">
        <v>40</v>
      </c>
      <c r="F1077" s="1863" t="s">
        <v>277</v>
      </c>
      <c r="G1077" s="1864">
        <v>3.5289351851851856E-2</v>
      </c>
      <c r="H1077" s="1865">
        <v>9.57</v>
      </c>
      <c r="I1077" s="1866">
        <f t="shared" si="146"/>
        <v>3.6874975811757426E-3</v>
      </c>
      <c r="J1077" s="1867">
        <v>139</v>
      </c>
      <c r="K1077" s="1868">
        <v>60</v>
      </c>
      <c r="L1077" s="1867">
        <v>221</v>
      </c>
      <c r="M1077" s="1869"/>
      <c r="N1077" s="1870">
        <f t="shared" si="149"/>
        <v>1.0509037882686882</v>
      </c>
      <c r="O1077" s="1871" t="s">
        <v>302</v>
      </c>
      <c r="P1077" s="2008">
        <f>IFERROR(VLOOKUP(F1077,[1]Trainingsarten!$A$9:$N$84,12,FALSE),"")</f>
        <v>205</v>
      </c>
      <c r="Q1077" s="1873" t="s">
        <v>14</v>
      </c>
      <c r="R1077" s="1873">
        <f>IFERROR(VLOOKUP(F1077,[1]Trainingsarten!$A$9:$N$84,14,FALSE),"")</f>
        <v>224.4</v>
      </c>
      <c r="S1077" s="2035">
        <f t="shared" si="147"/>
        <v>1.5899280575539569</v>
      </c>
      <c r="T1077" s="1276">
        <f t="shared" si="145"/>
        <v>32.723665093604204</v>
      </c>
      <c r="U1077" s="1277">
        <f t="shared" si="143"/>
        <v>31.685762889355981</v>
      </c>
      <c r="V1077" s="2009">
        <f t="shared" si="144"/>
        <v>2.8175624644443076</v>
      </c>
      <c r="W1077" s="2010">
        <f t="shared" si="148"/>
        <v>1.0327561058849204</v>
      </c>
      <c r="X1077" s="1987"/>
      <c r="Y1077" s="1988"/>
      <c r="AA1077" s="1990"/>
      <c r="AB1077" s="1991"/>
    </row>
    <row r="1078" spans="2:28" x14ac:dyDescent="0.2">
      <c r="B1078" s="1876" t="s">
        <v>26</v>
      </c>
      <c r="C1078" s="1992">
        <v>44166</v>
      </c>
      <c r="D1078" s="1989"/>
      <c r="E1078" s="2335"/>
      <c r="F1078" s="1912"/>
      <c r="G1078" s="1913"/>
      <c r="H1078" s="1914" t="str">
        <f>IFERROR(VLOOKUP(F1078,[1]Trainingsarten!$A$9:$K$84,10,FALSE),"")</f>
        <v/>
      </c>
      <c r="I1078" s="1915" t="str">
        <f t="shared" si="146"/>
        <v/>
      </c>
      <c r="J1078" s="1916"/>
      <c r="K1078" s="1917" t="str">
        <f>IFERROR(VLOOKUP(F1078,[1]Trainingsarten!$A$9:$K$84,11,FALSE),"0")</f>
        <v>0</v>
      </c>
      <c r="L1078" s="1916"/>
      <c r="M1078" s="1918"/>
      <c r="N1078" s="1919" t="str">
        <f t="shared" si="149"/>
        <v/>
      </c>
      <c r="O1078" s="1920"/>
      <c r="P1078" s="315" t="str">
        <f>IFERROR(VLOOKUP(F1078,[1]Trainingsarten!$A$9:$N$84,12,FALSE),"")</f>
        <v/>
      </c>
      <c r="Q1078" s="316" t="s">
        <v>14</v>
      </c>
      <c r="R1078" s="316" t="str">
        <f>IFERROR(VLOOKUP(F1078,[1]Trainingsarten!$A$9:$N$84,14,FALSE),"")</f>
        <v/>
      </c>
      <c r="S1078" s="317" t="str">
        <f t="shared" si="147"/>
        <v/>
      </c>
      <c r="T1078" s="393">
        <f t="shared" si="145"/>
        <v>28.048855794517891</v>
      </c>
      <c r="U1078" s="92">
        <f t="shared" si="143"/>
        <v>30.931339963418935</v>
      </c>
      <c r="V1078" s="318">
        <f t="shared" si="144"/>
        <v>-1.0379022042482227</v>
      </c>
      <c r="W1078" s="321">
        <f t="shared" si="148"/>
        <v>0.90681023931358862</v>
      </c>
      <c r="X1078" s="322"/>
      <c r="Y1078" s="323"/>
      <c r="Z1078" s="319"/>
      <c r="AA1078" s="324"/>
      <c r="AB1078" s="317"/>
    </row>
    <row r="1079" spans="2:28" ht="16" thickBot="1" x14ac:dyDescent="0.25">
      <c r="B1079" s="33">
        <f>SUM(H1077:H1083)</f>
        <v>39.65</v>
      </c>
      <c r="C1079" s="325">
        <v>44167</v>
      </c>
      <c r="D1079" s="319">
        <v>163</v>
      </c>
      <c r="E1079" s="2257" t="s">
        <v>40</v>
      </c>
      <c r="F1079" s="1912" t="s">
        <v>277</v>
      </c>
      <c r="G1079" s="1913">
        <v>3.3564814814814818E-2</v>
      </c>
      <c r="H1079" s="1914">
        <v>9.36</v>
      </c>
      <c r="I1079" s="1915">
        <f t="shared" si="146"/>
        <v>3.5859844887622672E-3</v>
      </c>
      <c r="J1079" s="1916">
        <v>141</v>
      </c>
      <c r="K1079" s="1917">
        <v>60</v>
      </c>
      <c r="L1079" s="1916">
        <v>226</v>
      </c>
      <c r="M1079" s="1918"/>
      <c r="N1079" s="1919">
        <f t="shared" si="149"/>
        <v>1.0450950376323513</v>
      </c>
      <c r="O1079" s="1920" t="s">
        <v>276</v>
      </c>
      <c r="P1079" s="315">
        <f>IFERROR(VLOOKUP(F1079,[1]Trainingsarten!$A$9:$N$84,12,FALSE),"")</f>
        <v>205</v>
      </c>
      <c r="Q1079" s="316" t="s">
        <v>14</v>
      </c>
      <c r="R1079" s="316">
        <f>IFERROR(VLOOKUP(F1079,[1]Trainingsarten!$A$9:$N$84,14,FALSE),"")</f>
        <v>224.4</v>
      </c>
      <c r="S1079" s="317">
        <f t="shared" si="147"/>
        <v>1.6028368794326242</v>
      </c>
      <c r="T1079" s="393">
        <f t="shared" si="145"/>
        <v>32.613304966729622</v>
      </c>
      <c r="U1079" s="92">
        <f t="shared" si="143"/>
        <v>31.623450916670865</v>
      </c>
      <c r="V1079" s="318">
        <f t="shared" si="144"/>
        <v>2.8824841689010441</v>
      </c>
      <c r="W1079" s="321">
        <f t="shared" si="148"/>
        <v>1.0313012660340917</v>
      </c>
      <c r="X1079" s="322"/>
      <c r="Y1079" s="323"/>
      <c r="Z1079" s="319"/>
      <c r="AA1079" s="324"/>
      <c r="AB1079" s="317"/>
    </row>
    <row r="1080" spans="2:28" x14ac:dyDescent="0.2">
      <c r="B1080" s="35" t="s">
        <v>9</v>
      </c>
      <c r="C1080" s="325">
        <v>44168</v>
      </c>
      <c r="D1080" s="319">
        <v>164</v>
      </c>
      <c r="E1080" s="2257" t="s">
        <v>40</v>
      </c>
      <c r="F1080" s="1912" t="s">
        <v>278</v>
      </c>
      <c r="G1080" s="1913">
        <v>3.1782407407407405E-2</v>
      </c>
      <c r="H1080" s="1914">
        <v>9.09</v>
      </c>
      <c r="I1080" s="1915">
        <f t="shared" si="146"/>
        <v>3.4964144562604407E-3</v>
      </c>
      <c r="J1080" s="1916">
        <v>142</v>
      </c>
      <c r="K1080" s="1917">
        <v>60</v>
      </c>
      <c r="L1080" s="1916">
        <v>230</v>
      </c>
      <c r="M1080" s="1918"/>
      <c r="N1080" s="1919">
        <f t="shared" si="149"/>
        <v>1.0370260906687685</v>
      </c>
      <c r="O1080" s="1920" t="s">
        <v>294</v>
      </c>
      <c r="P1080" s="315">
        <f>IFERROR(VLOOKUP(F1080,[1]Trainingsarten!$A$9:$N$84,12,FALSE),"")</f>
        <v>205</v>
      </c>
      <c r="Q1080" s="316" t="s">
        <v>14</v>
      </c>
      <c r="R1080" s="316">
        <f>IFERROR(VLOOKUP(F1080,[1]Trainingsarten!$A$9:$N$84,14,FALSE),"")</f>
        <v>224.4</v>
      </c>
      <c r="S1080" s="317">
        <f t="shared" si="147"/>
        <v>1.619718309859155</v>
      </c>
      <c r="T1080" s="393">
        <f t="shared" si="145"/>
        <v>36.525689971482535</v>
      </c>
      <c r="U1080" s="92">
        <f t="shared" si="143"/>
        <v>32.299083037702509</v>
      </c>
      <c r="V1080" s="318">
        <f t="shared" si="144"/>
        <v>-0.98985405005875648</v>
      </c>
      <c r="W1080" s="321">
        <f t="shared" si="148"/>
        <v>1.1308584187621158</v>
      </c>
      <c r="X1080" s="322"/>
      <c r="Y1080" s="323"/>
      <c r="Z1080" s="319"/>
      <c r="AA1080" s="324"/>
      <c r="AB1080" s="317"/>
    </row>
    <row r="1081" spans="2:28" ht="16" thickBot="1" x14ac:dyDescent="0.25">
      <c r="B1081" s="36">
        <f>SUM(K1077:K1083)</f>
        <v>246</v>
      </c>
      <c r="C1081" s="325">
        <v>44169</v>
      </c>
      <c r="D1081" s="319"/>
      <c r="E1081" s="2257"/>
      <c r="F1081" s="1936"/>
      <c r="G1081" s="1913"/>
      <c r="H1081" s="1914" t="str">
        <f>IFERROR(VLOOKUP(F1081,[1]Trainingsarten!$A$9:$K$84,10,FALSE),"")</f>
        <v/>
      </c>
      <c r="I1081" s="1915" t="str">
        <f t="shared" si="146"/>
        <v/>
      </c>
      <c r="J1081" s="1916"/>
      <c r="K1081" s="1917" t="str">
        <f>IFERROR(VLOOKUP(F1081,[1]Trainingsarten!$A$9:$K$84,11,FALSE),"0")</f>
        <v>0</v>
      </c>
      <c r="L1081" s="1916"/>
      <c r="M1081" s="1918"/>
      <c r="N1081" s="1919" t="str">
        <f t="shared" si="149"/>
        <v/>
      </c>
      <c r="O1081" s="1920"/>
      <c r="P1081" s="315" t="str">
        <f>IFERROR(VLOOKUP(F1081,[1]Trainingsarten!$A$9:$N$84,12,FALSE),"")</f>
        <v/>
      </c>
      <c r="Q1081" s="316" t="s">
        <v>14</v>
      </c>
      <c r="R1081" s="316" t="str">
        <f>IFERROR(VLOOKUP(F1081,[1]Trainingsarten!$A$9:$N$84,14,FALSE),"")</f>
        <v/>
      </c>
      <c r="S1081" s="317" t="str">
        <f t="shared" si="147"/>
        <v/>
      </c>
      <c r="T1081" s="393">
        <f t="shared" si="145"/>
        <v>31.307734261270745</v>
      </c>
      <c r="U1081" s="92">
        <f t="shared" si="143"/>
        <v>31.530057251090543</v>
      </c>
      <c r="V1081" s="318">
        <f t="shared" si="144"/>
        <v>-4.2266069337800261</v>
      </c>
      <c r="W1081" s="321">
        <f t="shared" si="148"/>
        <v>0.99294885549844325</v>
      </c>
      <c r="X1081" s="322"/>
      <c r="Y1081" s="323"/>
      <c r="Z1081" s="319"/>
      <c r="AA1081" s="324"/>
      <c r="AB1081" s="317"/>
    </row>
    <row r="1082" spans="2:28" x14ac:dyDescent="0.2">
      <c r="B1082" s="37" t="s">
        <v>27</v>
      </c>
      <c r="C1082" s="325">
        <v>44170</v>
      </c>
      <c r="D1082" s="319"/>
      <c r="E1082" s="2257"/>
      <c r="F1082" s="1936"/>
      <c r="G1082" s="1913"/>
      <c r="H1082" s="1914" t="str">
        <f>IFERROR(VLOOKUP(F1082,[1]Trainingsarten!$A$9:$K$84,10,FALSE),"")</f>
        <v/>
      </c>
      <c r="I1082" s="1915" t="str">
        <f t="shared" si="146"/>
        <v/>
      </c>
      <c r="J1082" s="1916"/>
      <c r="K1082" s="1917" t="str">
        <f>IFERROR(VLOOKUP(F1082,[1]Trainingsarten!$A$9:$K$84,11,FALSE),"0")</f>
        <v>0</v>
      </c>
      <c r="L1082" s="1916"/>
      <c r="M1082" s="1918"/>
      <c r="N1082" s="1919" t="str">
        <f t="shared" si="149"/>
        <v/>
      </c>
      <c r="O1082" s="1920"/>
      <c r="P1082" s="315" t="str">
        <f>IFERROR(VLOOKUP(F1082,[1]Trainingsarten!$A$9:$N$84,12,FALSE),"")</f>
        <v/>
      </c>
      <c r="Q1082" s="316" t="s">
        <v>14</v>
      </c>
      <c r="R1082" s="316" t="str">
        <f>IFERROR(VLOOKUP(F1082,[1]Trainingsarten!$A$9:$N$84,14,FALSE),"")</f>
        <v/>
      </c>
      <c r="S1082" s="317" t="str">
        <f t="shared" si="147"/>
        <v/>
      </c>
      <c r="T1082" s="393">
        <f t="shared" si="145"/>
        <v>26.835200795374924</v>
      </c>
      <c r="U1082" s="92">
        <f t="shared" ref="U1082:U1145" si="150">U1081+(K1082-U1081)/42</f>
        <v>30.779341602255055</v>
      </c>
      <c r="V1082" s="318">
        <f t="shared" ref="V1082:V1145" si="151">U1081-T1081</f>
        <v>0.22232298981979781</v>
      </c>
      <c r="W1082" s="321">
        <f t="shared" si="148"/>
        <v>0.87185753165716962</v>
      </c>
      <c r="X1082" s="322"/>
      <c r="Y1082" s="323"/>
      <c r="Z1082" s="319"/>
      <c r="AA1082" s="324"/>
      <c r="AB1082" s="317"/>
    </row>
    <row r="1083" spans="2:28" ht="16" thickBot="1" x14ac:dyDescent="0.25">
      <c r="B1083" s="38">
        <f>AVERAGE(W1077:W1083)</f>
        <v>0.99888882101645315</v>
      </c>
      <c r="C1083" s="1921">
        <v>44171</v>
      </c>
      <c r="D1083" s="1922">
        <v>165</v>
      </c>
      <c r="E1083" s="2326" t="s">
        <v>288</v>
      </c>
      <c r="F1083" s="1937" t="s">
        <v>278</v>
      </c>
      <c r="G1083" s="1924">
        <v>4.6817129629629632E-2</v>
      </c>
      <c r="H1083" s="1925">
        <v>11.63</v>
      </c>
      <c r="I1083" s="1926">
        <f t="shared" si="146"/>
        <v>4.0255485494092545E-3</v>
      </c>
      <c r="J1083" s="1927">
        <v>139</v>
      </c>
      <c r="K1083" s="1928">
        <v>66</v>
      </c>
      <c r="L1083" s="1927">
        <v>201</v>
      </c>
      <c r="M1083" s="1929"/>
      <c r="N1083" s="1930">
        <f t="shared" si="149"/>
        <v>1.0434221840068789</v>
      </c>
      <c r="O1083" s="1931" t="s">
        <v>302</v>
      </c>
      <c r="P1083" s="341">
        <f>IFERROR(VLOOKUP(F1083,[1]Trainingsarten!$A$9:$N$84,12,FALSE),"")</f>
        <v>205</v>
      </c>
      <c r="Q1083" s="342" t="s">
        <v>14</v>
      </c>
      <c r="R1083" s="342">
        <f>IFERROR(VLOOKUP(F1083,[1]Trainingsarten!$A$9:$N$84,14,FALSE),"")</f>
        <v>224.4</v>
      </c>
      <c r="S1083" s="492">
        <f t="shared" si="147"/>
        <v>1.4460431654676258</v>
      </c>
      <c r="T1083" s="385">
        <f t="shared" ref="T1083:T1146" si="152">T1082+(K1083-T1082)/7</f>
        <v>32.430172110321365</v>
      </c>
      <c r="U1083" s="343">
        <f t="shared" si="150"/>
        <v>31.617928706963269</v>
      </c>
      <c r="V1083" s="343">
        <f t="shared" si="151"/>
        <v>3.9441408068801316</v>
      </c>
      <c r="W1083" s="345">
        <f t="shared" si="148"/>
        <v>1.0256893299648442</v>
      </c>
      <c r="X1083" s="322"/>
      <c r="Y1083" s="323"/>
      <c r="Z1083" s="319"/>
      <c r="AA1083" s="324"/>
      <c r="AB1083" s="317"/>
    </row>
    <row r="1084" spans="2:28" ht="16" thickBot="1" x14ac:dyDescent="0.25">
      <c r="B1084" s="1860">
        <f>B1077+1</f>
        <v>50</v>
      </c>
      <c r="C1084" s="389">
        <v>44172</v>
      </c>
      <c r="D1084" s="1940"/>
      <c r="E1084" s="2327"/>
      <c r="F1084" s="893"/>
      <c r="G1084" s="1247"/>
      <c r="H1084" s="1248" t="str">
        <f>IFERROR(VLOOKUP(F1084,[1]Trainingsarten!$A$9:$K$84,10,FALSE),"")</f>
        <v/>
      </c>
      <c r="I1084" s="888" t="str">
        <f t="shared" si="146"/>
        <v/>
      </c>
      <c r="J1084" s="552"/>
      <c r="K1084" s="551" t="str">
        <f>IFERROR(VLOOKUP(F1084,[1]Trainingsarten!$A$9:$K$84,11,FALSE),"0")</f>
        <v>0</v>
      </c>
      <c r="L1084" s="552"/>
      <c r="M1084" s="809"/>
      <c r="N1084" s="69" t="str">
        <f t="shared" si="149"/>
        <v/>
      </c>
      <c r="O1084" s="1249"/>
      <c r="P1084" s="347" t="str">
        <f>IFERROR(VLOOKUP(F1084,[1]Trainingsarten!$A$9:$N$84,12,FALSE),"")</f>
        <v/>
      </c>
      <c r="Q1084" s="72" t="s">
        <v>14</v>
      </c>
      <c r="R1084" s="72" t="str">
        <f>IFERROR(VLOOKUP(F1084,[1]Trainingsarten!$A$9:$N$84,14,FALSE),"")</f>
        <v/>
      </c>
      <c r="S1084" s="1250" t="str">
        <f t="shared" si="147"/>
        <v/>
      </c>
      <c r="T1084" s="2">
        <f t="shared" si="152"/>
        <v>27.797290380275456</v>
      </c>
      <c r="U1084" s="4">
        <f t="shared" si="150"/>
        <v>30.865120880607002</v>
      </c>
      <c r="V1084" s="349">
        <f t="shared" si="151"/>
        <v>-0.81224340335809586</v>
      </c>
      <c r="W1084" s="350">
        <f t="shared" si="148"/>
        <v>0.90060526533498508</v>
      </c>
      <c r="X1084" s="322"/>
      <c r="Y1084" s="323"/>
      <c r="Z1084" s="319"/>
      <c r="AA1084" s="324"/>
      <c r="AB1084" s="317"/>
    </row>
    <row r="1085" spans="2:28" x14ac:dyDescent="0.2">
      <c r="B1085" s="1859" t="s">
        <v>26</v>
      </c>
      <c r="C1085" s="325">
        <v>44173</v>
      </c>
      <c r="D1085" s="319">
        <v>166</v>
      </c>
      <c r="E1085" s="2257" t="s">
        <v>40</v>
      </c>
      <c r="F1085" s="1912" t="s">
        <v>278</v>
      </c>
      <c r="G1085" s="1913">
        <v>3.7534722222222219E-2</v>
      </c>
      <c r="H1085" s="1914">
        <v>10.09</v>
      </c>
      <c r="I1085" s="1915">
        <f t="shared" si="146"/>
        <v>3.7199922915978414E-3</v>
      </c>
      <c r="J1085" s="1916">
        <v>139</v>
      </c>
      <c r="K1085" s="1917">
        <v>62</v>
      </c>
      <c r="L1085" s="1916">
        <v>218</v>
      </c>
      <c r="M1085" s="1918"/>
      <c r="N1085" s="1919">
        <f t="shared" si="149"/>
        <v>1.0457731165776667</v>
      </c>
      <c r="O1085" s="1920" t="s">
        <v>302</v>
      </c>
      <c r="P1085" s="315">
        <f>IFERROR(VLOOKUP(F1085,[1]Trainingsarten!$A$9:$N$84,12,FALSE),"")</f>
        <v>205</v>
      </c>
      <c r="Q1085" s="316" t="s">
        <v>14</v>
      </c>
      <c r="R1085" s="316">
        <f>IFERROR(VLOOKUP(F1085,[1]Trainingsarten!$A$9:$N$84,14,FALSE),"")</f>
        <v>224.4</v>
      </c>
      <c r="S1085" s="317">
        <f t="shared" si="147"/>
        <v>1.5683453237410072</v>
      </c>
      <c r="T1085" s="393">
        <f t="shared" si="152"/>
        <v>32.683391754521821</v>
      </c>
      <c r="U1085" s="92">
        <f t="shared" si="150"/>
        <v>31.606427526306835</v>
      </c>
      <c r="V1085" s="318">
        <f t="shared" si="151"/>
        <v>3.0678305003315458</v>
      </c>
      <c r="W1085" s="321">
        <f t="shared" si="148"/>
        <v>1.0340742156739671</v>
      </c>
      <c r="X1085" s="322"/>
      <c r="Y1085" s="323"/>
      <c r="Z1085" s="319"/>
      <c r="AA1085" s="324"/>
      <c r="AB1085" s="317"/>
    </row>
    <row r="1086" spans="2:28" ht="16" thickBot="1" x14ac:dyDescent="0.25">
      <c r="B1086" s="33">
        <f>SUM(H1084:H1090)</f>
        <v>32.18</v>
      </c>
      <c r="C1086" s="325">
        <v>44174</v>
      </c>
      <c r="D1086" s="319"/>
      <c r="E1086" s="2257"/>
      <c r="F1086" s="1912"/>
      <c r="G1086" s="1913"/>
      <c r="H1086" s="1914" t="str">
        <f>IFERROR(VLOOKUP(F1086,[1]Trainingsarten!$A$9:$K$84,10,FALSE),"")</f>
        <v/>
      </c>
      <c r="I1086" s="1915" t="str">
        <f t="shared" si="146"/>
        <v/>
      </c>
      <c r="J1086" s="1916"/>
      <c r="K1086" s="1917" t="str">
        <f>IFERROR(VLOOKUP(F1086,[1]Trainingsarten!$A$9:$K$84,11,FALSE),"0")</f>
        <v>0</v>
      </c>
      <c r="L1086" s="1916"/>
      <c r="M1086" s="1918"/>
      <c r="N1086" s="1919" t="str">
        <f t="shared" si="149"/>
        <v/>
      </c>
      <c r="O1086" s="1920"/>
      <c r="P1086" s="315" t="str">
        <f>IFERROR(VLOOKUP(F1086,[1]Trainingsarten!$A$9:$N$84,12,FALSE),"")</f>
        <v/>
      </c>
      <c r="Q1086" s="316" t="s">
        <v>14</v>
      </c>
      <c r="R1086" s="316" t="str">
        <f>IFERROR(VLOOKUP(F1086,[1]Trainingsarten!$A$9:$N$84,14,FALSE),"")</f>
        <v/>
      </c>
      <c r="S1086" s="317" t="str">
        <f t="shared" si="147"/>
        <v/>
      </c>
      <c r="T1086" s="393">
        <f t="shared" si="152"/>
        <v>28.014335789590135</v>
      </c>
      <c r="U1086" s="92">
        <f t="shared" si="150"/>
        <v>30.853893537585243</v>
      </c>
      <c r="V1086" s="318">
        <f t="shared" si="151"/>
        <v>-1.0769642282149867</v>
      </c>
      <c r="W1086" s="321">
        <f t="shared" si="148"/>
        <v>0.90796760400641008</v>
      </c>
      <c r="X1086" s="322"/>
      <c r="Y1086" s="323"/>
      <c r="Z1086" s="319"/>
      <c r="AA1086" s="324"/>
      <c r="AB1086" s="317"/>
    </row>
    <row r="1087" spans="2:28" x14ac:dyDescent="0.2">
      <c r="B1087" s="35" t="s">
        <v>9</v>
      </c>
      <c r="C1087" s="325">
        <v>44175</v>
      </c>
      <c r="D1087" s="319">
        <v>167</v>
      </c>
      <c r="E1087" s="2257" t="s">
        <v>40</v>
      </c>
      <c r="F1087" s="1912" t="s">
        <v>277</v>
      </c>
      <c r="G1087" s="1913">
        <v>3.4756944444444444E-2</v>
      </c>
      <c r="H1087" s="1914">
        <v>9.69</v>
      </c>
      <c r="I1087" s="1915">
        <f t="shared" si="146"/>
        <v>3.5868879715628943E-3</v>
      </c>
      <c r="J1087" s="1916">
        <v>143</v>
      </c>
      <c r="K1087" s="1917">
        <v>62</v>
      </c>
      <c r="L1087" s="1916">
        <v>225</v>
      </c>
      <c r="M1087" s="1918"/>
      <c r="N1087" s="1919">
        <f t="shared" si="149"/>
        <v>1.0407328681669055</v>
      </c>
      <c r="O1087" s="1920" t="s">
        <v>276</v>
      </c>
      <c r="P1087" s="315">
        <f>IFERROR(VLOOKUP(F1087,[1]Trainingsarten!$A$9:$N$84,12,FALSE),"")</f>
        <v>205</v>
      </c>
      <c r="Q1087" s="316" t="s">
        <v>14</v>
      </c>
      <c r="R1087" s="316">
        <f>IFERROR(VLOOKUP(F1087,[1]Trainingsarten!$A$9:$N$84,14,FALSE),"")</f>
        <v>224.4</v>
      </c>
      <c r="S1087" s="317">
        <f t="shared" si="147"/>
        <v>1.5734265734265733</v>
      </c>
      <c r="T1087" s="393">
        <f t="shared" si="152"/>
        <v>32.869430676791545</v>
      </c>
      <c r="U1087" s="92">
        <f t="shared" si="150"/>
        <v>31.595467500976071</v>
      </c>
      <c r="V1087" s="318">
        <f t="shared" si="151"/>
        <v>2.8395577479951086</v>
      </c>
      <c r="W1087" s="321">
        <f t="shared" si="148"/>
        <v>1.0403210737671826</v>
      </c>
      <c r="X1087" s="322"/>
      <c r="Y1087" s="323"/>
      <c r="Z1087" s="319"/>
      <c r="AA1087" s="324"/>
      <c r="AB1087" s="317"/>
    </row>
    <row r="1088" spans="2:28" ht="16" thickBot="1" x14ac:dyDescent="0.25">
      <c r="B1088" s="36">
        <f>SUM(K1084:K1090)</f>
        <v>197</v>
      </c>
      <c r="C1088" s="325">
        <v>44176</v>
      </c>
      <c r="D1088" s="319"/>
      <c r="E1088" s="2257"/>
      <c r="F1088" s="1936"/>
      <c r="G1088" s="1913"/>
      <c r="H1088" s="1914" t="str">
        <f>IFERROR(VLOOKUP(F1088,[1]Trainingsarten!$A$9:$K$84,10,FALSE),"")</f>
        <v/>
      </c>
      <c r="I1088" s="1915" t="str">
        <f t="shared" si="146"/>
        <v/>
      </c>
      <c r="J1088" s="1916"/>
      <c r="K1088" s="1917" t="str">
        <f>IFERROR(VLOOKUP(F1088,[1]Trainingsarten!$A$9:$K$84,11,FALSE),"0")</f>
        <v>0</v>
      </c>
      <c r="L1088" s="1916"/>
      <c r="M1088" s="1918"/>
      <c r="N1088" s="1919" t="str">
        <f t="shared" si="149"/>
        <v/>
      </c>
      <c r="O1088" s="1920"/>
      <c r="P1088" s="315" t="str">
        <f>IFERROR(VLOOKUP(F1088,[1]Trainingsarten!$A$9:$N$84,12,FALSE),"")</f>
        <v/>
      </c>
      <c r="Q1088" s="316" t="s">
        <v>14</v>
      </c>
      <c r="R1088" s="316" t="str">
        <f>IFERROR(VLOOKUP(F1088,[1]Trainingsarten!$A$9:$N$84,14,FALSE),"")</f>
        <v/>
      </c>
      <c r="S1088" s="317" t="str">
        <f t="shared" si="147"/>
        <v/>
      </c>
      <c r="T1088" s="393">
        <f t="shared" si="152"/>
        <v>28.173797722964181</v>
      </c>
      <c r="U1088" s="92">
        <f t="shared" si="150"/>
        <v>30.843194465238547</v>
      </c>
      <c r="V1088" s="318">
        <f t="shared" si="151"/>
        <v>-1.2739631758154744</v>
      </c>
      <c r="W1088" s="321">
        <f t="shared" si="148"/>
        <v>0.91345265013703825</v>
      </c>
      <c r="X1088" s="322"/>
      <c r="Y1088" s="323"/>
      <c r="Z1088" s="319"/>
      <c r="AA1088" s="324"/>
      <c r="AB1088" s="317"/>
    </row>
    <row r="1089" spans="2:28" x14ac:dyDescent="0.2">
      <c r="B1089" s="37" t="s">
        <v>27</v>
      </c>
      <c r="C1089" s="325">
        <v>44177</v>
      </c>
      <c r="D1089" s="319"/>
      <c r="E1089" s="2257"/>
      <c r="F1089" s="1936"/>
      <c r="G1089" s="1913"/>
      <c r="H1089" s="1914" t="str">
        <f>IFERROR(VLOOKUP(F1089,[1]Trainingsarten!$A$9:$K$84,10,FALSE),"")</f>
        <v/>
      </c>
      <c r="I1089" s="1915" t="str">
        <f t="shared" si="146"/>
        <v/>
      </c>
      <c r="J1089" s="1916"/>
      <c r="K1089" s="1917" t="str">
        <f>IFERROR(VLOOKUP(F1089,[1]Trainingsarten!$A$9:$K$84,11,FALSE),"0")</f>
        <v>0</v>
      </c>
      <c r="L1089" s="1916"/>
      <c r="M1089" s="1918"/>
      <c r="N1089" s="1919" t="str">
        <f t="shared" si="149"/>
        <v/>
      </c>
      <c r="O1089" s="1920"/>
      <c r="P1089" s="315" t="str">
        <f>IFERROR(VLOOKUP(F1089,[1]Trainingsarten!$A$9:$N$84,12,FALSE),"")</f>
        <v/>
      </c>
      <c r="Q1089" s="316" t="s">
        <v>14</v>
      </c>
      <c r="R1089" s="316" t="str">
        <f>IFERROR(VLOOKUP(F1089,[1]Trainingsarten!$A$9:$N$84,14,FALSE),"")</f>
        <v/>
      </c>
      <c r="S1089" s="317" t="str">
        <f t="shared" si="147"/>
        <v/>
      </c>
      <c r="T1089" s="393">
        <f t="shared" si="152"/>
        <v>24.148969476826441</v>
      </c>
      <c r="U1089" s="92">
        <f t="shared" si="150"/>
        <v>30.108832692256676</v>
      </c>
      <c r="V1089" s="318">
        <f t="shared" si="151"/>
        <v>2.6693967422743654</v>
      </c>
      <c r="W1089" s="321">
        <f t="shared" si="148"/>
        <v>0.80205598548617996</v>
      </c>
      <c r="X1089" s="322"/>
      <c r="Y1089" s="323"/>
      <c r="Z1089" s="319"/>
      <c r="AA1089" s="324"/>
      <c r="AB1089" s="317"/>
    </row>
    <row r="1090" spans="2:28" ht="16" thickBot="1" x14ac:dyDescent="0.25">
      <c r="B1090" s="38">
        <f>AVERAGE(W1084:W1090)</f>
        <v>0.94262869889048206</v>
      </c>
      <c r="C1090" s="150">
        <v>44178</v>
      </c>
      <c r="D1090" s="393">
        <v>168</v>
      </c>
      <c r="E1090" s="2261" t="s">
        <v>288</v>
      </c>
      <c r="F1090" s="1950" t="s">
        <v>278</v>
      </c>
      <c r="G1090" s="1257">
        <v>4.8009259259259258E-2</v>
      </c>
      <c r="H1090" s="1943">
        <v>12.4</v>
      </c>
      <c r="I1090" s="1944">
        <f t="shared" si="146"/>
        <v>3.8717144563918757E-3</v>
      </c>
      <c r="J1090" s="574">
        <v>140</v>
      </c>
      <c r="K1090" s="1946">
        <v>73</v>
      </c>
      <c r="L1090" s="574">
        <v>208</v>
      </c>
      <c r="M1090" s="1947"/>
      <c r="N1090" s="1948">
        <f t="shared" si="149"/>
        <v>1.0384978334135773</v>
      </c>
      <c r="O1090" s="1949" t="s">
        <v>276</v>
      </c>
      <c r="P1090" s="90">
        <f>IFERROR(VLOOKUP(F1090,[1]Trainingsarten!$A$9:$N$84,12,FALSE),"")</f>
        <v>205</v>
      </c>
      <c r="Q1090" s="91" t="s">
        <v>14</v>
      </c>
      <c r="R1090" s="91">
        <f>IFERROR(VLOOKUP(F1090,[1]Trainingsarten!$A$9:$N$84,14,FALSE),"")</f>
        <v>224.4</v>
      </c>
      <c r="S1090" s="2033">
        <f t="shared" si="147"/>
        <v>1.4857142857142858</v>
      </c>
      <c r="T1090" s="393">
        <f t="shared" si="152"/>
        <v>31.127688122994094</v>
      </c>
      <c r="U1090" s="92">
        <f t="shared" si="150"/>
        <v>31.13005096148866</v>
      </c>
      <c r="V1090" s="92">
        <f t="shared" si="151"/>
        <v>5.9598632154302358</v>
      </c>
      <c r="W1090" s="94">
        <f t="shared" si="148"/>
        <v>0.99992409782761071</v>
      </c>
      <c r="X1090" s="1987"/>
      <c r="Y1090" s="1988"/>
      <c r="AA1090" s="1990"/>
      <c r="AB1090" s="1991"/>
    </row>
    <row r="1091" spans="2:28" ht="16" thickBot="1" x14ac:dyDescent="0.25">
      <c r="B1091" s="1841">
        <f>B1084+1</f>
        <v>51</v>
      </c>
      <c r="C1091" s="1842">
        <v>44179</v>
      </c>
      <c r="D1091" s="2037"/>
      <c r="E1091" s="2341"/>
      <c r="F1091" s="1844"/>
      <c r="G1091" s="1845"/>
      <c r="H1091" s="1846" t="str">
        <f>IFERROR(VLOOKUP(F1091,[1]Trainingsarten!$A$9:$K$84,10,FALSE),"")</f>
        <v/>
      </c>
      <c r="I1091" s="2038" t="str">
        <f t="shared" si="146"/>
        <v/>
      </c>
      <c r="J1091" s="1850"/>
      <c r="K1091" s="1849" t="str">
        <f>IFERROR(VLOOKUP(F1091,[1]Trainingsarten!$A$9:$K$84,11,FALSE),"0")</f>
        <v>0</v>
      </c>
      <c r="L1091" s="1850"/>
      <c r="M1091" s="1851"/>
      <c r="N1091" s="1852" t="str">
        <f t="shared" si="149"/>
        <v/>
      </c>
      <c r="O1091" s="1853"/>
      <c r="P1091" s="1854" t="str">
        <f>IFERROR(VLOOKUP(F1091,[1]Trainingsarten!$A$9:$N$84,12,FALSE),"")</f>
        <v/>
      </c>
      <c r="Q1091" s="1855" t="s">
        <v>14</v>
      </c>
      <c r="R1091" s="1855" t="str">
        <f>IFERROR(VLOOKUP(F1091,[1]Trainingsarten!$A$9:$N$84,14,FALSE),"")</f>
        <v/>
      </c>
      <c r="S1091" s="2039" t="str">
        <f t="shared" si="147"/>
        <v/>
      </c>
      <c r="T1091" s="2040">
        <f t="shared" si="152"/>
        <v>26.680875533994936</v>
      </c>
      <c r="U1091" s="1277">
        <f t="shared" si="150"/>
        <v>30.388859271929405</v>
      </c>
      <c r="V1091" s="2041">
        <f t="shared" si="151"/>
        <v>2.3628384945659775E-3</v>
      </c>
      <c r="W1091" s="2042">
        <f t="shared" si="148"/>
        <v>0.87798213467790209</v>
      </c>
      <c r="X1091" s="1987"/>
      <c r="Y1091" s="1988"/>
      <c r="AA1091" s="1990"/>
      <c r="AB1091" s="1991"/>
    </row>
    <row r="1092" spans="2:28" x14ac:dyDescent="0.2">
      <c r="B1092" s="1859" t="s">
        <v>26</v>
      </c>
      <c r="C1092" s="1992">
        <v>44180</v>
      </c>
      <c r="D1092" s="1989">
        <v>169</v>
      </c>
      <c r="E1092" s="2335" t="s">
        <v>40</v>
      </c>
      <c r="F1092" s="1912" t="s">
        <v>305</v>
      </c>
      <c r="G1092" s="1913">
        <v>3.9502314814814816E-2</v>
      </c>
      <c r="H1092" s="1914">
        <v>10.5</v>
      </c>
      <c r="I1092" s="1915">
        <f t="shared" si="146"/>
        <v>3.762125220458554E-3</v>
      </c>
      <c r="J1092" s="1916">
        <v>145</v>
      </c>
      <c r="K1092" s="1917">
        <v>70</v>
      </c>
      <c r="L1092" s="1916">
        <v>216</v>
      </c>
      <c r="M1092" s="1918"/>
      <c r="N1092" s="1919">
        <f t="shared" si="149"/>
        <v>1.0479147121535182</v>
      </c>
      <c r="O1092" s="1920" t="s">
        <v>276</v>
      </c>
      <c r="P1092" s="315" t="str">
        <f>IFERROR(VLOOKUP(F1092,[1]Trainingsarten!$A$9:$N$84,12,FALSE),"")</f>
        <v/>
      </c>
      <c r="Q1092" s="316" t="s">
        <v>14</v>
      </c>
      <c r="R1092" s="316" t="str">
        <f>IFERROR(VLOOKUP(F1092,[1]Trainingsarten!$A$9:$N$84,14,FALSE),"")</f>
        <v/>
      </c>
      <c r="S1092" s="317">
        <f t="shared" si="147"/>
        <v>1.4896551724137932</v>
      </c>
      <c r="T1092" s="393">
        <f t="shared" si="152"/>
        <v>32.869321886281377</v>
      </c>
      <c r="U1092" s="92">
        <f t="shared" si="150"/>
        <v>31.331981670216802</v>
      </c>
      <c r="V1092" s="318">
        <f t="shared" si="151"/>
        <v>3.7079837379344696</v>
      </c>
      <c r="W1092" s="321">
        <f t="shared" si="148"/>
        <v>1.0490661660741976</v>
      </c>
      <c r="X1092" s="322"/>
      <c r="Y1092" s="323"/>
      <c r="Z1092" s="319"/>
      <c r="AA1092" s="324"/>
      <c r="AB1092" s="317"/>
    </row>
    <row r="1093" spans="2:28" ht="16" thickBot="1" x14ac:dyDescent="0.25">
      <c r="B1093" s="33">
        <f>SUM(H1091:H1097)</f>
        <v>30</v>
      </c>
      <c r="C1093" s="325">
        <v>44181</v>
      </c>
      <c r="D1093" s="319"/>
      <c r="E1093" s="2257"/>
      <c r="F1093" s="1912"/>
      <c r="G1093" s="1913"/>
      <c r="H1093" s="1914"/>
      <c r="I1093" s="1915" t="str">
        <f t="shared" si="146"/>
        <v/>
      </c>
      <c r="J1093" s="1916"/>
      <c r="K1093" s="1917" t="str">
        <f>IFERROR(VLOOKUP(F1093,[1]Trainingsarten!$A$9:$K$84,11,FALSE),"0")</f>
        <v>0</v>
      </c>
      <c r="L1093" s="1916"/>
      <c r="M1093" s="1918"/>
      <c r="N1093" s="1919" t="str">
        <f t="shared" si="149"/>
        <v/>
      </c>
      <c r="O1093" s="1920"/>
      <c r="P1093" s="315" t="str">
        <f>IFERROR(VLOOKUP(F1093,[1]Trainingsarten!$A$9:$N$84,12,FALSE),"")</f>
        <v/>
      </c>
      <c r="Q1093" s="316" t="s">
        <v>14</v>
      </c>
      <c r="R1093" s="316" t="str">
        <f>IFERROR(VLOOKUP(F1093,[1]Trainingsarten!$A$9:$N$84,14,FALSE),"")</f>
        <v/>
      </c>
      <c r="S1093" s="317" t="str">
        <f t="shared" si="147"/>
        <v/>
      </c>
      <c r="T1093" s="393">
        <f t="shared" si="152"/>
        <v>28.173704473955468</v>
      </c>
      <c r="U1093" s="92">
        <f t="shared" si="150"/>
        <v>30.585982106640213</v>
      </c>
      <c r="V1093" s="318">
        <f t="shared" si="151"/>
        <v>-1.5373402160645746</v>
      </c>
      <c r="W1093" s="321">
        <f t="shared" si="148"/>
        <v>0.92113126777246623</v>
      </c>
      <c r="X1093" s="322"/>
      <c r="Y1093" s="323"/>
      <c r="Z1093" s="319"/>
      <c r="AA1093" s="324"/>
      <c r="AB1093" s="317"/>
    </row>
    <row r="1094" spans="2:28" x14ac:dyDescent="0.2">
      <c r="B1094" s="35" t="s">
        <v>9</v>
      </c>
      <c r="C1094" s="325">
        <v>44182</v>
      </c>
      <c r="D1094" s="319">
        <v>170</v>
      </c>
      <c r="E1094" s="2257" t="s">
        <v>40</v>
      </c>
      <c r="F1094" s="1912" t="s">
        <v>277</v>
      </c>
      <c r="G1094" s="1913">
        <v>3.4490740740740738E-2</v>
      </c>
      <c r="H1094" s="1914">
        <v>9.09</v>
      </c>
      <c r="I1094" s="1915">
        <f t="shared" si="146"/>
        <v>3.7943609175732384E-3</v>
      </c>
      <c r="J1094" s="1916">
        <v>140</v>
      </c>
      <c r="K1094" s="1917">
        <v>55</v>
      </c>
      <c r="L1094" s="1916">
        <v>214</v>
      </c>
      <c r="M1094" s="1918"/>
      <c r="N1094" s="1919">
        <f t="shared" si="149"/>
        <v>1.0471076958442112</v>
      </c>
      <c r="O1094" s="1920" t="s">
        <v>302</v>
      </c>
      <c r="P1094" s="315">
        <f>IFERROR(VLOOKUP(F1094,[1]Trainingsarten!$A$9:$N$84,12,FALSE),"")</f>
        <v>205</v>
      </c>
      <c r="Q1094" s="316" t="s">
        <v>14</v>
      </c>
      <c r="R1094" s="316">
        <f>IFERROR(VLOOKUP(F1094,[1]Trainingsarten!$A$9:$N$84,14,FALSE),"")</f>
        <v>224.4</v>
      </c>
      <c r="S1094" s="317">
        <f t="shared" si="147"/>
        <v>1.5285714285714285</v>
      </c>
      <c r="T1094" s="393">
        <f t="shared" si="152"/>
        <v>32.006032406247542</v>
      </c>
      <c r="U1094" s="92">
        <f t="shared" si="150"/>
        <v>31.167268246958304</v>
      </c>
      <c r="V1094" s="318">
        <f t="shared" si="151"/>
        <v>2.412277632684745</v>
      </c>
      <c r="W1094" s="321">
        <f t="shared" si="148"/>
        <v>1.0269116995638876</v>
      </c>
      <c r="X1094" s="322"/>
      <c r="Y1094" s="323"/>
      <c r="Z1094" s="319"/>
      <c r="AA1094" s="324"/>
      <c r="AB1094" s="317"/>
    </row>
    <row r="1095" spans="2:28" ht="16" thickBot="1" x14ac:dyDescent="0.25">
      <c r="B1095" s="36">
        <f>SUM(K1091:K1097)</f>
        <v>190</v>
      </c>
      <c r="C1095" s="325">
        <v>44183</v>
      </c>
      <c r="D1095" s="319"/>
      <c r="E1095" s="2257"/>
      <c r="F1095" s="1936"/>
      <c r="G1095" s="1913"/>
      <c r="H1095" s="1914" t="str">
        <f>IFERROR(VLOOKUP(F1095,[1]Trainingsarten!$A$9:$K$84,10,FALSE),"")</f>
        <v/>
      </c>
      <c r="I1095" s="1915" t="str">
        <f t="shared" si="146"/>
        <v/>
      </c>
      <c r="J1095" s="1916"/>
      <c r="K1095" s="1917" t="str">
        <f>IFERROR(VLOOKUP(F1095,[1]Trainingsarten!$A$9:$K$84,11,FALSE),"0")</f>
        <v>0</v>
      </c>
      <c r="L1095" s="1916"/>
      <c r="M1095" s="1918"/>
      <c r="N1095" s="1919" t="str">
        <f t="shared" si="149"/>
        <v/>
      </c>
      <c r="O1095" s="1920"/>
      <c r="P1095" s="315" t="str">
        <f>IFERROR(VLOOKUP(F1095,[1]Trainingsarten!$A$9:$N$84,12,FALSE),"")</f>
        <v/>
      </c>
      <c r="Q1095" s="316" t="s">
        <v>14</v>
      </c>
      <c r="R1095" s="316" t="str">
        <f>IFERROR(VLOOKUP(F1095,[1]Trainingsarten!$A$9:$N$84,14,FALSE),"")</f>
        <v/>
      </c>
      <c r="S1095" s="317" t="str">
        <f t="shared" si="147"/>
        <v/>
      </c>
      <c r="T1095" s="393">
        <f t="shared" si="152"/>
        <v>27.433742062497892</v>
      </c>
      <c r="U1095" s="92">
        <f t="shared" si="150"/>
        <v>30.425190431554537</v>
      </c>
      <c r="V1095" s="318">
        <f t="shared" si="151"/>
        <v>-0.8387641592892372</v>
      </c>
      <c r="W1095" s="321">
        <f t="shared" si="148"/>
        <v>0.90167856547073055</v>
      </c>
      <c r="X1095" s="322"/>
      <c r="Y1095" s="323"/>
      <c r="Z1095" s="319"/>
      <c r="AA1095" s="324"/>
      <c r="AB1095" s="317"/>
    </row>
    <row r="1096" spans="2:28" x14ac:dyDescent="0.2">
      <c r="B1096" s="37" t="s">
        <v>27</v>
      </c>
      <c r="C1096" s="325">
        <v>44184</v>
      </c>
      <c r="D1096" s="319">
        <v>171</v>
      </c>
      <c r="E1096" s="2257" t="s">
        <v>40</v>
      </c>
      <c r="F1096" s="1936" t="s">
        <v>278</v>
      </c>
      <c r="G1096" s="1913">
        <v>3.7962962962962962E-2</v>
      </c>
      <c r="H1096" s="1914">
        <v>10.41</v>
      </c>
      <c r="I1096" s="1915">
        <f t="shared" si="146"/>
        <v>3.6467783826093143E-3</v>
      </c>
      <c r="J1096" s="1916">
        <v>141</v>
      </c>
      <c r="K1096" s="1917">
        <v>65</v>
      </c>
      <c r="L1096" s="1916">
        <v>221</v>
      </c>
      <c r="M1096" s="1918"/>
      <c r="N1096" s="1919">
        <f t="shared" si="149"/>
        <v>1.0392991813267953</v>
      </c>
      <c r="O1096" s="1920" t="s">
        <v>302</v>
      </c>
      <c r="P1096" s="315">
        <f>IFERROR(VLOOKUP(F1096,[1]Trainingsarten!$A$9:$N$84,12,FALSE),"")</f>
        <v>205</v>
      </c>
      <c r="Q1096" s="316" t="s">
        <v>14</v>
      </c>
      <c r="R1096" s="316">
        <f>IFERROR(VLOOKUP(F1096,[1]Trainingsarten!$A$9:$N$84,14,FALSE),"")</f>
        <v>224.4</v>
      </c>
      <c r="S1096" s="317">
        <f t="shared" si="147"/>
        <v>1.5673758865248226</v>
      </c>
      <c r="T1096" s="393">
        <f t="shared" si="152"/>
        <v>32.800350339283909</v>
      </c>
      <c r="U1096" s="92">
        <f t="shared" si="150"/>
        <v>31.248400183184192</v>
      </c>
      <c r="V1096" s="318">
        <f t="shared" si="151"/>
        <v>2.9914483690566449</v>
      </c>
      <c r="W1096" s="321">
        <f t="shared" si="148"/>
        <v>1.0496649475493749</v>
      </c>
      <c r="X1096" s="322"/>
      <c r="Y1096" s="323"/>
      <c r="Z1096" s="319"/>
      <c r="AA1096" s="324"/>
      <c r="AB1096" s="317"/>
    </row>
    <row r="1097" spans="2:28" ht="16" thickBot="1" x14ac:dyDescent="0.25">
      <c r="B1097" s="38">
        <f>AVERAGE(W1091:W1097)</f>
        <v>0.9640131154607261</v>
      </c>
      <c r="C1097" s="1921">
        <v>44185</v>
      </c>
      <c r="D1097" s="1922"/>
      <c r="E1097" s="2326"/>
      <c r="F1097" s="1937"/>
      <c r="G1097" s="1924"/>
      <c r="H1097" s="1925" t="str">
        <f>IFERROR(VLOOKUP(F1097,[1]Trainingsarten!$A$9:$K$84,10,FALSE),"")</f>
        <v/>
      </c>
      <c r="I1097" s="1926" t="str">
        <f t="shared" si="146"/>
        <v/>
      </c>
      <c r="J1097" s="1927"/>
      <c r="K1097" s="1928" t="str">
        <f>IFERROR(VLOOKUP(F1097,[1]Trainingsarten!$A$9:$K$84,11,FALSE),"0")</f>
        <v>0</v>
      </c>
      <c r="L1097" s="1927"/>
      <c r="M1097" s="1929"/>
      <c r="N1097" s="1930" t="str">
        <f t="shared" si="149"/>
        <v/>
      </c>
      <c r="O1097" s="1931"/>
      <c r="P1097" s="341" t="str">
        <f>IFERROR(VLOOKUP(F1097,[1]Trainingsarten!$A$9:$N$84,12,FALSE),"")</f>
        <v/>
      </c>
      <c r="Q1097" s="342" t="s">
        <v>14</v>
      </c>
      <c r="R1097" s="342" t="str">
        <f>IFERROR(VLOOKUP(F1097,[1]Trainingsarten!$A$9:$N$84,14,FALSE),"")</f>
        <v/>
      </c>
      <c r="S1097" s="492" t="str">
        <f t="shared" si="147"/>
        <v/>
      </c>
      <c r="T1097" s="385">
        <f t="shared" si="152"/>
        <v>28.114586005100492</v>
      </c>
      <c r="U1097" s="343">
        <f t="shared" si="150"/>
        <v>30.50439065501314</v>
      </c>
      <c r="V1097" s="343">
        <f t="shared" si="151"/>
        <v>-1.5519501560997178</v>
      </c>
      <c r="W1097" s="345">
        <f t="shared" si="148"/>
        <v>0.9216570271165242</v>
      </c>
      <c r="X1097" s="322"/>
      <c r="Y1097" s="323"/>
      <c r="Z1097" s="319"/>
      <c r="AA1097" s="324"/>
      <c r="AB1097" s="317"/>
    </row>
    <row r="1098" spans="2:28" ht="16" thickBot="1" x14ac:dyDescent="0.25">
      <c r="B1098" s="1841">
        <f>B1091+1</f>
        <v>52</v>
      </c>
      <c r="C1098" s="389">
        <v>44186</v>
      </c>
      <c r="D1098" s="1940">
        <v>172</v>
      </c>
      <c r="E1098" s="2327" t="s">
        <v>40</v>
      </c>
      <c r="F1098" s="893" t="s">
        <v>278</v>
      </c>
      <c r="G1098" s="1247">
        <v>3.6608796296296299E-2</v>
      </c>
      <c r="H1098" s="1248">
        <v>9.93</v>
      </c>
      <c r="I1098" s="888">
        <f t="shared" si="146"/>
        <v>3.6866864346723365E-3</v>
      </c>
      <c r="J1098" s="552">
        <v>141</v>
      </c>
      <c r="K1098" s="551">
        <v>61</v>
      </c>
      <c r="L1098" s="552">
        <v>219</v>
      </c>
      <c r="M1098" s="809"/>
      <c r="N1098" s="69">
        <f t="shared" si="149"/>
        <v>1.0411642692880014</v>
      </c>
      <c r="O1098" s="1249" t="s">
        <v>302</v>
      </c>
      <c r="P1098" s="347">
        <f>IFERROR(VLOOKUP(F1098,[1]Trainingsarten!$A$9:$N$84,12,FALSE),"")</f>
        <v>205</v>
      </c>
      <c r="Q1098" s="72" t="s">
        <v>14</v>
      </c>
      <c r="R1098" s="72">
        <f>IFERROR(VLOOKUP(F1098,[1]Trainingsarten!$A$9:$N$84,14,FALSE),"")</f>
        <v>224.4</v>
      </c>
      <c r="S1098" s="1250">
        <f t="shared" si="147"/>
        <v>1.553191489361702</v>
      </c>
      <c r="T1098" s="2">
        <f t="shared" si="152"/>
        <v>32.812502290086137</v>
      </c>
      <c r="U1098" s="4">
        <f t="shared" si="150"/>
        <v>31.230476591798542</v>
      </c>
      <c r="V1098" s="349">
        <f t="shared" si="151"/>
        <v>2.389804649912648</v>
      </c>
      <c r="W1098" s="350">
        <f t="shared" si="148"/>
        <v>1.0506564699272969</v>
      </c>
      <c r="X1098" s="322"/>
      <c r="Y1098" s="323"/>
      <c r="Z1098" s="319"/>
      <c r="AA1098" s="324"/>
      <c r="AB1098" s="317"/>
    </row>
    <row r="1099" spans="2:28" x14ac:dyDescent="0.2">
      <c r="B1099" s="1840" t="s">
        <v>26</v>
      </c>
      <c r="C1099" s="325">
        <v>44187</v>
      </c>
      <c r="D1099" s="319"/>
      <c r="E1099" s="2257"/>
      <c r="F1099" s="1912"/>
      <c r="G1099" s="1913"/>
      <c r="H1099" s="1914" t="str">
        <f>IFERROR(VLOOKUP(F1099,[1]Trainingsarten!$A$9:$K$84,10,FALSE),"")</f>
        <v/>
      </c>
      <c r="I1099" s="1915" t="str">
        <f t="shared" si="146"/>
        <v/>
      </c>
      <c r="J1099" s="1916"/>
      <c r="K1099" s="1917" t="str">
        <f>IFERROR(VLOOKUP(F1099,[1]Trainingsarten!$A$9:$K$84,11,FALSE),"0")</f>
        <v>0</v>
      </c>
      <c r="L1099" s="1916"/>
      <c r="M1099" s="1918"/>
      <c r="N1099" s="1919" t="str">
        <f t="shared" si="149"/>
        <v/>
      </c>
      <c r="O1099" s="1920"/>
      <c r="P1099" s="315" t="str">
        <f>IFERROR(VLOOKUP(F1099,[1]Trainingsarten!$A$9:$N$84,12,FALSE),"")</f>
        <v/>
      </c>
      <c r="Q1099" s="316" t="s">
        <v>14</v>
      </c>
      <c r="R1099" s="316" t="str">
        <f>IFERROR(VLOOKUP(F1099,[1]Trainingsarten!$A$9:$N$84,14,FALSE),"")</f>
        <v/>
      </c>
      <c r="S1099" s="317" t="str">
        <f t="shared" si="147"/>
        <v/>
      </c>
      <c r="T1099" s="393">
        <f t="shared" si="152"/>
        <v>28.125001962930973</v>
      </c>
      <c r="U1099" s="92">
        <f t="shared" si="150"/>
        <v>30.486893815803338</v>
      </c>
      <c r="V1099" s="318">
        <f t="shared" si="151"/>
        <v>-1.5820256982875947</v>
      </c>
      <c r="W1099" s="321">
        <f t="shared" si="148"/>
        <v>0.92252763213128508</v>
      </c>
      <c r="X1099" s="322"/>
      <c r="Y1099" s="323"/>
      <c r="Z1099" s="319"/>
      <c r="AA1099" s="324"/>
      <c r="AB1099" s="317"/>
    </row>
    <row r="1100" spans="2:28" ht="16" thickBot="1" x14ac:dyDescent="0.25">
      <c r="B1100" s="33">
        <f>SUM(H1098:H1104)</f>
        <v>42.85</v>
      </c>
      <c r="C1100" s="325">
        <v>44188</v>
      </c>
      <c r="D1100" s="319">
        <v>173</v>
      </c>
      <c r="E1100" s="2257" t="s">
        <v>288</v>
      </c>
      <c r="F1100" s="1912" t="s">
        <v>278</v>
      </c>
      <c r="G1100" s="1913">
        <v>4.614583333333333E-2</v>
      </c>
      <c r="H1100" s="1914">
        <v>11.72</v>
      </c>
      <c r="I1100" s="1915">
        <f t="shared" ref="I1100:I1163" si="153">IFERROR(G1100/H1100,"")</f>
        <v>3.9373577929465295E-3</v>
      </c>
      <c r="J1100" s="1916">
        <v>144</v>
      </c>
      <c r="K1100" s="1917">
        <v>68</v>
      </c>
      <c r="L1100" s="1916">
        <v>206</v>
      </c>
      <c r="M1100" s="1918"/>
      <c r="N1100" s="1919">
        <f t="shared" si="149"/>
        <v>1.045950282716112</v>
      </c>
      <c r="O1100" s="1920" t="s">
        <v>302</v>
      </c>
      <c r="P1100" s="315">
        <f>IFERROR(VLOOKUP(F1100,[1]Trainingsarten!$A$9:$N$84,12,FALSE),"")</f>
        <v>205</v>
      </c>
      <c r="Q1100" s="316" t="s">
        <v>14</v>
      </c>
      <c r="R1100" s="316">
        <f>IFERROR(VLOOKUP(F1100,[1]Trainingsarten!$A$9:$N$84,14,FALSE),"")</f>
        <v>224.4</v>
      </c>
      <c r="S1100" s="317">
        <f t="shared" si="147"/>
        <v>1.4305555555555556</v>
      </c>
      <c r="T1100" s="393">
        <f t="shared" si="152"/>
        <v>33.821430253940832</v>
      </c>
      <c r="U1100" s="92">
        <f t="shared" si="150"/>
        <v>31.380063010665165</v>
      </c>
      <c r="V1100" s="318">
        <f t="shared" si="151"/>
        <v>2.3618918528723647</v>
      </c>
      <c r="W1100" s="321">
        <f t="shared" si="148"/>
        <v>1.0777999471335007</v>
      </c>
      <c r="X1100" s="322"/>
      <c r="Y1100" s="323"/>
      <c r="Z1100" s="319"/>
      <c r="AA1100" s="324"/>
      <c r="AB1100" s="317"/>
    </row>
    <row r="1101" spans="2:28" x14ac:dyDescent="0.2">
      <c r="B1101" s="35" t="s">
        <v>9</v>
      </c>
      <c r="C1101" s="325">
        <v>44189</v>
      </c>
      <c r="D1101" s="319"/>
      <c r="E1101" s="2257"/>
      <c r="F1101" s="1912"/>
      <c r="G1101" s="1913"/>
      <c r="H1101" s="1914" t="str">
        <f>IFERROR(VLOOKUP(F1101,[1]Trainingsarten!$A$9:$K$84,10,FALSE),"")</f>
        <v/>
      </c>
      <c r="I1101" s="1915" t="str">
        <f t="shared" si="153"/>
        <v/>
      </c>
      <c r="J1101" s="1916"/>
      <c r="K1101" s="1917" t="str">
        <f>IFERROR(VLOOKUP(F1101,[1]Trainingsarten!$A$9:$K$84,11,FALSE),"0")</f>
        <v>0</v>
      </c>
      <c r="L1101" s="1916"/>
      <c r="M1101" s="1918"/>
      <c r="N1101" s="1919" t="str">
        <f t="shared" si="149"/>
        <v/>
      </c>
      <c r="O1101" s="1920"/>
      <c r="P1101" s="315" t="str">
        <f>IFERROR(VLOOKUP(F1101,[1]Trainingsarten!$A$9:$N$84,12,FALSE),"")</f>
        <v/>
      </c>
      <c r="Q1101" s="316" t="s">
        <v>14</v>
      </c>
      <c r="R1101" s="316" t="str">
        <f>IFERROR(VLOOKUP(F1101,[1]Trainingsarten!$A$9:$N$84,14,FALSE),"")</f>
        <v/>
      </c>
      <c r="S1101" s="317" t="str">
        <f t="shared" si="147"/>
        <v/>
      </c>
      <c r="T1101" s="393">
        <f t="shared" si="152"/>
        <v>28.989797360520711</v>
      </c>
      <c r="U1101" s="92">
        <f t="shared" si="150"/>
        <v>30.632918653268376</v>
      </c>
      <c r="V1101" s="318">
        <f t="shared" si="151"/>
        <v>-2.4413672432756677</v>
      </c>
      <c r="W1101" s="321">
        <f t="shared" si="148"/>
        <v>0.94636092919039072</v>
      </c>
      <c r="X1101" s="322"/>
      <c r="Y1101" s="323"/>
      <c r="Z1101" s="319"/>
      <c r="AA1101" s="324"/>
      <c r="AB1101" s="317"/>
    </row>
    <row r="1102" spans="2:28" ht="16" thickBot="1" x14ac:dyDescent="0.25">
      <c r="B1102" s="36">
        <f>SUM(K1098:K1104)</f>
        <v>253</v>
      </c>
      <c r="C1102" s="325">
        <v>44190</v>
      </c>
      <c r="D1102" s="319">
        <v>174</v>
      </c>
      <c r="E1102" s="2257" t="s">
        <v>288</v>
      </c>
      <c r="F1102" s="1936" t="s">
        <v>277</v>
      </c>
      <c r="G1102" s="1913">
        <v>3.953703703703703E-2</v>
      </c>
      <c r="H1102" s="1914">
        <v>10.1</v>
      </c>
      <c r="I1102" s="1915">
        <f t="shared" si="153"/>
        <v>3.9145581224789144E-3</v>
      </c>
      <c r="J1102" s="1916">
        <v>140</v>
      </c>
      <c r="K1102" s="1917">
        <v>59</v>
      </c>
      <c r="L1102" s="1916">
        <v>206</v>
      </c>
      <c r="M1102" s="1918"/>
      <c r="N1102" s="1919">
        <f t="shared" si="149"/>
        <v>1.0398936013004285</v>
      </c>
      <c r="O1102" s="1920" t="s">
        <v>302</v>
      </c>
      <c r="P1102" s="315">
        <f>IFERROR(VLOOKUP(F1102,[1]Trainingsarten!$A$9:$N$84,12,FALSE),"")</f>
        <v>205</v>
      </c>
      <c r="Q1102" s="316" t="s">
        <v>14</v>
      </c>
      <c r="R1102" s="316">
        <f>IFERROR(VLOOKUP(F1102,[1]Trainingsarten!$A$9:$N$84,14,FALSE),"")</f>
        <v>224.4</v>
      </c>
      <c r="S1102" s="317">
        <f t="shared" si="147"/>
        <v>1.4714285714285715</v>
      </c>
      <c r="T1102" s="393">
        <f t="shared" si="152"/>
        <v>33.276969166160612</v>
      </c>
      <c r="U1102" s="92">
        <f t="shared" si="150"/>
        <v>31.308325352000082</v>
      </c>
      <c r="V1102" s="318">
        <f t="shared" si="151"/>
        <v>1.6431212927476651</v>
      </c>
      <c r="W1102" s="321">
        <f t="shared" si="148"/>
        <v>1.0628792435247503</v>
      </c>
      <c r="X1102" s="322"/>
      <c r="Y1102" s="323"/>
      <c r="Z1102" s="319"/>
      <c r="AA1102" s="324"/>
      <c r="AB1102" s="317"/>
    </row>
    <row r="1103" spans="2:28" x14ac:dyDescent="0.2">
      <c r="B1103" s="37" t="s">
        <v>27</v>
      </c>
      <c r="C1103" s="325">
        <v>44191</v>
      </c>
      <c r="D1103" s="319"/>
      <c r="E1103" s="2257"/>
      <c r="F1103" s="1936"/>
      <c r="G1103" s="1913"/>
      <c r="H1103" s="1914" t="str">
        <f>IFERROR(VLOOKUP(F1103,[1]Trainingsarten!$A$9:$K$84,10,FALSE),"")</f>
        <v/>
      </c>
      <c r="I1103" s="1915" t="str">
        <f t="shared" si="153"/>
        <v/>
      </c>
      <c r="J1103" s="1916"/>
      <c r="K1103" s="1917" t="str">
        <f>IFERROR(VLOOKUP(F1103,[1]Trainingsarten!$A$9:$K$84,11,FALSE),"0")</f>
        <v>0</v>
      </c>
      <c r="L1103" s="1916"/>
      <c r="M1103" s="1918"/>
      <c r="N1103" s="1919" t="str">
        <f t="shared" si="149"/>
        <v/>
      </c>
      <c r="O1103" s="1920"/>
      <c r="P1103" s="315" t="str">
        <f>IFERROR(VLOOKUP(F1103,[1]Trainingsarten!$A$9:$N$84,12,FALSE),"")</f>
        <v/>
      </c>
      <c r="Q1103" s="316" t="s">
        <v>14</v>
      </c>
      <c r="R1103" s="316" t="str">
        <f>IFERROR(VLOOKUP(F1103,[1]Trainingsarten!$A$9:$N$84,14,FALSE),"")</f>
        <v/>
      </c>
      <c r="S1103" s="317" t="str">
        <f t="shared" si="147"/>
        <v/>
      </c>
      <c r="T1103" s="393">
        <f t="shared" si="152"/>
        <v>28.523116428137669</v>
      </c>
      <c r="U1103" s="92">
        <f t="shared" si="150"/>
        <v>30.562889034095317</v>
      </c>
      <c r="V1103" s="318">
        <f t="shared" si="151"/>
        <v>-1.9686438141605294</v>
      </c>
      <c r="W1103" s="321">
        <f t="shared" si="148"/>
        <v>0.93325982358270776</v>
      </c>
      <c r="X1103" s="322"/>
      <c r="Y1103" s="323"/>
      <c r="Z1103" s="319"/>
      <c r="AA1103" s="324"/>
      <c r="AB1103" s="317"/>
    </row>
    <row r="1104" spans="2:28" ht="16" thickBot="1" x14ac:dyDescent="0.25">
      <c r="B1104" s="38">
        <f>AVERAGE(W1098:W1104)</f>
        <v>1.0097723645426344</v>
      </c>
      <c r="C1104" s="150">
        <v>44192</v>
      </c>
      <c r="D1104" s="393">
        <v>175</v>
      </c>
      <c r="E1104" s="2261" t="s">
        <v>288</v>
      </c>
      <c r="F1104" s="1950" t="s">
        <v>278</v>
      </c>
      <c r="G1104" s="1257">
        <v>4.2569444444444444E-2</v>
      </c>
      <c r="H1104" s="1943">
        <v>11.1</v>
      </c>
      <c r="I1104" s="1944">
        <f t="shared" si="153"/>
        <v>3.835085085085085E-3</v>
      </c>
      <c r="J1104" s="574">
        <v>137</v>
      </c>
      <c r="K1104" s="1946">
        <v>65</v>
      </c>
      <c r="L1104" s="574">
        <v>210</v>
      </c>
      <c r="M1104" s="1947"/>
      <c r="N1104" s="1948">
        <f t="shared" si="149"/>
        <v>1.0385639370713999</v>
      </c>
      <c r="O1104" s="1949" t="s">
        <v>276</v>
      </c>
      <c r="P1104" s="90">
        <f>IFERROR(VLOOKUP(F1104,[1]Trainingsarten!$A$9:$N$84,12,FALSE),"")</f>
        <v>205</v>
      </c>
      <c r="Q1104" s="91" t="s">
        <v>14</v>
      </c>
      <c r="R1104" s="91">
        <f>IFERROR(VLOOKUP(F1104,[1]Trainingsarten!$A$9:$N$84,14,FALSE),"")</f>
        <v>224.4</v>
      </c>
      <c r="S1104" s="2033">
        <f t="shared" si="147"/>
        <v>1.5328467153284671</v>
      </c>
      <c r="T1104" s="393">
        <f t="shared" si="152"/>
        <v>33.734099795546577</v>
      </c>
      <c r="U1104" s="92">
        <f t="shared" si="150"/>
        <v>31.382820247569239</v>
      </c>
      <c r="V1104" s="92">
        <f t="shared" si="151"/>
        <v>2.0397726059576478</v>
      </c>
      <c r="W1104" s="94">
        <f t="shared" si="148"/>
        <v>1.0749225063085099</v>
      </c>
      <c r="X1104" s="1987"/>
      <c r="Y1104" s="1988"/>
      <c r="AA1104" s="1990"/>
      <c r="AB1104" s="1991"/>
    </row>
    <row r="1105" spans="2:28" ht="16" thickBot="1" x14ac:dyDescent="0.25">
      <c r="B1105" s="1841">
        <v>53</v>
      </c>
      <c r="C1105" s="1842">
        <v>44193</v>
      </c>
      <c r="D1105" s="2037"/>
      <c r="E1105" s="2341"/>
      <c r="F1105" s="1844"/>
      <c r="G1105" s="1845"/>
      <c r="H1105" s="1846" t="str">
        <f>IFERROR(VLOOKUP(F1105,[1]Trainingsarten!$A$9:$K$84,10,FALSE),"")</f>
        <v/>
      </c>
      <c r="I1105" s="2038" t="str">
        <f t="shared" si="153"/>
        <v/>
      </c>
      <c r="J1105" s="1850"/>
      <c r="K1105" s="1849" t="str">
        <f>IFERROR(VLOOKUP(F1105,[1]Trainingsarten!$A$9:$K$84,11,FALSE),"0")</f>
        <v>0</v>
      </c>
      <c r="L1105" s="1850"/>
      <c r="M1105" s="1851"/>
      <c r="N1105" s="1852" t="str">
        <f t="shared" si="149"/>
        <v/>
      </c>
      <c r="O1105" s="1853"/>
      <c r="P1105" s="1854" t="str">
        <f>IFERROR(VLOOKUP(F1105,[1]Trainingsarten!$A$9:$N$84,12,FALSE),"")</f>
        <v/>
      </c>
      <c r="Q1105" s="1855" t="s">
        <v>14</v>
      </c>
      <c r="R1105" s="1855" t="str">
        <f>IFERROR(VLOOKUP(F1105,[1]Trainingsarten!$A$9:$N$84,14,FALSE),"")</f>
        <v/>
      </c>
      <c r="S1105" s="2039" t="str">
        <f t="shared" si="147"/>
        <v/>
      </c>
      <c r="T1105" s="2040">
        <f t="shared" si="152"/>
        <v>28.914942681897067</v>
      </c>
      <c r="U1105" s="1277">
        <f t="shared" si="150"/>
        <v>30.635610241674733</v>
      </c>
      <c r="V1105" s="2041">
        <f t="shared" si="151"/>
        <v>-2.3512795479773381</v>
      </c>
      <c r="W1105" s="2042">
        <f t="shared" si="148"/>
        <v>0.94383439578308193</v>
      </c>
      <c r="X1105" s="1987"/>
      <c r="Y1105" s="1988"/>
      <c r="AA1105" s="1990"/>
      <c r="AB1105" s="1991"/>
    </row>
    <row r="1106" spans="2:28" x14ac:dyDescent="0.2">
      <c r="B1106" s="1859" t="s">
        <v>26</v>
      </c>
      <c r="C1106" s="1992">
        <v>44194</v>
      </c>
      <c r="D1106" s="1989">
        <v>176</v>
      </c>
      <c r="E1106" s="2335" t="s">
        <v>288</v>
      </c>
      <c r="F1106" s="1936" t="s">
        <v>278</v>
      </c>
      <c r="G1106" s="1913">
        <v>4.3518518518518519E-2</v>
      </c>
      <c r="H1106" s="1914">
        <v>11.1</v>
      </c>
      <c r="I1106" s="1915">
        <f t="shared" si="153"/>
        <v>3.9205872539205874E-3</v>
      </c>
      <c r="J1106" s="1916">
        <v>136</v>
      </c>
      <c r="K1106" s="1917">
        <v>64</v>
      </c>
      <c r="L1106" s="1916">
        <v>205</v>
      </c>
      <c r="M1106" s="1918"/>
      <c r="N1106" s="1919">
        <f t="shared" si="149"/>
        <v>1.0364394244991262</v>
      </c>
      <c r="O1106" s="1920" t="s">
        <v>276</v>
      </c>
      <c r="P1106" s="315">
        <f>IFERROR(VLOOKUP(F1106,[1]Trainingsarten!$A$9:$N$84,12,FALSE),"")</f>
        <v>205</v>
      </c>
      <c r="Q1106" s="316" t="s">
        <v>14</v>
      </c>
      <c r="R1106" s="316">
        <f>IFERROR(VLOOKUP(F1106,[1]Trainingsarten!$A$9:$N$84,14,FALSE),"")</f>
        <v>224.4</v>
      </c>
      <c r="S1106" s="317">
        <f t="shared" si="147"/>
        <v>1.5073529411764706</v>
      </c>
      <c r="T1106" s="393">
        <f t="shared" si="152"/>
        <v>33.927093727340342</v>
      </c>
      <c r="U1106" s="92">
        <f t="shared" si="150"/>
        <v>31.430000474015809</v>
      </c>
      <c r="V1106" s="318">
        <f t="shared" si="151"/>
        <v>1.7206675597776666</v>
      </c>
      <c r="W1106" s="321">
        <f t="shared" si="148"/>
        <v>1.0794493546186537</v>
      </c>
      <c r="X1106" s="322"/>
      <c r="Y1106" s="323"/>
      <c r="Z1106" s="319"/>
      <c r="AA1106" s="324"/>
      <c r="AB1106" s="317"/>
    </row>
    <row r="1107" spans="2:28" ht="16" thickBot="1" x14ac:dyDescent="0.25">
      <c r="B1107" s="33">
        <f>SUM(H1105:H1111)</f>
        <v>39.519999999999996</v>
      </c>
      <c r="C1107" s="325">
        <v>44195</v>
      </c>
      <c r="D1107" s="319"/>
      <c r="E1107" s="2257"/>
      <c r="F1107" s="1912"/>
      <c r="G1107" s="1913"/>
      <c r="H1107" s="1914" t="str">
        <f>IFERROR(VLOOKUP(F1107,[1]Trainingsarten!$A$9:$K$84,10,FALSE),"")</f>
        <v/>
      </c>
      <c r="I1107" s="1915" t="str">
        <f t="shared" si="153"/>
        <v/>
      </c>
      <c r="J1107" s="1916"/>
      <c r="K1107" s="1917" t="str">
        <f>IFERROR(VLOOKUP(F1107,[1]Trainingsarten!$A$9:$K$84,11,FALSE),"0")</f>
        <v>0</v>
      </c>
      <c r="L1107" s="1916"/>
      <c r="M1107" s="1918"/>
      <c r="N1107" s="1919" t="str">
        <f t="shared" si="149"/>
        <v/>
      </c>
      <c r="O1107" s="1920"/>
      <c r="P1107" s="315" t="str">
        <f>IFERROR(VLOOKUP(F1107,[1]Trainingsarten!$A$9:$N$84,12,FALSE),"")</f>
        <v/>
      </c>
      <c r="Q1107" s="316" t="s">
        <v>14</v>
      </c>
      <c r="R1107" s="316" t="str">
        <f>IFERROR(VLOOKUP(F1107,[1]Trainingsarten!$A$9:$N$84,14,FALSE),"")</f>
        <v/>
      </c>
      <c r="S1107" s="317" t="str">
        <f t="shared" si="147"/>
        <v/>
      </c>
      <c r="T1107" s="393">
        <f t="shared" si="152"/>
        <v>29.080366052006006</v>
      </c>
      <c r="U1107" s="92">
        <f t="shared" si="150"/>
        <v>30.681667129396384</v>
      </c>
      <c r="V1107" s="318">
        <f t="shared" si="151"/>
        <v>-2.4970932533245325</v>
      </c>
      <c r="W1107" s="321">
        <f t="shared" si="148"/>
        <v>0.9478091894212568</v>
      </c>
      <c r="X1107" s="322"/>
      <c r="Y1107" s="323"/>
      <c r="Z1107" s="319"/>
      <c r="AA1107" s="324"/>
      <c r="AB1107" s="317"/>
    </row>
    <row r="1108" spans="2:28" ht="16" thickBot="1" x14ac:dyDescent="0.25">
      <c r="B1108" s="35" t="s">
        <v>9</v>
      </c>
      <c r="C1108" s="2043">
        <v>44196</v>
      </c>
      <c r="D1108" s="1896">
        <v>177</v>
      </c>
      <c r="E1108" s="2325" t="s">
        <v>40</v>
      </c>
      <c r="F1108" s="2044" t="s">
        <v>306</v>
      </c>
      <c r="G1108" s="1898">
        <v>3.6805555555555557E-2</v>
      </c>
      <c r="H1108" s="1899">
        <v>7.62</v>
      </c>
      <c r="I1108" s="1900">
        <f t="shared" si="153"/>
        <v>4.8301254009915431E-3</v>
      </c>
      <c r="J1108" s="1901">
        <v>150</v>
      </c>
      <c r="K1108" s="1902">
        <v>62</v>
      </c>
      <c r="L1108" s="1901">
        <v>204</v>
      </c>
      <c r="M1108" s="1903">
        <v>401</v>
      </c>
      <c r="N1108" s="1904"/>
      <c r="O1108" s="1905" t="s">
        <v>300</v>
      </c>
      <c r="P1108" s="2045" t="str">
        <f>IFERROR(VLOOKUP(F1108,[1]Trainingsarten!$A$9:$N$84,12,FALSE),"")</f>
        <v/>
      </c>
      <c r="Q1108" s="2046" t="s">
        <v>14</v>
      </c>
      <c r="R1108" s="2046" t="str">
        <f>IFERROR(VLOOKUP(F1108,[1]Trainingsarten!$A$9:$N$84,14,FALSE),"")</f>
        <v/>
      </c>
      <c r="S1108" s="1908">
        <f t="shared" si="147"/>
        <v>1.36</v>
      </c>
      <c r="T1108" s="1896">
        <f t="shared" si="152"/>
        <v>33.783170901719437</v>
      </c>
      <c r="U1108" s="2047">
        <f t="shared" si="150"/>
        <v>31.427341721553613</v>
      </c>
      <c r="V1108" s="2047">
        <f t="shared" si="151"/>
        <v>1.601301077390378</v>
      </c>
      <c r="W1108" s="2048">
        <f t="shared" si="148"/>
        <v>1.0749611341945011</v>
      </c>
      <c r="X1108" s="322"/>
      <c r="Y1108" s="323"/>
      <c r="Z1108" s="319"/>
      <c r="AA1108" s="324"/>
      <c r="AB1108" s="317"/>
    </row>
    <row r="1109" spans="2:28" ht="17" thickTop="1" thickBot="1" x14ac:dyDescent="0.25">
      <c r="B1109" s="36">
        <f>SUM(K1105:K1111)</f>
        <v>253</v>
      </c>
      <c r="C1109" s="389">
        <v>44197</v>
      </c>
      <c r="D1109" s="1940"/>
      <c r="E1109" s="2327"/>
      <c r="F1109" s="893"/>
      <c r="G1109" s="1247"/>
      <c r="H1109" s="1248" t="str">
        <f>IFERROR(VLOOKUP(F1109,[1]Trainingsarten!$A$9:$K$84,10,FALSE),"")</f>
        <v/>
      </c>
      <c r="I1109" s="888" t="str">
        <f t="shared" si="153"/>
        <v/>
      </c>
      <c r="J1109" s="552"/>
      <c r="K1109" s="551" t="str">
        <f>IFERROR(VLOOKUP(F1109,[1]Trainingsarten!$A$9:$K$84,11,FALSE),"0")</f>
        <v>0</v>
      </c>
      <c r="L1109" s="552"/>
      <c r="M1109" s="809"/>
      <c r="N1109" s="69" t="str">
        <f t="shared" si="149"/>
        <v/>
      </c>
      <c r="O1109" s="1249"/>
      <c r="P1109" s="347" t="str">
        <f>IFERROR(VLOOKUP(F1109,[1]Trainingsarten!$A$9:$N$84,12,FALSE),"")</f>
        <v/>
      </c>
      <c r="Q1109" s="72" t="s">
        <v>14</v>
      </c>
      <c r="R1109" s="72" t="str">
        <f>IFERROR(VLOOKUP(F1109,[1]Trainingsarten!$A$9:$N$84,14,FALSE),"")</f>
        <v/>
      </c>
      <c r="S1109" s="1250" t="str">
        <f t="shared" ref="S1109:S1172" si="154">IFERROR(L1109/J1109,"")</f>
        <v/>
      </c>
      <c r="T1109" s="2">
        <f t="shared" si="152"/>
        <v>28.957003630045232</v>
      </c>
      <c r="U1109" s="4">
        <f t="shared" si="150"/>
        <v>30.679071680564242</v>
      </c>
      <c r="V1109" s="349">
        <f t="shared" si="151"/>
        <v>-2.3558291801658235</v>
      </c>
      <c r="W1109" s="350">
        <f t="shared" si="148"/>
        <v>0.94386831295126927</v>
      </c>
      <c r="X1109" s="322"/>
      <c r="Y1109" s="323"/>
      <c r="Z1109" s="319"/>
      <c r="AA1109" s="324"/>
      <c r="AB1109" s="317"/>
    </row>
    <row r="1110" spans="2:28" x14ac:dyDescent="0.2">
      <c r="B1110" s="37" t="s">
        <v>27</v>
      </c>
      <c r="C1110" s="325">
        <v>44198</v>
      </c>
      <c r="D1110" s="319">
        <v>1</v>
      </c>
      <c r="E1110" s="2257" t="s">
        <v>40</v>
      </c>
      <c r="F1110" s="1936" t="s">
        <v>278</v>
      </c>
      <c r="G1110" s="1913">
        <v>3.7627314814814815E-2</v>
      </c>
      <c r="H1110" s="1914">
        <v>10.1</v>
      </c>
      <c r="I1110" s="1915">
        <f t="shared" si="153"/>
        <v>3.7254767143381005E-3</v>
      </c>
      <c r="J1110" s="1916">
        <v>137</v>
      </c>
      <c r="K1110" s="1917">
        <v>62</v>
      </c>
      <c r="L1110" s="1916">
        <v>217</v>
      </c>
      <c r="M1110" s="1918">
        <v>38</v>
      </c>
      <c r="N1110" s="1919">
        <f t="shared" si="149"/>
        <v>1.0425107137579428</v>
      </c>
      <c r="O1110" s="1920" t="s">
        <v>302</v>
      </c>
      <c r="P1110" s="315">
        <f>IFERROR(VLOOKUP(F1110,[1]Trainingsarten!$A$9:$N$84,12,FALSE),"")</f>
        <v>205</v>
      </c>
      <c r="Q1110" s="316" t="s">
        <v>14</v>
      </c>
      <c r="R1110" s="316">
        <f>IFERROR(VLOOKUP(F1110,[1]Trainingsarten!$A$9:$N$84,14,FALSE),"")</f>
        <v>224.4</v>
      </c>
      <c r="S1110" s="317">
        <f t="shared" si="154"/>
        <v>1.583941605839416</v>
      </c>
      <c r="T1110" s="393">
        <f t="shared" si="152"/>
        <v>33.677431682895914</v>
      </c>
      <c r="U1110" s="92">
        <f t="shared" si="150"/>
        <v>31.424808069122236</v>
      </c>
      <c r="V1110" s="318">
        <f t="shared" si="151"/>
        <v>1.7220680505190096</v>
      </c>
      <c r="W1110" s="321">
        <f t="shared" si="148"/>
        <v>1.0716829712633023</v>
      </c>
      <c r="X1110" s="322"/>
      <c r="Y1110" s="323"/>
      <c r="Z1110" s="319"/>
      <c r="AA1110" s="324"/>
      <c r="AB1110" s="317"/>
    </row>
    <row r="1111" spans="2:28" ht="16" thickBot="1" x14ac:dyDescent="0.25">
      <c r="B1111" s="38">
        <f>AVERAGE(W1105:W1111)</f>
        <v>1.0350803215443143</v>
      </c>
      <c r="C1111" s="1921">
        <v>44199</v>
      </c>
      <c r="D1111" s="1922">
        <v>2</v>
      </c>
      <c r="E1111" s="2326" t="s">
        <v>40</v>
      </c>
      <c r="F1111" s="1937" t="s">
        <v>307</v>
      </c>
      <c r="G1111" s="1924">
        <v>4.0937500000000002E-2</v>
      </c>
      <c r="H1111" s="1925">
        <v>10.7</v>
      </c>
      <c r="I1111" s="1926">
        <f t="shared" si="153"/>
        <v>3.8259345794392527E-3</v>
      </c>
      <c r="J1111" s="1927">
        <v>137</v>
      </c>
      <c r="K1111" s="1928">
        <v>65</v>
      </c>
      <c r="L1111" s="1927">
        <v>212</v>
      </c>
      <c r="M1111" s="1929">
        <v>27</v>
      </c>
      <c r="N1111" s="1930">
        <f t="shared" si="149"/>
        <v>1.0459534105175059</v>
      </c>
      <c r="O1111" s="1931" t="s">
        <v>302</v>
      </c>
      <c r="P1111" s="341">
        <f>IFERROR(VLOOKUP(F1111,[1]Trainingsarten!$A$9:$N$84,12,FALSE),"")</f>
        <v>205</v>
      </c>
      <c r="Q1111" s="342" t="s">
        <v>14</v>
      </c>
      <c r="R1111" s="342">
        <f>IFERROR(VLOOKUP(F1111,[1]Trainingsarten!$A$9:$N$84,14,FALSE),"")</f>
        <v>224.4</v>
      </c>
      <c r="S1111" s="1932">
        <f t="shared" si="154"/>
        <v>1.5474452554744527</v>
      </c>
      <c r="T1111" s="1922">
        <f t="shared" si="152"/>
        <v>38.152084299625066</v>
      </c>
      <c r="U1111" s="343">
        <f t="shared" si="150"/>
        <v>32.224217400809799</v>
      </c>
      <c r="V1111" s="343">
        <f t="shared" si="151"/>
        <v>-2.2526236137736788</v>
      </c>
      <c r="W1111" s="345">
        <f t="shared" si="148"/>
        <v>1.1839568925781359</v>
      </c>
      <c r="X1111" s="322"/>
      <c r="Y1111" s="323"/>
      <c r="Z1111" s="319"/>
      <c r="AA1111" s="324"/>
      <c r="AB1111" s="317"/>
    </row>
    <row r="1112" spans="2:28" ht="16" thickBot="1" x14ac:dyDescent="0.25">
      <c r="B1112" s="1841">
        <v>1</v>
      </c>
      <c r="C1112" s="1842">
        <v>44200</v>
      </c>
      <c r="D1112" s="1843"/>
      <c r="E1112" s="2322"/>
      <c r="F1112" s="1844"/>
      <c r="G1112" s="1845"/>
      <c r="H1112" s="1846" t="str">
        <f>IFERROR(VLOOKUP(F1112,[1]Trainingsarten!$A$9:$K$84,10,FALSE),"")</f>
        <v/>
      </c>
      <c r="I1112" s="2038" t="str">
        <f t="shared" si="153"/>
        <v/>
      </c>
      <c r="J1112" s="1850"/>
      <c r="K1112" s="1849" t="str">
        <f>IFERROR(VLOOKUP(F1112,[1]Trainingsarten!$A$9:$K$84,11,FALSE),"0")</f>
        <v>0</v>
      </c>
      <c r="L1112" s="1850"/>
      <c r="M1112" s="1851"/>
      <c r="N1112" s="1852" t="str">
        <f t="shared" si="149"/>
        <v/>
      </c>
      <c r="O1112" s="1853"/>
      <c r="P1112" s="1854" t="str">
        <f>IFERROR(VLOOKUP(F1112,[1]Trainingsarten!$A$9:$N$84,12,FALSE),"")</f>
        <v/>
      </c>
      <c r="Q1112" s="1855" t="s">
        <v>14</v>
      </c>
      <c r="R1112" s="1855" t="str">
        <f>IFERROR(VLOOKUP(F1112,[1]Trainingsarten!$A$9:$N$84,14,FALSE),"")</f>
        <v/>
      </c>
      <c r="S1112" s="1856" t="str">
        <f t="shared" si="154"/>
        <v/>
      </c>
      <c r="T1112" s="1276">
        <f t="shared" si="152"/>
        <v>32.701786542535771</v>
      </c>
      <c r="U1112" s="1277">
        <f t="shared" si="150"/>
        <v>31.456974129361946</v>
      </c>
      <c r="V1112" s="2041">
        <f t="shared" si="151"/>
        <v>-5.9278668988152674</v>
      </c>
      <c r="W1112" s="2042">
        <f t="shared" si="148"/>
        <v>1.0395719056783632</v>
      </c>
      <c r="X1112" s="322"/>
      <c r="Y1112" s="323"/>
      <c r="Z1112" s="319"/>
      <c r="AA1112" s="324"/>
      <c r="AB1112" s="317"/>
    </row>
    <row r="1113" spans="2:28" x14ac:dyDescent="0.2">
      <c r="B1113" s="1859" t="s">
        <v>26</v>
      </c>
      <c r="C1113" s="325">
        <v>44201</v>
      </c>
      <c r="D1113" s="319">
        <v>3</v>
      </c>
      <c r="E1113" s="2257" t="s">
        <v>288</v>
      </c>
      <c r="F1113" s="1936" t="s">
        <v>296</v>
      </c>
      <c r="G1113" s="1913">
        <v>4.2407407407407401E-2</v>
      </c>
      <c r="H1113" s="1914">
        <v>11.4</v>
      </c>
      <c r="I1113" s="1915">
        <f t="shared" si="153"/>
        <v>3.7199480181936313E-3</v>
      </c>
      <c r="J1113" s="1916">
        <v>141</v>
      </c>
      <c r="K1113" s="1917">
        <v>69</v>
      </c>
      <c r="L1113" s="1916">
        <v>215</v>
      </c>
      <c r="M1113" s="1918">
        <v>29</v>
      </c>
      <c r="N1113" s="1919">
        <f t="shared" si="149"/>
        <v>1.0313694684472374</v>
      </c>
      <c r="O1113" s="1920" t="s">
        <v>276</v>
      </c>
      <c r="P1113" s="315">
        <f>IFERROR(VLOOKUP(F1113,[1]Trainingsarten!$A$9:$N$84,12,FALSE),"")</f>
        <v>178.5</v>
      </c>
      <c r="Q1113" s="316" t="s">
        <v>14</v>
      </c>
      <c r="R1113" s="316">
        <f>IFERROR(VLOOKUP(F1113,[1]Trainingsarten!$A$9:$N$84,14,FALSE),"")</f>
        <v>204</v>
      </c>
      <c r="S1113" s="317">
        <f t="shared" si="154"/>
        <v>1.5248226950354611</v>
      </c>
      <c r="T1113" s="393">
        <f t="shared" si="152"/>
        <v>37.887245607887806</v>
      </c>
      <c r="U1113" s="92">
        <f t="shared" si="150"/>
        <v>32.350855697710472</v>
      </c>
      <c r="V1113" s="318">
        <f t="shared" si="151"/>
        <v>-1.2448124131738254</v>
      </c>
      <c r="W1113" s="321">
        <f t="shared" si="148"/>
        <v>1.1711358104994161</v>
      </c>
      <c r="X1113" s="322"/>
      <c r="Y1113" s="323"/>
      <c r="Z1113" s="319"/>
      <c r="AA1113" s="324"/>
      <c r="AB1113" s="317"/>
    </row>
    <row r="1114" spans="2:28" ht="16" thickBot="1" x14ac:dyDescent="0.25">
      <c r="B1114" s="33">
        <f>SUM(H1112:H1118)</f>
        <v>44.13</v>
      </c>
      <c r="C1114" s="325">
        <v>44202</v>
      </c>
      <c r="D1114" s="319"/>
      <c r="E1114" s="2257"/>
      <c r="F1114" s="1936"/>
      <c r="G1114" s="1913"/>
      <c r="H1114" s="1914" t="str">
        <f>IFERROR(VLOOKUP(F1114,[1]Trainingsarten!$A$9:$K$84,10,FALSE),"")</f>
        <v/>
      </c>
      <c r="I1114" s="1915" t="str">
        <f t="shared" si="153"/>
        <v/>
      </c>
      <c r="J1114" s="1916"/>
      <c r="K1114" s="1917" t="str">
        <f>IFERROR(VLOOKUP(F1114,[1]Trainingsarten!$A$9:$K$84,11,FALSE),"0")</f>
        <v>0</v>
      </c>
      <c r="L1114" s="1916"/>
      <c r="M1114" s="1918"/>
      <c r="N1114" s="1919" t="str">
        <f t="shared" si="149"/>
        <v/>
      </c>
      <c r="O1114" s="1920"/>
      <c r="P1114" s="315" t="str">
        <f>IFERROR(VLOOKUP(F1114,[1]Trainingsarten!$A$9:$N$84,12,FALSE),"")</f>
        <v/>
      </c>
      <c r="Q1114" s="316" t="s">
        <v>14</v>
      </c>
      <c r="R1114" s="316" t="str">
        <f>IFERROR(VLOOKUP(F1114,[1]Trainingsarten!$A$9:$N$84,14,FALSE),"")</f>
        <v/>
      </c>
      <c r="S1114" s="317" t="str">
        <f t="shared" si="154"/>
        <v/>
      </c>
      <c r="T1114" s="393">
        <f t="shared" si="152"/>
        <v>32.474781949618119</v>
      </c>
      <c r="U1114" s="92">
        <f t="shared" si="150"/>
        <v>31.580597228717366</v>
      </c>
      <c r="V1114" s="318">
        <f t="shared" si="151"/>
        <v>-5.5363899101773342</v>
      </c>
      <c r="W1114" s="321">
        <f t="shared" si="148"/>
        <v>1.0283143701946091</v>
      </c>
      <c r="X1114" s="322"/>
      <c r="Y1114" s="323"/>
      <c r="Z1114" s="319"/>
      <c r="AA1114" s="324"/>
      <c r="AB1114" s="317"/>
    </row>
    <row r="1115" spans="2:28" x14ac:dyDescent="0.2">
      <c r="B1115" s="35" t="s">
        <v>9</v>
      </c>
      <c r="C1115" s="325">
        <v>44203</v>
      </c>
      <c r="D1115" s="319">
        <v>4</v>
      </c>
      <c r="E1115" s="2257" t="s">
        <v>40</v>
      </c>
      <c r="F1115" s="1936" t="s">
        <v>278</v>
      </c>
      <c r="G1115" s="1913">
        <v>3.6793981481481483E-2</v>
      </c>
      <c r="H1115" s="1914">
        <v>10.199999999999999</v>
      </c>
      <c r="I1115" s="1915">
        <f t="shared" si="153"/>
        <v>3.6072530864197537E-3</v>
      </c>
      <c r="J1115" s="1916">
        <v>141</v>
      </c>
      <c r="K1115" s="1917">
        <v>65</v>
      </c>
      <c r="L1115" s="1916">
        <v>224</v>
      </c>
      <c r="M1115" s="1918">
        <v>40</v>
      </c>
      <c r="N1115" s="1919">
        <f t="shared" si="149"/>
        <v>1.041990049751244</v>
      </c>
      <c r="O1115" s="1920" t="s">
        <v>276</v>
      </c>
      <c r="P1115" s="315">
        <f>IFERROR(VLOOKUP(F1115,[1]Trainingsarten!$A$9:$N$84,12,FALSE),"")</f>
        <v>205</v>
      </c>
      <c r="Q1115" s="316" t="s">
        <v>14</v>
      </c>
      <c r="R1115" s="316">
        <f>IFERROR(VLOOKUP(F1115,[1]Trainingsarten!$A$9:$N$84,14,FALSE),"")</f>
        <v>224.4</v>
      </c>
      <c r="S1115" s="317">
        <f t="shared" si="154"/>
        <v>1.5886524822695036</v>
      </c>
      <c r="T1115" s="393">
        <f t="shared" si="152"/>
        <v>37.121241671101245</v>
      </c>
      <c r="U1115" s="92">
        <f t="shared" si="150"/>
        <v>32.376297294700286</v>
      </c>
      <c r="V1115" s="318">
        <f t="shared" si="151"/>
        <v>-0.8941847209007534</v>
      </c>
      <c r="W1115" s="321">
        <f t="shared" si="148"/>
        <v>1.1465561158279105</v>
      </c>
      <c r="X1115" s="322"/>
      <c r="Y1115" s="323"/>
      <c r="Z1115" s="319"/>
      <c r="AA1115" s="324"/>
      <c r="AB1115" s="317"/>
    </row>
    <row r="1116" spans="2:28" ht="16" thickBot="1" x14ac:dyDescent="0.25">
      <c r="B1116" s="36">
        <f>SUM(K1112:K1118)</f>
        <v>280</v>
      </c>
      <c r="C1116" s="325">
        <v>44204</v>
      </c>
      <c r="D1116" s="319">
        <v>5</v>
      </c>
      <c r="E1116" s="2257" t="s">
        <v>40</v>
      </c>
      <c r="F1116" s="1936" t="s">
        <v>308</v>
      </c>
      <c r="G1116" s="1913">
        <v>2.5115740740740741E-2</v>
      </c>
      <c r="H1116" s="1914">
        <v>7.9</v>
      </c>
      <c r="I1116" s="1915">
        <f t="shared" si="153"/>
        <v>3.1792076887013593E-3</v>
      </c>
      <c r="J1116" s="1916">
        <v>154</v>
      </c>
      <c r="K1116" s="1917">
        <v>55</v>
      </c>
      <c r="L1116" s="1916">
        <v>250</v>
      </c>
      <c r="M1116" s="1918">
        <v>29</v>
      </c>
      <c r="N1116" s="1919">
        <f t="shared" si="149"/>
        <v>1.024938598148498</v>
      </c>
      <c r="O1116" s="1920" t="s">
        <v>287</v>
      </c>
      <c r="P1116" s="315" t="str">
        <f>IFERROR(VLOOKUP(F1116,[1]Trainingsarten!$A$9:$N$84,12,FALSE),"")</f>
        <v/>
      </c>
      <c r="Q1116" s="316" t="s">
        <v>14</v>
      </c>
      <c r="R1116" s="316" t="str">
        <f>IFERROR(VLOOKUP(F1116,[1]Trainingsarten!$A$9:$N$84,14,FALSE),"")</f>
        <v/>
      </c>
      <c r="S1116" s="317">
        <f t="shared" si="154"/>
        <v>1.6233766233766234</v>
      </c>
      <c r="T1116" s="393">
        <f t="shared" si="152"/>
        <v>39.675350003801064</v>
      </c>
      <c r="U1116" s="92">
        <f t="shared" si="150"/>
        <v>32.914956882921707</v>
      </c>
      <c r="V1116" s="318">
        <f t="shared" si="151"/>
        <v>-4.7449443764009587</v>
      </c>
      <c r="W1116" s="321">
        <f t="shared" si="148"/>
        <v>1.205389700035945</v>
      </c>
      <c r="X1116" s="322"/>
      <c r="Y1116" s="323"/>
      <c r="Z1116" s="319"/>
      <c r="AA1116" s="324"/>
      <c r="AB1116" s="317"/>
    </row>
    <row r="1117" spans="2:28" x14ac:dyDescent="0.2">
      <c r="B1117" s="37" t="s">
        <v>27</v>
      </c>
      <c r="C1117" s="325">
        <v>44205</v>
      </c>
      <c r="D1117" s="319"/>
      <c r="E1117" s="2257"/>
      <c r="F1117" s="1936"/>
      <c r="G1117" s="1913"/>
      <c r="H1117" s="1914" t="str">
        <f>IFERROR(VLOOKUP(F1117,[1]Trainingsarten!$A$9:$K$84,10,FALSE),"")</f>
        <v/>
      </c>
      <c r="I1117" s="1915" t="str">
        <f t="shared" si="153"/>
        <v/>
      </c>
      <c r="J1117" s="1916"/>
      <c r="K1117" s="1917" t="str">
        <f>IFERROR(VLOOKUP(F1117,[1]Trainingsarten!$A$9:$K$84,11,FALSE),"0")</f>
        <v>0</v>
      </c>
      <c r="L1117" s="1916"/>
      <c r="M1117" s="1918"/>
      <c r="N1117" s="1919" t="str">
        <f t="shared" si="149"/>
        <v/>
      </c>
      <c r="O1117" s="1920"/>
      <c r="P1117" s="315" t="str">
        <f>IFERROR(VLOOKUP(F1117,[1]Trainingsarten!$A$9:$N$84,12,FALSE),"")</f>
        <v/>
      </c>
      <c r="Q1117" s="316" t="s">
        <v>14</v>
      </c>
      <c r="R1117" s="316" t="str">
        <f>IFERROR(VLOOKUP(F1117,[1]Trainingsarten!$A$9:$N$84,14,FALSE),"")</f>
        <v/>
      </c>
      <c r="S1117" s="317" t="str">
        <f t="shared" si="154"/>
        <v/>
      </c>
      <c r="T1117" s="393">
        <f t="shared" si="152"/>
        <v>34.007442860400914</v>
      </c>
      <c r="U1117" s="92">
        <f t="shared" si="150"/>
        <v>32.131267433328333</v>
      </c>
      <c r="V1117" s="318">
        <f t="shared" si="151"/>
        <v>-6.7603931208793568</v>
      </c>
      <c r="W1117" s="321">
        <f t="shared" si="148"/>
        <v>1.0583909561291227</v>
      </c>
      <c r="X1117" s="322"/>
      <c r="Y1117" s="323"/>
      <c r="Z1117" s="319"/>
      <c r="AA1117" s="324"/>
      <c r="AB1117" s="317"/>
    </row>
    <row r="1118" spans="2:28" ht="16" thickBot="1" x14ac:dyDescent="0.25">
      <c r="B1118" s="38">
        <f>AVERAGE(W1112:W1118)</f>
        <v>1.1294729204884568</v>
      </c>
      <c r="C1118" s="384">
        <v>44206</v>
      </c>
      <c r="D1118" s="1922">
        <v>6</v>
      </c>
      <c r="E1118" s="2326" t="s">
        <v>288</v>
      </c>
      <c r="F1118" s="1937" t="s">
        <v>309</v>
      </c>
      <c r="G1118" s="1924">
        <v>5.7592592592592591E-2</v>
      </c>
      <c r="H1118" s="1925">
        <v>14.63</v>
      </c>
      <c r="I1118" s="1926">
        <f t="shared" si="153"/>
        <v>3.9366091997670941E-3</v>
      </c>
      <c r="J1118" s="1927">
        <v>136</v>
      </c>
      <c r="K1118" s="1928">
        <v>91</v>
      </c>
      <c r="L1118" s="1927">
        <v>207</v>
      </c>
      <c r="M1118" s="1929">
        <v>57</v>
      </c>
      <c r="N1118" s="1930">
        <f t="shared" si="149"/>
        <v>1.0508278838208138</v>
      </c>
      <c r="O1118" s="1931" t="s">
        <v>294</v>
      </c>
      <c r="P1118" s="341">
        <f>IFERROR(VLOOKUP(F1118,[1]Trainingsarten!$A$9:$N$84,12,FALSE),"")</f>
        <v>205</v>
      </c>
      <c r="Q1118" s="342" t="s">
        <v>14</v>
      </c>
      <c r="R1118" s="342">
        <f>IFERROR(VLOOKUP(F1118,[1]Trainingsarten!$A$9:$N$84,14,FALSE),"")</f>
        <v>224.4</v>
      </c>
      <c r="S1118" s="492">
        <f t="shared" si="154"/>
        <v>1.5220588235294117</v>
      </c>
      <c r="T1118" s="385">
        <f t="shared" si="152"/>
        <v>42.149236737486497</v>
      </c>
      <c r="U1118" s="343">
        <f t="shared" si="150"/>
        <v>33.532903923010991</v>
      </c>
      <c r="V1118" s="343">
        <f t="shared" si="151"/>
        <v>-1.8761754270725817</v>
      </c>
      <c r="W1118" s="2049">
        <f t="shared" si="148"/>
        <v>1.2569515850538311</v>
      </c>
      <c r="X1118" s="322"/>
      <c r="Y1118" s="323"/>
      <c r="Z1118" s="319"/>
      <c r="AA1118" s="324"/>
      <c r="AB1118" s="317"/>
    </row>
    <row r="1119" spans="2:28" ht="16" thickBot="1" x14ac:dyDescent="0.25">
      <c r="B1119" s="1841">
        <f>B1112+1</f>
        <v>2</v>
      </c>
      <c r="C1119" s="1842">
        <v>44207</v>
      </c>
      <c r="D1119" s="1843"/>
      <c r="E1119" s="2322"/>
      <c r="F1119" s="1844"/>
      <c r="G1119" s="1845"/>
      <c r="H1119" s="1846" t="str">
        <f>IFERROR(VLOOKUP(F1119,[1]Trainingsarten!$A$9:$K$84,10,FALSE),"")</f>
        <v/>
      </c>
      <c r="I1119" s="2038" t="str">
        <f t="shared" si="153"/>
        <v/>
      </c>
      <c r="J1119" s="1850"/>
      <c r="K1119" s="1849" t="str">
        <f>IFERROR(VLOOKUP(F1119,[1]Trainingsarten!$A$9:$K$84,11,FALSE),"0")</f>
        <v>0</v>
      </c>
      <c r="L1119" s="1850"/>
      <c r="M1119" s="1851"/>
      <c r="N1119" s="1852" t="str">
        <f t="shared" si="149"/>
        <v/>
      </c>
      <c r="O1119" s="1853"/>
      <c r="P1119" s="1854" t="str">
        <f>IFERROR(VLOOKUP(F1119,[1]Trainingsarten!$A$9:$N$84,12,FALSE),"")</f>
        <v/>
      </c>
      <c r="Q1119" s="1855" t="s">
        <v>14</v>
      </c>
      <c r="R1119" s="1855" t="str">
        <f>IFERROR(VLOOKUP(F1119,[1]Trainingsarten!$A$9:$N$84,14,FALSE),"")</f>
        <v/>
      </c>
      <c r="S1119" s="1856" t="str">
        <f t="shared" si="154"/>
        <v/>
      </c>
      <c r="T1119" s="2040">
        <f t="shared" si="152"/>
        <v>36.127917203559853</v>
      </c>
      <c r="U1119" s="1277">
        <f t="shared" si="150"/>
        <v>32.734501448653589</v>
      </c>
      <c r="V1119" s="2041">
        <f t="shared" si="151"/>
        <v>-8.6163328144755056</v>
      </c>
      <c r="W1119" s="2042">
        <f t="shared" si="148"/>
        <v>1.1036648063887295</v>
      </c>
      <c r="X1119" s="1987"/>
      <c r="Y1119" s="1988"/>
      <c r="AA1119" s="1990"/>
      <c r="AB1119" s="1991"/>
    </row>
    <row r="1120" spans="2:28" x14ac:dyDescent="0.2">
      <c r="B1120" s="1859" t="s">
        <v>26</v>
      </c>
      <c r="C1120" s="1992">
        <v>44208</v>
      </c>
      <c r="D1120" s="1989">
        <v>7</v>
      </c>
      <c r="E1120" s="2335" t="s">
        <v>40</v>
      </c>
      <c r="F1120" s="1936" t="s">
        <v>277</v>
      </c>
      <c r="G1120" s="1913">
        <v>3.5173611111111107E-2</v>
      </c>
      <c r="H1120" s="1914">
        <v>9.1199999999999992</v>
      </c>
      <c r="I1120" s="1915">
        <f t="shared" si="153"/>
        <v>3.8567556042884989E-3</v>
      </c>
      <c r="J1120" s="1916">
        <v>143</v>
      </c>
      <c r="K1120" s="1917">
        <v>56</v>
      </c>
      <c r="L1120" s="1916">
        <v>210</v>
      </c>
      <c r="M1120" s="1918">
        <v>29</v>
      </c>
      <c r="N1120" s="1919">
        <f t="shared" si="149"/>
        <v>1.0444324430479184</v>
      </c>
      <c r="O1120" s="1920" t="s">
        <v>302</v>
      </c>
      <c r="P1120" s="315">
        <f>IFERROR(VLOOKUP(F1120,[1]Trainingsarten!$A$9:$N$84,12,FALSE),"")</f>
        <v>205</v>
      </c>
      <c r="Q1120" s="316" t="s">
        <v>14</v>
      </c>
      <c r="R1120" s="316">
        <f>IFERROR(VLOOKUP(F1120,[1]Trainingsarten!$A$9:$N$84,14,FALSE),"")</f>
        <v>224.4</v>
      </c>
      <c r="S1120" s="317">
        <f t="shared" si="154"/>
        <v>1.4685314685314685</v>
      </c>
      <c r="T1120" s="393">
        <f t="shared" si="152"/>
        <v>38.966786174479871</v>
      </c>
      <c r="U1120" s="92">
        <f t="shared" si="150"/>
        <v>33.28844189035231</v>
      </c>
      <c r="V1120" s="318">
        <f t="shared" si="151"/>
        <v>-3.3934157549062647</v>
      </c>
      <c r="W1120" s="321">
        <f t="shared" si="148"/>
        <v>1.1705800560696493</v>
      </c>
      <c r="X1120" s="322"/>
      <c r="Y1120" s="323"/>
      <c r="Z1120" s="319"/>
      <c r="AA1120" s="324"/>
      <c r="AB1120" s="317"/>
    </row>
    <row r="1121" spans="2:28" ht="16" thickBot="1" x14ac:dyDescent="0.25">
      <c r="B1121" s="33">
        <f>SUM(H1119:H1125)</f>
        <v>47.58</v>
      </c>
      <c r="C1121" s="325">
        <v>44209</v>
      </c>
      <c r="D1121" s="319"/>
      <c r="E1121" s="2257"/>
      <c r="F1121" s="1936"/>
      <c r="G1121" s="1913"/>
      <c r="H1121" s="1914" t="str">
        <f>IFERROR(VLOOKUP(F1121,[1]Trainingsarten!$A$9:$K$84,10,FALSE),"")</f>
        <v/>
      </c>
      <c r="I1121" s="1915" t="str">
        <f t="shared" si="153"/>
        <v/>
      </c>
      <c r="J1121" s="1916"/>
      <c r="K1121" s="1917" t="str">
        <f>IFERROR(VLOOKUP(F1121,[1]Trainingsarten!$A$9:$K$84,11,FALSE),"0")</f>
        <v>0</v>
      </c>
      <c r="L1121" s="1916"/>
      <c r="M1121" s="1918"/>
      <c r="N1121" s="1919" t="str">
        <f t="shared" si="149"/>
        <v/>
      </c>
      <c r="O1121" s="1920"/>
      <c r="P1121" s="315" t="str">
        <f>IFERROR(VLOOKUP(F1121,[1]Trainingsarten!$A$9:$N$84,12,FALSE),"")</f>
        <v/>
      </c>
      <c r="Q1121" s="316" t="s">
        <v>14</v>
      </c>
      <c r="R1121" s="316" t="str">
        <f>IFERROR(VLOOKUP(F1121,[1]Trainingsarten!$A$9:$N$84,14,FALSE),"")</f>
        <v/>
      </c>
      <c r="S1121" s="317" t="str">
        <f t="shared" si="154"/>
        <v/>
      </c>
      <c r="T1121" s="393">
        <f t="shared" si="152"/>
        <v>33.400102435268458</v>
      </c>
      <c r="U1121" s="92">
        <f t="shared" si="150"/>
        <v>32.495859940582015</v>
      </c>
      <c r="V1121" s="318">
        <f t="shared" si="151"/>
        <v>-5.6783442841275615</v>
      </c>
      <c r="W1121" s="321">
        <f t="shared" si="148"/>
        <v>1.0278263906953018</v>
      </c>
      <c r="X1121" s="322"/>
      <c r="Y1121" s="323"/>
      <c r="Z1121" s="319"/>
      <c r="AA1121" s="324"/>
      <c r="AB1121" s="317"/>
    </row>
    <row r="1122" spans="2:28" x14ac:dyDescent="0.2">
      <c r="B1122" s="35" t="s">
        <v>9</v>
      </c>
      <c r="C1122" s="325">
        <v>44210</v>
      </c>
      <c r="D1122" s="319">
        <v>8</v>
      </c>
      <c r="E1122" s="2257" t="s">
        <v>40</v>
      </c>
      <c r="F1122" s="1936" t="s">
        <v>278</v>
      </c>
      <c r="G1122" s="1913">
        <v>3.8101851851851852E-2</v>
      </c>
      <c r="H1122" s="1914">
        <v>10.23</v>
      </c>
      <c r="I1122" s="1915">
        <f t="shared" si="153"/>
        <v>3.724521197639477E-3</v>
      </c>
      <c r="J1122" s="1916">
        <v>141</v>
      </c>
      <c r="K1122" s="1917">
        <v>65</v>
      </c>
      <c r="L1122" s="1916">
        <v>216</v>
      </c>
      <c r="M1122" s="1918">
        <v>52</v>
      </c>
      <c r="N1122" s="1919">
        <f t="shared" si="149"/>
        <v>1.0374403641615968</v>
      </c>
      <c r="O1122" s="1920" t="s">
        <v>302</v>
      </c>
      <c r="P1122" s="315">
        <f>IFERROR(VLOOKUP(F1122,[1]Trainingsarten!$A$9:$N$84,12,FALSE),"")</f>
        <v>205</v>
      </c>
      <c r="Q1122" s="316" t="s">
        <v>14</v>
      </c>
      <c r="R1122" s="316">
        <f>IFERROR(VLOOKUP(F1122,[1]Trainingsarten!$A$9:$N$84,14,FALSE),"")</f>
        <v>224.4</v>
      </c>
      <c r="S1122" s="317">
        <f t="shared" si="154"/>
        <v>1.5319148936170213</v>
      </c>
      <c r="T1122" s="393">
        <f t="shared" si="152"/>
        <v>37.914373515944391</v>
      </c>
      <c r="U1122" s="92">
        <f t="shared" si="150"/>
        <v>33.269768037234826</v>
      </c>
      <c r="V1122" s="318">
        <f t="shared" si="151"/>
        <v>-0.90424249468644291</v>
      </c>
      <c r="W1122" s="321">
        <f t="shared" si="148"/>
        <v>1.139604384181802</v>
      </c>
      <c r="X1122" s="322"/>
      <c r="Y1122" s="323"/>
      <c r="Z1122" s="319"/>
      <c r="AA1122" s="324"/>
      <c r="AB1122" s="317"/>
    </row>
    <row r="1123" spans="2:28" ht="16" thickBot="1" x14ac:dyDescent="0.25">
      <c r="B1123" s="36">
        <f>SUM(K1119:K1125)</f>
        <v>288</v>
      </c>
      <c r="C1123" s="325">
        <v>44211</v>
      </c>
      <c r="D1123" s="319">
        <v>9</v>
      </c>
      <c r="E1123" s="2257" t="s">
        <v>288</v>
      </c>
      <c r="F1123" s="1936" t="s">
        <v>278</v>
      </c>
      <c r="G1123" s="1913">
        <v>4.8506944444444443E-2</v>
      </c>
      <c r="H1123" s="1914">
        <v>12.5</v>
      </c>
      <c r="I1123" s="1915">
        <f t="shared" si="153"/>
        <v>3.8805555555555555E-3</v>
      </c>
      <c r="J1123" s="1916">
        <v>142</v>
      </c>
      <c r="K1123" s="1917">
        <v>72</v>
      </c>
      <c r="L1123" s="1916"/>
      <c r="M1123" s="1918">
        <v>42</v>
      </c>
      <c r="N1123" s="1919"/>
      <c r="O1123" s="1920" t="s">
        <v>310</v>
      </c>
      <c r="P1123" s="315">
        <f>IFERROR(VLOOKUP(F1123,[1]Trainingsarten!$A$9:$N$84,12,FALSE),"")</f>
        <v>205</v>
      </c>
      <c r="Q1123" s="316" t="s">
        <v>14</v>
      </c>
      <c r="R1123" s="316">
        <f>IFERROR(VLOOKUP(F1123,[1]Trainingsarten!$A$9:$N$84,14,FALSE),"")</f>
        <v>224.4</v>
      </c>
      <c r="S1123" s="317"/>
      <c r="T1123" s="393">
        <f t="shared" si="152"/>
        <v>42.783748727952336</v>
      </c>
      <c r="U1123" s="92">
        <f t="shared" si="150"/>
        <v>34.191916417300661</v>
      </c>
      <c r="V1123" s="318">
        <f t="shared" si="151"/>
        <v>-4.6446054787095647</v>
      </c>
      <c r="W1123" s="321">
        <f t="shared" si="148"/>
        <v>1.2512825606436122</v>
      </c>
      <c r="X1123" s="322"/>
      <c r="Y1123" s="323"/>
      <c r="Z1123" s="319"/>
      <c r="AA1123" s="324"/>
      <c r="AB1123" s="317"/>
    </row>
    <row r="1124" spans="2:28" x14ac:dyDescent="0.2">
      <c r="B1124" s="37" t="s">
        <v>27</v>
      </c>
      <c r="C1124" s="325">
        <v>44212</v>
      </c>
      <c r="D1124" s="319"/>
      <c r="E1124" s="2257"/>
      <c r="F1124" s="1936"/>
      <c r="G1124" s="1913"/>
      <c r="H1124" s="1914" t="str">
        <f>IFERROR(VLOOKUP(F1124,[1]Trainingsarten!$A$9:$K$84,10,FALSE),"")</f>
        <v/>
      </c>
      <c r="I1124" s="1915" t="str">
        <f t="shared" si="153"/>
        <v/>
      </c>
      <c r="J1124" s="1916"/>
      <c r="K1124" s="1917" t="str">
        <f>IFERROR(VLOOKUP(F1124,[1]Trainingsarten!$A$9:$K$84,11,FALSE),"0")</f>
        <v>0</v>
      </c>
      <c r="L1124" s="1916"/>
      <c r="M1124" s="1918"/>
      <c r="N1124" s="1919" t="str">
        <f t="shared" si="149"/>
        <v/>
      </c>
      <c r="O1124" s="1920"/>
      <c r="P1124" s="315" t="str">
        <f>IFERROR(VLOOKUP(F1124,[1]Trainingsarten!$A$9:$N$84,12,FALSE),"")</f>
        <v/>
      </c>
      <c r="Q1124" s="316" t="s">
        <v>14</v>
      </c>
      <c r="R1124" s="316" t="str">
        <f>IFERROR(VLOOKUP(F1124,[1]Trainingsarten!$A$9:$N$84,14,FALSE),"")</f>
        <v/>
      </c>
      <c r="S1124" s="317" t="str">
        <f t="shared" si="154"/>
        <v/>
      </c>
      <c r="T1124" s="393">
        <f t="shared" si="152"/>
        <v>36.671784623959148</v>
      </c>
      <c r="U1124" s="92">
        <f t="shared" si="150"/>
        <v>33.377823169269689</v>
      </c>
      <c r="V1124" s="318">
        <f t="shared" si="151"/>
        <v>-8.5918323106516752</v>
      </c>
      <c r="W1124" s="321">
        <f t="shared" si="148"/>
        <v>1.0986871264187816</v>
      </c>
      <c r="X1124" s="322"/>
      <c r="Y1124" s="323"/>
      <c r="Z1124" s="319"/>
      <c r="AA1124" s="324"/>
      <c r="AB1124" s="317"/>
    </row>
    <row r="1125" spans="2:28" ht="16" thickBot="1" x14ac:dyDescent="0.25">
      <c r="B1125" s="38">
        <f>AVERAGE(W1119:W1125)</f>
        <v>1.1547434355717159</v>
      </c>
      <c r="C1125" s="150">
        <v>44213</v>
      </c>
      <c r="D1125" s="393">
        <v>10</v>
      </c>
      <c r="E1125" s="2261" t="s">
        <v>40</v>
      </c>
      <c r="F1125" s="1950" t="s">
        <v>292</v>
      </c>
      <c r="G1125" s="1257">
        <v>6.1666666666666668E-2</v>
      </c>
      <c r="H1125" s="1943">
        <v>15.73</v>
      </c>
      <c r="I1125" s="1944">
        <f t="shared" si="153"/>
        <v>3.9203221021402836E-3</v>
      </c>
      <c r="J1125" s="574">
        <v>137</v>
      </c>
      <c r="K1125" s="1946">
        <v>95</v>
      </c>
      <c r="L1125" s="574">
        <v>206</v>
      </c>
      <c r="M1125" s="1947">
        <v>61</v>
      </c>
      <c r="N1125" s="1948">
        <f t="shared" si="149"/>
        <v>1.0414247895930393</v>
      </c>
      <c r="O1125" s="1949" t="s">
        <v>310</v>
      </c>
      <c r="P1125" s="90">
        <f>IFERROR(VLOOKUP(F1125,[1]Trainingsarten!$A$9:$N$84,12,FALSE),"")</f>
        <v>205</v>
      </c>
      <c r="Q1125" s="91" t="s">
        <v>14</v>
      </c>
      <c r="R1125" s="91">
        <f>IFERROR(VLOOKUP(F1125,[1]Trainingsarten!$A$9:$N$84,14,FALSE),"")</f>
        <v>224.4</v>
      </c>
      <c r="S1125" s="2033">
        <f t="shared" si="154"/>
        <v>1.5036496350364963</v>
      </c>
      <c r="T1125" s="393">
        <f t="shared" si="152"/>
        <v>45.004386820536411</v>
      </c>
      <c r="U1125" s="92">
        <f t="shared" si="150"/>
        <v>34.845017855715646</v>
      </c>
      <c r="V1125" s="92">
        <f t="shared" si="151"/>
        <v>-3.2939614546894589</v>
      </c>
      <c r="W1125" s="94">
        <f t="shared" si="148"/>
        <v>1.2915587246041349</v>
      </c>
      <c r="X1125" s="1987"/>
      <c r="Y1125" s="1988"/>
      <c r="AA1125" s="1990"/>
      <c r="AB1125" s="1991"/>
    </row>
    <row r="1126" spans="2:28" ht="16" thickBot="1" x14ac:dyDescent="0.25">
      <c r="B1126" s="1841">
        <f>B1119+1</f>
        <v>3</v>
      </c>
      <c r="C1126" s="2050">
        <v>44214</v>
      </c>
      <c r="D1126" s="1843"/>
      <c r="E1126" s="2322"/>
      <c r="F1126" s="2051"/>
      <c r="G1126" s="2052"/>
      <c r="H1126" s="2053" t="str">
        <f>IFERROR(VLOOKUP(F1126,[1]Trainingsarten!$A$9:$K$84,10,FALSE),"")</f>
        <v/>
      </c>
      <c r="I1126" s="2054" t="str">
        <f t="shared" si="153"/>
        <v/>
      </c>
      <c r="J1126" s="2055"/>
      <c r="K1126" s="2056" t="str">
        <f>IFERROR(VLOOKUP(F1126,[1]Trainingsarten!$A$9:$K$84,11,FALSE),"0")</f>
        <v>0</v>
      </c>
      <c r="L1126" s="2057"/>
      <c r="M1126" s="2055"/>
      <c r="N1126" s="1852" t="str">
        <f t="shared" si="149"/>
        <v/>
      </c>
      <c r="O1126" s="2058"/>
      <c r="P1126" s="1854" t="str">
        <f>IFERROR(VLOOKUP(F1126,[1]Trainingsarten!$A$9:$N$84,12,FALSE),"")</f>
        <v/>
      </c>
      <c r="Q1126" s="1855" t="s">
        <v>14</v>
      </c>
      <c r="R1126" s="2059" t="str">
        <f>IFERROR(VLOOKUP(F1126,[1]Trainingsarten!$A$9:$N$84,14,FALSE),"")</f>
        <v/>
      </c>
      <c r="S1126" s="1856" t="str">
        <f t="shared" si="154"/>
        <v/>
      </c>
      <c r="T1126" s="1843">
        <f t="shared" si="152"/>
        <v>38.575188703316925</v>
      </c>
      <c r="U1126" s="1843">
        <f t="shared" si="150"/>
        <v>34.015374573436702</v>
      </c>
      <c r="V1126" s="1843">
        <f t="shared" si="151"/>
        <v>-10.159368964820764</v>
      </c>
      <c r="W1126" s="2042">
        <f t="shared" si="148"/>
        <v>1.1340515630670454</v>
      </c>
      <c r="X1126" s="1987"/>
      <c r="Y1126" s="1988"/>
      <c r="AA1126" s="1990"/>
      <c r="AB1126" s="1991"/>
    </row>
    <row r="1127" spans="2:28" x14ac:dyDescent="0.2">
      <c r="B1127" s="1859" t="s">
        <v>26</v>
      </c>
      <c r="C1127" s="2060">
        <v>44215</v>
      </c>
      <c r="D1127" s="1989"/>
      <c r="E1127" s="2335"/>
      <c r="F1127" s="1993"/>
      <c r="G1127" s="2061"/>
      <c r="H1127" s="2062" t="str">
        <f>IFERROR(VLOOKUP(F1127,[1]Trainingsarten!$A$9:$K$84,10,FALSE),"")</f>
        <v/>
      </c>
      <c r="I1127" s="2063" t="str">
        <f t="shared" si="153"/>
        <v/>
      </c>
      <c r="J1127" s="2064"/>
      <c r="K1127" s="2065" t="str">
        <f>IFERROR(VLOOKUP(F1127,[1]Trainingsarten!$A$9:$K$84,11,FALSE),"0")</f>
        <v>0</v>
      </c>
      <c r="L1127" s="2066"/>
      <c r="M1127" s="2064"/>
      <c r="N1127" s="1919" t="str">
        <f t="shared" si="149"/>
        <v/>
      </c>
      <c r="O1127" s="2067"/>
      <c r="P1127" s="2068" t="str">
        <f>IFERROR(VLOOKUP(F1127,[1]Trainingsarten!$A$9:$N$84,12,FALSE),"")</f>
        <v/>
      </c>
      <c r="Q1127" s="2069" t="s">
        <v>14</v>
      </c>
      <c r="R1127" s="2070" t="str">
        <f>IFERROR(VLOOKUP(F1127,[1]Trainingsarten!$A$9:$N$84,14,FALSE),"")</f>
        <v/>
      </c>
      <c r="S1127" s="1991" t="str">
        <f t="shared" si="154"/>
        <v/>
      </c>
      <c r="T1127" s="1989">
        <f t="shared" si="152"/>
        <v>33.064447459985935</v>
      </c>
      <c r="U1127" s="1989">
        <f t="shared" si="150"/>
        <v>33.205484702640589</v>
      </c>
      <c r="V1127" s="1989">
        <f t="shared" si="151"/>
        <v>-4.5598141298802233</v>
      </c>
      <c r="W1127" s="2071">
        <f t="shared" si="148"/>
        <v>0.99575259196130816</v>
      </c>
      <c r="X1127" s="1987"/>
      <c r="Y1127" s="1988"/>
      <c r="AA1127" s="1990"/>
      <c r="AB1127" s="1991"/>
    </row>
    <row r="1128" spans="2:28" ht="16" thickBot="1" x14ac:dyDescent="0.25">
      <c r="B1128" s="33">
        <f>SUM(H1126:H1132)</f>
        <v>18.760000000000002</v>
      </c>
      <c r="C1128" s="2060">
        <v>44216</v>
      </c>
      <c r="D1128" s="1989">
        <v>11</v>
      </c>
      <c r="E1128" s="2335" t="s">
        <v>40</v>
      </c>
      <c r="F1128" s="1993" t="s">
        <v>286</v>
      </c>
      <c r="G1128" s="2061">
        <v>3.7673611111111109E-2</v>
      </c>
      <c r="H1128" s="2062">
        <v>9.1300000000000008</v>
      </c>
      <c r="I1128" s="2063">
        <f t="shared" si="153"/>
        <v>4.1263539004502857E-3</v>
      </c>
      <c r="J1128" s="2064">
        <v>133</v>
      </c>
      <c r="K1128" s="2065">
        <v>54</v>
      </c>
      <c r="L1128" s="2066">
        <v>198</v>
      </c>
      <c r="M1128" s="2064">
        <v>30</v>
      </c>
      <c r="N1128" s="1919">
        <f t="shared" si="149"/>
        <v>1.0535874842654198</v>
      </c>
      <c r="O1128" s="2067" t="s">
        <v>302</v>
      </c>
      <c r="P1128" s="2068">
        <f>IFERROR(VLOOKUP(F1128,[1]Trainingsarten!$A$9:$N$84,12,FALSE),"")</f>
        <v>178.5</v>
      </c>
      <c r="Q1128" s="2069" t="s">
        <v>14</v>
      </c>
      <c r="R1128" s="2070">
        <f>IFERROR(VLOOKUP(F1128,[1]Trainingsarten!$A$9:$N$84,14,FALSE),"")</f>
        <v>204</v>
      </c>
      <c r="S1128" s="1991">
        <f t="shared" si="154"/>
        <v>1.4887218045112782</v>
      </c>
      <c r="T1128" s="1989">
        <f t="shared" si="152"/>
        <v>36.055240679987946</v>
      </c>
      <c r="U1128" s="1989">
        <f t="shared" si="150"/>
        <v>33.700592209720575</v>
      </c>
      <c r="V1128" s="1989">
        <f t="shared" si="151"/>
        <v>0.14103724265465445</v>
      </c>
      <c r="W1128" s="2071">
        <f t="shared" si="148"/>
        <v>1.0698696466701318</v>
      </c>
      <c r="X1128" s="1987"/>
      <c r="Y1128" s="1988"/>
      <c r="AA1128" s="1990"/>
      <c r="AB1128" s="1991"/>
    </row>
    <row r="1129" spans="2:28" x14ac:dyDescent="0.2">
      <c r="B1129" s="2072" t="s">
        <v>9</v>
      </c>
      <c r="C1129" s="2060">
        <v>44217</v>
      </c>
      <c r="D1129" s="1989"/>
      <c r="E1129" s="2335"/>
      <c r="F1129" s="1993"/>
      <c r="G1129" s="2061"/>
      <c r="H1129" s="2062" t="str">
        <f>IFERROR(VLOOKUP(F1129,[1]Trainingsarten!$A$9:$K$84,10,FALSE),"")</f>
        <v/>
      </c>
      <c r="I1129" s="2063" t="str">
        <f t="shared" si="153"/>
        <v/>
      </c>
      <c r="J1129" s="2064"/>
      <c r="K1129" s="2065" t="str">
        <f>IFERROR(VLOOKUP(F1129,[1]Trainingsarten!$A$9:$K$84,11,FALSE),"0")</f>
        <v>0</v>
      </c>
      <c r="L1129" s="2066"/>
      <c r="M1129" s="2064"/>
      <c r="N1129" s="1919" t="str">
        <f t="shared" si="149"/>
        <v/>
      </c>
      <c r="O1129" s="2067"/>
      <c r="P1129" s="2068" t="str">
        <f>IFERROR(VLOOKUP(F1129,[1]Trainingsarten!$A$9:$N$84,12,FALSE),"")</f>
        <v/>
      </c>
      <c r="Q1129" s="2069" t="s">
        <v>14</v>
      </c>
      <c r="R1129" s="2070" t="str">
        <f>IFERROR(VLOOKUP(F1129,[1]Trainingsarten!$A$9:$N$84,14,FALSE),"")</f>
        <v/>
      </c>
      <c r="S1129" s="1991" t="str">
        <f t="shared" si="154"/>
        <v/>
      </c>
      <c r="T1129" s="1989">
        <f t="shared" si="152"/>
        <v>30.904492011418242</v>
      </c>
      <c r="U1129" s="1989">
        <f t="shared" si="150"/>
        <v>32.898197157108179</v>
      </c>
      <c r="V1129" s="1989">
        <f t="shared" si="151"/>
        <v>-2.3546484702673709</v>
      </c>
      <c r="W1129" s="2071">
        <f t="shared" ref="W1129:W1192" si="155">T1129/U1129</f>
        <v>0.93939773853962805</v>
      </c>
      <c r="X1129" s="1987"/>
      <c r="Y1129" s="1988"/>
      <c r="AA1129" s="1990"/>
      <c r="AB1129" s="1991"/>
    </row>
    <row r="1130" spans="2:28" ht="16" thickBot="1" x14ac:dyDescent="0.25">
      <c r="B1130" s="2073">
        <f>SUM(K1126:K1132)</f>
        <v>114</v>
      </c>
      <c r="C1130" s="2060">
        <v>44218</v>
      </c>
      <c r="D1130" s="1989">
        <v>12</v>
      </c>
      <c r="E1130" s="2335" t="s">
        <v>40</v>
      </c>
      <c r="F1130" s="1993" t="s">
        <v>277</v>
      </c>
      <c r="G1130" s="2061">
        <v>3.7106481481481483E-2</v>
      </c>
      <c r="H1130" s="2062">
        <v>9.6300000000000008</v>
      </c>
      <c r="I1130" s="2063">
        <f t="shared" si="153"/>
        <v>3.8532171839544631E-3</v>
      </c>
      <c r="J1130" s="2064">
        <v>141</v>
      </c>
      <c r="K1130" s="2065">
        <v>60</v>
      </c>
      <c r="L1130" s="2066">
        <v>210</v>
      </c>
      <c r="M1130" s="2064">
        <v>35</v>
      </c>
      <c r="N1130" s="1919">
        <f t="shared" si="149"/>
        <v>1.0434742176965639</v>
      </c>
      <c r="O1130" s="2067" t="s">
        <v>276</v>
      </c>
      <c r="P1130" s="2068">
        <f>IFERROR(VLOOKUP(F1130,[1]Trainingsarten!$A$9:$N$84,12,FALSE),"")</f>
        <v>205</v>
      </c>
      <c r="Q1130" s="2069" t="s">
        <v>14</v>
      </c>
      <c r="R1130" s="2070">
        <f>IFERROR(VLOOKUP(F1130,[1]Trainingsarten!$A$9:$N$84,14,FALSE),"")</f>
        <v>224.4</v>
      </c>
      <c r="S1130" s="1991">
        <f t="shared" si="154"/>
        <v>1.4893617021276595</v>
      </c>
      <c r="T1130" s="1989">
        <f t="shared" si="152"/>
        <v>35.060993152644208</v>
      </c>
      <c r="U1130" s="1989">
        <f t="shared" si="150"/>
        <v>33.543478177177029</v>
      </c>
      <c r="V1130" s="1989">
        <f t="shared" si="151"/>
        <v>1.9937051456899368</v>
      </c>
      <c r="W1130" s="2071">
        <f t="shared" si="155"/>
        <v>1.0452402391741145</v>
      </c>
      <c r="X1130" s="1987"/>
      <c r="Y1130" s="1988"/>
      <c r="AA1130" s="1990"/>
      <c r="AB1130" s="1991"/>
    </row>
    <row r="1131" spans="2:28" x14ac:dyDescent="0.2">
      <c r="B1131" s="2074" t="s">
        <v>27</v>
      </c>
      <c r="C1131" s="2060">
        <v>44219</v>
      </c>
      <c r="D1131" s="1989"/>
      <c r="E1131" s="2335"/>
      <c r="F1131" s="1993"/>
      <c r="G1131" s="2061"/>
      <c r="H1131" s="2062" t="str">
        <f>IFERROR(VLOOKUP(F1131,[1]Trainingsarten!$A$9:$K$84,10,FALSE),"")</f>
        <v/>
      </c>
      <c r="I1131" s="2063" t="str">
        <f t="shared" si="153"/>
        <v/>
      </c>
      <c r="J1131" s="2064"/>
      <c r="K1131" s="2065" t="str">
        <f>IFERROR(VLOOKUP(F1131,[1]Trainingsarten!$A$9:$K$84,11,FALSE),"0")</f>
        <v>0</v>
      </c>
      <c r="L1131" s="2066"/>
      <c r="M1131" s="2064"/>
      <c r="N1131" s="1919" t="str">
        <f t="shared" si="149"/>
        <v/>
      </c>
      <c r="O1131" s="2067"/>
      <c r="P1131" s="2068" t="str">
        <f>IFERROR(VLOOKUP(F1131,[1]Trainingsarten!$A$9:$N$84,12,FALSE),"")</f>
        <v/>
      </c>
      <c r="Q1131" s="2069" t="s">
        <v>14</v>
      </c>
      <c r="R1131" s="2070" t="str">
        <f>IFERROR(VLOOKUP(F1131,[1]Trainingsarten!$A$9:$N$84,14,FALSE),"")</f>
        <v/>
      </c>
      <c r="S1131" s="1991" t="str">
        <f t="shared" si="154"/>
        <v/>
      </c>
      <c r="T1131" s="1989">
        <f t="shared" si="152"/>
        <v>30.052279845123607</v>
      </c>
      <c r="U1131" s="1989">
        <f t="shared" si="150"/>
        <v>32.744823934863291</v>
      </c>
      <c r="V1131" s="1989">
        <f t="shared" si="151"/>
        <v>-1.5175149754671793</v>
      </c>
      <c r="W1131" s="2071">
        <f t="shared" si="155"/>
        <v>0.91777191732361274</v>
      </c>
      <c r="X1131" s="1987"/>
      <c r="Y1131" s="1988"/>
      <c r="AA1131" s="1990"/>
      <c r="AB1131" s="1991"/>
    </row>
    <row r="1132" spans="2:28" ht="16" thickBot="1" x14ac:dyDescent="0.25">
      <c r="B1132" s="2075">
        <f>AVERAGE(W1126:W1132)</f>
        <v>0.98684745850111333</v>
      </c>
      <c r="C1132" s="2076">
        <v>44220</v>
      </c>
      <c r="D1132" s="1999"/>
      <c r="E1132" s="2342"/>
      <c r="F1132" s="2077"/>
      <c r="G1132" s="2078"/>
      <c r="H1132" s="2079" t="str">
        <f>IFERROR(VLOOKUP(F1132,[1]Trainingsarten!$A$9:$K$84,10,FALSE),"")</f>
        <v/>
      </c>
      <c r="I1132" s="2080" t="str">
        <f t="shared" si="153"/>
        <v/>
      </c>
      <c r="J1132" s="2081"/>
      <c r="K1132" s="2082" t="str">
        <f>IFERROR(VLOOKUP(F1132,[1]Trainingsarten!$A$9:$K$84,11,FALSE),"0")</f>
        <v>0</v>
      </c>
      <c r="L1132" s="1970"/>
      <c r="M1132" s="2081"/>
      <c r="N1132" s="1948" t="str">
        <f t="shared" si="149"/>
        <v/>
      </c>
      <c r="O1132" s="2083"/>
      <c r="P1132" s="90" t="str">
        <f>IFERROR(VLOOKUP(F1132,[1]Trainingsarten!$A$9:$N$84,12,FALSE),"")</f>
        <v/>
      </c>
      <c r="Q1132" s="91" t="s">
        <v>14</v>
      </c>
      <c r="R1132" s="2084" t="str">
        <f>IFERROR(VLOOKUP(F1132,[1]Trainingsarten!$A$9:$N$84,14,FALSE),"")</f>
        <v/>
      </c>
      <c r="S1132" s="2085" t="str">
        <f t="shared" si="154"/>
        <v/>
      </c>
      <c r="T1132" s="1999">
        <f t="shared" si="152"/>
        <v>25.759097010105947</v>
      </c>
      <c r="U1132" s="1999">
        <f t="shared" si="150"/>
        <v>31.965185269747497</v>
      </c>
      <c r="V1132" s="1999">
        <f t="shared" si="151"/>
        <v>2.692544089739684</v>
      </c>
      <c r="W1132" s="94">
        <f t="shared" si="155"/>
        <v>0.80584851277195257</v>
      </c>
      <c r="X1132" s="1987"/>
      <c r="Y1132" s="1988"/>
      <c r="AA1132" s="1990"/>
      <c r="AB1132" s="1991"/>
    </row>
    <row r="1133" spans="2:28" ht="16" thickBot="1" x14ac:dyDescent="0.25">
      <c r="B1133" s="1841">
        <f>B1126+1</f>
        <v>4</v>
      </c>
      <c r="C1133" s="2050">
        <v>44221</v>
      </c>
      <c r="D1133" s="1843"/>
      <c r="E1133" s="2322"/>
      <c r="F1133" s="2051"/>
      <c r="G1133" s="2052"/>
      <c r="H1133" s="2053" t="str">
        <f>IFERROR(VLOOKUP(F1133,[1]Trainingsarten!$A$9:$K$84,10,FALSE),"")</f>
        <v/>
      </c>
      <c r="I1133" s="2054" t="str">
        <f t="shared" si="153"/>
        <v/>
      </c>
      <c r="J1133" s="2055"/>
      <c r="K1133" s="2056" t="str">
        <f>IFERROR(VLOOKUP(F1133,[1]Trainingsarten!$A$9:$K$84,11,FALSE),"0")</f>
        <v>0</v>
      </c>
      <c r="L1133" s="2057"/>
      <c r="M1133" s="2055"/>
      <c r="N1133" s="1852" t="str">
        <f t="shared" si="149"/>
        <v/>
      </c>
      <c r="O1133" s="2058"/>
      <c r="P1133" s="1854" t="str">
        <f>IFERROR(VLOOKUP(F1133,[1]Trainingsarten!$A$9:$N$84,12,FALSE),"")</f>
        <v/>
      </c>
      <c r="Q1133" s="1855" t="s">
        <v>14</v>
      </c>
      <c r="R1133" s="2059" t="str">
        <f>IFERROR(VLOOKUP(F1133,[1]Trainingsarten!$A$9:$N$84,14,FALSE),"")</f>
        <v/>
      </c>
      <c r="S1133" s="1856" t="str">
        <f t="shared" si="154"/>
        <v/>
      </c>
      <c r="T1133" s="1843">
        <f t="shared" si="152"/>
        <v>22.079226008662239</v>
      </c>
      <c r="U1133" s="1843">
        <f t="shared" si="150"/>
        <v>31.204109429991604</v>
      </c>
      <c r="V1133" s="1843">
        <f t="shared" si="151"/>
        <v>6.2060882596415503</v>
      </c>
      <c r="W1133" s="2042">
        <f t="shared" si="155"/>
        <v>0.70757430389732423</v>
      </c>
      <c r="X1133" s="1987"/>
      <c r="Y1133" s="1988"/>
      <c r="AA1133" s="1990"/>
      <c r="AB1133" s="1991"/>
    </row>
    <row r="1134" spans="2:28" x14ac:dyDescent="0.2">
      <c r="B1134" s="1859" t="s">
        <v>26</v>
      </c>
      <c r="C1134" s="2060">
        <v>44222</v>
      </c>
      <c r="D1134" s="1989">
        <v>13</v>
      </c>
      <c r="E1134" s="2335" t="s">
        <v>40</v>
      </c>
      <c r="F1134" s="1993" t="s">
        <v>278</v>
      </c>
      <c r="G1134" s="2061">
        <v>3.8726851851851853E-2</v>
      </c>
      <c r="H1134" s="2062">
        <v>10.29</v>
      </c>
      <c r="I1134" s="2063">
        <f t="shared" si="153"/>
        <v>3.7635424540186451E-3</v>
      </c>
      <c r="J1134" s="2064">
        <v>140</v>
      </c>
      <c r="K1134" s="2065">
        <v>66</v>
      </c>
      <c r="L1134" s="2066">
        <v>216</v>
      </c>
      <c r="M1134" s="2064">
        <v>47</v>
      </c>
      <c r="N1134" s="1919">
        <f t="shared" ref="N1134:N1197" si="156">IFERROR((L1134/67)/(1/(I1134*24)/3.6),"")</f>
        <v>1.0483094730429487</v>
      </c>
      <c r="O1134" s="2067" t="s">
        <v>310</v>
      </c>
      <c r="P1134" s="2068">
        <f>IFERROR(VLOOKUP(F1134,[1]Trainingsarten!$A$9:$N$84,12,FALSE),"")</f>
        <v>205</v>
      </c>
      <c r="Q1134" s="2069" t="s">
        <v>14</v>
      </c>
      <c r="R1134" s="2070">
        <f>IFERROR(VLOOKUP(F1134,[1]Trainingsarten!$A$9:$N$84,14,FALSE),"")</f>
        <v>224.4</v>
      </c>
      <c r="S1134" s="1991">
        <f t="shared" si="154"/>
        <v>1.5428571428571429</v>
      </c>
      <c r="T1134" s="1989">
        <f t="shared" si="152"/>
        <v>28.353622293139061</v>
      </c>
      <c r="U1134" s="1989">
        <f t="shared" si="150"/>
        <v>32.0325830149918</v>
      </c>
      <c r="V1134" s="1989">
        <f t="shared" si="151"/>
        <v>9.1248834213293648</v>
      </c>
      <c r="W1134" s="2071">
        <f t="shared" si="155"/>
        <v>0.88514942050939438</v>
      </c>
      <c r="X1134" s="1987"/>
      <c r="Y1134" s="1988"/>
      <c r="AA1134" s="1990"/>
      <c r="AB1134" s="1991"/>
    </row>
    <row r="1135" spans="2:28" ht="16" thickBot="1" x14ac:dyDescent="0.25">
      <c r="B1135" s="33">
        <f>SUM(H1133:H1139)</f>
        <v>48.07</v>
      </c>
      <c r="C1135" s="2060">
        <v>44223</v>
      </c>
      <c r="D1135" s="1989">
        <v>14</v>
      </c>
      <c r="E1135" s="2335" t="s">
        <v>40</v>
      </c>
      <c r="F1135" s="1993" t="s">
        <v>173</v>
      </c>
      <c r="G1135" s="2061">
        <v>4.116898148148148E-2</v>
      </c>
      <c r="H1135" s="2062">
        <v>11.3</v>
      </c>
      <c r="I1135" s="2063">
        <f t="shared" si="153"/>
        <v>3.6432726974762368E-3</v>
      </c>
      <c r="J1135" s="2064">
        <v>151</v>
      </c>
      <c r="K1135" s="2065">
        <v>80</v>
      </c>
      <c r="L1135" s="2066">
        <v>217</v>
      </c>
      <c r="M1135" s="2064">
        <v>22</v>
      </c>
      <c r="N1135" s="1919">
        <f t="shared" si="156"/>
        <v>1.0195073306036189</v>
      </c>
      <c r="O1135" s="2067" t="s">
        <v>311</v>
      </c>
      <c r="P1135" s="2068" t="str">
        <f>IFERROR(VLOOKUP(F1135,[1]Trainingsarten!$A$9:$N$84,12,FALSE),"")</f>
        <v/>
      </c>
      <c r="Q1135" s="2069" t="s">
        <v>14</v>
      </c>
      <c r="R1135" s="2070" t="str">
        <f>IFERROR(VLOOKUP(F1135,[1]Trainingsarten!$A$9:$N$84,14,FALSE),"")</f>
        <v/>
      </c>
      <c r="S1135" s="1991">
        <f t="shared" si="154"/>
        <v>1.4370860927152318</v>
      </c>
      <c r="T1135" s="1989">
        <f t="shared" si="152"/>
        <v>35.731676251262051</v>
      </c>
      <c r="U1135" s="1989">
        <f t="shared" si="150"/>
        <v>33.174664371777709</v>
      </c>
      <c r="V1135" s="1989">
        <f t="shared" si="151"/>
        <v>3.6789607218527394</v>
      </c>
      <c r="W1135" s="2071">
        <f t="shared" si="155"/>
        <v>1.0770772493981775</v>
      </c>
      <c r="X1135" s="1987"/>
      <c r="Y1135" s="1988"/>
      <c r="AA1135" s="1990"/>
      <c r="AB1135" s="1991"/>
    </row>
    <row r="1136" spans="2:28" x14ac:dyDescent="0.2">
      <c r="B1136" s="2072" t="s">
        <v>9</v>
      </c>
      <c r="C1136" s="2060">
        <v>44224</v>
      </c>
      <c r="D1136" s="1989"/>
      <c r="E1136" s="2335"/>
      <c r="F1136" s="1993"/>
      <c r="G1136" s="2061"/>
      <c r="H1136" s="2062" t="str">
        <f>IFERROR(VLOOKUP(F1136,[1]Trainingsarten!$A$9:$K$84,10,FALSE),"")</f>
        <v/>
      </c>
      <c r="I1136" s="2063" t="str">
        <f t="shared" si="153"/>
        <v/>
      </c>
      <c r="J1136" s="2064"/>
      <c r="K1136" s="2065" t="str">
        <f>IFERROR(VLOOKUP(F1136,[1]Trainingsarten!$A$9:$K$84,11,FALSE),"0")</f>
        <v>0</v>
      </c>
      <c r="L1136" s="2066"/>
      <c r="M1136" s="2064"/>
      <c r="N1136" s="1919" t="str">
        <f t="shared" si="156"/>
        <v/>
      </c>
      <c r="O1136" s="2067"/>
      <c r="P1136" s="2068" t="str">
        <f>IFERROR(VLOOKUP(F1136,[1]Trainingsarten!$A$9:$N$84,12,FALSE),"")</f>
        <v/>
      </c>
      <c r="Q1136" s="2069" t="s">
        <v>14</v>
      </c>
      <c r="R1136" s="2070" t="str">
        <f>IFERROR(VLOOKUP(F1136,[1]Trainingsarten!$A$9:$N$84,14,FALSE),"")</f>
        <v/>
      </c>
      <c r="S1136" s="1991" t="str">
        <f t="shared" si="154"/>
        <v/>
      </c>
      <c r="T1136" s="1989">
        <f t="shared" si="152"/>
        <v>30.62715107251033</v>
      </c>
      <c r="U1136" s="1989">
        <f t="shared" si="150"/>
        <v>32.384791410544906</v>
      </c>
      <c r="V1136" s="1989">
        <f t="shared" si="151"/>
        <v>-2.5570118794843424</v>
      </c>
      <c r="W1136" s="2071">
        <f t="shared" si="155"/>
        <v>0.94572636532522902</v>
      </c>
      <c r="X1136" s="1987"/>
      <c r="Y1136" s="1988"/>
      <c r="AA1136" s="1990"/>
      <c r="AB1136" s="1991"/>
    </row>
    <row r="1137" spans="2:28" ht="16" thickBot="1" x14ac:dyDescent="0.25">
      <c r="B1137" s="2073">
        <f>SUM(K1133:K1139)</f>
        <v>319</v>
      </c>
      <c r="C1137" s="2060">
        <v>44225</v>
      </c>
      <c r="D1137" s="1989">
        <v>15</v>
      </c>
      <c r="E1137" s="2335" t="s">
        <v>40</v>
      </c>
      <c r="F1137" s="1993" t="s">
        <v>312</v>
      </c>
      <c r="G1137" s="2061">
        <v>3.2870370370370376E-2</v>
      </c>
      <c r="H1137" s="2062">
        <v>9.7100000000000009</v>
      </c>
      <c r="I1137" s="2063">
        <f t="shared" si="153"/>
        <v>3.3852080710989056E-3</v>
      </c>
      <c r="J1137" s="2064">
        <v>156</v>
      </c>
      <c r="K1137" s="2065">
        <v>68</v>
      </c>
      <c r="L1137" s="2066">
        <v>235</v>
      </c>
      <c r="M1137" s="2064">
        <v>39</v>
      </c>
      <c r="N1137" s="1919">
        <f t="shared" si="156"/>
        <v>1.025869622023764</v>
      </c>
      <c r="O1137" s="2067" t="s">
        <v>311</v>
      </c>
      <c r="P1137" s="2068">
        <f>IFERROR(VLOOKUP(F1137,[1]Trainingsarten!$A$9:$N$84,12,FALSE),"")</f>
        <v>243.25</v>
      </c>
      <c r="Q1137" s="2069" t="s">
        <v>14</v>
      </c>
      <c r="R1137" s="2070">
        <f>IFERROR(VLOOKUP(F1137,[1]Trainingsarten!$A$9:$N$84,14,FALSE),"")</f>
        <v>267.75</v>
      </c>
      <c r="S1137" s="1991">
        <f t="shared" si="154"/>
        <v>1.5064102564102564</v>
      </c>
      <c r="T1137" s="1989">
        <f t="shared" si="152"/>
        <v>35.966129490723141</v>
      </c>
      <c r="U1137" s="1989">
        <f t="shared" si="150"/>
        <v>33.232772567436697</v>
      </c>
      <c r="V1137" s="1989">
        <f t="shared" si="151"/>
        <v>1.7576403380345766</v>
      </c>
      <c r="W1137" s="2071">
        <f t="shared" si="155"/>
        <v>1.0822488378825406</v>
      </c>
      <c r="X1137" s="1987"/>
      <c r="Y1137" s="1988"/>
      <c r="AA1137" s="1990"/>
      <c r="AB1137" s="1991"/>
    </row>
    <row r="1138" spans="2:28" x14ac:dyDescent="0.2">
      <c r="B1138" s="2074" t="s">
        <v>27</v>
      </c>
      <c r="C1138" s="2060">
        <v>44226</v>
      </c>
      <c r="D1138" s="1989"/>
      <c r="E1138" s="2335"/>
      <c r="F1138" s="1993"/>
      <c r="G1138" s="2061"/>
      <c r="H1138" s="2062" t="str">
        <f>IFERROR(VLOOKUP(F1138,[1]Trainingsarten!$A$9:$K$84,10,FALSE),"")</f>
        <v/>
      </c>
      <c r="I1138" s="2063" t="str">
        <f t="shared" si="153"/>
        <v/>
      </c>
      <c r="J1138" s="2064"/>
      <c r="K1138" s="2065" t="str">
        <f>IFERROR(VLOOKUP(F1138,[1]Trainingsarten!$A$9:$K$84,11,FALSE),"0")</f>
        <v>0</v>
      </c>
      <c r="L1138" s="2066"/>
      <c r="M1138" s="2064"/>
      <c r="N1138" s="1919" t="str">
        <f t="shared" si="156"/>
        <v/>
      </c>
      <c r="O1138" s="2067"/>
      <c r="P1138" s="2068" t="str">
        <f>IFERROR(VLOOKUP(F1138,[1]Trainingsarten!$A$9:$N$84,12,FALSE),"")</f>
        <v/>
      </c>
      <c r="Q1138" s="2069" t="s">
        <v>14</v>
      </c>
      <c r="R1138" s="2070" t="str">
        <f>IFERROR(VLOOKUP(F1138,[1]Trainingsarten!$A$9:$N$84,14,FALSE),"")</f>
        <v/>
      </c>
      <c r="S1138" s="1991" t="str">
        <f t="shared" si="154"/>
        <v/>
      </c>
      <c r="T1138" s="1989">
        <f t="shared" si="152"/>
        <v>30.828110992048408</v>
      </c>
      <c r="U1138" s="1989">
        <f t="shared" si="150"/>
        <v>32.441516077735827</v>
      </c>
      <c r="V1138" s="1989">
        <f t="shared" si="151"/>
        <v>-2.7333569232864434</v>
      </c>
      <c r="W1138" s="2071">
        <f t="shared" si="155"/>
        <v>0.95026727228710883</v>
      </c>
      <c r="X1138" s="1987"/>
      <c r="Y1138" s="1988"/>
      <c r="AA1138" s="1990"/>
      <c r="AB1138" s="1991"/>
    </row>
    <row r="1139" spans="2:28" ht="16" thickBot="1" x14ac:dyDescent="0.25">
      <c r="B1139" s="2075">
        <f>AVERAGE(W1133:W1139)</f>
        <v>0.98005281186623117</v>
      </c>
      <c r="C1139" s="2086">
        <v>44227</v>
      </c>
      <c r="D1139" s="1922">
        <v>16</v>
      </c>
      <c r="E1139" s="2326" t="s">
        <v>40</v>
      </c>
      <c r="F1139" s="1952" t="s">
        <v>292</v>
      </c>
      <c r="G1139" s="2087">
        <v>6.3483796296296302E-2</v>
      </c>
      <c r="H1139" s="2088">
        <v>16.77</v>
      </c>
      <c r="I1139" s="2089">
        <f t="shared" si="153"/>
        <v>3.7855573223790281E-3</v>
      </c>
      <c r="J1139" s="1973">
        <v>142</v>
      </c>
      <c r="K1139" s="2090">
        <v>105</v>
      </c>
      <c r="L1139" s="2091">
        <v>214</v>
      </c>
      <c r="M1139" s="1973">
        <v>43</v>
      </c>
      <c r="N1139" s="1930">
        <f t="shared" si="156"/>
        <v>1.0446782189232728</v>
      </c>
      <c r="O1139" s="2092" t="s">
        <v>310</v>
      </c>
      <c r="P1139" s="2093">
        <f>IFERROR(VLOOKUP(F1139,[1]Trainingsarten!$A$9:$N$84,12,FALSE),"")</f>
        <v>205</v>
      </c>
      <c r="Q1139" s="2094" t="s">
        <v>14</v>
      </c>
      <c r="R1139" s="2095">
        <f>IFERROR(VLOOKUP(F1139,[1]Trainingsarten!$A$9:$N$84,14,FALSE),"")</f>
        <v>224.4</v>
      </c>
      <c r="S1139" s="1932">
        <f t="shared" si="154"/>
        <v>1.5070422535211268</v>
      </c>
      <c r="T1139" s="1922">
        <f t="shared" si="152"/>
        <v>41.424095136041494</v>
      </c>
      <c r="U1139" s="1922">
        <f t="shared" si="150"/>
        <v>34.169099028265926</v>
      </c>
      <c r="V1139" s="1922">
        <f t="shared" si="151"/>
        <v>1.6134050856874183</v>
      </c>
      <c r="W1139" s="2096">
        <f t="shared" si="155"/>
        <v>1.2123262337638452</v>
      </c>
      <c r="X1139" s="1987"/>
      <c r="Y1139" s="1988"/>
      <c r="AA1139" s="1990"/>
      <c r="AB1139" s="1991"/>
    </row>
    <row r="1140" spans="2:28" ht="16" thickBot="1" x14ac:dyDescent="0.25">
      <c r="B1140" s="1841">
        <f>B1133+1</f>
        <v>5</v>
      </c>
      <c r="C1140" s="2097">
        <v>44228</v>
      </c>
      <c r="D1140" s="60"/>
      <c r="E1140" s="2247"/>
      <c r="F1140" s="887"/>
      <c r="G1140" s="2098"/>
      <c r="H1140" s="2099" t="str">
        <f>IFERROR(VLOOKUP(F1140,[1]Trainingsarten!$A$9:$K$84,10,FALSE),"")</f>
        <v/>
      </c>
      <c r="I1140" s="2100" t="str">
        <f t="shared" si="153"/>
        <v/>
      </c>
      <c r="J1140" s="545"/>
      <c r="K1140" s="2101" t="str">
        <f>IFERROR(VLOOKUP(F1140,[1]Trainingsarten!$A$9:$K$84,11,FALSE),"0")</f>
        <v>0</v>
      </c>
      <c r="L1140" s="2102"/>
      <c r="M1140" s="545"/>
      <c r="N1140" s="69" t="str">
        <f t="shared" si="156"/>
        <v/>
      </c>
      <c r="O1140" s="2103"/>
      <c r="P1140" s="347" t="str">
        <f>IFERROR(VLOOKUP(F1140,[1]Trainingsarten!$A$9:$N$84,12,FALSE),"")</f>
        <v/>
      </c>
      <c r="Q1140" s="72" t="s">
        <v>14</v>
      </c>
      <c r="R1140" s="2104" t="str">
        <f>IFERROR(VLOOKUP(F1140,[1]Trainingsarten!$A$9:$N$84,14,FALSE),"")</f>
        <v/>
      </c>
      <c r="S1140" s="2012" t="str">
        <f t="shared" si="154"/>
        <v/>
      </c>
      <c r="T1140" s="60">
        <f t="shared" si="152"/>
        <v>35.506367259464135</v>
      </c>
      <c r="U1140" s="60">
        <f t="shared" si="150"/>
        <v>33.355549051402448</v>
      </c>
      <c r="V1140" s="60">
        <f t="shared" si="151"/>
        <v>-7.2549961077755682</v>
      </c>
      <c r="W1140" s="350">
        <f t="shared" si="155"/>
        <v>1.0644815711097178</v>
      </c>
      <c r="X1140" s="1987"/>
      <c r="Y1140" s="1988"/>
      <c r="AA1140" s="1990"/>
      <c r="AB1140" s="1991"/>
    </row>
    <row r="1141" spans="2:28" x14ac:dyDescent="0.2">
      <c r="B1141" s="1840" t="s">
        <v>26</v>
      </c>
      <c r="C1141" s="2060">
        <v>44229</v>
      </c>
      <c r="D1141" s="1989">
        <v>17</v>
      </c>
      <c r="E1141" s="2335" t="s">
        <v>40</v>
      </c>
      <c r="F1141" s="1993" t="s">
        <v>278</v>
      </c>
      <c r="G1141" s="2061">
        <v>3.7245370370370366E-2</v>
      </c>
      <c r="H1141" s="2062">
        <v>9.9499999999999993</v>
      </c>
      <c r="I1141" s="2063">
        <f t="shared" si="153"/>
        <v>3.7432533035548108E-3</v>
      </c>
      <c r="J1141" s="2064">
        <v>141</v>
      </c>
      <c r="K1141" s="2065">
        <f>IFERROR(VLOOKUP(F1141,[1]Trainingsarten!$A$9:$K$84,11,FALSE),"0")</f>
        <v>72.816489427085997</v>
      </c>
      <c r="L1141" s="2066">
        <v>217</v>
      </c>
      <c r="M1141" s="2064">
        <v>31</v>
      </c>
      <c r="N1141" s="1919">
        <f t="shared" si="156"/>
        <v>1.047485187129678</v>
      </c>
      <c r="O1141" s="2067" t="s">
        <v>302</v>
      </c>
      <c r="P1141" s="2068">
        <f>IFERROR(VLOOKUP(F1141,[1]Trainingsarten!$A$9:$N$84,12,FALSE),"")</f>
        <v>205</v>
      </c>
      <c r="Q1141" s="2069" t="s">
        <v>14</v>
      </c>
      <c r="R1141" s="2070">
        <f>IFERROR(VLOOKUP(F1141,[1]Trainingsarten!$A$9:$N$84,14,FALSE),"")</f>
        <v>224.4</v>
      </c>
      <c r="S1141" s="1991">
        <f t="shared" si="154"/>
        <v>1.5390070921985815</v>
      </c>
      <c r="T1141" s="1989">
        <f t="shared" si="152"/>
        <v>40.836384711981545</v>
      </c>
      <c r="U1141" s="1989">
        <f t="shared" si="150"/>
        <v>34.295095250823486</v>
      </c>
      <c r="V1141" s="1989">
        <f t="shared" si="151"/>
        <v>-2.1508182080616862</v>
      </c>
      <c r="W1141" s="2071">
        <f t="shared" si="155"/>
        <v>1.1907354218822586</v>
      </c>
      <c r="X1141" s="1987"/>
      <c r="Y1141" s="1988"/>
      <c r="AA1141" s="1990"/>
      <c r="AB1141" s="1991"/>
    </row>
    <row r="1142" spans="2:28" ht="16" thickBot="1" x14ac:dyDescent="0.25">
      <c r="B1142" s="33">
        <f>SUM(H1140:H1146)</f>
        <v>49.38</v>
      </c>
      <c r="C1142" s="2060">
        <v>44230</v>
      </c>
      <c r="D1142" s="1989"/>
      <c r="E1142" s="2335"/>
      <c r="F1142" s="1993"/>
      <c r="G1142" s="2061"/>
      <c r="H1142" s="2062" t="str">
        <f>IFERROR(VLOOKUP(F1142,[1]Trainingsarten!$A$9:$K$84,10,FALSE),"")</f>
        <v/>
      </c>
      <c r="I1142" s="2063" t="str">
        <f t="shared" si="153"/>
        <v/>
      </c>
      <c r="J1142" s="2064"/>
      <c r="K1142" s="2065" t="str">
        <f>IFERROR(VLOOKUP(F1142,[1]Trainingsarten!$A$9:$K$84,11,FALSE),"0")</f>
        <v>0</v>
      </c>
      <c r="L1142" s="2066"/>
      <c r="M1142" s="2064"/>
      <c r="N1142" s="1919" t="str">
        <f t="shared" si="156"/>
        <v/>
      </c>
      <c r="O1142" s="2067"/>
      <c r="P1142" s="2068" t="str">
        <f>IFERROR(VLOOKUP(F1142,[1]Trainingsarten!$A$9:$N$84,12,FALSE),"")</f>
        <v/>
      </c>
      <c r="Q1142" s="2069" t="s">
        <v>14</v>
      </c>
      <c r="R1142" s="2070" t="str">
        <f>IFERROR(VLOOKUP(F1142,[1]Trainingsarten!$A$9:$N$84,14,FALSE),"")</f>
        <v/>
      </c>
      <c r="S1142" s="1991" t="str">
        <f t="shared" si="154"/>
        <v/>
      </c>
      <c r="T1142" s="1989">
        <f t="shared" si="152"/>
        <v>35.002615467412753</v>
      </c>
      <c r="U1142" s="1989">
        <f t="shared" si="150"/>
        <v>33.478545363899116</v>
      </c>
      <c r="V1142" s="1989">
        <f t="shared" si="151"/>
        <v>-6.5412894611580583</v>
      </c>
      <c r="W1142" s="2071">
        <f t="shared" si="155"/>
        <v>1.0455237850673491</v>
      </c>
      <c r="X1142" s="1987"/>
      <c r="Y1142" s="1988"/>
      <c r="AA1142" s="1990"/>
      <c r="AB1142" s="1991"/>
    </row>
    <row r="1143" spans="2:28" x14ac:dyDescent="0.2">
      <c r="B1143" s="2072" t="s">
        <v>9</v>
      </c>
      <c r="C1143" s="2060">
        <v>44231</v>
      </c>
      <c r="D1143" s="1989">
        <v>18</v>
      </c>
      <c r="E1143" s="2335" t="s">
        <v>40</v>
      </c>
      <c r="F1143" s="1993" t="s">
        <v>313</v>
      </c>
      <c r="G1143" s="2061">
        <v>4.2766203703703702E-2</v>
      </c>
      <c r="H1143" s="2062">
        <v>12.71</v>
      </c>
      <c r="I1143" s="2063">
        <f t="shared" si="153"/>
        <v>3.3647681906926593E-3</v>
      </c>
      <c r="J1143" s="2064">
        <v>155</v>
      </c>
      <c r="K1143" s="2065">
        <v>92</v>
      </c>
      <c r="L1143" s="2066">
        <v>236</v>
      </c>
      <c r="M1143" s="2064">
        <v>38</v>
      </c>
      <c r="N1143" s="1919">
        <f t="shared" si="156"/>
        <v>1.0240144673955163</v>
      </c>
      <c r="O1143" s="2067" t="s">
        <v>311</v>
      </c>
      <c r="P1143" s="2068">
        <f>IFERROR(VLOOKUP(F1143,[1]Trainingsarten!$A$9:$N$84,12,FALSE),"")</f>
        <v>243.25</v>
      </c>
      <c r="Q1143" s="2069" t="s">
        <v>14</v>
      </c>
      <c r="R1143" s="2070">
        <f>IFERROR(VLOOKUP(F1143,[1]Trainingsarten!$A$9:$N$84,14,FALSE),"")</f>
        <v>267.75</v>
      </c>
      <c r="S1143" s="1991">
        <f t="shared" si="154"/>
        <v>1.5225806451612902</v>
      </c>
      <c r="T1143" s="1989">
        <f t="shared" si="152"/>
        <v>43.14509897206807</v>
      </c>
      <c r="U1143" s="1989">
        <f t="shared" si="150"/>
        <v>34.871913331425326</v>
      </c>
      <c r="V1143" s="1989">
        <f t="shared" si="151"/>
        <v>-1.5240701035136368</v>
      </c>
      <c r="W1143" s="2071">
        <f t="shared" si="155"/>
        <v>1.2372449587728025</v>
      </c>
      <c r="X1143" s="1987"/>
      <c r="Y1143" s="1988"/>
      <c r="AA1143" s="1990"/>
      <c r="AB1143" s="1991"/>
    </row>
    <row r="1144" spans="2:28" ht="16" thickBot="1" x14ac:dyDescent="0.25">
      <c r="B1144" s="2073">
        <f>SUM(K1140:K1146)</f>
        <v>328.81648942708603</v>
      </c>
      <c r="C1144" s="2060">
        <v>44232</v>
      </c>
      <c r="D1144" s="1989">
        <v>19</v>
      </c>
      <c r="E1144" s="2335" t="s">
        <v>40</v>
      </c>
      <c r="F1144" s="1993" t="s">
        <v>286</v>
      </c>
      <c r="G1144" s="2061">
        <v>4.0219907407407406E-2</v>
      </c>
      <c r="H1144" s="2062">
        <v>9.94</v>
      </c>
      <c r="I1144" s="2063">
        <f t="shared" si="153"/>
        <v>4.0462683508458155E-3</v>
      </c>
      <c r="J1144" s="2064">
        <v>131</v>
      </c>
      <c r="K1144" s="2065">
        <v>58</v>
      </c>
      <c r="L1144" s="2066">
        <v>200</v>
      </c>
      <c r="M1144" s="2064">
        <v>27</v>
      </c>
      <c r="N1144" s="1919">
        <f t="shared" si="156"/>
        <v>1.0435748821285924</v>
      </c>
      <c r="O1144" s="2067" t="s">
        <v>302</v>
      </c>
      <c r="P1144" s="2068">
        <f>IFERROR(VLOOKUP(F1144,[1]Trainingsarten!$A$9:$N$84,12,FALSE),"")</f>
        <v>178.5</v>
      </c>
      <c r="Q1144" s="2069" t="s">
        <v>14</v>
      </c>
      <c r="R1144" s="2070">
        <f>IFERROR(VLOOKUP(F1144,[1]Trainingsarten!$A$9:$N$84,14,FALSE),"")</f>
        <v>204</v>
      </c>
      <c r="S1144" s="1991">
        <f t="shared" si="154"/>
        <v>1.5267175572519085</v>
      </c>
      <c r="T1144" s="1989">
        <f t="shared" si="152"/>
        <v>45.267227690344058</v>
      </c>
      <c r="U1144" s="1989">
        <f t="shared" si="150"/>
        <v>35.422582061629484</v>
      </c>
      <c r="V1144" s="1989">
        <f t="shared" si="151"/>
        <v>-8.273185640642744</v>
      </c>
      <c r="W1144" s="2071">
        <f t="shared" si="155"/>
        <v>1.2779200457941351</v>
      </c>
      <c r="X1144" s="1987"/>
      <c r="Y1144" s="1988"/>
      <c r="AA1144" s="1990"/>
      <c r="AB1144" s="1991"/>
    </row>
    <row r="1145" spans="2:28" x14ac:dyDescent="0.2">
      <c r="B1145" s="2074" t="s">
        <v>27</v>
      </c>
      <c r="C1145" s="2060">
        <v>44233</v>
      </c>
      <c r="D1145" s="1989"/>
      <c r="E1145" s="2335"/>
      <c r="F1145" s="1993"/>
      <c r="G1145" s="2061"/>
      <c r="H1145" s="2062" t="str">
        <f>IFERROR(VLOOKUP(F1145,[1]Trainingsarten!$A$9:$K$84,10,FALSE),"")</f>
        <v/>
      </c>
      <c r="I1145" s="2063" t="str">
        <f t="shared" si="153"/>
        <v/>
      </c>
      <c r="J1145" s="2064"/>
      <c r="K1145" s="2065" t="str">
        <f>IFERROR(VLOOKUP(F1145,[1]Trainingsarten!$A$9:$K$84,11,FALSE),"0")</f>
        <v>0</v>
      </c>
      <c r="L1145" s="2066"/>
      <c r="M1145" s="2064"/>
      <c r="N1145" s="1919" t="str">
        <f t="shared" si="156"/>
        <v/>
      </c>
      <c r="O1145" s="2067"/>
      <c r="P1145" s="2068" t="str">
        <f>IFERROR(VLOOKUP(F1145,[1]Trainingsarten!$A$9:$N$84,12,FALSE),"")</f>
        <v/>
      </c>
      <c r="Q1145" s="2069" t="s">
        <v>14</v>
      </c>
      <c r="R1145" s="2070" t="str">
        <f>IFERROR(VLOOKUP(F1145,[1]Trainingsarten!$A$9:$N$84,14,FALSE),"")</f>
        <v/>
      </c>
      <c r="S1145" s="1991" t="str">
        <f t="shared" si="154"/>
        <v/>
      </c>
      <c r="T1145" s="1989">
        <f t="shared" si="152"/>
        <v>38.800480877437764</v>
      </c>
      <c r="U1145" s="1989">
        <f t="shared" si="150"/>
        <v>34.579187250638306</v>
      </c>
      <c r="V1145" s="1989">
        <f t="shared" si="151"/>
        <v>-9.8446456287145736</v>
      </c>
      <c r="W1145" s="2071">
        <f t="shared" si="155"/>
        <v>1.12207613777046</v>
      </c>
      <c r="X1145" s="1987"/>
      <c r="Y1145" s="1988"/>
      <c r="AA1145" s="1990"/>
      <c r="AB1145" s="1991"/>
    </row>
    <row r="1146" spans="2:28" ht="16" thickBot="1" x14ac:dyDescent="0.25">
      <c r="B1146" s="2075">
        <f>AVERAGE(W1140:W1146)</f>
        <v>1.1817247575867333</v>
      </c>
      <c r="C1146" s="2076">
        <v>44234</v>
      </c>
      <c r="D1146" s="1999">
        <v>20</v>
      </c>
      <c r="E1146" s="2342" t="s">
        <v>40</v>
      </c>
      <c r="F1146" s="2077" t="s">
        <v>292</v>
      </c>
      <c r="G1146" s="2078">
        <v>6.4317129629629641E-2</v>
      </c>
      <c r="H1146" s="2079">
        <v>16.78</v>
      </c>
      <c r="I1146" s="2080">
        <f t="shared" si="153"/>
        <v>3.8329636251269151E-3</v>
      </c>
      <c r="J1146" s="2081">
        <v>142</v>
      </c>
      <c r="K1146" s="2082">
        <v>106</v>
      </c>
      <c r="L1146" s="1970">
        <v>213</v>
      </c>
      <c r="M1146" s="2081">
        <v>47</v>
      </c>
      <c r="N1146" s="1948">
        <f t="shared" si="156"/>
        <v>1.0528178535214276</v>
      </c>
      <c r="O1146" s="2083" t="s">
        <v>310</v>
      </c>
      <c r="P1146" s="90">
        <f>IFERROR(VLOOKUP(F1146,[1]Trainingsarten!$A$9:$N$84,12,FALSE),"")</f>
        <v>205</v>
      </c>
      <c r="Q1146" s="91" t="s">
        <v>14</v>
      </c>
      <c r="R1146" s="2084">
        <f>IFERROR(VLOOKUP(F1146,[1]Trainingsarten!$A$9:$N$84,14,FALSE),"")</f>
        <v>224.4</v>
      </c>
      <c r="S1146" s="2085">
        <f t="shared" si="154"/>
        <v>1.5</v>
      </c>
      <c r="T1146" s="1999">
        <f t="shared" si="152"/>
        <v>48.400412180660936</v>
      </c>
      <c r="U1146" s="1999">
        <f t="shared" ref="U1146:U1209" si="157">U1145+(K1146-U1145)/42</f>
        <v>36.279682792289776</v>
      </c>
      <c r="V1146" s="1999">
        <f t="shared" ref="V1146:V1209" si="158">U1145-T1145</f>
        <v>-4.2212936267994579</v>
      </c>
      <c r="W1146" s="94">
        <f t="shared" si="155"/>
        <v>1.3340913827104099</v>
      </c>
      <c r="X1146" s="1987"/>
      <c r="Y1146" s="1988"/>
      <c r="AA1146" s="1990"/>
      <c r="AB1146" s="1991"/>
    </row>
    <row r="1147" spans="2:28" ht="16" thickBot="1" x14ac:dyDescent="0.25">
      <c r="B1147" s="1841">
        <f>B1140+1</f>
        <v>6</v>
      </c>
      <c r="C1147" s="2050">
        <v>44235</v>
      </c>
      <c r="D1147" s="1843"/>
      <c r="E1147" s="2322"/>
      <c r="F1147" s="2051"/>
      <c r="G1147" s="2052"/>
      <c r="H1147" s="2053" t="str">
        <f>IFERROR(VLOOKUP(F1147,[1]Trainingsarten!$A$9:$K$84,10,FALSE),"")</f>
        <v/>
      </c>
      <c r="I1147" s="2054" t="str">
        <f t="shared" si="153"/>
        <v/>
      </c>
      <c r="J1147" s="2055"/>
      <c r="K1147" s="2056" t="str">
        <f>IFERROR(VLOOKUP(F1147,[1]Trainingsarten!$A$9:$K$84,11,FALSE),"0")</f>
        <v>0</v>
      </c>
      <c r="L1147" s="2057"/>
      <c r="M1147" s="2055"/>
      <c r="N1147" s="1852" t="str">
        <f t="shared" si="156"/>
        <v/>
      </c>
      <c r="O1147" s="2058"/>
      <c r="P1147" s="1854" t="str">
        <f>IFERROR(VLOOKUP(F1147,[1]Trainingsarten!$A$9:$N$84,12,FALSE),"")</f>
        <v/>
      </c>
      <c r="Q1147" s="1855" t="s">
        <v>14</v>
      </c>
      <c r="R1147" s="2059" t="str">
        <f>IFERROR(VLOOKUP(F1147,[1]Trainingsarten!$A$9:$N$84,14,FALSE),"")</f>
        <v/>
      </c>
      <c r="S1147" s="1856" t="str">
        <f t="shared" si="154"/>
        <v/>
      </c>
      <c r="T1147" s="1843">
        <f t="shared" ref="T1147:T1210" si="159">T1146+(K1147-T1146)/7</f>
        <v>41.486067583423662</v>
      </c>
      <c r="U1147" s="1843">
        <f t="shared" si="157"/>
        <v>35.41588082104478</v>
      </c>
      <c r="V1147" s="1843">
        <f t="shared" si="158"/>
        <v>-12.12072938837116</v>
      </c>
      <c r="W1147" s="2042">
        <f t="shared" si="155"/>
        <v>1.1713973116481651</v>
      </c>
      <c r="X1147" s="1987"/>
      <c r="Y1147" s="1988"/>
      <c r="AA1147" s="1990"/>
      <c r="AB1147" s="1991"/>
    </row>
    <row r="1148" spans="2:28" x14ac:dyDescent="0.2">
      <c r="B1148" s="1859" t="s">
        <v>26</v>
      </c>
      <c r="C1148" s="2060">
        <v>44236</v>
      </c>
      <c r="D1148" s="1989"/>
      <c r="E1148" s="2335"/>
      <c r="F1148" s="1993"/>
      <c r="G1148" s="2061"/>
      <c r="H1148" s="2062" t="str">
        <f>IFERROR(VLOOKUP(F1148,[1]Trainingsarten!$A$9:$K$84,10,FALSE),"")</f>
        <v/>
      </c>
      <c r="I1148" s="2063" t="str">
        <f t="shared" si="153"/>
        <v/>
      </c>
      <c r="J1148" s="2064"/>
      <c r="K1148" s="2065" t="str">
        <f>IFERROR(VLOOKUP(F1148,[1]Trainingsarten!$A$9:$K$84,11,FALSE),"0")</f>
        <v>0</v>
      </c>
      <c r="L1148" s="2066"/>
      <c r="M1148" s="2064"/>
      <c r="N1148" s="1919" t="str">
        <f t="shared" si="156"/>
        <v/>
      </c>
      <c r="O1148" s="2067"/>
      <c r="P1148" s="2068" t="str">
        <f>IFERROR(VLOOKUP(F1148,[1]Trainingsarten!$A$9:$N$84,12,FALSE),"")</f>
        <v/>
      </c>
      <c r="Q1148" s="2069" t="s">
        <v>14</v>
      </c>
      <c r="R1148" s="2070" t="str">
        <f>IFERROR(VLOOKUP(F1148,[1]Trainingsarten!$A$9:$N$84,14,FALSE),"")</f>
        <v/>
      </c>
      <c r="S1148" s="1991" t="str">
        <f t="shared" si="154"/>
        <v/>
      </c>
      <c r="T1148" s="1989">
        <f t="shared" si="159"/>
        <v>35.559486500077426</v>
      </c>
      <c r="U1148" s="1989">
        <f t="shared" si="157"/>
        <v>34.572645563400854</v>
      </c>
      <c r="V1148" s="1989">
        <f t="shared" si="158"/>
        <v>-6.0701867623788814</v>
      </c>
      <c r="W1148" s="2071">
        <f t="shared" si="155"/>
        <v>1.0285439809593646</v>
      </c>
      <c r="X1148" s="1987"/>
      <c r="Y1148" s="1988"/>
      <c r="AA1148" s="1990"/>
      <c r="AB1148" s="1991"/>
    </row>
    <row r="1149" spans="2:28" ht="16" thickBot="1" x14ac:dyDescent="0.25">
      <c r="B1149" s="33">
        <f>SUM(H1147:H1153)</f>
        <v>29.9</v>
      </c>
      <c r="C1149" s="2060">
        <v>44237</v>
      </c>
      <c r="D1149" s="1989">
        <v>21</v>
      </c>
      <c r="E1149" s="2335" t="s">
        <v>40</v>
      </c>
      <c r="F1149" s="1993" t="s">
        <v>277</v>
      </c>
      <c r="G1149" s="2061">
        <v>3.4108796296296297E-2</v>
      </c>
      <c r="H1149" s="2062">
        <v>9.1199999999999992</v>
      </c>
      <c r="I1149" s="2063">
        <f t="shared" si="153"/>
        <v>3.7399995938921381E-3</v>
      </c>
      <c r="J1149" s="2064">
        <v>139</v>
      </c>
      <c r="K1149" s="2065">
        <v>58</v>
      </c>
      <c r="L1149" s="2066">
        <v>218</v>
      </c>
      <c r="M1149" s="2064">
        <v>33</v>
      </c>
      <c r="N1149" s="1919">
        <f t="shared" si="156"/>
        <v>1.0513976171772716</v>
      </c>
      <c r="O1149" s="2067" t="s">
        <v>276</v>
      </c>
      <c r="P1149" s="2068">
        <f>IFERROR(VLOOKUP(F1149,[1]Trainingsarten!$A$9:$N$84,12,FALSE),"")</f>
        <v>205</v>
      </c>
      <c r="Q1149" s="2069" t="s">
        <v>14</v>
      </c>
      <c r="R1149" s="2070">
        <f>IFERROR(VLOOKUP(F1149,[1]Trainingsarten!$A$9:$N$84,14,FALSE),"")</f>
        <v>224.4</v>
      </c>
      <c r="S1149" s="1991">
        <f t="shared" si="154"/>
        <v>1.5683453237410072</v>
      </c>
      <c r="T1149" s="1989">
        <f t="shared" si="159"/>
        <v>38.765274142923509</v>
      </c>
      <c r="U1149" s="1989">
        <f t="shared" si="157"/>
        <v>35.130439716653214</v>
      </c>
      <c r="V1149" s="1989">
        <f t="shared" si="158"/>
        <v>-0.9868409366765718</v>
      </c>
      <c r="W1149" s="2071">
        <f t="shared" si="155"/>
        <v>1.1034668070080329</v>
      </c>
      <c r="X1149" s="1987"/>
      <c r="Y1149" s="1988"/>
      <c r="AA1149" s="1990"/>
      <c r="AB1149" s="1991"/>
    </row>
    <row r="1150" spans="2:28" x14ac:dyDescent="0.2">
      <c r="B1150" s="2072" t="s">
        <v>9</v>
      </c>
      <c r="C1150" s="2060">
        <v>44238</v>
      </c>
      <c r="D1150" s="1989"/>
      <c r="E1150" s="2335"/>
      <c r="F1150" s="1993"/>
      <c r="G1150" s="2061"/>
      <c r="H1150" s="2062" t="str">
        <f>IFERROR(VLOOKUP(F1150,[1]Trainingsarten!$A$9:$K$84,10,FALSE),"")</f>
        <v/>
      </c>
      <c r="I1150" s="2063" t="str">
        <f t="shared" si="153"/>
        <v/>
      </c>
      <c r="J1150" s="2064"/>
      <c r="K1150" s="2065" t="str">
        <f>IFERROR(VLOOKUP(F1150,[1]Trainingsarten!$A$9:$K$84,11,FALSE),"0")</f>
        <v>0</v>
      </c>
      <c r="L1150" s="2066"/>
      <c r="M1150" s="2064"/>
      <c r="N1150" s="1919" t="str">
        <f t="shared" si="156"/>
        <v/>
      </c>
      <c r="O1150" s="2067"/>
      <c r="P1150" s="2068" t="str">
        <f>IFERROR(VLOOKUP(F1150,[1]Trainingsarten!$A$9:$N$84,12,FALSE),"")</f>
        <v/>
      </c>
      <c r="Q1150" s="2069" t="s">
        <v>14</v>
      </c>
      <c r="R1150" s="2070" t="str">
        <f>IFERROR(VLOOKUP(F1150,[1]Trainingsarten!$A$9:$N$84,14,FALSE),"")</f>
        <v/>
      </c>
      <c r="S1150" s="1991" t="str">
        <f t="shared" si="154"/>
        <v/>
      </c>
      <c r="T1150" s="1989">
        <f t="shared" si="159"/>
        <v>33.227377836791582</v>
      </c>
      <c r="U1150" s="1989">
        <f t="shared" si="157"/>
        <v>34.294000675780516</v>
      </c>
      <c r="V1150" s="1989">
        <f t="shared" si="158"/>
        <v>-3.6348344262702952</v>
      </c>
      <c r="W1150" s="2071">
        <f t="shared" si="155"/>
        <v>0.96889768420217548</v>
      </c>
      <c r="X1150" s="1987"/>
      <c r="Y1150" s="1988"/>
      <c r="AA1150" s="1990"/>
      <c r="AB1150" s="1991"/>
    </row>
    <row r="1151" spans="2:28" ht="16" thickBot="1" x14ac:dyDescent="0.25">
      <c r="B1151" s="2073">
        <f>SUM(K1147:K1153)</f>
        <v>190</v>
      </c>
      <c r="C1151" s="2060">
        <v>44239</v>
      </c>
      <c r="D1151" s="1989">
        <v>22</v>
      </c>
      <c r="E1151" s="2335" t="s">
        <v>40</v>
      </c>
      <c r="F1151" s="1993" t="s">
        <v>278</v>
      </c>
      <c r="G1151" s="2061">
        <v>3.9733796296296302E-2</v>
      </c>
      <c r="H1151" s="2062">
        <v>10.220000000000001</v>
      </c>
      <c r="I1151" s="2063">
        <f t="shared" si="153"/>
        <v>3.8878469957237083E-3</v>
      </c>
      <c r="J1151" s="2064">
        <v>144</v>
      </c>
      <c r="K1151" s="2065">
        <v>64</v>
      </c>
      <c r="L1151" s="2066">
        <v>211</v>
      </c>
      <c r="M1151" s="2064">
        <v>31</v>
      </c>
      <c r="N1151" s="1919">
        <f t="shared" si="156"/>
        <v>1.057865759266291</v>
      </c>
      <c r="O1151" s="2067" t="s">
        <v>302</v>
      </c>
      <c r="P1151" s="2068">
        <f>IFERROR(VLOOKUP(F1151,[1]Trainingsarten!$A$9:$N$84,12,FALSE),"")</f>
        <v>205</v>
      </c>
      <c r="Q1151" s="2069" t="s">
        <v>14</v>
      </c>
      <c r="R1151" s="2070">
        <f>IFERROR(VLOOKUP(F1151,[1]Trainingsarten!$A$9:$N$84,14,FALSE),"")</f>
        <v>224.4</v>
      </c>
      <c r="S1151" s="1991">
        <f t="shared" si="154"/>
        <v>1.4652777777777777</v>
      </c>
      <c r="T1151" s="1989">
        <f t="shared" si="159"/>
        <v>37.623466717249926</v>
      </c>
      <c r="U1151" s="1989">
        <f t="shared" si="157"/>
        <v>35.001286373976221</v>
      </c>
      <c r="V1151" s="1989">
        <f t="shared" si="158"/>
        <v>1.0666228389889341</v>
      </c>
      <c r="W1151" s="2071">
        <f t="shared" si="155"/>
        <v>1.0749166849257095</v>
      </c>
      <c r="X1151" s="1987"/>
      <c r="Y1151" s="1988"/>
      <c r="AA1151" s="1990"/>
      <c r="AB1151" s="1991"/>
    </row>
    <row r="1152" spans="2:28" x14ac:dyDescent="0.2">
      <c r="B1152" s="2074" t="s">
        <v>27</v>
      </c>
      <c r="C1152" s="2060">
        <v>44240</v>
      </c>
      <c r="D1152" s="1989"/>
      <c r="E1152" s="2335"/>
      <c r="F1152" s="1993"/>
      <c r="G1152" s="2061"/>
      <c r="H1152" s="2062" t="str">
        <f>IFERROR(VLOOKUP(F1152,[1]Trainingsarten!$A$9:$K$84,10,FALSE),"")</f>
        <v/>
      </c>
      <c r="I1152" s="2063" t="str">
        <f t="shared" si="153"/>
        <v/>
      </c>
      <c r="J1152" s="2064"/>
      <c r="K1152" s="2065" t="str">
        <f>IFERROR(VLOOKUP(F1152,[1]Trainingsarten!$A$9:$K$84,11,FALSE),"0")</f>
        <v>0</v>
      </c>
      <c r="L1152" s="2066"/>
      <c r="M1152" s="2064"/>
      <c r="N1152" s="1919" t="str">
        <f t="shared" si="156"/>
        <v/>
      </c>
      <c r="O1152" s="2067"/>
      <c r="P1152" s="2068" t="str">
        <f>IFERROR(VLOOKUP(F1152,[1]Trainingsarten!$A$9:$N$84,12,FALSE),"")</f>
        <v/>
      </c>
      <c r="Q1152" s="2069" t="s">
        <v>14</v>
      </c>
      <c r="R1152" s="2070" t="str">
        <f>IFERROR(VLOOKUP(F1152,[1]Trainingsarten!$A$9:$N$84,14,FALSE),"")</f>
        <v/>
      </c>
      <c r="S1152" s="1991" t="str">
        <f t="shared" si="154"/>
        <v/>
      </c>
      <c r="T1152" s="1989">
        <f t="shared" si="159"/>
        <v>32.248685757642797</v>
      </c>
      <c r="U1152" s="1989">
        <f t="shared" si="157"/>
        <v>34.16792241269107</v>
      </c>
      <c r="V1152" s="1989">
        <f t="shared" si="158"/>
        <v>-2.6221803432737048</v>
      </c>
      <c r="W1152" s="2071">
        <f t="shared" si="155"/>
        <v>0.94382928432501334</v>
      </c>
      <c r="X1152" s="1987"/>
      <c r="Y1152" s="1988"/>
      <c r="AA1152" s="1990"/>
      <c r="AB1152" s="1991"/>
    </row>
    <row r="1153" spans="2:28" ht="16" thickBot="1" x14ac:dyDescent="0.25">
      <c r="B1153" s="2075">
        <f>AVERAGE(W1147:W1153)</f>
        <v>1.0513109734834669</v>
      </c>
      <c r="C1153" s="2086">
        <v>44241</v>
      </c>
      <c r="D1153" s="1922">
        <v>23</v>
      </c>
      <c r="E1153" s="2326" t="s">
        <v>40</v>
      </c>
      <c r="F1153" s="1952" t="s">
        <v>278</v>
      </c>
      <c r="G1153" s="2087">
        <v>3.9444444444444442E-2</v>
      </c>
      <c r="H1153" s="2088">
        <v>10.56</v>
      </c>
      <c r="I1153" s="2089">
        <f t="shared" si="153"/>
        <v>3.7352693602693597E-3</v>
      </c>
      <c r="J1153" s="1973">
        <v>139</v>
      </c>
      <c r="K1153" s="2090">
        <v>68</v>
      </c>
      <c r="L1153" s="2091">
        <v>218</v>
      </c>
      <c r="M1153" s="1973">
        <v>30</v>
      </c>
      <c r="N1153" s="1930">
        <f t="shared" si="156"/>
        <v>1.050067842605156</v>
      </c>
      <c r="O1153" s="2092" t="s">
        <v>310</v>
      </c>
      <c r="P1153" s="2093">
        <f>IFERROR(VLOOKUP(F1153,[1]Trainingsarten!$A$9:$N$84,12,FALSE),"")</f>
        <v>205</v>
      </c>
      <c r="Q1153" s="2094" t="s">
        <v>14</v>
      </c>
      <c r="R1153" s="2095">
        <f>IFERROR(VLOOKUP(F1153,[1]Trainingsarten!$A$9:$N$84,14,FALSE),"")</f>
        <v>224.4</v>
      </c>
      <c r="S1153" s="1932">
        <f t="shared" si="154"/>
        <v>1.5683453237410072</v>
      </c>
      <c r="T1153" s="1922">
        <f t="shared" si="159"/>
        <v>37.356016363693826</v>
      </c>
      <c r="U1153" s="1922">
        <f t="shared" si="157"/>
        <v>34.973448069531756</v>
      </c>
      <c r="V1153" s="1922">
        <f t="shared" si="158"/>
        <v>1.9192366550482731</v>
      </c>
      <c r="W1153" s="2096">
        <f t="shared" si="155"/>
        <v>1.0681250613158078</v>
      </c>
      <c r="X1153" s="1987"/>
      <c r="Y1153" s="1988"/>
      <c r="AA1153" s="1990"/>
      <c r="AB1153" s="1991"/>
    </row>
    <row r="1154" spans="2:28" ht="16" thickBot="1" x14ac:dyDescent="0.25">
      <c r="B1154" s="1841">
        <f>B1147+1</f>
        <v>7</v>
      </c>
      <c r="C1154" s="2097">
        <v>44242</v>
      </c>
      <c r="D1154" s="60"/>
      <c r="E1154" s="2247"/>
      <c r="F1154" s="2051"/>
      <c r="G1154" s="2098"/>
      <c r="H1154" s="2099" t="str">
        <f>IFERROR(VLOOKUP(F1154,[1]Trainingsarten!$A$9:$K$84,10,FALSE),"")</f>
        <v/>
      </c>
      <c r="I1154" s="2100" t="str">
        <f t="shared" si="153"/>
        <v/>
      </c>
      <c r="J1154" s="545"/>
      <c r="K1154" s="2101" t="str">
        <f>IFERROR(VLOOKUP(F1154,[1]Trainingsarten!$A$9:$K$84,11,FALSE),"0")</f>
        <v>0</v>
      </c>
      <c r="L1154" s="2102"/>
      <c r="M1154" s="545"/>
      <c r="N1154" s="69" t="str">
        <f t="shared" si="156"/>
        <v/>
      </c>
      <c r="O1154" s="2103"/>
      <c r="P1154" s="347" t="str">
        <f>IFERROR(VLOOKUP(F1154,[1]Trainingsarten!$A$9:$N$84,12,FALSE),"")</f>
        <v/>
      </c>
      <c r="Q1154" s="72" t="s">
        <v>14</v>
      </c>
      <c r="R1154" s="2104" t="str">
        <f>IFERROR(VLOOKUP(F1154,[1]Trainingsarten!$A$9:$N$84,14,FALSE),"")</f>
        <v/>
      </c>
      <c r="S1154" s="2012" t="str">
        <f t="shared" si="154"/>
        <v/>
      </c>
      <c r="T1154" s="60">
        <f t="shared" si="159"/>
        <v>32.01944259745185</v>
      </c>
      <c r="U1154" s="60">
        <f t="shared" si="157"/>
        <v>34.140746925019094</v>
      </c>
      <c r="V1154" s="60">
        <f t="shared" si="158"/>
        <v>-2.3825682941620698</v>
      </c>
      <c r="W1154" s="350">
        <f t="shared" si="155"/>
        <v>0.93786590749680676</v>
      </c>
      <c r="X1154" s="1987"/>
      <c r="Y1154" s="1988"/>
      <c r="AA1154" s="1990"/>
      <c r="AB1154" s="1991"/>
    </row>
    <row r="1155" spans="2:28" x14ac:dyDescent="0.2">
      <c r="B1155" s="1859" t="s">
        <v>26</v>
      </c>
      <c r="C1155" s="2060">
        <v>44243</v>
      </c>
      <c r="D1155" s="1989">
        <v>24</v>
      </c>
      <c r="E1155" s="2335" t="s">
        <v>40</v>
      </c>
      <c r="F1155" s="1993" t="s">
        <v>278</v>
      </c>
      <c r="G1155" s="2061">
        <v>3.9583333333333331E-2</v>
      </c>
      <c r="H1155" s="2062">
        <v>10.55</v>
      </c>
      <c r="I1155" s="2063">
        <f t="shared" si="153"/>
        <v>3.7519747235387041E-3</v>
      </c>
      <c r="J1155" s="2064">
        <v>140</v>
      </c>
      <c r="K1155" s="2065">
        <v>68</v>
      </c>
      <c r="L1155" s="2066">
        <v>218</v>
      </c>
      <c r="M1155" s="2064">
        <v>29</v>
      </c>
      <c r="N1155" s="1919">
        <f t="shared" si="156"/>
        <v>1.0547640942208389</v>
      </c>
      <c r="O1155" s="2067" t="s">
        <v>276</v>
      </c>
      <c r="P1155" s="2068">
        <f>IFERROR(VLOOKUP(F1155,[1]Trainingsarten!$A$9:$N$84,12,FALSE),"")</f>
        <v>205</v>
      </c>
      <c r="Q1155" s="2069" t="s">
        <v>14</v>
      </c>
      <c r="R1155" s="2070">
        <f>IFERROR(VLOOKUP(F1155,[1]Trainingsarten!$A$9:$N$84,14,FALSE),"")</f>
        <v>224.4</v>
      </c>
      <c r="S1155" s="1991">
        <f t="shared" si="154"/>
        <v>1.5571428571428572</v>
      </c>
      <c r="T1155" s="1989">
        <f t="shared" si="159"/>
        <v>37.159522226387303</v>
      </c>
      <c r="U1155" s="1989">
        <f t="shared" si="157"/>
        <v>34.946919617280543</v>
      </c>
      <c r="V1155" s="1989">
        <f t="shared" si="158"/>
        <v>2.1213043275672447</v>
      </c>
      <c r="W1155" s="2071">
        <f t="shared" si="155"/>
        <v>1.0633132371418703</v>
      </c>
      <c r="X1155" s="1987"/>
      <c r="Y1155" s="1988"/>
      <c r="AA1155" s="1990"/>
      <c r="AB1155" s="1991"/>
    </row>
    <row r="1156" spans="2:28" ht="16" thickBot="1" x14ac:dyDescent="0.25">
      <c r="B1156" s="33">
        <f>SUM(H1154:H1160)</f>
        <v>48.379999999999995</v>
      </c>
      <c r="C1156" s="2060">
        <v>44244</v>
      </c>
      <c r="D1156" s="1989">
        <v>25</v>
      </c>
      <c r="E1156" s="2335" t="s">
        <v>40</v>
      </c>
      <c r="F1156" s="1993" t="s">
        <v>314</v>
      </c>
      <c r="G1156" s="2061">
        <v>4.6643518518518522E-2</v>
      </c>
      <c r="H1156" s="2062">
        <v>12.45</v>
      </c>
      <c r="I1156" s="2063">
        <f t="shared" si="153"/>
        <v>3.7464673508850218E-3</v>
      </c>
      <c r="J1156" s="2064">
        <v>148</v>
      </c>
      <c r="K1156" s="2065">
        <v>92</v>
      </c>
      <c r="L1156" s="2066">
        <v>211</v>
      </c>
      <c r="M1156" s="2064">
        <v>28</v>
      </c>
      <c r="N1156" s="1919">
        <f t="shared" si="156"/>
        <v>1.01939699094887</v>
      </c>
      <c r="O1156" s="2067" t="s">
        <v>311</v>
      </c>
      <c r="P1156" s="2068">
        <f>IFERROR(VLOOKUP(F1156,[1]Trainingsarten!$A$9:$N$84,12,FALSE),"")</f>
        <v>268.75</v>
      </c>
      <c r="Q1156" s="2069" t="s">
        <v>14</v>
      </c>
      <c r="R1156" s="2070">
        <f>IFERROR(VLOOKUP(F1156,[1]Trainingsarten!$A$9:$N$84,14,FALSE),"")</f>
        <v>293.25</v>
      </c>
      <c r="S1156" s="1991">
        <f t="shared" si="154"/>
        <v>1.4256756756756757</v>
      </c>
      <c r="T1156" s="1989">
        <f t="shared" si="159"/>
        <v>44.993876194046258</v>
      </c>
      <c r="U1156" s="1989">
        <f t="shared" si="157"/>
        <v>36.305326293059579</v>
      </c>
      <c r="V1156" s="1989">
        <f t="shared" si="158"/>
        <v>-2.2126026091067601</v>
      </c>
      <c r="W1156" s="2071">
        <f t="shared" si="155"/>
        <v>1.2393188765431273</v>
      </c>
      <c r="X1156" s="1987"/>
      <c r="Y1156" s="1988"/>
      <c r="AA1156" s="1990"/>
      <c r="AB1156" s="1991"/>
    </row>
    <row r="1157" spans="2:28" x14ac:dyDescent="0.2">
      <c r="B1157" s="2072" t="s">
        <v>9</v>
      </c>
      <c r="C1157" s="2060">
        <v>44245</v>
      </c>
      <c r="D1157" s="1989">
        <v>26</v>
      </c>
      <c r="E1157" s="2335" t="s">
        <v>40</v>
      </c>
      <c r="F1157" s="1993" t="s">
        <v>286</v>
      </c>
      <c r="G1157" s="2061">
        <v>3.3958333333333333E-2</v>
      </c>
      <c r="H1157" s="2062">
        <v>8.11</v>
      </c>
      <c r="I1157" s="2063">
        <f t="shared" si="153"/>
        <v>4.1872174270448006E-3</v>
      </c>
      <c r="J1157" s="2064">
        <v>135</v>
      </c>
      <c r="K1157" s="2065">
        <v>47</v>
      </c>
      <c r="L1157" s="2066">
        <v>196</v>
      </c>
      <c r="M1157" s="2064">
        <v>18</v>
      </c>
      <c r="N1157" s="1919">
        <f t="shared" si="156"/>
        <v>1.0583285790529473</v>
      </c>
      <c r="O1157" s="2067" t="s">
        <v>302</v>
      </c>
      <c r="P1157" s="2068">
        <f>IFERROR(VLOOKUP(F1157,[1]Trainingsarten!$A$9:$N$84,12,FALSE),"")</f>
        <v>178.5</v>
      </c>
      <c r="Q1157" s="2069" t="s">
        <v>14</v>
      </c>
      <c r="R1157" s="2070">
        <f>IFERROR(VLOOKUP(F1157,[1]Trainingsarten!$A$9:$N$84,14,FALSE),"")</f>
        <v>204</v>
      </c>
      <c r="S1157" s="1991">
        <f t="shared" si="154"/>
        <v>1.4518518518518519</v>
      </c>
      <c r="T1157" s="1989">
        <f t="shared" si="159"/>
        <v>45.28046530918251</v>
      </c>
      <c r="U1157" s="1989">
        <f t="shared" si="157"/>
        <v>36.559961381320065</v>
      </c>
      <c r="V1157" s="1989">
        <f t="shared" si="158"/>
        <v>-8.6885499009866791</v>
      </c>
      <c r="W1157" s="2071">
        <f t="shared" si="155"/>
        <v>1.2385260705531844</v>
      </c>
      <c r="X1157" s="1987"/>
      <c r="Y1157" s="1988"/>
      <c r="AA1157" s="1990"/>
      <c r="AB1157" s="1991"/>
    </row>
    <row r="1158" spans="2:28" ht="16" thickBot="1" x14ac:dyDescent="0.25">
      <c r="B1158" s="2073">
        <f>SUM(K1154:K1160)</f>
        <v>310</v>
      </c>
      <c r="C1158" s="2060">
        <v>44246</v>
      </c>
      <c r="D1158" s="1989"/>
      <c r="E1158" s="2335"/>
      <c r="F1158" s="1993"/>
      <c r="G1158" s="2061"/>
      <c r="H1158" s="2062" t="str">
        <f>IFERROR(VLOOKUP(F1158,[1]Trainingsarten!$A$9:$K$84,10,FALSE),"")</f>
        <v/>
      </c>
      <c r="I1158" s="2063" t="str">
        <f t="shared" si="153"/>
        <v/>
      </c>
      <c r="J1158" s="2064"/>
      <c r="K1158" s="2065" t="str">
        <f>IFERROR(VLOOKUP(F1158,[1]Trainingsarten!$A$9:$K$84,11,FALSE),"0")</f>
        <v>0</v>
      </c>
      <c r="L1158" s="2066"/>
      <c r="M1158" s="2064"/>
      <c r="N1158" s="1919" t="str">
        <f t="shared" si="156"/>
        <v/>
      </c>
      <c r="O1158" s="2067"/>
      <c r="P1158" s="2068" t="str">
        <f>IFERROR(VLOOKUP(F1158,[1]Trainingsarten!$A$9:$N$84,12,FALSE),"")</f>
        <v/>
      </c>
      <c r="Q1158" s="2069" t="s">
        <v>14</v>
      </c>
      <c r="R1158" s="2070" t="str">
        <f>IFERROR(VLOOKUP(F1158,[1]Trainingsarten!$A$9:$N$84,14,FALSE),"")</f>
        <v/>
      </c>
      <c r="S1158" s="1991" t="str">
        <f t="shared" si="154"/>
        <v/>
      </c>
      <c r="T1158" s="1989">
        <f t="shared" si="159"/>
        <v>38.811827407870723</v>
      </c>
      <c r="U1158" s="1989">
        <f t="shared" si="157"/>
        <v>35.689486110336254</v>
      </c>
      <c r="V1158" s="1989">
        <f t="shared" si="158"/>
        <v>-8.7205039278624454</v>
      </c>
      <c r="W1158" s="2071">
        <f t="shared" si="155"/>
        <v>1.0874863058515765</v>
      </c>
      <c r="X1158" s="1987"/>
      <c r="Y1158" s="1988"/>
      <c r="AA1158" s="1990"/>
      <c r="AB1158" s="1991"/>
    </row>
    <row r="1159" spans="2:28" x14ac:dyDescent="0.2">
      <c r="B1159" s="2074" t="s">
        <v>27</v>
      </c>
      <c r="C1159" s="2060">
        <v>44247</v>
      </c>
      <c r="D1159" s="1989">
        <v>27</v>
      </c>
      <c r="E1159" s="2335" t="s">
        <v>288</v>
      </c>
      <c r="F1159" s="1993" t="s">
        <v>315</v>
      </c>
      <c r="G1159" s="2061">
        <v>6.9606481481481478E-2</v>
      </c>
      <c r="H1159" s="2062">
        <v>17.27</v>
      </c>
      <c r="I1159" s="2063">
        <f t="shared" si="153"/>
        <v>4.0304853202942376E-3</v>
      </c>
      <c r="J1159" s="2064">
        <v>134</v>
      </c>
      <c r="K1159" s="2065">
        <v>103</v>
      </c>
      <c r="L1159" s="2066">
        <v>201</v>
      </c>
      <c r="M1159" s="2064">
        <v>65</v>
      </c>
      <c r="N1159" s="1919">
        <f t="shared" si="156"/>
        <v>1.0447017950202664</v>
      </c>
      <c r="O1159" s="2067" t="s">
        <v>294</v>
      </c>
      <c r="P1159" s="2068">
        <f>IFERROR(VLOOKUP(F1159,[1]Trainingsarten!$A$9:$N$84,12,FALSE),"")</f>
        <v>205</v>
      </c>
      <c r="Q1159" s="2069" t="s">
        <v>14</v>
      </c>
      <c r="R1159" s="2070">
        <f>IFERROR(VLOOKUP(F1159,[1]Trainingsarten!$A$9:$N$84,14,FALSE),"")</f>
        <v>224.4</v>
      </c>
      <c r="S1159" s="1991">
        <f t="shared" si="154"/>
        <v>1.5</v>
      </c>
      <c r="T1159" s="1989">
        <f t="shared" si="159"/>
        <v>47.981566349603476</v>
      </c>
      <c r="U1159" s="1989">
        <f t="shared" si="157"/>
        <v>37.292117393423489</v>
      </c>
      <c r="V1159" s="1989">
        <f t="shared" si="158"/>
        <v>-3.1223412975344687</v>
      </c>
      <c r="W1159" s="2071">
        <f t="shared" si="155"/>
        <v>1.2866409767889737</v>
      </c>
      <c r="X1159" s="1987"/>
      <c r="Y1159" s="1988"/>
      <c r="AA1159" s="1990"/>
      <c r="AB1159" s="1991"/>
    </row>
    <row r="1160" spans="2:28" ht="16" thickBot="1" x14ac:dyDescent="0.25">
      <c r="B1160" s="2075">
        <f>AVERAGE(W1154:W1160)</f>
        <v>1.1404121307101049</v>
      </c>
      <c r="C1160" s="2076">
        <v>44248</v>
      </c>
      <c r="D1160" s="1999"/>
      <c r="E1160" s="2342"/>
      <c r="F1160" s="1952"/>
      <c r="G1160" s="2078"/>
      <c r="H1160" s="2079" t="str">
        <f>IFERROR(VLOOKUP(F1160,[1]Trainingsarten!$A$9:$K$84,10,FALSE),"")</f>
        <v/>
      </c>
      <c r="I1160" s="2080" t="str">
        <f t="shared" si="153"/>
        <v/>
      </c>
      <c r="J1160" s="2081"/>
      <c r="K1160" s="2082" t="str">
        <f>IFERROR(VLOOKUP(F1160,[1]Trainingsarten!$A$9:$K$84,11,FALSE),"0")</f>
        <v>0</v>
      </c>
      <c r="L1160" s="1970"/>
      <c r="M1160" s="2081"/>
      <c r="N1160" s="1948" t="str">
        <f t="shared" si="156"/>
        <v/>
      </c>
      <c r="O1160" s="2083"/>
      <c r="P1160" s="90" t="str">
        <f>IFERROR(VLOOKUP(F1160,[1]Trainingsarten!$A$9:$N$84,12,FALSE),"")</f>
        <v/>
      </c>
      <c r="Q1160" s="91" t="s">
        <v>14</v>
      </c>
      <c r="R1160" s="2084" t="str">
        <f>IFERROR(VLOOKUP(F1160,[1]Trainingsarten!$A$9:$N$84,14,FALSE),"")</f>
        <v/>
      </c>
      <c r="S1160" s="2085" t="str">
        <f t="shared" si="154"/>
        <v/>
      </c>
      <c r="T1160" s="1999">
        <f t="shared" si="159"/>
        <v>41.127056871088691</v>
      </c>
      <c r="U1160" s="1999">
        <f t="shared" si="157"/>
        <v>36.404209836437218</v>
      </c>
      <c r="V1160" s="1999">
        <f t="shared" si="158"/>
        <v>-10.689448956179987</v>
      </c>
      <c r="W1160" s="94">
        <f t="shared" si="155"/>
        <v>1.1297335405951963</v>
      </c>
      <c r="X1160" s="1987"/>
      <c r="Y1160" s="1988"/>
      <c r="AA1160" s="1990"/>
      <c r="AB1160" s="1991"/>
    </row>
    <row r="1161" spans="2:28" ht="16" thickBot="1" x14ac:dyDescent="0.25">
      <c r="B1161" s="1841">
        <f>B1154+1</f>
        <v>8</v>
      </c>
      <c r="C1161" s="2050">
        <v>44249</v>
      </c>
      <c r="D1161" s="1843">
        <v>28</v>
      </c>
      <c r="E1161" s="2322" t="s">
        <v>40</v>
      </c>
      <c r="F1161" s="2051" t="s">
        <v>283</v>
      </c>
      <c r="G1161" s="2052">
        <v>3.9189814814814809E-2</v>
      </c>
      <c r="H1161" s="2053">
        <v>10.32</v>
      </c>
      <c r="I1161" s="2054">
        <f t="shared" si="153"/>
        <v>3.797462675854148E-3</v>
      </c>
      <c r="J1161" s="2055">
        <v>138</v>
      </c>
      <c r="K1161" s="2056">
        <v>65</v>
      </c>
      <c r="L1161" s="2057">
        <v>214</v>
      </c>
      <c r="M1161" s="2055">
        <v>27</v>
      </c>
      <c r="N1161" s="1852">
        <f t="shared" si="156"/>
        <v>1.0479636700219828</v>
      </c>
      <c r="O1161" s="2058" t="s">
        <v>310</v>
      </c>
      <c r="P1161" s="1854">
        <f>IFERROR(VLOOKUP(F1161,[1]Trainingsarten!$A$9:$N$84,12,FALSE),"")</f>
        <v>205</v>
      </c>
      <c r="Q1161" s="1855" t="s">
        <v>14</v>
      </c>
      <c r="R1161" s="2059">
        <f>IFERROR(VLOOKUP(F1161,[1]Trainingsarten!$A$9:$N$84,14,FALSE),"")</f>
        <v>224.4</v>
      </c>
      <c r="S1161" s="1856">
        <f t="shared" si="154"/>
        <v>1.5507246376811594</v>
      </c>
      <c r="T1161" s="1843">
        <f t="shared" si="159"/>
        <v>44.537477318076022</v>
      </c>
      <c r="U1161" s="1843">
        <f t="shared" si="157"/>
        <v>37.085061983188716</v>
      </c>
      <c r="V1161" s="1843">
        <f t="shared" si="158"/>
        <v>-4.7228470346514726</v>
      </c>
      <c r="W1161" s="2042">
        <f t="shared" si="155"/>
        <v>1.2009546414743923</v>
      </c>
      <c r="X1161" s="2105"/>
      <c r="Y1161" s="2106"/>
      <c r="AA1161" s="1990"/>
      <c r="AB1161" s="1991"/>
    </row>
    <row r="1162" spans="2:28" x14ac:dyDescent="0.2">
      <c r="B1162" s="1859" t="s">
        <v>26</v>
      </c>
      <c r="C1162" s="2060">
        <v>44250</v>
      </c>
      <c r="D1162" s="1989"/>
      <c r="E1162" s="2335"/>
      <c r="F1162" s="1993"/>
      <c r="G1162" s="2061"/>
      <c r="H1162" s="2062" t="str">
        <f>IFERROR(VLOOKUP(F1162,[1]Trainingsarten!$A$9:$K$84,10,FALSE),"")</f>
        <v/>
      </c>
      <c r="I1162" s="2063" t="str">
        <f t="shared" si="153"/>
        <v/>
      </c>
      <c r="J1162" s="2064"/>
      <c r="K1162" s="2065" t="str">
        <f>IFERROR(VLOOKUP(F1162,[1]Trainingsarten!$A$9:$K$84,11,FALSE),"0")</f>
        <v>0</v>
      </c>
      <c r="L1162" s="2066"/>
      <c r="M1162" s="2064"/>
      <c r="N1162" s="1919" t="str">
        <f t="shared" si="156"/>
        <v/>
      </c>
      <c r="O1162" s="2067"/>
      <c r="P1162" s="2068" t="str">
        <f>IFERROR(VLOOKUP(F1162,[1]Trainingsarten!$A$9:$N$84,12,FALSE),"")</f>
        <v/>
      </c>
      <c r="Q1162" s="2069" t="s">
        <v>14</v>
      </c>
      <c r="R1162" s="2070" t="str">
        <f>IFERROR(VLOOKUP(F1162,[1]Trainingsarten!$A$9:$N$84,14,FALSE),"")</f>
        <v/>
      </c>
      <c r="S1162" s="1991" t="str">
        <f t="shared" si="154"/>
        <v/>
      </c>
      <c r="T1162" s="1989">
        <f t="shared" si="159"/>
        <v>38.174980558350875</v>
      </c>
      <c r="U1162" s="1989">
        <f t="shared" si="157"/>
        <v>36.202084316922317</v>
      </c>
      <c r="V1162" s="1989">
        <f t="shared" si="158"/>
        <v>-7.4524153348873057</v>
      </c>
      <c r="W1162" s="2071">
        <f t="shared" si="155"/>
        <v>1.0544967583677591</v>
      </c>
      <c r="X1162" s="1987"/>
      <c r="Y1162" s="1988"/>
      <c r="AA1162" s="1990"/>
      <c r="AB1162" s="1991"/>
    </row>
    <row r="1163" spans="2:28" ht="16" thickBot="1" x14ac:dyDescent="0.25">
      <c r="B1163" s="33">
        <f>SUM(H1161:H1167)</f>
        <v>50.81</v>
      </c>
      <c r="C1163" s="2060">
        <v>44251</v>
      </c>
      <c r="D1163" s="1989">
        <v>29</v>
      </c>
      <c r="E1163" s="2335" t="s">
        <v>40</v>
      </c>
      <c r="F1163" s="1993" t="s">
        <v>316</v>
      </c>
      <c r="G1163" s="2061">
        <v>3.9872685185185185E-2</v>
      </c>
      <c r="H1163" s="2062">
        <v>11.47</v>
      </c>
      <c r="I1163" s="2063">
        <f t="shared" si="153"/>
        <v>3.4762585165810968E-3</v>
      </c>
      <c r="J1163" s="2064">
        <v>150</v>
      </c>
      <c r="K1163" s="2065">
        <v>83</v>
      </c>
      <c r="L1163" s="2066">
        <v>228</v>
      </c>
      <c r="M1163" s="2064">
        <v>30</v>
      </c>
      <c r="N1163" s="1919">
        <f t="shared" si="156"/>
        <v>1.0220822652214083</v>
      </c>
      <c r="O1163" s="2067" t="s">
        <v>311</v>
      </c>
      <c r="P1163" s="2068">
        <f>IFERROR(VLOOKUP(F1163,[1]Trainingsarten!$A$9:$N$84,12,FALSE),"")</f>
        <v>243.25</v>
      </c>
      <c r="Q1163" s="2069" t="s">
        <v>14</v>
      </c>
      <c r="R1163" s="2070">
        <f>IFERROR(VLOOKUP(F1163,[1]Trainingsarten!$A$9:$N$84,14,FALSE),"")</f>
        <v>267.75</v>
      </c>
      <c r="S1163" s="1991">
        <f t="shared" si="154"/>
        <v>1.52</v>
      </c>
      <c r="T1163" s="1989">
        <f t="shared" si="159"/>
        <v>44.578554764300748</v>
      </c>
      <c r="U1163" s="1989">
        <f t="shared" si="157"/>
        <v>37.316320404614643</v>
      </c>
      <c r="V1163" s="1989">
        <f t="shared" si="158"/>
        <v>-1.9728962414285576</v>
      </c>
      <c r="W1163" s="2071">
        <f t="shared" si="155"/>
        <v>1.1946128203676811</v>
      </c>
      <c r="X1163" s="1987"/>
      <c r="Y1163" s="1988"/>
      <c r="AA1163" s="1990"/>
      <c r="AB1163" s="1991"/>
    </row>
    <row r="1164" spans="2:28" x14ac:dyDescent="0.2">
      <c r="B1164" s="2072" t="s">
        <v>9</v>
      </c>
      <c r="C1164" s="2060">
        <v>44252</v>
      </c>
      <c r="D1164" s="1989">
        <v>30</v>
      </c>
      <c r="E1164" s="2335" t="s">
        <v>40</v>
      </c>
      <c r="F1164" s="1993" t="s">
        <v>286</v>
      </c>
      <c r="G1164" s="2061">
        <v>3.7430555555555557E-2</v>
      </c>
      <c r="H1164" s="2062">
        <v>9.39</v>
      </c>
      <c r="I1164" s="2063">
        <f t="shared" ref="I1164:I1227" si="160">IFERROR(G1164/H1164,"")</f>
        <v>3.986214649153946E-3</v>
      </c>
      <c r="J1164" s="2064">
        <v>130</v>
      </c>
      <c r="K1164" s="2065">
        <v>57</v>
      </c>
      <c r="L1164" s="2066">
        <v>205</v>
      </c>
      <c r="M1164" s="2064">
        <v>32</v>
      </c>
      <c r="N1164" s="1919">
        <f t="shared" si="156"/>
        <v>1.0537885651614134</v>
      </c>
      <c r="O1164" s="2067" t="s">
        <v>302</v>
      </c>
      <c r="P1164" s="2068">
        <f>IFERROR(VLOOKUP(F1164,[1]Trainingsarten!$A$9:$N$84,12,FALSE),"")</f>
        <v>178.5</v>
      </c>
      <c r="Q1164" s="2069" t="s">
        <v>14</v>
      </c>
      <c r="R1164" s="2070">
        <f>IFERROR(VLOOKUP(F1164,[1]Trainingsarten!$A$9:$N$84,14,FALSE),"")</f>
        <v>204</v>
      </c>
      <c r="S1164" s="1991">
        <f t="shared" si="154"/>
        <v>1.5769230769230769</v>
      </c>
      <c r="T1164" s="1989">
        <f t="shared" si="159"/>
        <v>46.353046940829209</v>
      </c>
      <c r="U1164" s="1989">
        <f t="shared" si="157"/>
        <v>37.784979442600012</v>
      </c>
      <c r="V1164" s="1989">
        <f t="shared" si="158"/>
        <v>-7.2622343596861043</v>
      </c>
      <c r="W1164" s="2071">
        <f t="shared" si="155"/>
        <v>1.2267585592112109</v>
      </c>
      <c r="X1164" s="1987"/>
      <c r="Y1164" s="1988"/>
      <c r="AA1164" s="1990"/>
      <c r="AB1164" s="1991"/>
    </row>
    <row r="1165" spans="2:28" ht="16" thickBot="1" x14ac:dyDescent="0.25">
      <c r="B1165" s="2073">
        <f>SUM(K1161:K1167)</f>
        <v>329</v>
      </c>
      <c r="C1165" s="2060">
        <v>44253</v>
      </c>
      <c r="D1165" s="1989"/>
      <c r="E1165" s="2335"/>
      <c r="F1165" s="1993"/>
      <c r="G1165" s="2061"/>
      <c r="H1165" s="2062" t="str">
        <f>IFERROR(VLOOKUP(F1165,[1]Trainingsarten!$A$9:$K$84,10,FALSE),"")</f>
        <v/>
      </c>
      <c r="I1165" s="2063" t="str">
        <f t="shared" si="160"/>
        <v/>
      </c>
      <c r="J1165" s="2064"/>
      <c r="K1165" s="2065" t="str">
        <f>IFERROR(VLOOKUP(F1165,[1]Trainingsarten!$A$9:$K$84,11,FALSE),"0")</f>
        <v>0</v>
      </c>
      <c r="L1165" s="2066"/>
      <c r="M1165" s="2064"/>
      <c r="N1165" s="1919" t="str">
        <f t="shared" si="156"/>
        <v/>
      </c>
      <c r="O1165" s="2067"/>
      <c r="P1165" s="2068" t="str">
        <f>IFERROR(VLOOKUP(F1165,[1]Trainingsarten!$A$9:$N$84,12,FALSE),"")</f>
        <v/>
      </c>
      <c r="Q1165" s="2069" t="s">
        <v>14</v>
      </c>
      <c r="R1165" s="2070" t="str">
        <f>IFERROR(VLOOKUP(F1165,[1]Trainingsarten!$A$9:$N$84,14,FALSE),"")</f>
        <v/>
      </c>
      <c r="S1165" s="1991" t="str">
        <f t="shared" si="154"/>
        <v/>
      </c>
      <c r="T1165" s="1989">
        <f t="shared" si="159"/>
        <v>39.731183092139325</v>
      </c>
      <c r="U1165" s="1989">
        <f t="shared" si="157"/>
        <v>36.885337074919057</v>
      </c>
      <c r="V1165" s="1989">
        <f t="shared" si="158"/>
        <v>-8.5680674982291976</v>
      </c>
      <c r="W1165" s="2071">
        <f t="shared" si="155"/>
        <v>1.0771538568683803</v>
      </c>
      <c r="X1165" s="1987"/>
      <c r="Y1165" s="1988"/>
      <c r="AA1165" s="1990"/>
      <c r="AB1165" s="1991"/>
    </row>
    <row r="1166" spans="2:28" x14ac:dyDescent="0.2">
      <c r="B1166" s="2074" t="s">
        <v>27</v>
      </c>
      <c r="C1166" s="2060">
        <v>44254</v>
      </c>
      <c r="D1166" s="1989">
        <v>31</v>
      </c>
      <c r="E1166" s="2335" t="s">
        <v>288</v>
      </c>
      <c r="F1166" s="1993" t="s">
        <v>293</v>
      </c>
      <c r="G1166" s="2061">
        <v>7.4189814814814806E-2</v>
      </c>
      <c r="H1166" s="2062">
        <v>19.63</v>
      </c>
      <c r="I1166" s="2063">
        <f t="shared" si="160"/>
        <v>3.7794098224561796E-3</v>
      </c>
      <c r="J1166" s="2064">
        <v>136</v>
      </c>
      <c r="K1166" s="2065">
        <v>124</v>
      </c>
      <c r="L1166" s="2066">
        <v>213</v>
      </c>
      <c r="M1166" s="2064">
        <v>76</v>
      </c>
      <c r="N1166" s="1919">
        <f t="shared" si="156"/>
        <v>1.0381079827556052</v>
      </c>
      <c r="O1166" s="2067" t="s">
        <v>310</v>
      </c>
      <c r="P1166" s="2068">
        <f>IFERROR(VLOOKUP(F1166,[1]Trainingsarten!$A$9:$N$84,12,FALSE),"")</f>
        <v>205</v>
      </c>
      <c r="Q1166" s="2069" t="s">
        <v>14</v>
      </c>
      <c r="R1166" s="2070">
        <f>IFERROR(VLOOKUP(F1166,[1]Trainingsarten!$A$9:$N$84,14,FALSE),"")</f>
        <v>224.4</v>
      </c>
      <c r="S1166" s="1991">
        <f t="shared" si="154"/>
        <v>1.5661764705882353</v>
      </c>
      <c r="T1166" s="1989">
        <f t="shared" si="159"/>
        <v>51.769585507547994</v>
      </c>
      <c r="U1166" s="1989">
        <f t="shared" si="157"/>
        <v>38.959495715992411</v>
      </c>
      <c r="V1166" s="1989">
        <f t="shared" si="158"/>
        <v>-2.8458460172202678</v>
      </c>
      <c r="W1166" s="2071">
        <f t="shared" si="155"/>
        <v>1.3288053286145898</v>
      </c>
      <c r="X1166" s="1987"/>
      <c r="Y1166" s="1988"/>
      <c r="AA1166" s="1990"/>
      <c r="AB1166" s="1991"/>
    </row>
    <row r="1167" spans="2:28" ht="16" thickBot="1" x14ac:dyDescent="0.25">
      <c r="B1167" s="2075">
        <f>AVERAGE(W1161:W1167)</f>
        <v>1.1785054090285356</v>
      </c>
      <c r="C1167" s="2086">
        <v>44255</v>
      </c>
      <c r="D1167" s="1922"/>
      <c r="E1167" s="2326"/>
      <c r="F1167" s="1952"/>
      <c r="G1167" s="2087"/>
      <c r="H1167" s="2088" t="str">
        <f>IFERROR(VLOOKUP(F1167,[1]Trainingsarten!$A$9:$K$84,10,FALSE),"")</f>
        <v/>
      </c>
      <c r="I1167" s="2089" t="str">
        <f t="shared" si="160"/>
        <v/>
      </c>
      <c r="J1167" s="1973"/>
      <c r="K1167" s="2090" t="str">
        <f>IFERROR(VLOOKUP(F1167,[1]Trainingsarten!$A$9:$K$84,11,FALSE),"0")</f>
        <v>0</v>
      </c>
      <c r="L1167" s="2091"/>
      <c r="M1167" s="1973"/>
      <c r="N1167" s="1930" t="str">
        <f t="shared" si="156"/>
        <v/>
      </c>
      <c r="O1167" s="2092"/>
      <c r="P1167" s="2093" t="str">
        <f>IFERROR(VLOOKUP(F1167,[1]Trainingsarten!$A$9:$N$84,12,FALSE),"")</f>
        <v/>
      </c>
      <c r="Q1167" s="2094" t="s">
        <v>14</v>
      </c>
      <c r="R1167" s="2095" t="str">
        <f>IFERROR(VLOOKUP(F1167,[1]Trainingsarten!$A$9:$N$84,14,FALSE),"")</f>
        <v/>
      </c>
      <c r="S1167" s="1932" t="str">
        <f t="shared" si="154"/>
        <v/>
      </c>
      <c r="T1167" s="1922">
        <f t="shared" si="159"/>
        <v>44.373930435041139</v>
      </c>
      <c r="U1167" s="1922">
        <f t="shared" si="157"/>
        <v>38.031888675135448</v>
      </c>
      <c r="V1167" s="1922">
        <f t="shared" si="158"/>
        <v>-12.810089791555583</v>
      </c>
      <c r="W1167" s="2096">
        <f t="shared" si="155"/>
        <v>1.1667558982957373</v>
      </c>
      <c r="X1167" s="1987"/>
      <c r="Y1167" s="1988"/>
      <c r="AA1167" s="1990"/>
      <c r="AB1167" s="1991"/>
    </row>
    <row r="1168" spans="2:28" ht="16" thickBot="1" x14ac:dyDescent="0.25">
      <c r="B1168" s="1841">
        <f>B1161+1</f>
        <v>9</v>
      </c>
      <c r="C1168" s="2097">
        <v>44256</v>
      </c>
      <c r="D1168" s="60">
        <v>32</v>
      </c>
      <c r="E1168" s="2247" t="s">
        <v>40</v>
      </c>
      <c r="F1168" s="887" t="s">
        <v>283</v>
      </c>
      <c r="G1168" s="2098">
        <v>3.6909722222222226E-2</v>
      </c>
      <c r="H1168" s="2099">
        <v>10.199999999999999</v>
      </c>
      <c r="I1168" s="2100">
        <f t="shared" si="160"/>
        <v>3.6186002178649245E-3</v>
      </c>
      <c r="J1168" s="545"/>
      <c r="K1168" s="2101">
        <v>62</v>
      </c>
      <c r="L1168" s="2102"/>
      <c r="M1168" s="545">
        <v>30</v>
      </c>
      <c r="N1168" s="69"/>
      <c r="O1168" s="2103" t="s">
        <v>276</v>
      </c>
      <c r="P1168" s="347">
        <f>IFERROR(VLOOKUP(F1168,[1]Trainingsarten!$A$9:$N$84,12,FALSE),"")</f>
        <v>205</v>
      </c>
      <c r="Q1168" s="72" t="s">
        <v>14</v>
      </c>
      <c r="R1168" s="2104">
        <f>IFERROR(VLOOKUP(F1168,[1]Trainingsarten!$A$9:$N$84,14,FALSE),"")</f>
        <v>224.4</v>
      </c>
      <c r="S1168" s="2012"/>
      <c r="T1168" s="60">
        <f t="shared" si="159"/>
        <v>46.891940372892407</v>
      </c>
      <c r="U1168" s="60">
        <f t="shared" si="157"/>
        <v>38.602557992394125</v>
      </c>
      <c r="V1168" s="60">
        <f t="shared" si="158"/>
        <v>-6.3420417599056904</v>
      </c>
      <c r="W1168" s="350">
        <f t="shared" si="155"/>
        <v>1.2147366084426721</v>
      </c>
      <c r="X1168" s="1987"/>
      <c r="Y1168" s="1988"/>
      <c r="AA1168" s="1990"/>
      <c r="AB1168" s="1991"/>
    </row>
    <row r="1169" spans="2:28" x14ac:dyDescent="0.2">
      <c r="B1169" s="1840" t="s">
        <v>26</v>
      </c>
      <c r="C1169" s="2060">
        <v>44257</v>
      </c>
      <c r="D1169" s="1989"/>
      <c r="E1169" s="2335"/>
      <c r="F1169" s="1993"/>
      <c r="G1169" s="2061"/>
      <c r="H1169" s="2062" t="str">
        <f>IFERROR(VLOOKUP(F1169,[1]Trainingsarten!$A$9:$K$84,10,FALSE),"")</f>
        <v/>
      </c>
      <c r="I1169" s="2063" t="str">
        <f t="shared" si="160"/>
        <v/>
      </c>
      <c r="J1169" s="2064"/>
      <c r="K1169" s="2065" t="str">
        <f>IFERROR(VLOOKUP(F1169,[1]Trainingsarten!$A$9:$K$84,11,FALSE),"0")</f>
        <v>0</v>
      </c>
      <c r="L1169" s="2066"/>
      <c r="M1169" s="2064"/>
      <c r="N1169" s="1919" t="str">
        <f t="shared" si="156"/>
        <v/>
      </c>
      <c r="O1169" s="2067"/>
      <c r="P1169" s="2068" t="str">
        <f>IFERROR(VLOOKUP(F1169,[1]Trainingsarten!$A$9:$N$84,12,FALSE),"")</f>
        <v/>
      </c>
      <c r="Q1169" s="2069" t="s">
        <v>14</v>
      </c>
      <c r="R1169" s="2070" t="str">
        <f>IFERROR(VLOOKUP(F1169,[1]Trainingsarten!$A$9:$N$84,14,FALSE),"")</f>
        <v/>
      </c>
      <c r="S1169" s="1991" t="str">
        <f t="shared" si="154"/>
        <v/>
      </c>
      <c r="T1169" s="1989">
        <f t="shared" si="159"/>
        <v>40.193091748193488</v>
      </c>
      <c r="U1169" s="1989">
        <f t="shared" si="157"/>
        <v>37.683449468765694</v>
      </c>
      <c r="V1169" s="1989">
        <f t="shared" si="158"/>
        <v>-8.2893823804982816</v>
      </c>
      <c r="W1169" s="2071">
        <f t="shared" si="155"/>
        <v>1.0665979976569804</v>
      </c>
      <c r="X1169" s="1987"/>
      <c r="Y1169" s="1988"/>
      <c r="AA1169" s="1990"/>
      <c r="AB1169" s="1991"/>
    </row>
    <row r="1170" spans="2:28" ht="16" thickBot="1" x14ac:dyDescent="0.25">
      <c r="B1170" s="33">
        <f>SUM(H1168:H1174)</f>
        <v>50.97</v>
      </c>
      <c r="C1170" s="2060">
        <v>44258</v>
      </c>
      <c r="D1170" s="1989">
        <v>33</v>
      </c>
      <c r="E1170" s="2335" t="s">
        <v>40</v>
      </c>
      <c r="F1170" s="1993" t="s">
        <v>317</v>
      </c>
      <c r="G1170" s="2061">
        <v>4.1817129629629628E-2</v>
      </c>
      <c r="H1170" s="2062">
        <v>12.47</v>
      </c>
      <c r="I1170" s="2063">
        <f t="shared" si="160"/>
        <v>3.3534185749502505E-3</v>
      </c>
      <c r="J1170" s="2064">
        <v>153</v>
      </c>
      <c r="K1170" s="2065">
        <v>90</v>
      </c>
      <c r="L1170" s="2066">
        <v>239</v>
      </c>
      <c r="M1170" s="2064">
        <v>41</v>
      </c>
      <c r="N1170" s="1919">
        <f t="shared" si="156"/>
        <v>1.0335336150043686</v>
      </c>
      <c r="O1170" s="2067" t="s">
        <v>311</v>
      </c>
      <c r="P1170" s="2068" t="str">
        <f>IFERROR(VLOOKUP(F1170,[1]Trainingsarten!$A$9:$N$84,12,FALSE),"")</f>
        <v/>
      </c>
      <c r="Q1170" s="2069" t="s">
        <v>14</v>
      </c>
      <c r="R1170" s="2070" t="str">
        <f>IFERROR(VLOOKUP(F1170,[1]Trainingsarten!$A$9:$N$84,14,FALSE),"")</f>
        <v/>
      </c>
      <c r="S1170" s="1991">
        <f t="shared" si="154"/>
        <v>1.5620915032679739</v>
      </c>
      <c r="T1170" s="1989">
        <f t="shared" si="159"/>
        <v>47.308364355594421</v>
      </c>
      <c r="U1170" s="1989">
        <f t="shared" si="157"/>
        <v>38.929081624271276</v>
      </c>
      <c r="V1170" s="1989">
        <f t="shared" si="158"/>
        <v>-2.5096422794277942</v>
      </c>
      <c r="W1170" s="2071">
        <f t="shared" si="155"/>
        <v>1.2152448088089209</v>
      </c>
      <c r="X1170" s="1987"/>
      <c r="Y1170" s="1988"/>
      <c r="AA1170" s="1990"/>
      <c r="AB1170" s="1991"/>
    </row>
    <row r="1171" spans="2:28" x14ac:dyDescent="0.2">
      <c r="B1171" s="2072" t="s">
        <v>9</v>
      </c>
      <c r="C1171" s="2060">
        <v>44259</v>
      </c>
      <c r="D1171" s="1989">
        <v>34</v>
      </c>
      <c r="E1171" s="2335" t="s">
        <v>40</v>
      </c>
      <c r="F1171" s="1993" t="s">
        <v>286</v>
      </c>
      <c r="G1171" s="2061">
        <v>3.6354166666666667E-2</v>
      </c>
      <c r="H1171" s="2062">
        <v>9.26</v>
      </c>
      <c r="I1171" s="2063">
        <f t="shared" si="160"/>
        <v>3.9259359251259899E-3</v>
      </c>
      <c r="J1171" s="2064">
        <v>129</v>
      </c>
      <c r="K1171" s="2065">
        <v>57</v>
      </c>
      <c r="L1171" s="2066">
        <v>207</v>
      </c>
      <c r="M1171" s="2064">
        <v>27</v>
      </c>
      <c r="N1171" s="1919">
        <f t="shared" si="156"/>
        <v>1.0479787885625864</v>
      </c>
      <c r="O1171" s="2067" t="s">
        <v>302</v>
      </c>
      <c r="P1171" s="2068">
        <f>IFERROR(VLOOKUP(F1171,[1]Trainingsarten!$A$9:$N$84,12,FALSE),"")</f>
        <v>178.5</v>
      </c>
      <c r="Q1171" s="2069" t="s">
        <v>14</v>
      </c>
      <c r="R1171" s="2070">
        <f>IFERROR(VLOOKUP(F1171,[1]Trainingsarten!$A$9:$N$84,14,FALSE),"")</f>
        <v>204</v>
      </c>
      <c r="S1171" s="1991">
        <f t="shared" si="154"/>
        <v>1.6046511627906976</v>
      </c>
      <c r="T1171" s="1989">
        <f t="shared" si="159"/>
        <v>48.692883733366649</v>
      </c>
      <c r="U1171" s="1989">
        <f t="shared" si="157"/>
        <v>39.359341585598152</v>
      </c>
      <c r="V1171" s="1989">
        <f t="shared" si="158"/>
        <v>-8.3792827313231442</v>
      </c>
      <c r="W1171" s="2071">
        <f t="shared" si="155"/>
        <v>1.2371366433422175</v>
      </c>
      <c r="X1171" s="1987"/>
      <c r="Y1171" s="1988"/>
      <c r="AA1171" s="1990"/>
      <c r="AB1171" s="1991"/>
    </row>
    <row r="1172" spans="2:28" ht="16" thickBot="1" x14ac:dyDescent="0.25">
      <c r="B1172" s="2073">
        <f>SUM(K1168:K1174)</f>
        <v>344</v>
      </c>
      <c r="C1172" s="2060">
        <v>44260</v>
      </c>
      <c r="D1172" s="1989"/>
      <c r="E1172" s="2335"/>
      <c r="F1172" s="1993"/>
      <c r="G1172" s="2061"/>
      <c r="H1172" s="2062" t="str">
        <f>IFERROR(VLOOKUP(F1172,[1]Trainingsarten!$A$9:$K$84,10,FALSE),"")</f>
        <v/>
      </c>
      <c r="I1172" s="2063" t="str">
        <f t="shared" si="160"/>
        <v/>
      </c>
      <c r="J1172" s="2064"/>
      <c r="K1172" s="2065" t="str">
        <f>IFERROR(VLOOKUP(F1172,[1]Trainingsarten!$A$9:$K$84,11,FALSE),"0")</f>
        <v>0</v>
      </c>
      <c r="L1172" s="2066"/>
      <c r="M1172" s="2064"/>
      <c r="N1172" s="1919" t="str">
        <f t="shared" si="156"/>
        <v/>
      </c>
      <c r="O1172" s="2067"/>
      <c r="P1172" s="2068" t="str">
        <f>IFERROR(VLOOKUP(F1172,[1]Trainingsarten!$A$9:$N$84,12,FALSE),"")</f>
        <v/>
      </c>
      <c r="Q1172" s="2069" t="s">
        <v>14</v>
      </c>
      <c r="R1172" s="2070" t="str">
        <f>IFERROR(VLOOKUP(F1172,[1]Trainingsarten!$A$9:$N$84,14,FALSE),"")</f>
        <v/>
      </c>
      <c r="S1172" s="1991" t="str">
        <f t="shared" si="154"/>
        <v/>
      </c>
      <c r="T1172" s="1989">
        <f t="shared" si="159"/>
        <v>41.736757485742842</v>
      </c>
      <c r="U1172" s="1989">
        <f t="shared" si="157"/>
        <v>38.422214404988672</v>
      </c>
      <c r="V1172" s="1989">
        <f t="shared" si="158"/>
        <v>-9.3335421477684974</v>
      </c>
      <c r="W1172" s="2071">
        <f t="shared" si="155"/>
        <v>1.0862663209834105</v>
      </c>
      <c r="X1172" s="1987"/>
      <c r="Y1172" s="1988"/>
      <c r="AA1172" s="1990"/>
      <c r="AB1172" s="1991"/>
    </row>
    <row r="1173" spans="2:28" x14ac:dyDescent="0.2">
      <c r="B1173" s="2074" t="s">
        <v>27</v>
      </c>
      <c r="C1173" s="2060">
        <v>44261</v>
      </c>
      <c r="D1173" s="1989">
        <v>35</v>
      </c>
      <c r="E1173" s="2335" t="s">
        <v>40</v>
      </c>
      <c r="F1173" s="1993" t="s">
        <v>318</v>
      </c>
      <c r="G1173" s="2061">
        <v>6.4062500000000008E-2</v>
      </c>
      <c r="H1173" s="2062">
        <v>19.04</v>
      </c>
      <c r="I1173" s="2063">
        <f t="shared" si="160"/>
        <v>3.3646271008403368E-3</v>
      </c>
      <c r="J1173" s="2064">
        <v>147</v>
      </c>
      <c r="K1173" s="2065">
        <v>135</v>
      </c>
      <c r="L1173" s="2066">
        <v>240</v>
      </c>
      <c r="M1173" s="2064">
        <v>77</v>
      </c>
      <c r="N1173" s="1919">
        <f t="shared" si="156"/>
        <v>1.0413269785526154</v>
      </c>
      <c r="O1173" s="2067" t="s">
        <v>310</v>
      </c>
      <c r="P1173" s="2068" t="str">
        <f>IFERROR(VLOOKUP(F1173,[1]Trainingsarten!$A$9:$N$84,12,FALSE),"")</f>
        <v/>
      </c>
      <c r="Q1173" s="2069" t="s">
        <v>14</v>
      </c>
      <c r="R1173" s="2070" t="str">
        <f>IFERROR(VLOOKUP(F1173,[1]Trainingsarten!$A$9:$N$84,14,FALSE),"")</f>
        <v/>
      </c>
      <c r="S1173" s="1991">
        <f t="shared" ref="S1173:S1235" si="161">IFERROR(L1173/J1173,"")</f>
        <v>1.6326530612244898</v>
      </c>
      <c r="T1173" s="1989">
        <f t="shared" si="159"/>
        <v>55.060077844922432</v>
      </c>
      <c r="U1173" s="1989">
        <f t="shared" si="157"/>
        <v>40.721685490584179</v>
      </c>
      <c r="V1173" s="1989">
        <f t="shared" si="158"/>
        <v>-3.31454308075417</v>
      </c>
      <c r="W1173" s="2071">
        <f t="shared" si="155"/>
        <v>1.3521070452168202</v>
      </c>
      <c r="X1173" s="1987"/>
      <c r="Y1173" s="1988"/>
      <c r="AA1173" s="1990"/>
      <c r="AB1173" s="1991"/>
    </row>
    <row r="1174" spans="2:28" ht="16" thickBot="1" x14ac:dyDescent="0.25">
      <c r="B1174" s="2075">
        <f>AVERAGE(W1168:W1174)</f>
        <v>1.1941864809418028</v>
      </c>
      <c r="C1174" s="2076">
        <v>44262</v>
      </c>
      <c r="D1174" s="1999"/>
      <c r="E1174" s="2342"/>
      <c r="F1174" s="2077"/>
      <c r="G1174" s="2078"/>
      <c r="H1174" s="2079" t="str">
        <f>IFERROR(VLOOKUP(F1174,[1]Trainingsarten!$A$9:$K$84,10,FALSE),"")</f>
        <v/>
      </c>
      <c r="I1174" s="2080" t="str">
        <f t="shared" si="160"/>
        <v/>
      </c>
      <c r="J1174" s="2081"/>
      <c r="K1174" s="2082" t="str">
        <f>IFERROR(VLOOKUP(F1174,[1]Trainingsarten!$A$9:$K$84,11,FALSE),"0")</f>
        <v>0</v>
      </c>
      <c r="L1174" s="1970"/>
      <c r="M1174" s="2081"/>
      <c r="N1174" s="1948" t="str">
        <f t="shared" si="156"/>
        <v/>
      </c>
      <c r="O1174" s="2083"/>
      <c r="P1174" s="90" t="str">
        <f>IFERROR(VLOOKUP(F1174,[1]Trainingsarten!$A$9:$N$84,12,FALSE),"")</f>
        <v/>
      </c>
      <c r="Q1174" s="91" t="s">
        <v>14</v>
      </c>
      <c r="R1174" s="2084" t="str">
        <f>IFERROR(VLOOKUP(F1174,[1]Trainingsarten!$A$9:$N$84,14,FALSE),"")</f>
        <v/>
      </c>
      <c r="S1174" s="2085" t="str">
        <f t="shared" si="161"/>
        <v/>
      </c>
      <c r="T1174" s="1999">
        <f t="shared" si="159"/>
        <v>47.194352438504943</v>
      </c>
      <c r="U1174" s="1999">
        <f t="shared" si="157"/>
        <v>39.752121550332177</v>
      </c>
      <c r="V1174" s="1999">
        <f t="shared" si="158"/>
        <v>-14.338392354338254</v>
      </c>
      <c r="W1174" s="94">
        <f t="shared" si="155"/>
        <v>1.1872159421415982</v>
      </c>
      <c r="X1174" s="1987"/>
      <c r="Y1174" s="1988"/>
      <c r="AA1174" s="1990"/>
      <c r="AB1174" s="1991"/>
    </row>
    <row r="1175" spans="2:28" ht="16" thickBot="1" x14ac:dyDescent="0.25">
      <c r="B1175" s="1841">
        <f>B1168+1</f>
        <v>10</v>
      </c>
      <c r="C1175" s="2050">
        <v>44263</v>
      </c>
      <c r="D1175" s="1843">
        <v>36</v>
      </c>
      <c r="E1175" s="2322" t="s">
        <v>40</v>
      </c>
      <c r="F1175" s="2051" t="s">
        <v>283</v>
      </c>
      <c r="G1175" s="2052">
        <v>3.802083333333333E-2</v>
      </c>
      <c r="H1175" s="2053">
        <v>10.1</v>
      </c>
      <c r="I1175" s="2054">
        <f t="shared" si="160"/>
        <v>3.7644389438943895E-3</v>
      </c>
      <c r="J1175" s="2055">
        <v>138</v>
      </c>
      <c r="K1175" s="2056">
        <v>64</v>
      </c>
      <c r="L1175" s="2057">
        <v>216</v>
      </c>
      <c r="M1175" s="2055">
        <v>29</v>
      </c>
      <c r="N1175" s="1852">
        <f t="shared" si="156"/>
        <v>1.0485591842766366</v>
      </c>
      <c r="O1175" s="2058" t="s">
        <v>276</v>
      </c>
      <c r="P1175" s="1854">
        <f>IFERROR(VLOOKUP(F1175,[1]Trainingsarten!$A$9:$N$84,12,FALSE),"")</f>
        <v>205</v>
      </c>
      <c r="Q1175" s="1855" t="s">
        <v>14</v>
      </c>
      <c r="R1175" s="2059">
        <f>IFERROR(VLOOKUP(F1175,[1]Trainingsarten!$A$9:$N$84,14,FALSE),"")</f>
        <v>224.4</v>
      </c>
      <c r="S1175" s="1856">
        <f t="shared" si="161"/>
        <v>1.5652173913043479</v>
      </c>
      <c r="T1175" s="1843">
        <f t="shared" si="159"/>
        <v>49.595159233004239</v>
      </c>
      <c r="U1175" s="1843">
        <f t="shared" si="157"/>
        <v>40.329451989609986</v>
      </c>
      <c r="V1175" s="1843">
        <f t="shared" si="158"/>
        <v>-7.4422308881727659</v>
      </c>
      <c r="W1175" s="2042">
        <f t="shared" si="155"/>
        <v>1.2297503880236549</v>
      </c>
      <c r="X1175" s="1987"/>
      <c r="Y1175" s="1988"/>
      <c r="AA1175" s="1990"/>
      <c r="AB1175" s="1991"/>
    </row>
    <row r="1176" spans="2:28" x14ac:dyDescent="0.2">
      <c r="B1176" s="1859" t="s">
        <v>26</v>
      </c>
      <c r="C1176" s="2060">
        <v>44264</v>
      </c>
      <c r="D1176" s="1989"/>
      <c r="E1176" s="2335"/>
      <c r="F1176" s="1993"/>
      <c r="G1176" s="2061"/>
      <c r="H1176" s="2062" t="str">
        <f>IFERROR(VLOOKUP(F1176,[1]Trainingsarten!$A$9:$K$84,10,FALSE),"")</f>
        <v/>
      </c>
      <c r="I1176" s="2063" t="str">
        <f t="shared" si="160"/>
        <v/>
      </c>
      <c r="J1176" s="2064"/>
      <c r="K1176" s="2065" t="str">
        <f>IFERROR(VLOOKUP(F1176,[1]Trainingsarten!$A$9:$K$84,11,FALSE),"0")</f>
        <v>0</v>
      </c>
      <c r="L1176" s="2066"/>
      <c r="M1176" s="2064"/>
      <c r="N1176" s="1919" t="str">
        <f t="shared" si="156"/>
        <v/>
      </c>
      <c r="O1176" s="2067"/>
      <c r="P1176" s="2068" t="str">
        <f>IFERROR(VLOOKUP(F1176,[1]Trainingsarten!$A$9:$N$84,12,FALSE),"")</f>
        <v/>
      </c>
      <c r="Q1176" s="2069" t="s">
        <v>14</v>
      </c>
      <c r="R1176" s="2070" t="str">
        <f>IFERROR(VLOOKUP(F1176,[1]Trainingsarten!$A$9:$N$84,14,FALSE),"")</f>
        <v/>
      </c>
      <c r="S1176" s="1991" t="str">
        <f t="shared" si="161"/>
        <v/>
      </c>
      <c r="T1176" s="1989">
        <f t="shared" si="159"/>
        <v>42.510136485432206</v>
      </c>
      <c r="U1176" s="1989">
        <f t="shared" si="157"/>
        <v>39.369226942238321</v>
      </c>
      <c r="V1176" s="1989">
        <f t="shared" si="158"/>
        <v>-9.2657072433942531</v>
      </c>
      <c r="W1176" s="2071">
        <f t="shared" si="155"/>
        <v>1.079780828508575</v>
      </c>
      <c r="X1176" s="1987"/>
      <c r="Y1176" s="1988"/>
      <c r="AA1176" s="1990"/>
      <c r="AB1176" s="1991"/>
    </row>
    <row r="1177" spans="2:28" ht="16" thickBot="1" x14ac:dyDescent="0.25">
      <c r="B1177" s="33">
        <f>SUM(H1175:H1181)</f>
        <v>45.76</v>
      </c>
      <c r="C1177" s="2060">
        <v>44265</v>
      </c>
      <c r="D1177" s="1989">
        <v>37</v>
      </c>
      <c r="E1177" s="2335" t="s">
        <v>40</v>
      </c>
      <c r="F1177" s="1993" t="s">
        <v>277</v>
      </c>
      <c r="G1177" s="2061">
        <v>3.6585648148148145E-2</v>
      </c>
      <c r="H1177" s="2062">
        <v>9.5500000000000007</v>
      </c>
      <c r="I1177" s="2063">
        <f t="shared" si="160"/>
        <v>3.8309579212720568E-3</v>
      </c>
      <c r="J1177" s="2064">
        <v>136</v>
      </c>
      <c r="K1177" s="2065">
        <v>60</v>
      </c>
      <c r="L1177" s="2066">
        <v>213</v>
      </c>
      <c r="M1177" s="2064">
        <v>32</v>
      </c>
      <c r="N1177" s="1919">
        <f t="shared" si="156"/>
        <v>1.0522669375634914</v>
      </c>
      <c r="O1177" s="2067" t="s">
        <v>302</v>
      </c>
      <c r="P1177" s="2068">
        <f>IFERROR(VLOOKUP(F1177,[1]Trainingsarten!$A$9:$N$84,12,FALSE),"")</f>
        <v>205</v>
      </c>
      <c r="Q1177" s="2069" t="s">
        <v>14</v>
      </c>
      <c r="R1177" s="2070">
        <f>IFERROR(VLOOKUP(F1177,[1]Trainingsarten!$A$9:$N$84,14,FALSE),"")</f>
        <v>224.4</v>
      </c>
      <c r="S1177" s="1991">
        <f t="shared" si="161"/>
        <v>1.5661764705882353</v>
      </c>
      <c r="T1177" s="1989">
        <f t="shared" si="159"/>
        <v>45.008688416084745</v>
      </c>
      <c r="U1177" s="1989">
        <f t="shared" si="157"/>
        <v>39.860435824565982</v>
      </c>
      <c r="V1177" s="1989">
        <f t="shared" si="158"/>
        <v>-3.1409095431938852</v>
      </c>
      <c r="W1177" s="2071">
        <f t="shared" si="155"/>
        <v>1.1291569568927267</v>
      </c>
      <c r="X1177" s="1987"/>
      <c r="Y1177" s="1988"/>
      <c r="AA1177" s="1990"/>
      <c r="AB1177" s="1991"/>
    </row>
    <row r="1178" spans="2:28" x14ac:dyDescent="0.2">
      <c r="B1178" s="2072" t="s">
        <v>9</v>
      </c>
      <c r="C1178" s="2060">
        <v>44266</v>
      </c>
      <c r="D1178" s="1989"/>
      <c r="E1178" s="2335"/>
      <c r="F1178" s="1993"/>
      <c r="G1178" s="2061"/>
      <c r="H1178" s="2062" t="str">
        <f>IFERROR(VLOOKUP(F1178,[1]Trainingsarten!$A$9:$K$84,10,FALSE),"")</f>
        <v/>
      </c>
      <c r="I1178" s="2063" t="str">
        <f t="shared" si="160"/>
        <v/>
      </c>
      <c r="J1178" s="2064"/>
      <c r="K1178" s="2065" t="str">
        <f>IFERROR(VLOOKUP(F1178,[1]Trainingsarten!$A$9:$K$84,11,FALSE),"0")</f>
        <v>0</v>
      </c>
      <c r="L1178" s="2066"/>
      <c r="M1178" s="2064"/>
      <c r="N1178" s="1919" t="str">
        <f t="shared" si="156"/>
        <v/>
      </c>
      <c r="O1178" s="2067"/>
      <c r="P1178" s="2068" t="str">
        <f>IFERROR(VLOOKUP(F1178,[1]Trainingsarten!$A$9:$N$84,12,FALSE),"")</f>
        <v/>
      </c>
      <c r="Q1178" s="2069" t="s">
        <v>14</v>
      </c>
      <c r="R1178" s="2070" t="str">
        <f>IFERROR(VLOOKUP(F1178,[1]Trainingsarten!$A$9:$N$84,14,FALSE),"")</f>
        <v/>
      </c>
      <c r="S1178" s="1991" t="str">
        <f t="shared" si="161"/>
        <v/>
      </c>
      <c r="T1178" s="1989">
        <f t="shared" si="159"/>
        <v>38.578875785215494</v>
      </c>
      <c r="U1178" s="1989">
        <f t="shared" si="157"/>
        <v>38.911377828742985</v>
      </c>
      <c r="V1178" s="1989">
        <f t="shared" si="158"/>
        <v>-5.1482525915187622</v>
      </c>
      <c r="W1178" s="2071">
        <f t="shared" si="155"/>
        <v>0.99145488897897938</v>
      </c>
      <c r="X1178" s="1987"/>
      <c r="Y1178" s="1988"/>
      <c r="AA1178" s="1990"/>
      <c r="AB1178" s="1991"/>
    </row>
    <row r="1179" spans="2:28" ht="16" thickBot="1" x14ac:dyDescent="0.25">
      <c r="B1179" s="2073">
        <f>SUM(K1175:K1181)</f>
        <v>293</v>
      </c>
      <c r="C1179" s="2060">
        <v>44267</v>
      </c>
      <c r="D1179" s="1989">
        <v>38</v>
      </c>
      <c r="E1179" s="2335" t="s">
        <v>40</v>
      </c>
      <c r="F1179" s="1993" t="s">
        <v>182</v>
      </c>
      <c r="G1179" s="2061">
        <v>3.7488425925925925E-2</v>
      </c>
      <c r="H1179" s="2062">
        <v>10.61</v>
      </c>
      <c r="I1179" s="2063">
        <f t="shared" si="160"/>
        <v>3.5333106433483438E-3</v>
      </c>
      <c r="J1179" s="2064">
        <v>145</v>
      </c>
      <c r="K1179" s="2065">
        <v>72</v>
      </c>
      <c r="L1179" s="2066">
        <v>227</v>
      </c>
      <c r="M1179" s="2064">
        <v>48</v>
      </c>
      <c r="N1179" s="1919">
        <f t="shared" si="156"/>
        <v>1.0343002236695877</v>
      </c>
      <c r="O1179" s="2067" t="s">
        <v>311</v>
      </c>
      <c r="P1179" s="2068" t="str">
        <f>IFERROR(VLOOKUP(F1179,[1]Trainingsarten!$A$9:$N$84,12,FALSE),"")</f>
        <v/>
      </c>
      <c r="Q1179" s="2069" t="s">
        <v>14</v>
      </c>
      <c r="R1179" s="2070" t="str">
        <f>IFERROR(VLOOKUP(F1179,[1]Trainingsarten!$A$9:$N$84,14,FALSE),"")</f>
        <v/>
      </c>
      <c r="S1179" s="1991">
        <f t="shared" si="161"/>
        <v>1.5655172413793104</v>
      </c>
      <c r="T1179" s="1989">
        <f t="shared" si="159"/>
        <v>43.35332210161328</v>
      </c>
      <c r="U1179" s="1989">
        <f t="shared" si="157"/>
        <v>39.699202166153867</v>
      </c>
      <c r="V1179" s="1989">
        <f t="shared" si="158"/>
        <v>0.3325020435274908</v>
      </c>
      <c r="W1179" s="2071">
        <f t="shared" si="155"/>
        <v>1.0920451731036245</v>
      </c>
      <c r="X1179" s="1987"/>
      <c r="Y1179" s="1988"/>
      <c r="AA1179" s="1990"/>
      <c r="AB1179" s="1991"/>
    </row>
    <row r="1180" spans="2:28" x14ac:dyDescent="0.2">
      <c r="B1180" s="2074" t="s">
        <v>27</v>
      </c>
      <c r="C1180" s="2060">
        <v>44268</v>
      </c>
      <c r="D1180" s="1989"/>
      <c r="E1180" s="2335"/>
      <c r="F1180" s="1993"/>
      <c r="G1180" s="2061"/>
      <c r="H1180" s="2062" t="str">
        <f>IFERROR(VLOOKUP(F1180,[1]Trainingsarten!$A$9:$K$84,10,FALSE),"")</f>
        <v/>
      </c>
      <c r="I1180" s="2063" t="str">
        <f t="shared" si="160"/>
        <v/>
      </c>
      <c r="J1180" s="2064"/>
      <c r="K1180" s="2065" t="str">
        <f>IFERROR(VLOOKUP(F1180,[1]Trainingsarten!$A$9:$K$84,11,FALSE),"0")</f>
        <v>0</v>
      </c>
      <c r="L1180" s="2066"/>
      <c r="M1180" s="2064"/>
      <c r="N1180" s="1919" t="str">
        <f t="shared" si="156"/>
        <v/>
      </c>
      <c r="O1180" s="2067"/>
      <c r="P1180" s="2068" t="str">
        <f>IFERROR(VLOOKUP(F1180,[1]Trainingsarten!$A$9:$N$84,12,FALSE),"")</f>
        <v/>
      </c>
      <c r="Q1180" s="2069" t="s">
        <v>14</v>
      </c>
      <c r="R1180" s="2070" t="str">
        <f>IFERROR(VLOOKUP(F1180,[1]Trainingsarten!$A$9:$N$84,14,FALSE),"")</f>
        <v/>
      </c>
      <c r="S1180" s="1991" t="str">
        <f t="shared" si="161"/>
        <v/>
      </c>
      <c r="T1180" s="1989">
        <f t="shared" si="159"/>
        <v>37.159990372811386</v>
      </c>
      <c r="U1180" s="1989">
        <f t="shared" si="157"/>
        <v>38.753983066959727</v>
      </c>
      <c r="V1180" s="1989">
        <f t="shared" si="158"/>
        <v>-3.6541199354594127</v>
      </c>
      <c r="W1180" s="2071">
        <f t="shared" si="155"/>
        <v>0.95886893248123128</v>
      </c>
      <c r="X1180" s="1987"/>
      <c r="Y1180" s="1988"/>
      <c r="AA1180" s="1990"/>
      <c r="AB1180" s="1991"/>
    </row>
    <row r="1181" spans="2:28" ht="16" thickBot="1" x14ac:dyDescent="0.25">
      <c r="B1181" s="2075">
        <f>AVERAGE(W1175:W1181)</f>
        <v>1.0885376002305682</v>
      </c>
      <c r="C1181" s="2086">
        <v>44269</v>
      </c>
      <c r="D1181" s="1922">
        <v>39</v>
      </c>
      <c r="E1181" s="2326" t="s">
        <v>40</v>
      </c>
      <c r="F1181" s="1952" t="s">
        <v>292</v>
      </c>
      <c r="G1181" s="2087">
        <v>5.9236111111111107E-2</v>
      </c>
      <c r="H1181" s="2088">
        <v>15.5</v>
      </c>
      <c r="I1181" s="2089">
        <f t="shared" si="160"/>
        <v>3.8216845878136199E-3</v>
      </c>
      <c r="J1181" s="1973">
        <v>134</v>
      </c>
      <c r="K1181" s="2090">
        <v>97</v>
      </c>
      <c r="L1181" s="2091">
        <v>212</v>
      </c>
      <c r="M1181" s="1973">
        <v>82</v>
      </c>
      <c r="N1181" s="1930">
        <f t="shared" si="156"/>
        <v>1.0447915262397689</v>
      </c>
      <c r="O1181" s="2092" t="s">
        <v>310</v>
      </c>
      <c r="P1181" s="2093">
        <f>IFERROR(VLOOKUP(F1181,[1]Trainingsarten!$A$9:$N$84,12,FALSE),"")</f>
        <v>205</v>
      </c>
      <c r="Q1181" s="2094" t="s">
        <v>14</v>
      </c>
      <c r="R1181" s="2095">
        <f>IFERROR(VLOOKUP(F1181,[1]Trainingsarten!$A$9:$N$84,14,FALSE),"")</f>
        <v>224.4</v>
      </c>
      <c r="S1181" s="1932">
        <f t="shared" si="161"/>
        <v>1.5820895522388059</v>
      </c>
      <c r="T1181" s="1922">
        <f t="shared" si="159"/>
        <v>45.708563176695478</v>
      </c>
      <c r="U1181" s="1922">
        <f t="shared" si="157"/>
        <v>40.140792993936877</v>
      </c>
      <c r="V1181" s="1922">
        <f t="shared" si="158"/>
        <v>1.5939926941483407</v>
      </c>
      <c r="W1181" s="2096">
        <f t="shared" si="155"/>
        <v>1.1387060336251851</v>
      </c>
      <c r="X1181" s="1987"/>
      <c r="Y1181" s="1988"/>
      <c r="AA1181" s="1990"/>
      <c r="AB1181" s="1991"/>
    </row>
    <row r="1182" spans="2:28" ht="16" thickBot="1" x14ac:dyDescent="0.25">
      <c r="B1182" s="1841">
        <f>B1175+1</f>
        <v>11</v>
      </c>
      <c r="C1182" s="2097">
        <v>44270</v>
      </c>
      <c r="D1182" s="60"/>
      <c r="E1182" s="2247"/>
      <c r="F1182" s="2107"/>
      <c r="G1182" s="2098"/>
      <c r="H1182" s="2099" t="str">
        <f>IFERROR(VLOOKUP(F1182,[1]Trainingsarten!$A$9:$K$84,10,FALSE),"")</f>
        <v/>
      </c>
      <c r="I1182" s="2100" t="str">
        <f t="shared" si="160"/>
        <v/>
      </c>
      <c r="J1182" s="545"/>
      <c r="K1182" s="2101" t="str">
        <f>IFERROR(VLOOKUP(F1182,[1]Trainingsarten!$A$9:$K$84,11,FALSE),"0")</f>
        <v>0</v>
      </c>
      <c r="L1182" s="2102"/>
      <c r="M1182" s="545"/>
      <c r="N1182" s="69" t="str">
        <f t="shared" si="156"/>
        <v/>
      </c>
      <c r="O1182" s="2103"/>
      <c r="P1182" s="347" t="str">
        <f>IFERROR(VLOOKUP(F1182,[1]Trainingsarten!$A$9:$N$84,12,FALSE),"")</f>
        <v/>
      </c>
      <c r="Q1182" s="72" t="s">
        <v>14</v>
      </c>
      <c r="R1182" s="2104" t="str">
        <f>IFERROR(VLOOKUP(F1182,[1]Trainingsarten!$A$9:$N$84,14,FALSE),"")</f>
        <v/>
      </c>
      <c r="S1182" s="2012" t="str">
        <f t="shared" si="161"/>
        <v/>
      </c>
      <c r="T1182" s="60">
        <f t="shared" si="159"/>
        <v>39.178768437167555</v>
      </c>
      <c r="U1182" s="60">
        <f t="shared" si="157"/>
        <v>39.18505982741457</v>
      </c>
      <c r="V1182" s="60">
        <f t="shared" si="158"/>
        <v>-5.5677701827586006</v>
      </c>
      <c r="W1182" s="350">
        <f t="shared" si="155"/>
        <v>0.99983944415869919</v>
      </c>
      <c r="X1182" s="1987"/>
      <c r="Y1182" s="1988"/>
      <c r="AA1182" s="1990"/>
      <c r="AB1182" s="1991"/>
    </row>
    <row r="1183" spans="2:28" x14ac:dyDescent="0.2">
      <c r="B1183" s="1840" t="s">
        <v>26</v>
      </c>
      <c r="C1183" s="2060">
        <v>44271</v>
      </c>
      <c r="D1183" s="1989">
        <v>40</v>
      </c>
      <c r="E1183" s="2335" t="s">
        <v>40</v>
      </c>
      <c r="F1183" s="2108" t="s">
        <v>286</v>
      </c>
      <c r="G1183" s="2061">
        <v>3.1979166666666663E-2</v>
      </c>
      <c r="H1183" s="2062">
        <v>8.2200000000000006</v>
      </c>
      <c r="I1183" s="2063">
        <f t="shared" si="160"/>
        <v>3.890409570154095E-3</v>
      </c>
      <c r="J1183" s="2064">
        <v>131</v>
      </c>
      <c r="K1183" s="2065">
        <v>51</v>
      </c>
      <c r="L1183" s="2066">
        <v>209</v>
      </c>
      <c r="M1183" s="2064">
        <v>42</v>
      </c>
      <c r="N1183" s="1919">
        <f t="shared" si="156"/>
        <v>1.0485292515524565</v>
      </c>
      <c r="O1183" s="2067" t="s">
        <v>302</v>
      </c>
      <c r="P1183" s="2068">
        <f>IFERROR(VLOOKUP(F1183,[1]Trainingsarten!$A$9:$N$84,12,FALSE),"")</f>
        <v>178.5</v>
      </c>
      <c r="Q1183" s="2069" t="s">
        <v>14</v>
      </c>
      <c r="R1183" s="2070">
        <f>IFERROR(VLOOKUP(F1183,[1]Trainingsarten!$A$9:$N$84,14,FALSE),"")</f>
        <v>204</v>
      </c>
      <c r="S1183" s="1991">
        <f t="shared" si="161"/>
        <v>1.5954198473282444</v>
      </c>
      <c r="T1183" s="1989">
        <f t="shared" si="159"/>
        <v>40.867515803286473</v>
      </c>
      <c r="U1183" s="1989">
        <f t="shared" si="157"/>
        <v>39.466367926761841</v>
      </c>
      <c r="V1183" s="1989">
        <f t="shared" si="158"/>
        <v>6.2913902470143057E-3</v>
      </c>
      <c r="W1183" s="2071">
        <f t="shared" si="155"/>
        <v>1.0355023264143475</v>
      </c>
      <c r="X1183" s="1987"/>
      <c r="Y1183" s="1988"/>
      <c r="AA1183" s="1990"/>
      <c r="AB1183" s="1991"/>
    </row>
    <row r="1184" spans="2:28" ht="16" thickBot="1" x14ac:dyDescent="0.25">
      <c r="B1184" s="33">
        <f>SUM(H1182:H1188)</f>
        <v>26.410000000000004</v>
      </c>
      <c r="C1184" s="2060">
        <v>44272</v>
      </c>
      <c r="D1184" s="1989"/>
      <c r="E1184" s="2335"/>
      <c r="F1184" s="2108"/>
      <c r="G1184" s="2061"/>
      <c r="H1184" s="2062" t="str">
        <f>IFERROR(VLOOKUP(F1184,[1]Trainingsarten!$A$9:$K$84,10,FALSE),"")</f>
        <v/>
      </c>
      <c r="I1184" s="2063" t="str">
        <f t="shared" si="160"/>
        <v/>
      </c>
      <c r="J1184" s="2064"/>
      <c r="K1184" s="2065" t="str">
        <f>IFERROR(VLOOKUP(F1184,[1]Trainingsarten!$A$9:$K$84,11,FALSE),"0")</f>
        <v>0</v>
      </c>
      <c r="L1184" s="2066"/>
      <c r="M1184" s="2064"/>
      <c r="N1184" s="1919" t="str">
        <f t="shared" si="156"/>
        <v/>
      </c>
      <c r="O1184" s="2067"/>
      <c r="P1184" s="2068" t="str">
        <f>IFERROR(VLOOKUP(F1184,[1]Trainingsarten!$A$9:$N$84,12,FALSE),"")</f>
        <v/>
      </c>
      <c r="Q1184" s="2069" t="s">
        <v>14</v>
      </c>
      <c r="R1184" s="2070" t="str">
        <f>IFERROR(VLOOKUP(F1184,[1]Trainingsarten!$A$9:$N$84,14,FALSE),"")</f>
        <v/>
      </c>
      <c r="S1184" s="1991" t="str">
        <f t="shared" si="161"/>
        <v/>
      </c>
      <c r="T1184" s="1989">
        <f t="shared" si="159"/>
        <v>35.029299259959835</v>
      </c>
      <c r="U1184" s="1989">
        <f t="shared" si="157"/>
        <v>38.526692499934178</v>
      </c>
      <c r="V1184" s="1989">
        <f t="shared" si="158"/>
        <v>-1.4011478765246324</v>
      </c>
      <c r="W1184" s="2071">
        <f t="shared" si="155"/>
        <v>0.90922155490040268</v>
      </c>
      <c r="X1184" s="1987"/>
      <c r="Y1184" s="1988"/>
      <c r="AA1184" s="1990"/>
      <c r="AB1184" s="1991"/>
    </row>
    <row r="1185" spans="2:28" x14ac:dyDescent="0.2">
      <c r="B1185" s="2072" t="s">
        <v>9</v>
      </c>
      <c r="C1185" s="2060">
        <v>44273</v>
      </c>
      <c r="D1185" s="1989">
        <v>41</v>
      </c>
      <c r="E1185" s="2335" t="s">
        <v>40</v>
      </c>
      <c r="F1185" s="2108" t="s">
        <v>319</v>
      </c>
      <c r="G1185" s="2061">
        <v>3.5798611111111107E-2</v>
      </c>
      <c r="H1185" s="2062">
        <v>9.52</v>
      </c>
      <c r="I1185" s="2063">
        <f t="shared" si="160"/>
        <v>3.7603583099906626E-3</v>
      </c>
      <c r="J1185" s="2064">
        <v>145</v>
      </c>
      <c r="K1185" s="2065">
        <v>68</v>
      </c>
      <c r="L1185" s="2066">
        <v>211</v>
      </c>
      <c r="M1185" s="2064">
        <v>21</v>
      </c>
      <c r="N1185" s="1919">
        <f t="shared" si="156"/>
        <v>1.0231766587231907</v>
      </c>
      <c r="O1185" s="2067" t="s">
        <v>311</v>
      </c>
      <c r="P1185" s="2068">
        <f>IFERROR(VLOOKUP(F1185,[1]Trainingsarten!$A$9:$N$84,12,FALSE),"")</f>
        <v>268.75</v>
      </c>
      <c r="Q1185" s="2069" t="s">
        <v>14</v>
      </c>
      <c r="R1185" s="2070">
        <f>IFERROR(VLOOKUP(F1185,[1]Trainingsarten!$A$9:$N$84,14,FALSE),"")</f>
        <v>293.25</v>
      </c>
      <c r="S1185" s="1991">
        <f t="shared" si="161"/>
        <v>1.4551724137931035</v>
      </c>
      <c r="T1185" s="1989">
        <f t="shared" si="159"/>
        <v>39.739399365679859</v>
      </c>
      <c r="U1185" s="1989">
        <f t="shared" si="157"/>
        <v>39.22843791660241</v>
      </c>
      <c r="V1185" s="1989">
        <f t="shared" si="158"/>
        <v>3.4973932399743433</v>
      </c>
      <c r="W1185" s="2071">
        <f t="shared" si="155"/>
        <v>1.0130252815613949</v>
      </c>
      <c r="X1185" s="1987"/>
      <c r="Y1185" s="1988"/>
      <c r="AA1185" s="1990"/>
      <c r="AB1185" s="1991"/>
    </row>
    <row r="1186" spans="2:28" ht="16" thickBot="1" x14ac:dyDescent="0.25">
      <c r="B1186" s="2073">
        <f>SUM(K1182:K1188)</f>
        <v>173</v>
      </c>
      <c r="C1186" s="2060">
        <v>44274</v>
      </c>
      <c r="D1186" s="1989"/>
      <c r="E1186" s="2335"/>
      <c r="F1186" s="2108"/>
      <c r="G1186" s="2061"/>
      <c r="H1186" s="2062" t="str">
        <f>IFERROR(VLOOKUP(F1186,[1]Trainingsarten!$A$9:$K$84,10,FALSE),"")</f>
        <v/>
      </c>
      <c r="I1186" s="2063" t="str">
        <f t="shared" si="160"/>
        <v/>
      </c>
      <c r="J1186" s="2064"/>
      <c r="K1186" s="2065" t="str">
        <f>IFERROR(VLOOKUP(F1186,[1]Trainingsarten!$A$9:$K$84,11,FALSE),"0")</f>
        <v>0</v>
      </c>
      <c r="L1186" s="2066"/>
      <c r="M1186" s="2064"/>
      <c r="N1186" s="1919" t="str">
        <f t="shared" si="156"/>
        <v/>
      </c>
      <c r="O1186" s="2067"/>
      <c r="P1186" s="2068" t="str">
        <f>IFERROR(VLOOKUP(F1186,[1]Trainingsarten!$A$9:$N$84,12,FALSE),"")</f>
        <v/>
      </c>
      <c r="Q1186" s="2069" t="s">
        <v>14</v>
      </c>
      <c r="R1186" s="2070" t="str">
        <f>IFERROR(VLOOKUP(F1186,[1]Trainingsarten!$A$9:$N$84,14,FALSE),"")</f>
        <v/>
      </c>
      <c r="S1186" s="1991" t="str">
        <f t="shared" si="161"/>
        <v/>
      </c>
      <c r="T1186" s="1989">
        <f t="shared" si="159"/>
        <v>34.062342313439878</v>
      </c>
      <c r="U1186" s="1989">
        <f t="shared" si="157"/>
        <v>38.294427490016638</v>
      </c>
      <c r="V1186" s="1989">
        <f t="shared" si="158"/>
        <v>-0.510961449077449</v>
      </c>
      <c r="W1186" s="2071">
        <f t="shared" si="155"/>
        <v>0.88948561307829799</v>
      </c>
      <c r="X1186" s="1987"/>
      <c r="Y1186" s="1988"/>
      <c r="AA1186" s="1990"/>
      <c r="AB1186" s="1991"/>
    </row>
    <row r="1187" spans="2:28" x14ac:dyDescent="0.2">
      <c r="B1187" s="2074" t="s">
        <v>27</v>
      </c>
      <c r="C1187" s="2060">
        <v>44275</v>
      </c>
      <c r="D1187" s="1989">
        <v>42</v>
      </c>
      <c r="E1187" s="2335" t="s">
        <v>40</v>
      </c>
      <c r="F1187" s="2108" t="s">
        <v>283</v>
      </c>
      <c r="G1187" s="2061">
        <v>3.3391203703703708E-2</v>
      </c>
      <c r="H1187" s="2062">
        <v>8.67</v>
      </c>
      <c r="I1187" s="2063">
        <f t="shared" si="160"/>
        <v>3.8513499081549835E-3</v>
      </c>
      <c r="J1187" s="2064">
        <v>138</v>
      </c>
      <c r="K1187" s="2065">
        <v>54</v>
      </c>
      <c r="L1187" s="2066">
        <v>211</v>
      </c>
      <c r="M1187" s="2064">
        <v>29</v>
      </c>
      <c r="N1187" s="1919">
        <f t="shared" si="156"/>
        <v>1.0479350651586361</v>
      </c>
      <c r="O1187" s="2067" t="s">
        <v>302</v>
      </c>
      <c r="P1187" s="2068">
        <f>IFERROR(VLOOKUP(F1187,[1]Trainingsarten!$A$9:$N$84,12,FALSE),"")</f>
        <v>205</v>
      </c>
      <c r="Q1187" s="2069" t="s">
        <v>14</v>
      </c>
      <c r="R1187" s="2070">
        <f>IFERROR(VLOOKUP(F1187,[1]Trainingsarten!$A$9:$N$84,14,FALSE),"")</f>
        <v>224.4</v>
      </c>
      <c r="S1187" s="1991">
        <f t="shared" si="161"/>
        <v>1.5289855072463767</v>
      </c>
      <c r="T1187" s="1989">
        <f t="shared" si="159"/>
        <v>36.910579125805612</v>
      </c>
      <c r="U1187" s="1989">
        <f t="shared" si="157"/>
        <v>38.668369692635288</v>
      </c>
      <c r="V1187" s="1989">
        <f t="shared" si="158"/>
        <v>4.23208517657676</v>
      </c>
      <c r="W1187" s="2071">
        <f t="shared" si="155"/>
        <v>0.9545419012799895</v>
      </c>
      <c r="X1187" s="1987"/>
      <c r="Y1187" s="1988"/>
      <c r="AA1187" s="1990"/>
      <c r="AB1187" s="1991"/>
    </row>
    <row r="1188" spans="2:28" ht="16" thickBot="1" x14ac:dyDescent="0.25">
      <c r="B1188" s="2075">
        <f>AVERAGE(W1182:W1188)</f>
        <v>0.94853578196236232</v>
      </c>
      <c r="C1188" s="2076">
        <v>44276</v>
      </c>
      <c r="D1188" s="1999"/>
      <c r="E1188" s="2342"/>
      <c r="F1188" s="2109"/>
      <c r="G1188" s="2078"/>
      <c r="H1188" s="2079" t="str">
        <f>IFERROR(VLOOKUP(F1188,[1]Trainingsarten!$A$9:$K$84,10,FALSE),"")</f>
        <v/>
      </c>
      <c r="I1188" s="2080" t="str">
        <f t="shared" si="160"/>
        <v/>
      </c>
      <c r="J1188" s="2081"/>
      <c r="K1188" s="2082" t="str">
        <f>IFERROR(VLOOKUP(F1188,[1]Trainingsarten!$A$9:$K$84,11,FALSE),"0")</f>
        <v>0</v>
      </c>
      <c r="L1188" s="1970"/>
      <c r="M1188" s="2081"/>
      <c r="N1188" s="1948" t="str">
        <f t="shared" si="156"/>
        <v/>
      </c>
      <c r="O1188" s="2083"/>
      <c r="P1188" s="90" t="str">
        <f>IFERROR(VLOOKUP(F1188,[1]Trainingsarten!$A$9:$N$84,12,FALSE),"")</f>
        <v/>
      </c>
      <c r="Q1188" s="91" t="s">
        <v>14</v>
      </c>
      <c r="R1188" s="2084" t="str">
        <f>IFERROR(VLOOKUP(F1188,[1]Trainingsarten!$A$9:$N$84,14,FALSE),"")</f>
        <v/>
      </c>
      <c r="S1188" s="2085" t="str">
        <f t="shared" si="161"/>
        <v/>
      </c>
      <c r="T1188" s="1999">
        <f t="shared" si="159"/>
        <v>31.637639250690526</v>
      </c>
      <c r="U1188" s="1999">
        <f t="shared" si="157"/>
        <v>37.74769422376302</v>
      </c>
      <c r="V1188" s="1999">
        <f t="shared" si="158"/>
        <v>1.7577905668296765</v>
      </c>
      <c r="W1188" s="94">
        <f t="shared" si="155"/>
        <v>0.8381343523434055</v>
      </c>
      <c r="X1188" s="1987"/>
      <c r="Y1188" s="1988"/>
      <c r="AA1188" s="1990"/>
      <c r="AB1188" s="1991"/>
    </row>
    <row r="1189" spans="2:28" ht="16" thickBot="1" x14ac:dyDescent="0.25">
      <c r="B1189" s="1841">
        <f>B1182+1</f>
        <v>12</v>
      </c>
      <c r="C1189" s="2050">
        <v>44277</v>
      </c>
      <c r="D1189" s="1843">
        <v>43</v>
      </c>
      <c r="E1189" s="2322" t="s">
        <v>40</v>
      </c>
      <c r="F1189" s="2110" t="s">
        <v>279</v>
      </c>
      <c r="G1189" s="2052">
        <v>3.8009259259259263E-2</v>
      </c>
      <c r="H1189" s="2053">
        <v>9.7799999999999994</v>
      </c>
      <c r="I1189" s="2054">
        <f t="shared" si="160"/>
        <v>3.8864273271226242E-3</v>
      </c>
      <c r="J1189" s="2055">
        <v>142</v>
      </c>
      <c r="K1189" s="2056">
        <v>61</v>
      </c>
      <c r="L1189" s="2057">
        <v>209</v>
      </c>
      <c r="M1189" s="2055">
        <v>19</v>
      </c>
      <c r="N1189" s="1852">
        <f t="shared" si="156"/>
        <v>1.0474559716753657</v>
      </c>
      <c r="O1189" s="2058" t="s">
        <v>310</v>
      </c>
      <c r="P1189" s="1854">
        <f>IFERROR(VLOOKUP(F1189,[1]Trainingsarten!$A$9:$N$84,12,FALSE),"")</f>
        <v>205</v>
      </c>
      <c r="Q1189" s="1855" t="s">
        <v>14</v>
      </c>
      <c r="R1189" s="2059">
        <f>IFERROR(VLOOKUP(F1189,[1]Trainingsarten!$A$9:$N$84,14,FALSE),"")</f>
        <v>224.4</v>
      </c>
      <c r="S1189" s="1856">
        <f t="shared" si="161"/>
        <v>1.471830985915493</v>
      </c>
      <c r="T1189" s="1843">
        <f t="shared" si="159"/>
        <v>35.832262214877595</v>
      </c>
      <c r="U1189" s="1843">
        <f t="shared" si="157"/>
        <v>38.301320551768661</v>
      </c>
      <c r="V1189" s="1843">
        <f t="shared" si="158"/>
        <v>6.1100549730724936</v>
      </c>
      <c r="W1189" s="2042">
        <f t="shared" si="155"/>
        <v>0.9355359475516295</v>
      </c>
      <c r="X1189" s="1987"/>
      <c r="Y1189" s="1988"/>
      <c r="AA1189" s="1990"/>
      <c r="AB1189" s="1991"/>
    </row>
    <row r="1190" spans="2:28" x14ac:dyDescent="0.2">
      <c r="B1190" s="1859" t="s">
        <v>26</v>
      </c>
      <c r="C1190" s="2060">
        <v>44278</v>
      </c>
      <c r="D1190" s="1989"/>
      <c r="E1190" s="2335"/>
      <c r="F1190" s="2108"/>
      <c r="G1190" s="2061"/>
      <c r="H1190" s="2062" t="str">
        <f>IFERROR(VLOOKUP(F1190,[1]Trainingsarten!$A$9:$K$84,10,FALSE),"")</f>
        <v/>
      </c>
      <c r="I1190" s="2063" t="str">
        <f t="shared" si="160"/>
        <v/>
      </c>
      <c r="J1190" s="2064"/>
      <c r="K1190" s="2065" t="str">
        <f>IFERROR(VLOOKUP(F1190,[1]Trainingsarten!$A$9:$K$84,11,FALSE),"0")</f>
        <v>0</v>
      </c>
      <c r="L1190" s="2066"/>
      <c r="M1190" s="2064"/>
      <c r="N1190" s="1919" t="str">
        <f t="shared" si="156"/>
        <v/>
      </c>
      <c r="O1190" s="2067"/>
      <c r="P1190" s="2068" t="str">
        <f>IFERROR(VLOOKUP(F1190,[1]Trainingsarten!$A$9:$N$84,12,FALSE),"")</f>
        <v/>
      </c>
      <c r="Q1190" s="2069" t="s">
        <v>14</v>
      </c>
      <c r="R1190" s="2070" t="str">
        <f>IFERROR(VLOOKUP(F1190,[1]Trainingsarten!$A$9:$N$84,14,FALSE),"")</f>
        <v/>
      </c>
      <c r="S1190" s="1991" t="str">
        <f t="shared" si="161"/>
        <v/>
      </c>
      <c r="T1190" s="1989">
        <f t="shared" si="159"/>
        <v>30.713367612752222</v>
      </c>
      <c r="U1190" s="1989">
        <f t="shared" si="157"/>
        <v>37.389384348155119</v>
      </c>
      <c r="V1190" s="1989">
        <f t="shared" si="158"/>
        <v>2.4690583368910666</v>
      </c>
      <c r="W1190" s="2071">
        <f t="shared" si="155"/>
        <v>0.82144619785021122</v>
      </c>
      <c r="X1190" s="1987"/>
      <c r="Y1190" s="1988"/>
      <c r="AA1190" s="1990"/>
      <c r="AB1190" s="1991"/>
    </row>
    <row r="1191" spans="2:28" ht="16" thickBot="1" x14ac:dyDescent="0.25">
      <c r="B1191" s="33">
        <f>SUM(H1189:H1195)</f>
        <v>24.459999999999997</v>
      </c>
      <c r="C1191" s="2060">
        <v>44279</v>
      </c>
      <c r="D1191" s="1989">
        <v>44</v>
      </c>
      <c r="E1191" s="2335" t="s">
        <v>40</v>
      </c>
      <c r="F1191" s="2108" t="s">
        <v>182</v>
      </c>
      <c r="G1191" s="2061">
        <v>3.0312499999999996E-2</v>
      </c>
      <c r="H1191" s="2062">
        <v>8.4499999999999993</v>
      </c>
      <c r="I1191" s="2063">
        <f t="shared" si="160"/>
        <v>3.5872781065088757E-3</v>
      </c>
      <c r="J1191" s="2064">
        <v>144</v>
      </c>
      <c r="K1191" s="2065">
        <v>60</v>
      </c>
      <c r="L1191" s="2066">
        <v>224</v>
      </c>
      <c r="M1191" s="2064">
        <v>34</v>
      </c>
      <c r="N1191" s="1919">
        <f t="shared" si="156"/>
        <v>1.0362200830168684</v>
      </c>
      <c r="O1191" s="2067" t="s">
        <v>287</v>
      </c>
      <c r="P1191" s="2068" t="str">
        <f>IFERROR(VLOOKUP(F1191,[1]Trainingsarten!$A$9:$N$84,12,FALSE),"")</f>
        <v/>
      </c>
      <c r="Q1191" s="2069" t="s">
        <v>14</v>
      </c>
      <c r="R1191" s="2070" t="str">
        <f>IFERROR(VLOOKUP(F1191,[1]Trainingsarten!$A$9:$N$84,14,FALSE),"")</f>
        <v/>
      </c>
      <c r="S1191" s="1991">
        <f t="shared" si="161"/>
        <v>1.5555555555555556</v>
      </c>
      <c r="T1191" s="1989">
        <f t="shared" si="159"/>
        <v>34.897172239501906</v>
      </c>
      <c r="U1191" s="1989">
        <f t="shared" si="157"/>
        <v>37.927732339865713</v>
      </c>
      <c r="V1191" s="1989">
        <f t="shared" si="158"/>
        <v>6.6760167354028965</v>
      </c>
      <c r="W1191" s="2071">
        <f t="shared" si="155"/>
        <v>0.92009645941372575</v>
      </c>
      <c r="X1191" s="1987"/>
      <c r="Y1191" s="1988"/>
      <c r="AA1191" s="1990"/>
      <c r="AB1191" s="1991"/>
    </row>
    <row r="1192" spans="2:28" x14ac:dyDescent="0.2">
      <c r="B1192" s="2072" t="s">
        <v>9</v>
      </c>
      <c r="C1192" s="2060">
        <v>44280</v>
      </c>
      <c r="D1192" s="1989"/>
      <c r="E1192" s="2335"/>
      <c r="F1192" s="2108"/>
      <c r="G1192" s="2061"/>
      <c r="H1192" s="2062" t="str">
        <f>IFERROR(VLOOKUP(F1192,[1]Trainingsarten!$A$9:$K$84,10,FALSE),"")</f>
        <v/>
      </c>
      <c r="I1192" s="2063" t="str">
        <f t="shared" si="160"/>
        <v/>
      </c>
      <c r="J1192" s="2064"/>
      <c r="K1192" s="2065" t="str">
        <f>IFERROR(VLOOKUP(F1192,[1]Trainingsarten!$A$9:$K$84,11,FALSE),"0")</f>
        <v>0</v>
      </c>
      <c r="L1192" s="2066"/>
      <c r="M1192" s="2064"/>
      <c r="N1192" s="1919" t="str">
        <f t="shared" si="156"/>
        <v/>
      </c>
      <c r="O1192" s="2067"/>
      <c r="P1192" s="2068" t="str">
        <f>IFERROR(VLOOKUP(F1192,[1]Trainingsarten!$A$9:$N$84,12,FALSE),"")</f>
        <v/>
      </c>
      <c r="Q1192" s="2069" t="s">
        <v>14</v>
      </c>
      <c r="R1192" s="2070" t="str">
        <f>IFERROR(VLOOKUP(F1192,[1]Trainingsarten!$A$9:$N$84,14,FALSE),"")</f>
        <v/>
      </c>
      <c r="S1192" s="1991" t="str">
        <f t="shared" si="161"/>
        <v/>
      </c>
      <c r="T1192" s="1989">
        <f t="shared" si="159"/>
        <v>29.911861919573063</v>
      </c>
      <c r="U1192" s="1989">
        <f t="shared" si="157"/>
        <v>37.024691093678435</v>
      </c>
      <c r="V1192" s="1989">
        <f t="shared" si="158"/>
        <v>3.0305601003638074</v>
      </c>
      <c r="W1192" s="2071">
        <f t="shared" si="155"/>
        <v>0.8078895741193689</v>
      </c>
      <c r="X1192" s="1987"/>
      <c r="Y1192" s="1988"/>
      <c r="AA1192" s="1990"/>
      <c r="AB1192" s="1991"/>
    </row>
    <row r="1193" spans="2:28" ht="16" thickBot="1" x14ac:dyDescent="0.25">
      <c r="B1193" s="2073">
        <f>SUM(K1189:K1195)</f>
        <v>158</v>
      </c>
      <c r="C1193" s="2060">
        <v>44281</v>
      </c>
      <c r="D1193" s="1989">
        <v>45</v>
      </c>
      <c r="E1193" s="2335" t="s">
        <v>288</v>
      </c>
      <c r="F1193" s="2108" t="s">
        <v>280</v>
      </c>
      <c r="G1193" s="2061">
        <v>2.4583333333333332E-2</v>
      </c>
      <c r="H1193" s="2062">
        <v>6.23</v>
      </c>
      <c r="I1193" s="2063">
        <f t="shared" si="160"/>
        <v>3.9459604066345638E-3</v>
      </c>
      <c r="J1193" s="2064">
        <v>132</v>
      </c>
      <c r="K1193" s="2065">
        <v>37</v>
      </c>
      <c r="L1193" s="2066">
        <v>205</v>
      </c>
      <c r="M1193" s="2064">
        <v>24</v>
      </c>
      <c r="N1193" s="1919">
        <f t="shared" si="156"/>
        <v>1.0431470257061404</v>
      </c>
      <c r="O1193" s="2067" t="s">
        <v>302</v>
      </c>
      <c r="P1193" s="2068">
        <f>IFERROR(VLOOKUP(F1193,[1]Trainingsarten!$A$9:$N$84,12,FALSE),"")</f>
        <v>178.5</v>
      </c>
      <c r="Q1193" s="2069" t="s">
        <v>14</v>
      </c>
      <c r="R1193" s="2070">
        <f>IFERROR(VLOOKUP(F1193,[1]Trainingsarten!$A$9:$N$84,14,FALSE),"")</f>
        <v>204</v>
      </c>
      <c r="S1193" s="1991">
        <f t="shared" si="161"/>
        <v>1.553030303030303</v>
      </c>
      <c r="T1193" s="1989">
        <f t="shared" si="159"/>
        <v>30.924453073919768</v>
      </c>
      <c r="U1193" s="1989">
        <f t="shared" si="157"/>
        <v>37.024103210495618</v>
      </c>
      <c r="V1193" s="1989">
        <f t="shared" si="158"/>
        <v>7.1128291741053715</v>
      </c>
      <c r="W1193" s="2071">
        <f t="shared" ref="W1193:W1256" si="162">T1193/U1193</f>
        <v>0.83525191408696386</v>
      </c>
      <c r="X1193" s="1987"/>
      <c r="Y1193" s="1988"/>
      <c r="AA1193" s="1990"/>
      <c r="AB1193" s="1991"/>
    </row>
    <row r="1194" spans="2:28" x14ac:dyDescent="0.2">
      <c r="B1194" s="2074" t="s">
        <v>27</v>
      </c>
      <c r="C1194" s="2060">
        <v>44282</v>
      </c>
      <c r="D1194" s="1989"/>
      <c r="E1194" s="2335"/>
      <c r="F1194" s="2108"/>
      <c r="G1194" s="2061"/>
      <c r="H1194" s="2062" t="str">
        <f>IFERROR(VLOOKUP(F1194,[1]Trainingsarten!$A$9:$K$84,10,FALSE),"")</f>
        <v/>
      </c>
      <c r="I1194" s="2063" t="str">
        <f t="shared" si="160"/>
        <v/>
      </c>
      <c r="J1194" s="2064"/>
      <c r="K1194" s="2065" t="str">
        <f>IFERROR(VLOOKUP(F1194,[1]Trainingsarten!$A$9:$K$84,11,FALSE),"0")</f>
        <v>0</v>
      </c>
      <c r="L1194" s="2066"/>
      <c r="M1194" s="2064"/>
      <c r="N1194" s="1919" t="str">
        <f t="shared" si="156"/>
        <v/>
      </c>
      <c r="O1194" s="2067"/>
      <c r="P1194" s="2068" t="str">
        <f>IFERROR(VLOOKUP(F1194,[1]Trainingsarten!$A$9:$N$84,12,FALSE),"")</f>
        <v/>
      </c>
      <c r="Q1194" s="2069" t="s">
        <v>14</v>
      </c>
      <c r="R1194" s="2070" t="str">
        <f>IFERROR(VLOOKUP(F1194,[1]Trainingsarten!$A$9:$N$84,14,FALSE),"")</f>
        <v/>
      </c>
      <c r="S1194" s="1991" t="str">
        <f t="shared" si="161"/>
        <v/>
      </c>
      <c r="T1194" s="1989">
        <f t="shared" si="159"/>
        <v>26.506674063359803</v>
      </c>
      <c r="U1194" s="1989">
        <f t="shared" si="157"/>
        <v>36.142576943579058</v>
      </c>
      <c r="V1194" s="1989">
        <f t="shared" si="158"/>
        <v>6.0996501365758498</v>
      </c>
      <c r="W1194" s="2071">
        <f t="shared" si="162"/>
        <v>0.73339192456416336</v>
      </c>
      <c r="X1194" s="1987"/>
      <c r="Y1194" s="1988"/>
      <c r="AA1194" s="1990"/>
      <c r="AB1194" s="1991"/>
    </row>
    <row r="1195" spans="2:28" ht="16" thickBot="1" x14ac:dyDescent="0.25">
      <c r="B1195" s="2075">
        <f>AVERAGE(W1189:W1195)</f>
        <v>0.8139379860813184</v>
      </c>
      <c r="C1195" s="2086">
        <v>44283</v>
      </c>
      <c r="D1195" s="1922"/>
      <c r="E1195" s="2326"/>
      <c r="F1195" s="2111"/>
      <c r="G1195" s="2087"/>
      <c r="H1195" s="2088"/>
      <c r="I1195" s="2089" t="str">
        <f t="shared" si="160"/>
        <v/>
      </c>
      <c r="J1195" s="1973"/>
      <c r="K1195" s="2090" t="str">
        <f>IFERROR(VLOOKUP(F1195,[1]Trainingsarten!$A$9:$K$84,11,FALSE),"0")</f>
        <v>0</v>
      </c>
      <c r="L1195" s="2091"/>
      <c r="M1195" s="1973"/>
      <c r="N1195" s="1930" t="str">
        <f t="shared" si="156"/>
        <v/>
      </c>
      <c r="O1195" s="2092"/>
      <c r="P1195" s="2093" t="str">
        <f>IFERROR(VLOOKUP(F1195,[1]Trainingsarten!$A$9:$N$84,12,FALSE),"")</f>
        <v/>
      </c>
      <c r="Q1195" s="2094" t="s">
        <v>14</v>
      </c>
      <c r="R1195" s="2095" t="str">
        <f>IFERROR(VLOOKUP(F1195,[1]Trainingsarten!$A$9:$N$84,14,FALSE),"")</f>
        <v/>
      </c>
      <c r="S1195" s="1932" t="str">
        <f t="shared" si="161"/>
        <v/>
      </c>
      <c r="T1195" s="1922">
        <f t="shared" si="159"/>
        <v>22.720006340022689</v>
      </c>
      <c r="U1195" s="1922">
        <f t="shared" si="157"/>
        <v>35.282039397303365</v>
      </c>
      <c r="V1195" s="1922">
        <f t="shared" si="158"/>
        <v>9.6359028802192555</v>
      </c>
      <c r="W1195" s="2096">
        <f t="shared" si="162"/>
        <v>0.64395388498316786</v>
      </c>
      <c r="X1195" s="1987"/>
      <c r="Y1195" s="1988"/>
      <c r="AA1195" s="1990"/>
      <c r="AB1195" s="1991"/>
    </row>
    <row r="1196" spans="2:28" ht="16" thickBot="1" x14ac:dyDescent="0.25">
      <c r="B1196" s="1841">
        <f>B1189+1</f>
        <v>13</v>
      </c>
      <c r="C1196" s="2097">
        <v>44284</v>
      </c>
      <c r="D1196" s="60">
        <v>46</v>
      </c>
      <c r="E1196" s="2247" t="s">
        <v>40</v>
      </c>
      <c r="F1196" s="887" t="s">
        <v>277</v>
      </c>
      <c r="G1196" s="2098">
        <v>3.1805555555555552E-2</v>
      </c>
      <c r="H1196" s="2099">
        <v>8.1199999999999992</v>
      </c>
      <c r="I1196" s="2100">
        <f t="shared" si="160"/>
        <v>3.9169403393541323E-3</v>
      </c>
      <c r="J1196" s="545">
        <v>135</v>
      </c>
      <c r="K1196" s="2101">
        <v>51</v>
      </c>
      <c r="L1196" s="2102">
        <v>209</v>
      </c>
      <c r="M1196" s="545">
        <v>20</v>
      </c>
      <c r="N1196" s="69">
        <f t="shared" si="156"/>
        <v>1.0556797294316593</v>
      </c>
      <c r="O1196" s="2103" t="s">
        <v>302</v>
      </c>
      <c r="P1196" s="347">
        <f>IFERROR(VLOOKUP(F1196,[1]Trainingsarten!$A$9:$N$84,12,FALSE),"")</f>
        <v>205</v>
      </c>
      <c r="Q1196" s="72" t="s">
        <v>14</v>
      </c>
      <c r="R1196" s="2104">
        <f>IFERROR(VLOOKUP(F1196,[1]Trainingsarten!$A$9:$N$84,14,FALSE),"")</f>
        <v>224.4</v>
      </c>
      <c r="S1196" s="2012">
        <f t="shared" si="161"/>
        <v>1.5481481481481481</v>
      </c>
      <c r="T1196" s="60">
        <f t="shared" si="159"/>
        <v>26.760005434305164</v>
      </c>
      <c r="U1196" s="60">
        <f t="shared" si="157"/>
        <v>35.656276554510427</v>
      </c>
      <c r="V1196" s="60">
        <f t="shared" si="158"/>
        <v>12.562033057280676</v>
      </c>
      <c r="W1196" s="350">
        <f t="shared" si="162"/>
        <v>0.75049915527200761</v>
      </c>
      <c r="X1196" s="1987"/>
      <c r="Y1196" s="1988"/>
      <c r="AA1196" s="1990"/>
      <c r="AB1196" s="1991"/>
    </row>
    <row r="1197" spans="2:28" x14ac:dyDescent="0.2">
      <c r="B1197" s="1840" t="s">
        <v>26</v>
      </c>
      <c r="C1197" s="2060">
        <v>44285</v>
      </c>
      <c r="D1197" s="1989"/>
      <c r="E1197" s="2335"/>
      <c r="F1197" s="1993"/>
      <c r="G1197" s="2061"/>
      <c r="H1197" s="2062" t="str">
        <f>IFERROR(VLOOKUP(F1197,[1]Trainingsarten!$A$9:$K$84,10,FALSE),"")</f>
        <v/>
      </c>
      <c r="I1197" s="2063" t="str">
        <f t="shared" si="160"/>
        <v/>
      </c>
      <c r="J1197" s="2064"/>
      <c r="K1197" s="2065" t="str">
        <f>IFERROR(VLOOKUP(F1197,[1]Trainingsarten!$A$9:$K$84,11,FALSE),"0")</f>
        <v>0</v>
      </c>
      <c r="L1197" s="2066"/>
      <c r="M1197" s="2064"/>
      <c r="N1197" s="1919" t="str">
        <f t="shared" si="156"/>
        <v/>
      </c>
      <c r="O1197" s="2067"/>
      <c r="P1197" s="2068" t="str">
        <f>IFERROR(VLOOKUP(F1197,[1]Trainingsarten!$A$9:$N$84,12,FALSE),"")</f>
        <v/>
      </c>
      <c r="Q1197" s="2069" t="s">
        <v>14</v>
      </c>
      <c r="R1197" s="2070" t="str">
        <f>IFERROR(VLOOKUP(F1197,[1]Trainingsarten!$A$9:$N$84,14,FALSE),"")</f>
        <v/>
      </c>
      <c r="S1197" s="1991" t="str">
        <f t="shared" si="161"/>
        <v/>
      </c>
      <c r="T1197" s="1989">
        <f t="shared" si="159"/>
        <v>22.937147515118713</v>
      </c>
      <c r="U1197" s="1989">
        <f t="shared" si="157"/>
        <v>34.807317588926843</v>
      </c>
      <c r="V1197" s="1989">
        <f t="shared" si="158"/>
        <v>8.8962711202052631</v>
      </c>
      <c r="W1197" s="2071">
        <f t="shared" si="162"/>
        <v>0.65897486804371408</v>
      </c>
      <c r="X1197" s="1987"/>
      <c r="Y1197" s="1988"/>
      <c r="AA1197" s="1990"/>
      <c r="AB1197" s="1991"/>
    </row>
    <row r="1198" spans="2:28" ht="16" thickBot="1" x14ac:dyDescent="0.25">
      <c r="B1198" s="33">
        <f>SUM(H1196:H1202)</f>
        <v>26.52</v>
      </c>
      <c r="C1198" s="2060">
        <v>44286</v>
      </c>
      <c r="D1198" s="1989">
        <v>47</v>
      </c>
      <c r="E1198" s="2335" t="s">
        <v>40</v>
      </c>
      <c r="F1198" s="1993" t="s">
        <v>289</v>
      </c>
      <c r="G1198" s="2061">
        <v>3.3067129629629634E-2</v>
      </c>
      <c r="H1198" s="2062">
        <v>8.4</v>
      </c>
      <c r="I1198" s="2063">
        <f t="shared" si="160"/>
        <v>3.9365630511463846E-3</v>
      </c>
      <c r="J1198" s="2064">
        <v>138</v>
      </c>
      <c r="K1198" s="2065">
        <v>53</v>
      </c>
      <c r="L1198" s="2066">
        <v>210</v>
      </c>
      <c r="M1198" s="2064">
        <v>29</v>
      </c>
      <c r="N1198" s="1919">
        <f t="shared" ref="N1198:N1261" si="163">IFERROR((L1198/67)/(1/(I1198*24)/3.6),"")</f>
        <v>1.066044776119403</v>
      </c>
      <c r="O1198" s="2067" t="s">
        <v>310</v>
      </c>
      <c r="P1198" s="2068">
        <f>IFERROR(VLOOKUP(F1198,[1]Trainingsarten!$A$9:$N$84,12,FALSE),"")</f>
        <v>205</v>
      </c>
      <c r="Q1198" s="2069" t="s">
        <v>14</v>
      </c>
      <c r="R1198" s="2070">
        <f>IFERROR(VLOOKUP(F1198,[1]Trainingsarten!$A$9:$N$84,14,FALSE),"")</f>
        <v>224.4</v>
      </c>
      <c r="S1198" s="1991">
        <f t="shared" si="161"/>
        <v>1.5217391304347827</v>
      </c>
      <c r="T1198" s="1989">
        <f t="shared" si="159"/>
        <v>27.231840727244609</v>
      </c>
      <c r="U1198" s="1989">
        <f t="shared" si="157"/>
        <v>35.240476693952395</v>
      </c>
      <c r="V1198" s="1989">
        <f t="shared" si="158"/>
        <v>11.870170073808129</v>
      </c>
      <c r="W1198" s="2071">
        <f t="shared" si="162"/>
        <v>0.77274325667444377</v>
      </c>
      <c r="X1198" s="1987"/>
      <c r="Y1198" s="1988"/>
      <c r="AA1198" s="1990"/>
      <c r="AB1198" s="1991"/>
    </row>
    <row r="1199" spans="2:28" x14ac:dyDescent="0.2">
      <c r="B1199" s="2072" t="s">
        <v>9</v>
      </c>
      <c r="C1199" s="2060">
        <v>44287</v>
      </c>
      <c r="D1199" s="1989"/>
      <c r="E1199" s="2335"/>
      <c r="F1199" s="1993"/>
      <c r="G1199" s="2061"/>
      <c r="H1199" s="2062" t="str">
        <f>IFERROR(VLOOKUP(F1199,[1]Trainingsarten!$A$9:$K$84,10,FALSE),"")</f>
        <v/>
      </c>
      <c r="I1199" s="2063" t="str">
        <f t="shared" si="160"/>
        <v/>
      </c>
      <c r="J1199" s="2064"/>
      <c r="K1199" s="2065" t="str">
        <f>IFERROR(VLOOKUP(F1199,[1]Trainingsarten!$A$9:$K$84,11,FALSE),"0")</f>
        <v>0</v>
      </c>
      <c r="L1199" s="2066"/>
      <c r="M1199" s="2064"/>
      <c r="N1199" s="1919" t="str">
        <f t="shared" si="163"/>
        <v/>
      </c>
      <c r="O1199" s="2067"/>
      <c r="P1199" s="2068" t="str">
        <f>IFERROR(VLOOKUP(F1199,[1]Trainingsarten!$A$9:$N$84,12,FALSE),"")</f>
        <v/>
      </c>
      <c r="Q1199" s="2069" t="s">
        <v>14</v>
      </c>
      <c r="R1199" s="2070" t="str">
        <f>IFERROR(VLOOKUP(F1199,[1]Trainingsarten!$A$9:$N$84,14,FALSE),"")</f>
        <v/>
      </c>
      <c r="S1199" s="1991" t="str">
        <f t="shared" si="161"/>
        <v/>
      </c>
      <c r="T1199" s="1989">
        <f t="shared" si="159"/>
        <v>23.341577766209664</v>
      </c>
      <c r="U1199" s="1989">
        <f t="shared" si="157"/>
        <v>34.401417725048766</v>
      </c>
      <c r="V1199" s="1989">
        <f t="shared" si="158"/>
        <v>8.0086359667077858</v>
      </c>
      <c r="W1199" s="2071">
        <f t="shared" si="162"/>
        <v>0.67850627415317011</v>
      </c>
      <c r="X1199" s="1987"/>
      <c r="Y1199" s="1988"/>
      <c r="AA1199" s="1990"/>
      <c r="AB1199" s="1991"/>
    </row>
    <row r="1200" spans="2:28" ht="16" thickBot="1" x14ac:dyDescent="0.25">
      <c r="B1200" s="2073">
        <f>SUM(K1196:K1202)</f>
        <v>178</v>
      </c>
      <c r="C1200" s="2060">
        <v>44288</v>
      </c>
      <c r="D1200" s="1989">
        <v>48</v>
      </c>
      <c r="E1200" s="2335" t="s">
        <v>40</v>
      </c>
      <c r="F1200" s="2112" t="s">
        <v>0</v>
      </c>
      <c r="G1200" s="2061">
        <v>3.0208333333333334E-2</v>
      </c>
      <c r="H1200" s="2062">
        <v>10</v>
      </c>
      <c r="I1200" s="2063">
        <f t="shared" si="160"/>
        <v>3.0208333333333333E-3</v>
      </c>
      <c r="J1200" s="2064">
        <v>161</v>
      </c>
      <c r="K1200" s="2065">
        <v>74</v>
      </c>
      <c r="L1200" s="2066">
        <v>261</v>
      </c>
      <c r="M1200" s="2064">
        <v>57</v>
      </c>
      <c r="N1200" s="1919">
        <f t="shared" si="163"/>
        <v>1.0167313432835821</v>
      </c>
      <c r="O1200" s="2067" t="s">
        <v>311</v>
      </c>
      <c r="P1200" s="2068" t="str">
        <f>IFERROR(VLOOKUP(F1200,[1]Trainingsarten!$A$9:$N$84,12,FALSE),"")</f>
        <v/>
      </c>
      <c r="Q1200" s="2069" t="s">
        <v>14</v>
      </c>
      <c r="R1200" s="2070" t="str">
        <f>IFERROR(VLOOKUP(F1200,[1]Trainingsarten!$A$9:$N$84,14,FALSE),"")</f>
        <v/>
      </c>
      <c r="S1200" s="1991">
        <f t="shared" si="161"/>
        <v>1.6211180124223603</v>
      </c>
      <c r="T1200" s="1989">
        <f t="shared" si="159"/>
        <v>30.578495228179712</v>
      </c>
      <c r="U1200" s="1989">
        <f t="shared" si="157"/>
        <v>35.344241112547607</v>
      </c>
      <c r="V1200" s="1989">
        <f t="shared" si="158"/>
        <v>11.059839958839103</v>
      </c>
      <c r="W1200" s="2071">
        <f t="shared" si="162"/>
        <v>0.86516202542891774</v>
      </c>
      <c r="X1200" s="1987"/>
      <c r="Y1200" s="1988"/>
      <c r="AA1200" s="1990"/>
      <c r="AB1200" s="1991"/>
    </row>
    <row r="1201" spans="2:28" x14ac:dyDescent="0.2">
      <c r="B1201" s="2074" t="s">
        <v>27</v>
      </c>
      <c r="C1201" s="2060">
        <v>44289</v>
      </c>
      <c r="D1201" s="1989"/>
      <c r="E1201" s="2335"/>
      <c r="F1201" s="1993"/>
      <c r="G1201" s="2061"/>
      <c r="H1201" s="2062" t="str">
        <f>IFERROR(VLOOKUP(F1201,[1]Trainingsarten!$A$9:$K$84,10,FALSE),"")</f>
        <v/>
      </c>
      <c r="I1201" s="2063" t="str">
        <f t="shared" si="160"/>
        <v/>
      </c>
      <c r="J1201" s="2064"/>
      <c r="K1201" s="2065" t="str">
        <f>IFERROR(VLOOKUP(F1201,[1]Trainingsarten!$A$9:$K$84,11,FALSE),"0")</f>
        <v>0</v>
      </c>
      <c r="L1201" s="2066"/>
      <c r="M1201" s="2064"/>
      <c r="N1201" s="1919" t="str">
        <f t="shared" si="163"/>
        <v/>
      </c>
      <c r="O1201" s="2067"/>
      <c r="P1201" s="2068" t="str">
        <f>IFERROR(VLOOKUP(F1201,[1]Trainingsarten!$A$9:$N$84,12,FALSE),"")</f>
        <v/>
      </c>
      <c r="Q1201" s="2069" t="s">
        <v>14</v>
      </c>
      <c r="R1201" s="2070" t="str">
        <f>IFERROR(VLOOKUP(F1201,[1]Trainingsarten!$A$9:$N$84,14,FALSE),"")</f>
        <v/>
      </c>
      <c r="S1201" s="1991" t="str">
        <f t="shared" si="161"/>
        <v/>
      </c>
      <c r="T1201" s="1989">
        <f t="shared" si="159"/>
        <v>26.210138767011181</v>
      </c>
      <c r="U1201" s="1989">
        <f t="shared" si="157"/>
        <v>34.502711562248855</v>
      </c>
      <c r="V1201" s="1989">
        <f t="shared" si="158"/>
        <v>4.7657458843678953</v>
      </c>
      <c r="W1201" s="2071">
        <f t="shared" si="162"/>
        <v>0.75965446135222037</v>
      </c>
      <c r="X1201" s="1987"/>
      <c r="Y1201" s="1988"/>
      <c r="AA1201" s="1990"/>
      <c r="AB1201" s="1991"/>
    </row>
    <row r="1202" spans="2:28" ht="16" thickBot="1" x14ac:dyDescent="0.25">
      <c r="B1202" s="2075">
        <f>AVERAGE(W1196:W1202)</f>
        <v>0.73607910204384452</v>
      </c>
      <c r="C1202" s="2076">
        <v>44290</v>
      </c>
      <c r="D1202" s="1999"/>
      <c r="E1202" s="2342"/>
      <c r="F1202" s="2077"/>
      <c r="G1202" s="2078"/>
      <c r="H1202" s="2079" t="str">
        <f>IFERROR(VLOOKUP(F1202,[1]Trainingsarten!$A$9:$K$84,10,FALSE),"")</f>
        <v/>
      </c>
      <c r="I1202" s="2080" t="str">
        <f t="shared" si="160"/>
        <v/>
      </c>
      <c r="J1202" s="2081"/>
      <c r="K1202" s="2082" t="str">
        <f>IFERROR(VLOOKUP(F1202,[1]Trainingsarten!$A$9:$K$84,11,FALSE),"0")</f>
        <v>0</v>
      </c>
      <c r="L1202" s="1970"/>
      <c r="M1202" s="2081"/>
      <c r="N1202" s="1948" t="str">
        <f t="shared" si="163"/>
        <v/>
      </c>
      <c r="O1202" s="2083"/>
      <c r="P1202" s="90" t="str">
        <f>IFERROR(VLOOKUP(F1202,[1]Trainingsarten!$A$9:$N$84,12,FALSE),"")</f>
        <v/>
      </c>
      <c r="Q1202" s="91" t="s">
        <v>14</v>
      </c>
      <c r="R1202" s="2084" t="str">
        <f>IFERROR(VLOOKUP(F1202,[1]Trainingsarten!$A$9:$N$84,14,FALSE),"")</f>
        <v/>
      </c>
      <c r="S1202" s="2085" t="str">
        <f t="shared" si="161"/>
        <v/>
      </c>
      <c r="T1202" s="1999">
        <f t="shared" si="159"/>
        <v>22.465833228866725</v>
      </c>
      <c r="U1202" s="1999">
        <f t="shared" si="157"/>
        <v>33.681218429814358</v>
      </c>
      <c r="V1202" s="1999">
        <f t="shared" si="158"/>
        <v>8.2925727952376747</v>
      </c>
      <c r="W1202" s="94">
        <f t="shared" si="162"/>
        <v>0.66701367338243733</v>
      </c>
      <c r="X1202" s="1987"/>
      <c r="Y1202" s="1988"/>
      <c r="AA1202" s="1990"/>
      <c r="AB1202" s="1991"/>
    </row>
    <row r="1203" spans="2:28" ht="16" thickBot="1" x14ac:dyDescent="0.25">
      <c r="B1203" s="1841">
        <f>B1196+1</f>
        <v>14</v>
      </c>
      <c r="C1203" s="2050">
        <v>44291</v>
      </c>
      <c r="D1203" s="1843"/>
      <c r="E1203" s="2322"/>
      <c r="F1203" s="2051"/>
      <c r="G1203" s="2052"/>
      <c r="H1203" s="2053" t="str">
        <f>IFERROR(VLOOKUP(F1203,[1]Trainingsarten!$A$9:$K$84,10,FALSE),"")</f>
        <v/>
      </c>
      <c r="I1203" s="2054" t="str">
        <f t="shared" si="160"/>
        <v/>
      </c>
      <c r="J1203" s="2055"/>
      <c r="K1203" s="2056" t="str">
        <f>IFERROR(VLOOKUP(F1203,[1]Trainingsarten!$A$9:$K$84,11,FALSE),"0")</f>
        <v>0</v>
      </c>
      <c r="L1203" s="2057"/>
      <c r="M1203" s="2055"/>
      <c r="N1203" s="1852" t="str">
        <f t="shared" si="163"/>
        <v/>
      </c>
      <c r="O1203" s="2058"/>
      <c r="P1203" s="1854" t="str">
        <f>IFERROR(VLOOKUP(F1203,[1]Trainingsarten!$A$9:$N$84,12,FALSE),"")</f>
        <v/>
      </c>
      <c r="Q1203" s="1855" t="s">
        <v>14</v>
      </c>
      <c r="R1203" s="2059" t="str">
        <f>IFERROR(VLOOKUP(F1203,[1]Trainingsarten!$A$9:$N$84,14,FALSE),"")</f>
        <v/>
      </c>
      <c r="S1203" s="1856" t="str">
        <f t="shared" si="161"/>
        <v/>
      </c>
      <c r="T1203" s="1843">
        <f t="shared" si="159"/>
        <v>19.256428481885763</v>
      </c>
      <c r="U1203" s="1843">
        <f t="shared" si="157"/>
        <v>32.879284657675917</v>
      </c>
      <c r="V1203" s="1843">
        <f t="shared" si="158"/>
        <v>11.215385200947633</v>
      </c>
      <c r="W1203" s="2042">
        <f t="shared" si="162"/>
        <v>0.58567054248214012</v>
      </c>
      <c r="X1203" s="1987"/>
      <c r="Y1203" s="1988"/>
      <c r="AA1203" s="1990"/>
      <c r="AB1203" s="1991"/>
    </row>
    <row r="1204" spans="2:28" x14ac:dyDescent="0.2">
      <c r="B1204" s="1859" t="s">
        <v>26</v>
      </c>
      <c r="C1204" s="2060">
        <v>44292</v>
      </c>
      <c r="D1204" s="1989"/>
      <c r="E1204" s="2335"/>
      <c r="F1204" s="1993"/>
      <c r="G1204" s="2061"/>
      <c r="H1204" s="2062" t="str">
        <f>IFERROR(VLOOKUP(F1204,[1]Trainingsarten!$A$9:$K$84,10,FALSE),"")</f>
        <v/>
      </c>
      <c r="I1204" s="2063" t="str">
        <f t="shared" si="160"/>
        <v/>
      </c>
      <c r="J1204" s="2064"/>
      <c r="K1204" s="2065" t="str">
        <f>IFERROR(VLOOKUP(F1204,[1]Trainingsarten!$A$9:$K$84,11,FALSE),"0")</f>
        <v>0</v>
      </c>
      <c r="L1204" s="2066"/>
      <c r="M1204" s="2064"/>
      <c r="N1204" s="1919" t="str">
        <f t="shared" si="163"/>
        <v/>
      </c>
      <c r="O1204" s="2067"/>
      <c r="P1204" s="2068" t="str">
        <f>IFERROR(VLOOKUP(F1204,[1]Trainingsarten!$A$9:$N$84,12,FALSE),"")</f>
        <v/>
      </c>
      <c r="Q1204" s="2069" t="s">
        <v>14</v>
      </c>
      <c r="R1204" s="2070" t="str">
        <f>IFERROR(VLOOKUP(F1204,[1]Trainingsarten!$A$9:$N$84,14,FALSE),"")</f>
        <v/>
      </c>
      <c r="S1204" s="1991" t="str">
        <f t="shared" si="161"/>
        <v/>
      </c>
      <c r="T1204" s="1989">
        <f t="shared" si="159"/>
        <v>16.505510127330655</v>
      </c>
      <c r="U1204" s="1989">
        <f t="shared" si="157"/>
        <v>32.096444546778869</v>
      </c>
      <c r="V1204" s="1989">
        <f t="shared" si="158"/>
        <v>13.622856175790155</v>
      </c>
      <c r="W1204" s="2071">
        <f t="shared" si="162"/>
        <v>0.51424730559407439</v>
      </c>
      <c r="X1204" s="1987"/>
      <c r="Y1204" s="1988"/>
      <c r="AA1204" s="1990"/>
      <c r="AB1204" s="1991"/>
    </row>
    <row r="1205" spans="2:28" ht="16" thickBot="1" x14ac:dyDescent="0.25">
      <c r="B1205" s="33">
        <f>SUM(H1203:H1209)</f>
        <v>22.299999999999997</v>
      </c>
      <c r="C1205" s="2060">
        <v>44293</v>
      </c>
      <c r="D1205" s="1989"/>
      <c r="E1205" s="2335"/>
      <c r="F1205" s="1993"/>
      <c r="G1205" s="2061"/>
      <c r="H1205" s="2062" t="str">
        <f>IFERROR(VLOOKUP(F1205,[1]Trainingsarten!$A$9:$K$84,10,FALSE),"")</f>
        <v/>
      </c>
      <c r="I1205" s="2063" t="str">
        <f t="shared" si="160"/>
        <v/>
      </c>
      <c r="J1205" s="2064"/>
      <c r="K1205" s="2065" t="str">
        <f>IFERROR(VLOOKUP(F1205,[1]Trainingsarten!$A$9:$K$84,11,FALSE),"0")</f>
        <v>0</v>
      </c>
      <c r="L1205" s="2066"/>
      <c r="M1205" s="2064"/>
      <c r="N1205" s="1919" t="str">
        <f t="shared" si="163"/>
        <v/>
      </c>
      <c r="O1205" s="2067"/>
      <c r="P1205" s="2068" t="str">
        <f>IFERROR(VLOOKUP(F1205,[1]Trainingsarten!$A$9:$N$84,12,FALSE),"")</f>
        <v/>
      </c>
      <c r="Q1205" s="2069" t="s">
        <v>14</v>
      </c>
      <c r="R1205" s="2070" t="str">
        <f>IFERROR(VLOOKUP(F1205,[1]Trainingsarten!$A$9:$N$84,14,FALSE),"")</f>
        <v/>
      </c>
      <c r="S1205" s="1991" t="str">
        <f t="shared" si="161"/>
        <v/>
      </c>
      <c r="T1205" s="1989">
        <f t="shared" si="159"/>
        <v>14.147580109140563</v>
      </c>
      <c r="U1205" s="1989">
        <f t="shared" si="157"/>
        <v>31.332243486141277</v>
      </c>
      <c r="V1205" s="1989">
        <f t="shared" si="158"/>
        <v>15.590934419448214</v>
      </c>
      <c r="W1205" s="2071">
        <f t="shared" si="162"/>
        <v>0.45153421954601658</v>
      </c>
      <c r="X1205" s="1987"/>
      <c r="Y1205" s="1988"/>
      <c r="AA1205" s="1990"/>
      <c r="AB1205" s="1991"/>
    </row>
    <row r="1206" spans="2:28" x14ac:dyDescent="0.2">
      <c r="B1206" s="2072" t="s">
        <v>9</v>
      </c>
      <c r="C1206" s="2060">
        <v>44294</v>
      </c>
      <c r="D1206" s="1989">
        <v>49</v>
      </c>
      <c r="E1206" s="2335" t="s">
        <v>288</v>
      </c>
      <c r="F1206" s="1993" t="s">
        <v>278</v>
      </c>
      <c r="G1206" s="2061">
        <v>4.5104166666666667E-2</v>
      </c>
      <c r="H1206" s="2062">
        <v>11.1</v>
      </c>
      <c r="I1206" s="2063">
        <f t="shared" si="160"/>
        <v>4.0634384384384383E-3</v>
      </c>
      <c r="J1206" s="2064">
        <v>133</v>
      </c>
      <c r="K1206" s="2065">
        <v>67</v>
      </c>
      <c r="L1206" s="2066">
        <v>202</v>
      </c>
      <c r="M1206" s="2064">
        <v>47</v>
      </c>
      <c r="N1206" s="1919">
        <f t="shared" si="163"/>
        <v>1.0584832593787816</v>
      </c>
      <c r="O1206" s="2067" t="s">
        <v>302</v>
      </c>
      <c r="P1206" s="2068">
        <f>IFERROR(VLOOKUP(F1206,[1]Trainingsarten!$A$9:$N$84,12,FALSE),"")</f>
        <v>205</v>
      </c>
      <c r="Q1206" s="2069" t="s">
        <v>14</v>
      </c>
      <c r="R1206" s="2070">
        <f>IFERROR(VLOOKUP(F1206,[1]Trainingsarten!$A$9:$N$84,14,FALSE),"")</f>
        <v>224.4</v>
      </c>
      <c r="S1206" s="1991">
        <f t="shared" si="161"/>
        <v>1.518796992481203</v>
      </c>
      <c r="T1206" s="1989">
        <f t="shared" si="159"/>
        <v>21.697925807834768</v>
      </c>
      <c r="U1206" s="1989">
        <f t="shared" si="157"/>
        <v>32.181475784090296</v>
      </c>
      <c r="V1206" s="1989">
        <f t="shared" si="158"/>
        <v>17.184663377000714</v>
      </c>
      <c r="W1206" s="2071">
        <f t="shared" si="162"/>
        <v>0.67423650653590195</v>
      </c>
      <c r="X1206" s="1987"/>
      <c r="Y1206" s="1988"/>
      <c r="AA1206" s="1990"/>
      <c r="AB1206" s="1991"/>
    </row>
    <row r="1207" spans="2:28" ht="16" thickBot="1" x14ac:dyDescent="0.25">
      <c r="B1207" s="2073">
        <f>SUM(K1203:K1209)</f>
        <v>135</v>
      </c>
      <c r="C1207" s="2060">
        <v>44295</v>
      </c>
      <c r="D1207" s="1989"/>
      <c r="E1207" s="2335"/>
      <c r="F1207" s="1993"/>
      <c r="G1207" s="2061"/>
      <c r="H1207" s="2062" t="str">
        <f>IFERROR(VLOOKUP(F1207,[1]Trainingsarten!$A$9:$K$84,10,FALSE),"")</f>
        <v/>
      </c>
      <c r="I1207" s="2063" t="str">
        <f t="shared" si="160"/>
        <v/>
      </c>
      <c r="J1207" s="2064"/>
      <c r="K1207" s="2065" t="str">
        <f>IFERROR(VLOOKUP(F1207,[1]Trainingsarten!$A$9:$K$84,11,FALSE),"0")</f>
        <v>0</v>
      </c>
      <c r="L1207" s="2066"/>
      <c r="M1207" s="2064"/>
      <c r="N1207" s="1919" t="str">
        <f t="shared" si="163"/>
        <v/>
      </c>
      <c r="O1207" s="2067"/>
      <c r="P1207" s="2068" t="str">
        <f>IFERROR(VLOOKUP(F1207,[1]Trainingsarten!$A$9:$N$84,12,FALSE),"")</f>
        <v/>
      </c>
      <c r="Q1207" s="2069" t="s">
        <v>14</v>
      </c>
      <c r="R1207" s="2070" t="str">
        <f>IFERROR(VLOOKUP(F1207,[1]Trainingsarten!$A$9:$N$84,14,FALSE),"")</f>
        <v/>
      </c>
      <c r="S1207" s="1991" t="str">
        <f t="shared" si="161"/>
        <v/>
      </c>
      <c r="T1207" s="1989">
        <f t="shared" si="159"/>
        <v>18.598222121001228</v>
      </c>
      <c r="U1207" s="1989">
        <f t="shared" si="157"/>
        <v>31.415250170183384</v>
      </c>
      <c r="V1207" s="1989">
        <f t="shared" si="158"/>
        <v>10.483549976255528</v>
      </c>
      <c r="W1207" s="2071">
        <f t="shared" si="162"/>
        <v>0.59201254232420653</v>
      </c>
      <c r="X1207" s="1987"/>
      <c r="Y1207" s="1988"/>
      <c r="AA1207" s="1990"/>
      <c r="AB1207" s="1991"/>
    </row>
    <row r="1208" spans="2:28" x14ac:dyDescent="0.2">
      <c r="B1208" s="2074" t="s">
        <v>27</v>
      </c>
      <c r="C1208" s="2060">
        <v>44296</v>
      </c>
      <c r="D1208" s="1989">
        <v>50</v>
      </c>
      <c r="E1208" s="2335" t="s">
        <v>288</v>
      </c>
      <c r="F1208" s="1993" t="s">
        <v>278</v>
      </c>
      <c r="G1208" s="2061">
        <v>4.4571759259259262E-2</v>
      </c>
      <c r="H1208" s="2062">
        <v>11.2</v>
      </c>
      <c r="I1208" s="2063">
        <f t="shared" si="160"/>
        <v>3.9796213624338633E-3</v>
      </c>
      <c r="J1208" s="2064">
        <v>130</v>
      </c>
      <c r="K1208" s="2065">
        <v>68</v>
      </c>
      <c r="L1208" s="2066">
        <v>205</v>
      </c>
      <c r="M1208" s="2064">
        <v>45</v>
      </c>
      <c r="N1208" s="1919">
        <f t="shared" si="163"/>
        <v>1.0520455756929641</v>
      </c>
      <c r="O1208" s="2067" t="s">
        <v>310</v>
      </c>
      <c r="P1208" s="2068">
        <f>IFERROR(VLOOKUP(F1208,[1]Trainingsarten!$A$9:$N$84,12,FALSE),"")</f>
        <v>205</v>
      </c>
      <c r="Q1208" s="2069" t="s">
        <v>14</v>
      </c>
      <c r="R1208" s="2070">
        <f>IFERROR(VLOOKUP(F1208,[1]Trainingsarten!$A$9:$N$84,14,FALSE),"")</f>
        <v>224.4</v>
      </c>
      <c r="S1208" s="1991">
        <f t="shared" si="161"/>
        <v>1.5769230769230769</v>
      </c>
      <c r="T1208" s="1989">
        <f t="shared" si="159"/>
        <v>25.655618960858195</v>
      </c>
      <c r="U1208" s="1989">
        <f t="shared" si="157"/>
        <v>32.286315642321874</v>
      </c>
      <c r="V1208" s="1989">
        <f t="shared" si="158"/>
        <v>12.817028049182156</v>
      </c>
      <c r="W1208" s="2071">
        <f t="shared" si="162"/>
        <v>0.79462826434206191</v>
      </c>
      <c r="X1208" s="1987"/>
      <c r="Y1208" s="1988"/>
      <c r="AA1208" s="1990"/>
      <c r="AB1208" s="1991"/>
    </row>
    <row r="1209" spans="2:28" ht="16" thickBot="1" x14ac:dyDescent="0.25">
      <c r="B1209" s="2075">
        <f>AVERAGE(W1203:W1209)</f>
        <v>0.61572167989587001</v>
      </c>
      <c r="C1209" s="2086">
        <v>44297</v>
      </c>
      <c r="D1209" s="1922"/>
      <c r="E1209" s="2326"/>
      <c r="F1209" s="1952"/>
      <c r="G1209" s="2087"/>
      <c r="H1209" s="2088" t="str">
        <f>IFERROR(VLOOKUP(F1209,[1]Trainingsarten!$A$9:$K$84,10,FALSE),"")</f>
        <v/>
      </c>
      <c r="I1209" s="2089" t="str">
        <f t="shared" si="160"/>
        <v/>
      </c>
      <c r="J1209" s="1973"/>
      <c r="K1209" s="2090" t="str">
        <f>IFERROR(VLOOKUP(F1209,[1]Trainingsarten!$A$9:$K$84,11,FALSE),"0")</f>
        <v>0</v>
      </c>
      <c r="L1209" s="2091"/>
      <c r="M1209" s="1973"/>
      <c r="N1209" s="1930" t="str">
        <f t="shared" si="163"/>
        <v/>
      </c>
      <c r="O1209" s="2092"/>
      <c r="P1209" s="2093" t="str">
        <f>IFERROR(VLOOKUP(F1209,[1]Trainingsarten!$A$9:$N$84,12,FALSE),"")</f>
        <v/>
      </c>
      <c r="Q1209" s="2094" t="s">
        <v>14</v>
      </c>
      <c r="R1209" s="2095" t="str">
        <f>IFERROR(VLOOKUP(F1209,[1]Trainingsarten!$A$9:$N$84,14,FALSE),"")</f>
        <v/>
      </c>
      <c r="S1209" s="1932" t="str">
        <f t="shared" si="161"/>
        <v/>
      </c>
      <c r="T1209" s="1922">
        <f t="shared" si="159"/>
        <v>21.990530537878453</v>
      </c>
      <c r="U1209" s="1922">
        <f t="shared" si="157"/>
        <v>31.517593841314209</v>
      </c>
      <c r="V1209" s="1922">
        <f t="shared" si="158"/>
        <v>6.6306966814636787</v>
      </c>
      <c r="W1209" s="2096">
        <f t="shared" si="162"/>
        <v>0.6977223784466885</v>
      </c>
      <c r="X1209" s="1987"/>
      <c r="Y1209" s="1988"/>
      <c r="AA1209" s="1990"/>
      <c r="AB1209" s="1991"/>
    </row>
    <row r="1210" spans="2:28" ht="16" thickBot="1" x14ac:dyDescent="0.25">
      <c r="B1210" s="1841">
        <f>B1203+1</f>
        <v>15</v>
      </c>
      <c r="C1210" s="2097">
        <v>44298</v>
      </c>
      <c r="D1210" s="60"/>
      <c r="E1210" s="2247"/>
      <c r="F1210" s="2113"/>
      <c r="G1210" s="2098"/>
      <c r="H1210" s="2099" t="str">
        <f>IFERROR(VLOOKUP(F1210,[1]Trainingsarten!$A$9:$K$84,10,FALSE),"")</f>
        <v/>
      </c>
      <c r="I1210" s="2100" t="str">
        <f t="shared" si="160"/>
        <v/>
      </c>
      <c r="J1210" s="545"/>
      <c r="K1210" s="2101" t="str">
        <f>IFERROR(VLOOKUP(F1210,[1]Trainingsarten!$A$9:$K$84,11,FALSE),"0")</f>
        <v>0</v>
      </c>
      <c r="L1210" s="2102"/>
      <c r="M1210" s="545"/>
      <c r="N1210" s="69" t="str">
        <f t="shared" si="163"/>
        <v/>
      </c>
      <c r="O1210" s="2103"/>
      <c r="P1210" s="347" t="str">
        <f>IFERROR(VLOOKUP(F1210,[1]Trainingsarten!$A$9:$N$84,12,FALSE),"")</f>
        <v/>
      </c>
      <c r="Q1210" s="72" t="s">
        <v>14</v>
      </c>
      <c r="R1210" s="2104" t="str">
        <f>IFERROR(VLOOKUP(F1210,[1]Trainingsarten!$A$9:$N$84,14,FALSE),"")</f>
        <v/>
      </c>
      <c r="S1210" s="2012" t="str">
        <f t="shared" si="161"/>
        <v/>
      </c>
      <c r="T1210" s="60">
        <f t="shared" si="159"/>
        <v>18.849026175324386</v>
      </c>
      <c r="U1210" s="60">
        <f t="shared" ref="U1210:U1273" si="164">U1209+(K1210-U1209)/42</f>
        <v>30.767174940330538</v>
      </c>
      <c r="V1210" s="60">
        <f t="shared" ref="V1210:V1273" si="165">U1209-T1209</f>
        <v>9.5270633034357566</v>
      </c>
      <c r="W1210" s="350">
        <f t="shared" si="162"/>
        <v>0.61263428351416549</v>
      </c>
      <c r="X1210" s="1987"/>
      <c r="Y1210" s="1988"/>
      <c r="AA1210" s="1990"/>
      <c r="AB1210" s="1991"/>
    </row>
    <row r="1211" spans="2:28" x14ac:dyDescent="0.2">
      <c r="B1211" s="1859" t="s">
        <v>26</v>
      </c>
      <c r="C1211" s="2060">
        <v>44299</v>
      </c>
      <c r="D1211" s="1989">
        <v>51</v>
      </c>
      <c r="E1211" s="2335" t="s">
        <v>40</v>
      </c>
      <c r="F1211" s="2114" t="s">
        <v>277</v>
      </c>
      <c r="G1211" s="2061">
        <v>3.3067129629629634E-2</v>
      </c>
      <c r="H1211" s="2062">
        <v>8.3800000000000008</v>
      </c>
      <c r="I1211" s="2063">
        <f t="shared" si="160"/>
        <v>3.9459581896932735E-3</v>
      </c>
      <c r="J1211" s="2064">
        <v>136</v>
      </c>
      <c r="K1211" s="2065">
        <v>52</v>
      </c>
      <c r="L1211" s="2066">
        <v>207</v>
      </c>
      <c r="M1211" s="2064">
        <v>37</v>
      </c>
      <c r="N1211" s="1919">
        <f t="shared" si="163"/>
        <v>1.0533234780750187</v>
      </c>
      <c r="O1211" s="2067" t="s">
        <v>302</v>
      </c>
      <c r="P1211" s="2068">
        <f>IFERROR(VLOOKUP(F1211,[1]Trainingsarten!$A$9:$N$84,12,FALSE),"")</f>
        <v>205</v>
      </c>
      <c r="Q1211" s="2069" t="s">
        <v>14</v>
      </c>
      <c r="R1211" s="2070">
        <f>IFERROR(VLOOKUP(F1211,[1]Trainingsarten!$A$9:$N$84,14,FALSE),"")</f>
        <v>224.4</v>
      </c>
      <c r="S1211" s="1991">
        <f t="shared" si="161"/>
        <v>1.5220588235294117</v>
      </c>
      <c r="T1211" s="1989">
        <f t="shared" ref="T1211:T1274" si="166">T1210+(K1211-T1210)/7</f>
        <v>23.584879578849474</v>
      </c>
      <c r="U1211" s="1989">
        <f t="shared" si="164"/>
        <v>31.272718394132191</v>
      </c>
      <c r="V1211" s="1989">
        <f t="shared" si="165"/>
        <v>11.918148765006151</v>
      </c>
      <c r="W1211" s="2071">
        <f t="shared" si="162"/>
        <v>0.75416787506630023</v>
      </c>
      <c r="X1211" s="1987"/>
      <c r="Y1211" s="1988"/>
      <c r="AA1211" s="1990"/>
      <c r="AB1211" s="1991"/>
    </row>
    <row r="1212" spans="2:28" ht="16" thickBot="1" x14ac:dyDescent="0.25">
      <c r="B1212" s="33">
        <f>SUM(H1210:H1216)</f>
        <v>18.78</v>
      </c>
      <c r="C1212" s="2060">
        <v>44300</v>
      </c>
      <c r="D1212" s="1989"/>
      <c r="E1212" s="2335"/>
      <c r="F1212" s="2114"/>
      <c r="G1212" s="2061"/>
      <c r="H1212" s="2062" t="str">
        <f>IFERROR(VLOOKUP(F1212,[1]Trainingsarten!$A$9:$K$84,10,FALSE),"")</f>
        <v/>
      </c>
      <c r="I1212" s="2063" t="str">
        <f t="shared" si="160"/>
        <v/>
      </c>
      <c r="J1212" s="2064"/>
      <c r="K1212" s="2065" t="str">
        <f>IFERROR(VLOOKUP(F1212,[1]Trainingsarten!$A$9:$K$84,11,FALSE),"0")</f>
        <v>0</v>
      </c>
      <c r="L1212" s="2066"/>
      <c r="M1212" s="2064"/>
      <c r="N1212" s="1919" t="str">
        <f t="shared" si="163"/>
        <v/>
      </c>
      <c r="O1212" s="2067"/>
      <c r="P1212" s="2068" t="str">
        <f>IFERROR(VLOOKUP(F1212,[1]Trainingsarten!$A$9:$N$84,12,FALSE),"")</f>
        <v/>
      </c>
      <c r="Q1212" s="2069" t="s">
        <v>14</v>
      </c>
      <c r="R1212" s="2070" t="str">
        <f>IFERROR(VLOOKUP(F1212,[1]Trainingsarten!$A$9:$N$84,14,FALSE),"")</f>
        <v/>
      </c>
      <c r="S1212" s="1991" t="str">
        <f t="shared" si="161"/>
        <v/>
      </c>
      <c r="T1212" s="1989">
        <f t="shared" si="166"/>
        <v>20.215611067585264</v>
      </c>
      <c r="U1212" s="1989">
        <f t="shared" si="164"/>
        <v>30.528129860938567</v>
      </c>
      <c r="V1212" s="1989">
        <f t="shared" si="165"/>
        <v>7.6878388152827171</v>
      </c>
      <c r="W1212" s="2071">
        <f t="shared" si="162"/>
        <v>0.66219618298504412</v>
      </c>
      <c r="X1212" s="1987"/>
      <c r="Y1212" s="1988"/>
      <c r="AA1212" s="1990"/>
      <c r="AB1212" s="1991"/>
    </row>
    <row r="1213" spans="2:28" x14ac:dyDescent="0.2">
      <c r="B1213" s="2072" t="s">
        <v>9</v>
      </c>
      <c r="C1213" s="2060">
        <v>44301</v>
      </c>
      <c r="D1213" s="1989"/>
      <c r="E1213" s="2335"/>
      <c r="F1213" s="1993"/>
      <c r="G1213" s="2061"/>
      <c r="H1213" s="2062" t="str">
        <f>IFERROR(VLOOKUP(F1213,[1]Trainingsarten!$A$9:$K$84,10,FALSE),"")</f>
        <v/>
      </c>
      <c r="I1213" s="2063" t="str">
        <f t="shared" si="160"/>
        <v/>
      </c>
      <c r="J1213" s="2064"/>
      <c r="K1213" s="2065" t="str">
        <f>IFERROR(VLOOKUP(F1213,[1]Trainingsarten!$A$9:$K$84,11,FALSE),"0")</f>
        <v>0</v>
      </c>
      <c r="L1213" s="2066"/>
      <c r="M1213" s="2064"/>
      <c r="N1213" s="1919" t="str">
        <f t="shared" si="163"/>
        <v/>
      </c>
      <c r="O1213" s="2067"/>
      <c r="P1213" s="2068" t="str">
        <f>IFERROR(VLOOKUP(F1213,[1]Trainingsarten!$A$9:$N$84,12,FALSE),"")</f>
        <v/>
      </c>
      <c r="Q1213" s="2069" t="s">
        <v>14</v>
      </c>
      <c r="R1213" s="2070" t="str">
        <f>IFERROR(VLOOKUP(F1213,[1]Trainingsarten!$A$9:$N$84,14,FALSE),"")</f>
        <v/>
      </c>
      <c r="S1213" s="1991" t="str">
        <f t="shared" si="161"/>
        <v/>
      </c>
      <c r="T1213" s="1989">
        <f t="shared" si="166"/>
        <v>17.327666629358799</v>
      </c>
      <c r="U1213" s="1989">
        <f t="shared" si="164"/>
        <v>29.801269626154316</v>
      </c>
      <c r="V1213" s="1989">
        <f t="shared" si="165"/>
        <v>10.312518793353302</v>
      </c>
      <c r="W1213" s="2071">
        <f t="shared" si="162"/>
        <v>0.58144055091369728</v>
      </c>
      <c r="X1213" s="1987"/>
      <c r="Y1213" s="1988"/>
      <c r="AA1213" s="1990"/>
      <c r="AB1213" s="1991"/>
    </row>
    <row r="1214" spans="2:28" ht="16" thickBot="1" x14ac:dyDescent="0.25">
      <c r="B1214" s="2073">
        <f>SUM(K1210:K1216)</f>
        <v>118</v>
      </c>
      <c r="C1214" s="2060">
        <v>44302</v>
      </c>
      <c r="D1214" s="1989"/>
      <c r="E1214" s="2335"/>
      <c r="F1214" s="1993"/>
      <c r="G1214" s="2061"/>
      <c r="H1214" s="2062" t="str">
        <f>IFERROR(VLOOKUP(F1214,[1]Trainingsarten!$A$9:$K$84,10,FALSE),"")</f>
        <v/>
      </c>
      <c r="I1214" s="2063" t="str">
        <f t="shared" si="160"/>
        <v/>
      </c>
      <c r="J1214" s="2064"/>
      <c r="K1214" s="2065" t="str">
        <f>IFERROR(VLOOKUP(F1214,[1]Trainingsarten!$A$9:$K$84,11,FALSE),"0")</f>
        <v>0</v>
      </c>
      <c r="L1214" s="2066"/>
      <c r="M1214" s="2064"/>
      <c r="N1214" s="1919" t="str">
        <f t="shared" si="163"/>
        <v/>
      </c>
      <c r="O1214" s="2067"/>
      <c r="P1214" s="2068" t="str">
        <f>IFERROR(VLOOKUP(F1214,[1]Trainingsarten!$A$9:$N$84,12,FALSE),"")</f>
        <v/>
      </c>
      <c r="Q1214" s="2069" t="s">
        <v>14</v>
      </c>
      <c r="R1214" s="2070" t="str">
        <f>IFERROR(VLOOKUP(F1214,[1]Trainingsarten!$A$9:$N$84,14,FALSE),"")</f>
        <v/>
      </c>
      <c r="S1214" s="1991" t="str">
        <f t="shared" si="161"/>
        <v/>
      </c>
      <c r="T1214" s="1989">
        <f t="shared" si="166"/>
        <v>14.852285682307542</v>
      </c>
      <c r="U1214" s="1989">
        <f t="shared" si="164"/>
        <v>29.091715587436354</v>
      </c>
      <c r="V1214" s="1989">
        <f t="shared" si="165"/>
        <v>12.473602996795517</v>
      </c>
      <c r="W1214" s="2071">
        <f t="shared" si="162"/>
        <v>0.5105331666559294</v>
      </c>
      <c r="X1214" s="1987"/>
      <c r="Y1214" s="1988"/>
      <c r="AA1214" s="1990"/>
      <c r="AB1214" s="1991"/>
    </row>
    <row r="1215" spans="2:28" x14ac:dyDescent="0.2">
      <c r="B1215" s="2074" t="s">
        <v>27</v>
      </c>
      <c r="C1215" s="2060">
        <v>44303</v>
      </c>
      <c r="D1215" s="1989">
        <v>52</v>
      </c>
      <c r="E1215" s="2335" t="s">
        <v>40</v>
      </c>
      <c r="F1215" s="1993" t="s">
        <v>278</v>
      </c>
      <c r="G1215" s="2061">
        <v>3.9583333333333331E-2</v>
      </c>
      <c r="H1215" s="2062">
        <v>10.4</v>
      </c>
      <c r="I1215" s="2063">
        <f t="shared" si="160"/>
        <v>3.8060897435897431E-3</v>
      </c>
      <c r="J1215" s="2064">
        <v>139</v>
      </c>
      <c r="K1215" s="2065">
        <v>66</v>
      </c>
      <c r="L1215" s="2066">
        <v>214</v>
      </c>
      <c r="M1215" s="2064">
        <v>38</v>
      </c>
      <c r="N1215" s="1919">
        <f t="shared" si="163"/>
        <v>1.0503444316877151</v>
      </c>
      <c r="O1215" s="2067" t="s">
        <v>310</v>
      </c>
      <c r="P1215" s="2068">
        <f>IFERROR(VLOOKUP(F1215,[1]Trainingsarten!$A$9:$N$84,12,FALSE),"")</f>
        <v>205</v>
      </c>
      <c r="Q1215" s="2069" t="s">
        <v>14</v>
      </c>
      <c r="R1215" s="2070">
        <f>IFERROR(VLOOKUP(F1215,[1]Trainingsarten!$A$9:$N$84,14,FALSE),"")</f>
        <v>224.4</v>
      </c>
      <c r="S1215" s="1991">
        <f t="shared" si="161"/>
        <v>1.539568345323741</v>
      </c>
      <c r="T1215" s="1989">
        <f t="shared" si="166"/>
        <v>22.159102013406464</v>
      </c>
      <c r="U1215" s="1989">
        <f t="shared" si="164"/>
        <v>29.970484263925965</v>
      </c>
      <c r="V1215" s="1989">
        <f t="shared" si="165"/>
        <v>14.239429905128812</v>
      </c>
      <c r="W1215" s="2071">
        <f t="shared" si="162"/>
        <v>0.73936416303016872</v>
      </c>
      <c r="X1215" s="1987"/>
      <c r="Y1215" s="1988"/>
      <c r="AA1215" s="1990"/>
      <c r="AB1215" s="1991"/>
    </row>
    <row r="1216" spans="2:28" ht="16" thickBot="1" x14ac:dyDescent="0.25">
      <c r="B1216" s="2075">
        <f>AVERAGE(W1210:W1216)</f>
        <v>0.64421914626433308</v>
      </c>
      <c r="C1216" s="2076">
        <v>44304</v>
      </c>
      <c r="D1216" s="1999"/>
      <c r="E1216" s="2342"/>
      <c r="F1216" s="1952"/>
      <c r="G1216" s="2078"/>
      <c r="H1216" s="2079" t="str">
        <f>IFERROR(VLOOKUP(F1216,[1]Trainingsarten!$A$9:$K$84,10,FALSE),"")</f>
        <v/>
      </c>
      <c r="I1216" s="2080" t="str">
        <f t="shared" si="160"/>
        <v/>
      </c>
      <c r="J1216" s="2081"/>
      <c r="K1216" s="2082" t="str">
        <f>IFERROR(VLOOKUP(F1216,[1]Trainingsarten!$A$9:$K$84,11,FALSE),"0")</f>
        <v>0</v>
      </c>
      <c r="L1216" s="1970"/>
      <c r="M1216" s="2081"/>
      <c r="N1216" s="1948" t="str">
        <f t="shared" si="163"/>
        <v/>
      </c>
      <c r="O1216" s="2083"/>
      <c r="P1216" s="90" t="str">
        <f>IFERROR(VLOOKUP(F1216,[1]Trainingsarten!$A$9:$N$84,12,FALSE),"")</f>
        <v/>
      </c>
      <c r="Q1216" s="91" t="s">
        <v>14</v>
      </c>
      <c r="R1216" s="2084" t="str">
        <f>IFERROR(VLOOKUP(F1216,[1]Trainingsarten!$A$9:$N$84,14,FALSE),"")</f>
        <v/>
      </c>
      <c r="S1216" s="2085" t="str">
        <f t="shared" si="161"/>
        <v/>
      </c>
      <c r="T1216" s="1999">
        <f t="shared" si="166"/>
        <v>18.993516011491256</v>
      </c>
      <c r="U1216" s="1999">
        <f t="shared" si="164"/>
        <v>29.25690130526106</v>
      </c>
      <c r="V1216" s="1999">
        <f t="shared" si="165"/>
        <v>7.8113822505195003</v>
      </c>
      <c r="W1216" s="94">
        <f t="shared" si="162"/>
        <v>0.64919780168502628</v>
      </c>
      <c r="X1216" s="1987"/>
      <c r="Y1216" s="1988"/>
      <c r="AA1216" s="1990"/>
      <c r="AB1216" s="1991"/>
    </row>
    <row r="1217" spans="2:28" ht="16" thickBot="1" x14ac:dyDescent="0.25">
      <c r="B1217" s="1841">
        <f>B1210+1</f>
        <v>16</v>
      </c>
      <c r="C1217" s="2050">
        <v>44305</v>
      </c>
      <c r="D1217" s="1843"/>
      <c r="E1217" s="2322"/>
      <c r="F1217" s="2051"/>
      <c r="G1217" s="2052"/>
      <c r="H1217" s="2053" t="str">
        <f>IFERROR(VLOOKUP(F1217,[1]Trainingsarten!$A$9:$K$84,10,FALSE),"")</f>
        <v/>
      </c>
      <c r="I1217" s="2054" t="str">
        <f t="shared" si="160"/>
        <v/>
      </c>
      <c r="J1217" s="2055"/>
      <c r="K1217" s="2056" t="str">
        <f>IFERROR(VLOOKUP(F1217,[1]Trainingsarten!$A$9:$K$84,11,FALSE),"0")</f>
        <v>0</v>
      </c>
      <c r="L1217" s="2057"/>
      <c r="M1217" s="2055"/>
      <c r="N1217" s="1852" t="str">
        <f t="shared" si="163"/>
        <v/>
      </c>
      <c r="O1217" s="2058"/>
      <c r="P1217" s="1854" t="str">
        <f>IFERROR(VLOOKUP(F1217,[1]Trainingsarten!$A$9:$N$84,12,FALSE),"")</f>
        <v/>
      </c>
      <c r="Q1217" s="1855" t="s">
        <v>14</v>
      </c>
      <c r="R1217" s="2059" t="str">
        <f>IFERROR(VLOOKUP(F1217,[1]Trainingsarten!$A$9:$N$84,14,FALSE),"")</f>
        <v/>
      </c>
      <c r="S1217" s="1856" t="str">
        <f t="shared" si="161"/>
        <v/>
      </c>
      <c r="T1217" s="1843">
        <f t="shared" si="166"/>
        <v>16.28015658127822</v>
      </c>
      <c r="U1217" s="1843">
        <f t="shared" si="164"/>
        <v>28.560308417040559</v>
      </c>
      <c r="V1217" s="1843">
        <f t="shared" si="165"/>
        <v>10.263385293769804</v>
      </c>
      <c r="W1217" s="2042">
        <f t="shared" si="162"/>
        <v>0.57002733806490113</v>
      </c>
      <c r="X1217" s="1987"/>
      <c r="Y1217" s="1988"/>
      <c r="AA1217" s="1990"/>
      <c r="AB1217" s="1991"/>
    </row>
    <row r="1218" spans="2:28" x14ac:dyDescent="0.2">
      <c r="B1218" s="1859" t="s">
        <v>26</v>
      </c>
      <c r="C1218" s="2060">
        <v>44306</v>
      </c>
      <c r="D1218" s="1989">
        <v>53</v>
      </c>
      <c r="E1218" s="2335" t="s">
        <v>40</v>
      </c>
      <c r="F1218" s="1993" t="s">
        <v>319</v>
      </c>
      <c r="G1218" s="2061">
        <v>2.7662037037037041E-2</v>
      </c>
      <c r="H1218" s="2062">
        <v>7.01</v>
      </c>
      <c r="I1218" s="2063">
        <f t="shared" si="160"/>
        <v>3.9460823162677664E-3</v>
      </c>
      <c r="J1218" s="2064">
        <v>149</v>
      </c>
      <c r="K1218" s="2065">
        <v>48</v>
      </c>
      <c r="L1218" s="2066">
        <v>201</v>
      </c>
      <c r="M1218" s="2064">
        <v>18</v>
      </c>
      <c r="N1218" s="1919">
        <f t="shared" si="163"/>
        <v>1.0228245363766053</v>
      </c>
      <c r="O1218" s="2067" t="s">
        <v>311</v>
      </c>
      <c r="P1218" s="2068">
        <f>IFERROR(VLOOKUP(F1218,[1]Trainingsarten!$A$9:$N$84,12,FALSE),"")</f>
        <v>268.75</v>
      </c>
      <c r="Q1218" s="2069" t="s">
        <v>14</v>
      </c>
      <c r="R1218" s="2070">
        <f>IFERROR(VLOOKUP(F1218,[1]Trainingsarten!$A$9:$N$84,14,FALSE),"")</f>
        <v>293.25</v>
      </c>
      <c r="S1218" s="1991">
        <f t="shared" si="161"/>
        <v>1.348993288590604</v>
      </c>
      <c r="T1218" s="1989">
        <f t="shared" si="166"/>
        <v>20.811562783952759</v>
      </c>
      <c r="U1218" s="1989">
        <f t="shared" si="164"/>
        <v>29.023158216634833</v>
      </c>
      <c r="V1218" s="1989">
        <f t="shared" si="165"/>
        <v>12.280151835762339</v>
      </c>
      <c r="W1218" s="2071">
        <f t="shared" si="162"/>
        <v>0.71706747517313474</v>
      </c>
      <c r="X1218" s="1987"/>
      <c r="Y1218" s="1988"/>
      <c r="AA1218" s="1990"/>
      <c r="AB1218" s="1991"/>
    </row>
    <row r="1219" spans="2:28" ht="16" thickBot="1" x14ac:dyDescent="0.25">
      <c r="B1219" s="33">
        <f>SUM(H1217:H1223)</f>
        <v>20.65</v>
      </c>
      <c r="C1219" s="2060">
        <v>44307</v>
      </c>
      <c r="D1219" s="1989"/>
      <c r="E1219" s="2335"/>
      <c r="F1219" s="1993"/>
      <c r="G1219" s="2061"/>
      <c r="H1219" s="2062" t="str">
        <f>IFERROR(VLOOKUP(F1219,[1]Trainingsarten!$A$9:$K$84,10,FALSE),"")</f>
        <v/>
      </c>
      <c r="I1219" s="2063" t="str">
        <f t="shared" si="160"/>
        <v/>
      </c>
      <c r="J1219" s="2064"/>
      <c r="K1219" s="2065" t="str">
        <f>IFERROR(VLOOKUP(F1219,[1]Trainingsarten!$A$9:$K$84,11,FALSE),"0")</f>
        <v>0</v>
      </c>
      <c r="L1219" s="2066"/>
      <c r="M1219" s="2064"/>
      <c r="N1219" s="1919" t="str">
        <f t="shared" si="163"/>
        <v/>
      </c>
      <c r="O1219" s="2067"/>
      <c r="P1219" s="2068" t="str">
        <f>IFERROR(VLOOKUP(F1219,[1]Trainingsarten!$A$9:$N$84,12,FALSE),"")</f>
        <v/>
      </c>
      <c r="Q1219" s="2069" t="s">
        <v>14</v>
      </c>
      <c r="R1219" s="2070" t="str">
        <f>IFERROR(VLOOKUP(F1219,[1]Trainingsarten!$A$9:$N$84,14,FALSE),"")</f>
        <v/>
      </c>
      <c r="S1219" s="1991" t="str">
        <f t="shared" si="161"/>
        <v/>
      </c>
      <c r="T1219" s="1989">
        <f t="shared" si="166"/>
        <v>17.838482386245222</v>
      </c>
      <c r="U1219" s="1989">
        <f t="shared" si="164"/>
        <v>28.332130640048291</v>
      </c>
      <c r="V1219" s="1989">
        <f t="shared" si="165"/>
        <v>8.2115954326820741</v>
      </c>
      <c r="W1219" s="2071">
        <f t="shared" si="162"/>
        <v>0.6296202221032402</v>
      </c>
      <c r="X1219" s="1987"/>
      <c r="Y1219" s="1988"/>
      <c r="AA1219" s="1990"/>
      <c r="AB1219" s="1991"/>
    </row>
    <row r="1220" spans="2:28" x14ac:dyDescent="0.2">
      <c r="B1220" s="2072" t="s">
        <v>9</v>
      </c>
      <c r="C1220" s="2060">
        <v>44308</v>
      </c>
      <c r="D1220" s="1989">
        <v>54</v>
      </c>
      <c r="E1220" s="2335" t="s">
        <v>40</v>
      </c>
      <c r="F1220" s="1993" t="s">
        <v>277</v>
      </c>
      <c r="G1220" s="2061">
        <v>3.3414351851851855E-2</v>
      </c>
      <c r="H1220" s="2062">
        <v>8.64</v>
      </c>
      <c r="I1220" s="2063">
        <f t="shared" si="160"/>
        <v>3.8674018347050754E-3</v>
      </c>
      <c r="J1220" s="2064">
        <v>144</v>
      </c>
      <c r="K1220" s="2065">
        <v>55</v>
      </c>
      <c r="L1220" s="2066">
        <v>212</v>
      </c>
      <c r="M1220" s="2064">
        <v>35</v>
      </c>
      <c r="N1220" s="1919">
        <f t="shared" si="163"/>
        <v>1.0572899391929242</v>
      </c>
      <c r="O1220" s="2067" t="s">
        <v>310</v>
      </c>
      <c r="P1220" s="2068">
        <f>IFERROR(VLOOKUP(F1220,[1]Trainingsarten!$A$9:$N$84,12,FALSE),"")</f>
        <v>205</v>
      </c>
      <c r="Q1220" s="2069" t="s">
        <v>14</v>
      </c>
      <c r="R1220" s="2070">
        <f>IFERROR(VLOOKUP(F1220,[1]Trainingsarten!$A$9:$N$84,14,FALSE),"")</f>
        <v>224.4</v>
      </c>
      <c r="S1220" s="1991">
        <f t="shared" si="161"/>
        <v>1.4722222222222223</v>
      </c>
      <c r="T1220" s="1989">
        <f t="shared" si="166"/>
        <v>23.147270616781618</v>
      </c>
      <c r="U1220" s="1989">
        <f t="shared" si="164"/>
        <v>28.967079910523331</v>
      </c>
      <c r="V1220" s="1989">
        <f t="shared" si="165"/>
        <v>10.49364825380307</v>
      </c>
      <c r="W1220" s="2071">
        <f t="shared" si="162"/>
        <v>0.7990888514921568</v>
      </c>
      <c r="X1220" s="1987"/>
      <c r="Y1220" s="1988"/>
      <c r="AA1220" s="1990"/>
      <c r="AB1220" s="1991"/>
    </row>
    <row r="1221" spans="2:28" ht="16" thickBot="1" x14ac:dyDescent="0.25">
      <c r="B1221" s="2073">
        <f>SUM(K1217:K1223)</f>
        <v>141</v>
      </c>
      <c r="C1221" s="2060">
        <v>44309</v>
      </c>
      <c r="D1221" s="1989"/>
      <c r="E1221" s="2335"/>
      <c r="F1221" s="1993"/>
      <c r="G1221" s="2061"/>
      <c r="H1221" s="2062" t="str">
        <f>IFERROR(VLOOKUP(F1221,[1]Trainingsarten!$A$9:$K$84,10,FALSE),"")</f>
        <v/>
      </c>
      <c r="I1221" s="2063" t="str">
        <f t="shared" si="160"/>
        <v/>
      </c>
      <c r="J1221" s="2064"/>
      <c r="K1221" s="2065" t="str">
        <f>IFERROR(VLOOKUP(F1221,[1]Trainingsarten!$A$9:$K$84,11,FALSE),"0")</f>
        <v>0</v>
      </c>
      <c r="L1221" s="2066"/>
      <c r="M1221" s="2064"/>
      <c r="N1221" s="1919" t="str">
        <f t="shared" si="163"/>
        <v/>
      </c>
      <c r="O1221" s="2067"/>
      <c r="P1221" s="2068" t="str">
        <f>IFERROR(VLOOKUP(F1221,[1]Trainingsarten!$A$9:$N$84,12,FALSE),"")</f>
        <v/>
      </c>
      <c r="Q1221" s="2069" t="s">
        <v>14</v>
      </c>
      <c r="R1221" s="2070" t="str">
        <f>IFERROR(VLOOKUP(F1221,[1]Trainingsarten!$A$9:$N$84,14,FALSE),"")</f>
        <v/>
      </c>
      <c r="S1221" s="1991" t="str">
        <f t="shared" si="161"/>
        <v/>
      </c>
      <c r="T1221" s="1989">
        <f t="shared" si="166"/>
        <v>19.840517671527103</v>
      </c>
      <c r="U1221" s="1989">
        <f t="shared" si="164"/>
        <v>28.277387531701347</v>
      </c>
      <c r="V1221" s="1989">
        <f t="shared" si="165"/>
        <v>5.819809293741713</v>
      </c>
      <c r="W1221" s="2071">
        <f t="shared" si="162"/>
        <v>0.70163899155408893</v>
      </c>
      <c r="X1221" s="1987"/>
      <c r="Y1221" s="1988"/>
      <c r="AA1221" s="1990"/>
      <c r="AB1221" s="1991"/>
    </row>
    <row r="1222" spans="2:28" x14ac:dyDescent="0.2">
      <c r="B1222" s="2074" t="s">
        <v>27</v>
      </c>
      <c r="C1222" s="2060">
        <v>44310</v>
      </c>
      <c r="D1222" s="1989">
        <v>55</v>
      </c>
      <c r="E1222" s="2335" t="s">
        <v>40</v>
      </c>
      <c r="F1222" s="2112" t="s">
        <v>320</v>
      </c>
      <c r="G1222" s="2061">
        <v>1.4618055555555556E-2</v>
      </c>
      <c r="H1222" s="2062">
        <v>5</v>
      </c>
      <c r="I1222" s="2063">
        <f t="shared" si="160"/>
        <v>2.9236111111111112E-3</v>
      </c>
      <c r="J1222" s="2064">
        <v>170</v>
      </c>
      <c r="K1222" s="2065">
        <v>38</v>
      </c>
      <c r="L1222" s="2066">
        <v>269</v>
      </c>
      <c r="M1222" s="2064">
        <v>24</v>
      </c>
      <c r="N1222" s="1919">
        <f t="shared" si="163"/>
        <v>1.0141701492537314</v>
      </c>
      <c r="O1222" s="2067" t="s">
        <v>311</v>
      </c>
      <c r="P1222" s="2068" t="str">
        <f>IFERROR(VLOOKUP(F1222,[1]Trainingsarten!$A$9:$N$84,12,FALSE),"")</f>
        <v/>
      </c>
      <c r="Q1222" s="2069" t="s">
        <v>14</v>
      </c>
      <c r="R1222" s="2070" t="str">
        <f>IFERROR(VLOOKUP(F1222,[1]Trainingsarten!$A$9:$N$84,14,FALSE),"")</f>
        <v/>
      </c>
      <c r="S1222" s="1991">
        <f t="shared" si="161"/>
        <v>1.5823529411764705</v>
      </c>
      <c r="T1222" s="1989">
        <f t="shared" si="166"/>
        <v>22.434729432737516</v>
      </c>
      <c r="U1222" s="1989">
        <f t="shared" si="164"/>
        <v>28.508878304756077</v>
      </c>
      <c r="V1222" s="1989">
        <f t="shared" si="165"/>
        <v>8.4368698601742445</v>
      </c>
      <c r="W1222" s="2071">
        <f t="shared" si="162"/>
        <v>0.78693834225651649</v>
      </c>
      <c r="X1222" s="1987"/>
      <c r="Y1222" s="1988"/>
      <c r="AA1222" s="1990"/>
      <c r="AB1222" s="1991"/>
    </row>
    <row r="1223" spans="2:28" ht="16" thickBot="1" x14ac:dyDescent="0.25">
      <c r="B1223" s="2075">
        <f>AVERAGE(W1217:W1223)</f>
        <v>0.69933592462592387</v>
      </c>
      <c r="C1223" s="2086">
        <v>44311</v>
      </c>
      <c r="D1223" s="1922"/>
      <c r="E1223" s="2326"/>
      <c r="F1223" s="1952"/>
      <c r="G1223" s="2087"/>
      <c r="H1223" s="2088" t="str">
        <f>IFERROR(VLOOKUP(F1223,[1]Trainingsarten!$A$9:$K$84,10,FALSE),"")</f>
        <v/>
      </c>
      <c r="I1223" s="2089" t="str">
        <f t="shared" si="160"/>
        <v/>
      </c>
      <c r="J1223" s="1973"/>
      <c r="K1223" s="2090" t="str">
        <f>IFERROR(VLOOKUP(F1223,[1]Trainingsarten!$A$9:$K$84,11,FALSE),"0")</f>
        <v>0</v>
      </c>
      <c r="L1223" s="2091"/>
      <c r="M1223" s="1973"/>
      <c r="N1223" s="1930" t="str">
        <f t="shared" si="163"/>
        <v/>
      </c>
      <c r="O1223" s="2092"/>
      <c r="P1223" s="2093" t="str">
        <f>IFERROR(VLOOKUP(F1223,[1]Trainingsarten!$A$9:$N$84,12,FALSE),"")</f>
        <v/>
      </c>
      <c r="Q1223" s="2094" t="s">
        <v>14</v>
      </c>
      <c r="R1223" s="2095" t="str">
        <f>IFERROR(VLOOKUP(F1223,[1]Trainingsarten!$A$9:$N$84,14,FALSE),"")</f>
        <v/>
      </c>
      <c r="S1223" s="1932" t="str">
        <f t="shared" si="161"/>
        <v/>
      </c>
      <c r="T1223" s="1922">
        <f t="shared" si="166"/>
        <v>19.229768085203585</v>
      </c>
      <c r="U1223" s="1922">
        <f t="shared" si="164"/>
        <v>27.83009548797617</v>
      </c>
      <c r="V1223" s="1922">
        <f t="shared" si="165"/>
        <v>6.0741488720185615</v>
      </c>
      <c r="W1223" s="2096">
        <f t="shared" si="162"/>
        <v>0.6909702517374291</v>
      </c>
      <c r="X1223" s="1987"/>
      <c r="Y1223" s="1988"/>
      <c r="AA1223" s="1990"/>
      <c r="AB1223" s="1991"/>
    </row>
    <row r="1224" spans="2:28" ht="16" thickBot="1" x14ac:dyDescent="0.25">
      <c r="B1224" s="1841">
        <f>B1217+1</f>
        <v>17</v>
      </c>
      <c r="C1224" s="2097">
        <v>44312</v>
      </c>
      <c r="D1224" s="60">
        <v>56</v>
      </c>
      <c r="E1224" s="2247" t="s">
        <v>40</v>
      </c>
      <c r="F1224" s="2051" t="s">
        <v>280</v>
      </c>
      <c r="G1224" s="2098">
        <v>3.1435185185185184E-2</v>
      </c>
      <c r="H1224" s="2099">
        <v>7.9</v>
      </c>
      <c r="I1224" s="2100">
        <f t="shared" si="160"/>
        <v>3.9791373652133142E-3</v>
      </c>
      <c r="J1224" s="545">
        <v>139</v>
      </c>
      <c r="K1224" s="2101">
        <v>46</v>
      </c>
      <c r="L1224" s="2102">
        <v>207</v>
      </c>
      <c r="M1224" s="545">
        <v>30</v>
      </c>
      <c r="N1224" s="69">
        <f t="shared" si="163"/>
        <v>1.062180238050255</v>
      </c>
      <c r="O1224" s="2103" t="s">
        <v>302</v>
      </c>
      <c r="P1224" s="347">
        <f>IFERROR(VLOOKUP(F1224,[1]Trainingsarten!$A$9:$N$84,12,FALSE),"")</f>
        <v>178.5</v>
      </c>
      <c r="Q1224" s="72" t="s">
        <v>14</v>
      </c>
      <c r="R1224" s="2104">
        <f>IFERROR(VLOOKUP(F1224,[1]Trainingsarten!$A$9:$N$84,14,FALSE),"")</f>
        <v>204</v>
      </c>
      <c r="S1224" s="2012">
        <f t="shared" si="161"/>
        <v>1.4892086330935252</v>
      </c>
      <c r="T1224" s="60">
        <f t="shared" si="166"/>
        <v>23.054086930174503</v>
      </c>
      <c r="U1224" s="60">
        <f t="shared" si="164"/>
        <v>28.262712262071975</v>
      </c>
      <c r="V1224" s="60">
        <f t="shared" si="165"/>
        <v>8.6003274027725851</v>
      </c>
      <c r="W1224" s="350">
        <f t="shared" si="162"/>
        <v>0.81570681243896925</v>
      </c>
      <c r="X1224" s="1987"/>
      <c r="Y1224" s="1988"/>
      <c r="AA1224" s="1990"/>
      <c r="AB1224" s="1991"/>
    </row>
    <row r="1225" spans="2:28" x14ac:dyDescent="0.2">
      <c r="B1225" s="1859" t="s">
        <v>26</v>
      </c>
      <c r="C1225" s="2060">
        <v>44313</v>
      </c>
      <c r="D1225" s="1989"/>
      <c r="E1225" s="2335"/>
      <c r="F1225" s="1993"/>
      <c r="G1225" s="2061"/>
      <c r="H1225" s="2062" t="str">
        <f>IFERROR(VLOOKUP(F1225,[1]Trainingsarten!$A$9:$K$84,10,FALSE),"")</f>
        <v/>
      </c>
      <c r="I1225" s="2063" t="str">
        <f t="shared" si="160"/>
        <v/>
      </c>
      <c r="J1225" s="2064"/>
      <c r="K1225" s="2065" t="str">
        <f>IFERROR(VLOOKUP(F1225,[1]Trainingsarten!$A$9:$K$84,11,FALSE),"0")</f>
        <v>0</v>
      </c>
      <c r="L1225" s="2066"/>
      <c r="M1225" s="2064"/>
      <c r="N1225" s="1919" t="str">
        <f t="shared" si="163"/>
        <v/>
      </c>
      <c r="O1225" s="2067"/>
      <c r="P1225" s="2068" t="str">
        <f>IFERROR(VLOOKUP(F1225,[1]Trainingsarten!$A$9:$N$84,12,FALSE),"")</f>
        <v/>
      </c>
      <c r="Q1225" s="2069" t="s">
        <v>14</v>
      </c>
      <c r="R1225" s="2070" t="str">
        <f>IFERROR(VLOOKUP(F1225,[1]Trainingsarten!$A$9:$N$84,14,FALSE),"")</f>
        <v/>
      </c>
      <c r="S1225" s="1991" t="str">
        <f t="shared" si="161"/>
        <v/>
      </c>
      <c r="T1225" s="1989">
        <f t="shared" si="166"/>
        <v>19.760645940149573</v>
      </c>
      <c r="U1225" s="1989">
        <f t="shared" si="164"/>
        <v>27.589790541546453</v>
      </c>
      <c r="V1225" s="1989">
        <f t="shared" si="165"/>
        <v>5.2086253318974727</v>
      </c>
      <c r="W1225" s="2071">
        <f t="shared" si="162"/>
        <v>0.7162303718976315</v>
      </c>
      <c r="X1225" s="1987"/>
      <c r="Y1225" s="1988"/>
      <c r="AA1225" s="1990"/>
      <c r="AB1225" s="1991"/>
    </row>
    <row r="1226" spans="2:28" ht="16" thickBot="1" x14ac:dyDescent="0.25">
      <c r="B1226" s="33">
        <f>SUM(H1224:H1230)</f>
        <v>28.5</v>
      </c>
      <c r="C1226" s="2060">
        <v>44314</v>
      </c>
      <c r="D1226" s="1989">
        <v>57</v>
      </c>
      <c r="E1226" s="2335" t="s">
        <v>40</v>
      </c>
      <c r="F1226" s="1993" t="s">
        <v>277</v>
      </c>
      <c r="G1226" s="2061">
        <v>0.04</v>
      </c>
      <c r="H1226" s="2062">
        <v>10.1</v>
      </c>
      <c r="I1226" s="2063">
        <f t="shared" si="160"/>
        <v>3.9603960396039604E-3</v>
      </c>
      <c r="J1226" s="2064">
        <v>137</v>
      </c>
      <c r="K1226" s="2065">
        <v>60</v>
      </c>
      <c r="L1226" s="2066">
        <v>208</v>
      </c>
      <c r="M1226" s="2064">
        <v>29</v>
      </c>
      <c r="N1226" s="1919">
        <f t="shared" si="163"/>
        <v>1.0622846165213538</v>
      </c>
      <c r="O1226" s="2067" t="s">
        <v>310</v>
      </c>
      <c r="P1226" s="2068">
        <f>IFERROR(VLOOKUP(F1226,[1]Trainingsarten!$A$9:$N$84,12,FALSE),"")</f>
        <v>205</v>
      </c>
      <c r="Q1226" s="2069" t="s">
        <v>14</v>
      </c>
      <c r="R1226" s="2070">
        <f>IFERROR(VLOOKUP(F1226,[1]Trainingsarten!$A$9:$N$84,14,FALSE),"")</f>
        <v>224.4</v>
      </c>
      <c r="S1226" s="1991">
        <f t="shared" si="161"/>
        <v>1.5182481751824817</v>
      </c>
      <c r="T1226" s="1989">
        <f t="shared" si="166"/>
        <v>25.509125091556776</v>
      </c>
      <c r="U1226" s="1989">
        <f t="shared" si="164"/>
        <v>28.361462195319156</v>
      </c>
      <c r="V1226" s="1989">
        <f t="shared" si="165"/>
        <v>7.8291446013968802</v>
      </c>
      <c r="W1226" s="2071">
        <f t="shared" si="162"/>
        <v>0.89942912378357076</v>
      </c>
      <c r="X1226" s="1987"/>
      <c r="Y1226" s="1988"/>
      <c r="AA1226" s="1990"/>
      <c r="AB1226" s="1991"/>
    </row>
    <row r="1227" spans="2:28" x14ac:dyDescent="0.2">
      <c r="B1227" s="2072" t="s">
        <v>9</v>
      </c>
      <c r="C1227" s="2060">
        <v>44315</v>
      </c>
      <c r="D1227" s="1989"/>
      <c r="E1227" s="2335"/>
      <c r="F1227" s="1993"/>
      <c r="G1227" s="2061"/>
      <c r="H1227" s="2062" t="str">
        <f>IFERROR(VLOOKUP(F1227,[1]Trainingsarten!$A$9:$K$84,10,FALSE),"")</f>
        <v/>
      </c>
      <c r="I1227" s="2063" t="str">
        <f t="shared" si="160"/>
        <v/>
      </c>
      <c r="J1227" s="2064"/>
      <c r="K1227" s="2065" t="str">
        <f>IFERROR(VLOOKUP(F1227,[1]Trainingsarten!$A$9:$K$84,11,FALSE),"0")</f>
        <v>0</v>
      </c>
      <c r="L1227" s="2066"/>
      <c r="M1227" s="2064"/>
      <c r="N1227" s="1919" t="str">
        <f t="shared" si="163"/>
        <v/>
      </c>
      <c r="O1227" s="2067"/>
      <c r="P1227" s="2068" t="str">
        <f>IFERROR(VLOOKUP(F1227,[1]Trainingsarten!$A$9:$N$84,12,FALSE),"")</f>
        <v/>
      </c>
      <c r="Q1227" s="2069" t="s">
        <v>14</v>
      </c>
      <c r="R1227" s="2070" t="str">
        <f>IFERROR(VLOOKUP(F1227,[1]Trainingsarten!$A$9:$N$84,14,FALSE),"")</f>
        <v/>
      </c>
      <c r="S1227" s="1991" t="str">
        <f t="shared" si="161"/>
        <v/>
      </c>
      <c r="T1227" s="1989">
        <f t="shared" si="166"/>
        <v>21.864964364191522</v>
      </c>
      <c r="U1227" s="1989">
        <f t="shared" si="164"/>
        <v>27.686189285906796</v>
      </c>
      <c r="V1227" s="1989">
        <f t="shared" si="165"/>
        <v>2.8523371037623804</v>
      </c>
      <c r="W1227" s="2071">
        <f t="shared" si="162"/>
        <v>0.78974264527337923</v>
      </c>
      <c r="X1227" s="1987"/>
      <c r="Y1227" s="1988"/>
      <c r="AA1227" s="1990"/>
      <c r="AB1227" s="1991"/>
    </row>
    <row r="1228" spans="2:28" ht="16" thickBot="1" x14ac:dyDescent="0.25">
      <c r="B1228" s="2073">
        <f>SUM(K1224:K1230)</f>
        <v>165</v>
      </c>
      <c r="C1228" s="2060">
        <v>44316</v>
      </c>
      <c r="D1228" s="1989"/>
      <c r="E1228" s="2335"/>
      <c r="F1228" s="1993"/>
      <c r="G1228" s="2061"/>
      <c r="H1228" s="2062" t="str">
        <f>IFERROR(VLOOKUP(F1228,[1]Trainingsarten!$A$9:$K$84,10,FALSE),"")</f>
        <v/>
      </c>
      <c r="I1228" s="2063" t="str">
        <f t="shared" ref="I1228:I1291" si="167">IFERROR(G1228/H1228,"")</f>
        <v/>
      </c>
      <c r="J1228" s="2064"/>
      <c r="K1228" s="2065" t="str">
        <f>IFERROR(VLOOKUP(F1228,[1]Trainingsarten!$A$9:$K$84,11,FALSE),"0")</f>
        <v>0</v>
      </c>
      <c r="L1228" s="2066"/>
      <c r="M1228" s="2064"/>
      <c r="N1228" s="1919" t="str">
        <f t="shared" si="163"/>
        <v/>
      </c>
      <c r="O1228" s="2067"/>
      <c r="P1228" s="2068" t="str">
        <f>IFERROR(VLOOKUP(F1228,[1]Trainingsarten!$A$9:$N$84,12,FALSE),"")</f>
        <v/>
      </c>
      <c r="Q1228" s="2069" t="s">
        <v>14</v>
      </c>
      <c r="R1228" s="2070" t="str">
        <f>IFERROR(VLOOKUP(F1228,[1]Trainingsarten!$A$9:$N$84,14,FALSE),"")</f>
        <v/>
      </c>
      <c r="S1228" s="1991" t="str">
        <f t="shared" si="161"/>
        <v/>
      </c>
      <c r="T1228" s="1989">
        <f t="shared" si="166"/>
        <v>18.741398026449875</v>
      </c>
      <c r="U1228" s="1989">
        <f t="shared" si="164"/>
        <v>27.026994302909014</v>
      </c>
      <c r="V1228" s="1989">
        <f t="shared" si="165"/>
        <v>5.8212249217152738</v>
      </c>
      <c r="W1228" s="2071">
        <f t="shared" si="162"/>
        <v>0.69343256658150365</v>
      </c>
      <c r="X1228" s="1987"/>
      <c r="Y1228" s="1988"/>
      <c r="AA1228" s="1990"/>
      <c r="AB1228" s="1991"/>
    </row>
    <row r="1229" spans="2:28" x14ac:dyDescent="0.2">
      <c r="B1229" s="2074" t="s">
        <v>27</v>
      </c>
      <c r="C1229" s="2060">
        <v>44317</v>
      </c>
      <c r="D1229" s="1989">
        <v>58</v>
      </c>
      <c r="E1229" s="2335" t="s">
        <v>288</v>
      </c>
      <c r="F1229" s="1993" t="s">
        <v>283</v>
      </c>
      <c r="G1229" s="2061">
        <v>4.280092592592593E-2</v>
      </c>
      <c r="H1229" s="2062">
        <v>10.5</v>
      </c>
      <c r="I1229" s="2063">
        <f t="shared" si="167"/>
        <v>4.0762786596119935E-3</v>
      </c>
      <c r="J1229" s="2064">
        <v>127</v>
      </c>
      <c r="K1229" s="2065">
        <v>59</v>
      </c>
      <c r="L1229" s="2066">
        <v>199</v>
      </c>
      <c r="M1229" s="2064">
        <v>34</v>
      </c>
      <c r="N1229" s="1919">
        <f t="shared" si="163"/>
        <v>1.0460582800284295</v>
      </c>
      <c r="O1229" s="2067" t="s">
        <v>310</v>
      </c>
      <c r="P1229" s="2068">
        <f>IFERROR(VLOOKUP(F1229,[1]Trainingsarten!$A$9:$N$84,12,FALSE),"")</f>
        <v>205</v>
      </c>
      <c r="Q1229" s="2069" t="s">
        <v>14</v>
      </c>
      <c r="R1229" s="2070">
        <f>IFERROR(VLOOKUP(F1229,[1]Trainingsarten!$A$9:$N$84,14,FALSE),"")</f>
        <v>224.4</v>
      </c>
      <c r="S1229" s="1991">
        <f t="shared" si="161"/>
        <v>1.5669291338582678</v>
      </c>
      <c r="T1229" s="1989">
        <f t="shared" si="166"/>
        <v>24.492626879814178</v>
      </c>
      <c r="U1229" s="1989">
        <f t="shared" si="164"/>
        <v>27.788256343315943</v>
      </c>
      <c r="V1229" s="1989">
        <f t="shared" si="165"/>
        <v>8.2855962764591382</v>
      </c>
      <c r="W1229" s="2071">
        <f t="shared" si="162"/>
        <v>0.88140207781354807</v>
      </c>
      <c r="X1229" s="1987"/>
      <c r="Y1229" s="1988"/>
      <c r="AA1229" s="1990"/>
      <c r="AB1229" s="1991"/>
    </row>
    <row r="1230" spans="2:28" ht="16" thickBot="1" x14ac:dyDescent="0.25">
      <c r="B1230" s="2075">
        <f>AVERAGE(W1224:W1230)</f>
        <v>0.79569394533317228</v>
      </c>
      <c r="C1230" s="2076">
        <v>44318</v>
      </c>
      <c r="D1230" s="1999"/>
      <c r="E1230" s="2342"/>
      <c r="F1230" s="1952"/>
      <c r="G1230" s="2078"/>
      <c r="H1230" s="2079" t="str">
        <f>IFERROR(VLOOKUP(F1230,[1]Trainingsarten!$A$9:$K$84,10,FALSE),"")</f>
        <v/>
      </c>
      <c r="I1230" s="2080" t="str">
        <f t="shared" si="167"/>
        <v/>
      </c>
      <c r="J1230" s="2081"/>
      <c r="K1230" s="2082" t="str">
        <f>IFERROR(VLOOKUP(F1230,[1]Trainingsarten!$A$9:$K$84,11,FALSE),"0")</f>
        <v>0</v>
      </c>
      <c r="L1230" s="1970"/>
      <c r="M1230" s="2081"/>
      <c r="N1230" s="1948" t="str">
        <f t="shared" si="163"/>
        <v/>
      </c>
      <c r="O1230" s="2083"/>
      <c r="P1230" s="90" t="str">
        <f>IFERROR(VLOOKUP(F1230,[1]Trainingsarten!$A$9:$N$84,12,FALSE),"")</f>
        <v/>
      </c>
      <c r="Q1230" s="91" t="s">
        <v>14</v>
      </c>
      <c r="R1230" s="2084" t="str">
        <f>IFERROR(VLOOKUP(F1230,[1]Trainingsarten!$A$9:$N$84,14,FALSE),"")</f>
        <v/>
      </c>
      <c r="S1230" s="2085" t="str">
        <f t="shared" si="161"/>
        <v/>
      </c>
      <c r="T1230" s="1999">
        <f t="shared" si="166"/>
        <v>20.993680182697869</v>
      </c>
      <c r="U1230" s="1999">
        <f t="shared" si="164"/>
        <v>27.126631192284613</v>
      </c>
      <c r="V1230" s="1999">
        <f t="shared" si="165"/>
        <v>3.2956294635017649</v>
      </c>
      <c r="W1230" s="94">
        <f t="shared" si="162"/>
        <v>0.77391401954360317</v>
      </c>
      <c r="X1230" s="1987"/>
      <c r="Y1230" s="1988"/>
      <c r="AA1230" s="1990"/>
      <c r="AB1230" s="1991"/>
    </row>
    <row r="1231" spans="2:28" ht="16" thickBot="1" x14ac:dyDescent="0.25">
      <c r="B1231" s="1841">
        <f>B1224+1</f>
        <v>18</v>
      </c>
      <c r="C1231" s="2050">
        <v>44319</v>
      </c>
      <c r="D1231" s="1843">
        <v>59</v>
      </c>
      <c r="E1231" s="2322" t="s">
        <v>40</v>
      </c>
      <c r="F1231" s="2051" t="s">
        <v>278</v>
      </c>
      <c r="G1231" s="2052">
        <v>3.5567129629629629E-2</v>
      </c>
      <c r="H1231" s="2053">
        <v>9.77</v>
      </c>
      <c r="I1231" s="2054">
        <f t="shared" si="167"/>
        <v>3.6404431555403919E-3</v>
      </c>
      <c r="J1231" s="2055">
        <v>143</v>
      </c>
      <c r="K1231" s="2056">
        <v>61</v>
      </c>
      <c r="L1231" s="2057">
        <v>224</v>
      </c>
      <c r="M1231" s="2055">
        <v>42</v>
      </c>
      <c r="N1231" s="1852">
        <f t="shared" si="163"/>
        <v>1.0515773232099481</v>
      </c>
      <c r="O1231" s="2058" t="s">
        <v>287</v>
      </c>
      <c r="P1231" s="1854">
        <f>IFERROR(VLOOKUP(F1231,[1]Trainingsarten!$A$9:$N$84,12,FALSE),"")</f>
        <v>205</v>
      </c>
      <c r="Q1231" s="1855" t="s">
        <v>14</v>
      </c>
      <c r="R1231" s="2059">
        <f>IFERROR(VLOOKUP(F1231,[1]Trainingsarten!$A$9:$N$84,14,FALSE),"")</f>
        <v>224.4</v>
      </c>
      <c r="S1231" s="1856">
        <f t="shared" si="161"/>
        <v>1.5664335664335665</v>
      </c>
      <c r="T1231" s="1843">
        <f t="shared" si="166"/>
        <v>26.708868728026744</v>
      </c>
      <c r="U1231" s="1843">
        <f t="shared" si="164"/>
        <v>27.933139973420694</v>
      </c>
      <c r="V1231" s="1843">
        <f t="shared" si="165"/>
        <v>6.1329510095867441</v>
      </c>
      <c r="W1231" s="2042">
        <f t="shared" si="162"/>
        <v>0.95617137040236488</v>
      </c>
      <c r="X1231" s="1987"/>
      <c r="Y1231" s="1988"/>
      <c r="AA1231" s="1990"/>
      <c r="AB1231" s="1991"/>
    </row>
    <row r="1232" spans="2:28" x14ac:dyDescent="0.2">
      <c r="B1232" s="1859" t="s">
        <v>26</v>
      </c>
      <c r="C1232" s="2060">
        <v>44320</v>
      </c>
      <c r="D1232" s="1989">
        <v>60</v>
      </c>
      <c r="E1232" s="2335" t="s">
        <v>40</v>
      </c>
      <c r="F1232" s="1993" t="s">
        <v>277</v>
      </c>
      <c r="G1232" s="2061">
        <v>3.0810185185185187E-2</v>
      </c>
      <c r="H1232" s="2062">
        <v>7.91</v>
      </c>
      <c r="I1232" s="2063">
        <f t="shared" si="167"/>
        <v>3.8950929437655104E-3</v>
      </c>
      <c r="J1232" s="2064">
        <v>138</v>
      </c>
      <c r="K1232" s="2065">
        <v>47</v>
      </c>
      <c r="L1232" s="2066">
        <v>210</v>
      </c>
      <c r="M1232" s="2064">
        <v>59</v>
      </c>
      <c r="N1232" s="1919">
        <f t="shared" si="163"/>
        <v>1.054814423457932</v>
      </c>
      <c r="O1232" s="2067" t="s">
        <v>310</v>
      </c>
      <c r="P1232" s="2068">
        <f>IFERROR(VLOOKUP(F1232,[1]Trainingsarten!$A$9:$N$84,12,FALSE),"")</f>
        <v>205</v>
      </c>
      <c r="Q1232" s="2069" t="s">
        <v>14</v>
      </c>
      <c r="R1232" s="2070">
        <f>IFERROR(VLOOKUP(F1232,[1]Trainingsarten!$A$9:$N$84,14,FALSE),"")</f>
        <v>224.4</v>
      </c>
      <c r="S1232" s="1991">
        <f t="shared" si="161"/>
        <v>1.5217391304347827</v>
      </c>
      <c r="T1232" s="1989">
        <f t="shared" si="166"/>
        <v>29.607601766880066</v>
      </c>
      <c r="U1232" s="1989">
        <f t="shared" si="164"/>
        <v>28.38711283119639</v>
      </c>
      <c r="V1232" s="1989">
        <f t="shared" si="165"/>
        <v>1.2242712453939504</v>
      </c>
      <c r="W1232" s="2071">
        <f t="shared" si="162"/>
        <v>1.0429944722783644</v>
      </c>
      <c r="X1232" s="1987"/>
      <c r="Y1232" s="1988"/>
      <c r="AA1232" s="1990"/>
      <c r="AB1232" s="1991"/>
    </row>
    <row r="1233" spans="2:28" ht="16" thickBot="1" x14ac:dyDescent="0.25">
      <c r="B1233" s="33">
        <f>SUM(H1231:H1237)</f>
        <v>25.68</v>
      </c>
      <c r="C1233" s="2060">
        <v>44321</v>
      </c>
      <c r="D1233" s="1989"/>
      <c r="E1233" s="2335"/>
      <c r="F1233" s="1993"/>
      <c r="G1233" s="2061"/>
      <c r="H1233" s="2062" t="str">
        <f>IFERROR(VLOOKUP(F1233,[1]Trainingsarten!$A$9:$K$84,10,FALSE),"")</f>
        <v/>
      </c>
      <c r="I1233" s="2063" t="str">
        <f t="shared" si="167"/>
        <v/>
      </c>
      <c r="J1233" s="2064"/>
      <c r="K1233" s="2065" t="str">
        <f>IFERROR(VLOOKUP(F1233,[1]Trainingsarten!$A$9:$K$84,11,FALSE),"0")</f>
        <v>0</v>
      </c>
      <c r="L1233" s="2066"/>
      <c r="M1233" s="2064"/>
      <c r="N1233" s="1919" t="str">
        <f t="shared" si="163"/>
        <v/>
      </c>
      <c r="O1233" s="2067"/>
      <c r="P1233" s="2068" t="str">
        <f>IFERROR(VLOOKUP(F1233,[1]Trainingsarten!$A$9:$N$84,12,FALSE),"")</f>
        <v/>
      </c>
      <c r="Q1233" s="2069" t="s">
        <v>14</v>
      </c>
      <c r="R1233" s="2070" t="str">
        <f>IFERROR(VLOOKUP(F1233,[1]Trainingsarten!$A$9:$N$84,14,FALSE),"")</f>
        <v/>
      </c>
      <c r="S1233" s="1991" t="str">
        <f t="shared" si="161"/>
        <v/>
      </c>
      <c r="T1233" s="1989">
        <f t="shared" si="166"/>
        <v>25.377944371611484</v>
      </c>
      <c r="U1233" s="1989">
        <f t="shared" si="164"/>
        <v>27.711229192358381</v>
      </c>
      <c r="V1233" s="1989">
        <f t="shared" si="165"/>
        <v>-1.2204889356836759</v>
      </c>
      <c r="W1233" s="2071">
        <f t="shared" si="162"/>
        <v>0.91580002443953945</v>
      </c>
      <c r="X1233" s="1987"/>
      <c r="Y1233" s="1988"/>
      <c r="AA1233" s="1990"/>
      <c r="AB1233" s="1991"/>
    </row>
    <row r="1234" spans="2:28" x14ac:dyDescent="0.2">
      <c r="B1234" s="2072" t="s">
        <v>9</v>
      </c>
      <c r="C1234" s="2060">
        <v>44322</v>
      </c>
      <c r="D1234" s="1989"/>
      <c r="E1234" s="2335"/>
      <c r="F1234" s="1993"/>
      <c r="G1234" s="2061"/>
      <c r="H1234" s="2062" t="str">
        <f>IFERROR(VLOOKUP(F1234,[1]Trainingsarten!$A$9:$K$84,10,FALSE),"")</f>
        <v/>
      </c>
      <c r="I1234" s="2063" t="str">
        <f t="shared" si="167"/>
        <v/>
      </c>
      <c r="J1234" s="2064"/>
      <c r="K1234" s="2065" t="str">
        <f>IFERROR(VLOOKUP(F1234,[1]Trainingsarten!$A$9:$K$84,11,FALSE),"0")</f>
        <v>0</v>
      </c>
      <c r="L1234" s="2066"/>
      <c r="M1234" s="2064"/>
      <c r="N1234" s="1919" t="str">
        <f t="shared" si="163"/>
        <v/>
      </c>
      <c r="O1234" s="2067"/>
      <c r="P1234" s="2068" t="str">
        <f>IFERROR(VLOOKUP(F1234,[1]Trainingsarten!$A$9:$N$84,12,FALSE),"")</f>
        <v/>
      </c>
      <c r="Q1234" s="2069" t="s">
        <v>14</v>
      </c>
      <c r="R1234" s="2070" t="str">
        <f>IFERROR(VLOOKUP(F1234,[1]Trainingsarten!$A$9:$N$84,14,FALSE),"")</f>
        <v/>
      </c>
      <c r="S1234" s="1991" t="str">
        <f t="shared" si="161"/>
        <v/>
      </c>
      <c r="T1234" s="1989">
        <f t="shared" si="166"/>
        <v>21.752523747095559</v>
      </c>
      <c r="U1234" s="1989">
        <f t="shared" si="164"/>
        <v>27.051438021111753</v>
      </c>
      <c r="V1234" s="1989">
        <f t="shared" si="165"/>
        <v>2.333284820746897</v>
      </c>
      <c r="W1234" s="2071">
        <f t="shared" si="162"/>
        <v>0.80411709462983949</v>
      </c>
      <c r="X1234" s="1987"/>
      <c r="Y1234" s="1988"/>
      <c r="AA1234" s="1990"/>
      <c r="AB1234" s="1991"/>
    </row>
    <row r="1235" spans="2:28" ht="16" thickBot="1" x14ac:dyDescent="0.25">
      <c r="B1235" s="2073">
        <f>SUM(K1231:K1237)</f>
        <v>167</v>
      </c>
      <c r="C1235" s="2060">
        <v>44323</v>
      </c>
      <c r="D1235" s="1989"/>
      <c r="E1235" s="2335"/>
      <c r="F1235" s="1993"/>
      <c r="G1235" s="2061"/>
      <c r="H1235" s="2062" t="str">
        <f>IFERROR(VLOOKUP(F1235,[1]Trainingsarten!$A$9:$K$84,10,FALSE),"")</f>
        <v/>
      </c>
      <c r="I1235" s="2063" t="str">
        <f t="shared" si="167"/>
        <v/>
      </c>
      <c r="J1235" s="2064"/>
      <c r="K1235" s="2065" t="str">
        <f>IFERROR(VLOOKUP(F1235,[1]Trainingsarten!$A$9:$K$84,11,FALSE),"0")</f>
        <v>0</v>
      </c>
      <c r="L1235" s="2066"/>
      <c r="M1235" s="2064"/>
      <c r="N1235" s="1919" t="str">
        <f t="shared" si="163"/>
        <v/>
      </c>
      <c r="O1235" s="2067"/>
      <c r="P1235" s="2068" t="str">
        <f>IFERROR(VLOOKUP(F1235,[1]Trainingsarten!$A$9:$N$84,12,FALSE),"")</f>
        <v/>
      </c>
      <c r="Q1235" s="2069" t="s">
        <v>14</v>
      </c>
      <c r="R1235" s="2070" t="str">
        <f>IFERROR(VLOOKUP(F1235,[1]Trainingsarten!$A$9:$N$84,14,FALSE),"")</f>
        <v/>
      </c>
      <c r="S1235" s="1991" t="str">
        <f t="shared" si="161"/>
        <v/>
      </c>
      <c r="T1235" s="1989">
        <f t="shared" si="166"/>
        <v>18.645020354653337</v>
      </c>
      <c r="U1235" s="1989">
        <f t="shared" si="164"/>
        <v>26.407356163466236</v>
      </c>
      <c r="V1235" s="1989">
        <f t="shared" si="165"/>
        <v>5.2989142740161945</v>
      </c>
      <c r="W1235" s="2071">
        <f t="shared" si="162"/>
        <v>0.70605403430912739</v>
      </c>
      <c r="X1235" s="1987"/>
      <c r="Y1235" s="1988"/>
      <c r="AA1235" s="1990"/>
      <c r="AB1235" s="1991"/>
    </row>
    <row r="1236" spans="2:28" x14ac:dyDescent="0.2">
      <c r="B1236" s="2074" t="s">
        <v>27</v>
      </c>
      <c r="C1236" s="2060">
        <v>44324</v>
      </c>
      <c r="D1236" s="1989">
        <v>61</v>
      </c>
      <c r="E1236" s="2335" t="s">
        <v>40</v>
      </c>
      <c r="F1236" s="1993" t="s">
        <v>321</v>
      </c>
      <c r="G1236" s="2061">
        <v>4.1122685185185186E-2</v>
      </c>
      <c r="H1236" s="2062">
        <v>8</v>
      </c>
      <c r="I1236" s="2063">
        <f t="shared" si="167"/>
        <v>5.1403356481481482E-3</v>
      </c>
      <c r="J1236" s="2064">
        <v>145</v>
      </c>
      <c r="K1236" s="2065">
        <v>59</v>
      </c>
      <c r="L1236" s="2066">
        <v>193</v>
      </c>
      <c r="M1236" s="2064">
        <v>402</v>
      </c>
      <c r="N1236" s="1919"/>
      <c r="O1236" s="2067" t="s">
        <v>300</v>
      </c>
      <c r="P1236" s="2068" t="str">
        <f>IFERROR(VLOOKUP(F1236,[1]Trainingsarten!$A$9:$N$84,12,FALSE),"")</f>
        <v/>
      </c>
      <c r="Q1236" s="2069" t="s">
        <v>14</v>
      </c>
      <c r="R1236" s="2070" t="str">
        <f>IFERROR(VLOOKUP(F1236,[1]Trainingsarten!$A$9:$N$84,14,FALSE),"")</f>
        <v/>
      </c>
      <c r="S1236" s="1991"/>
      <c r="T1236" s="1989">
        <f t="shared" si="166"/>
        <v>24.410017446845718</v>
      </c>
      <c r="U1236" s="1989">
        <f t="shared" si="164"/>
        <v>27.183371492907515</v>
      </c>
      <c r="V1236" s="1989">
        <f t="shared" si="165"/>
        <v>7.7623358088128995</v>
      </c>
      <c r="W1236" s="2071">
        <f t="shared" si="162"/>
        <v>0.89797608266563256</v>
      </c>
      <c r="X1236" s="1987"/>
      <c r="Y1236" s="1988"/>
      <c r="AA1236" s="1990"/>
      <c r="AB1236" s="1991"/>
    </row>
    <row r="1237" spans="2:28" ht="16" thickBot="1" x14ac:dyDescent="0.25">
      <c r="B1237" s="2075">
        <f>AVERAGE(W1231:W1237)</f>
        <v>0.87308284043094897</v>
      </c>
      <c r="C1237" s="2086">
        <v>44325</v>
      </c>
      <c r="D1237" s="1922"/>
      <c r="E1237" s="2326"/>
      <c r="F1237" s="1952"/>
      <c r="G1237" s="2087"/>
      <c r="H1237" s="2088" t="str">
        <f>IFERROR(VLOOKUP(F1237,[1]Trainingsarten!$A$9:$K$84,10,FALSE),"")</f>
        <v/>
      </c>
      <c r="I1237" s="2089" t="str">
        <f t="shared" si="167"/>
        <v/>
      </c>
      <c r="J1237" s="1973"/>
      <c r="K1237" s="2090" t="str">
        <f>IFERROR(VLOOKUP(F1237,[1]Trainingsarten!$A$9:$K$84,11,FALSE),"0")</f>
        <v>0</v>
      </c>
      <c r="L1237" s="2091"/>
      <c r="M1237" s="1973"/>
      <c r="N1237" s="1930" t="str">
        <f t="shared" si="163"/>
        <v/>
      </c>
      <c r="O1237" s="2092"/>
      <c r="P1237" s="2093" t="str">
        <f>IFERROR(VLOOKUP(F1237,[1]Trainingsarten!$A$9:$N$84,12,FALSE),"")</f>
        <v/>
      </c>
      <c r="Q1237" s="2094" t="s">
        <v>14</v>
      </c>
      <c r="R1237" s="2095" t="str">
        <f>IFERROR(VLOOKUP(F1237,[1]Trainingsarten!$A$9:$N$84,14,FALSE),"")</f>
        <v/>
      </c>
      <c r="S1237" s="1932" t="str">
        <f t="shared" ref="S1237:S1300" si="168">IFERROR(L1237/J1237,"")</f>
        <v/>
      </c>
      <c r="T1237" s="1922">
        <f t="shared" si="166"/>
        <v>20.922872097296331</v>
      </c>
      <c r="U1237" s="1922">
        <f t="shared" si="164"/>
        <v>26.536148362124003</v>
      </c>
      <c r="V1237" s="1922">
        <f t="shared" si="165"/>
        <v>2.7733540460617974</v>
      </c>
      <c r="W1237" s="2096">
        <f t="shared" si="162"/>
        <v>0.78846680429177496</v>
      </c>
      <c r="X1237" s="1987"/>
      <c r="Y1237" s="1988"/>
      <c r="AA1237" s="1990"/>
      <c r="AB1237" s="1991"/>
    </row>
    <row r="1238" spans="2:28" ht="16" thickBot="1" x14ac:dyDescent="0.25">
      <c r="B1238" s="1841">
        <f>B1231+1</f>
        <v>19</v>
      </c>
      <c r="C1238" s="2097">
        <v>44326</v>
      </c>
      <c r="D1238" s="60"/>
      <c r="E1238" s="2247"/>
      <c r="F1238" s="887"/>
      <c r="G1238" s="2098"/>
      <c r="H1238" s="2099" t="str">
        <f>IFERROR(VLOOKUP(F1238,[1]Trainingsarten!$A$9:$K$84,10,FALSE),"")</f>
        <v/>
      </c>
      <c r="I1238" s="2100" t="str">
        <f t="shared" si="167"/>
        <v/>
      </c>
      <c r="J1238" s="545"/>
      <c r="K1238" s="2101" t="str">
        <f>IFERROR(VLOOKUP(F1238,[1]Trainingsarten!$A$9:$K$84,11,FALSE),"0")</f>
        <v>0</v>
      </c>
      <c r="L1238" s="2102"/>
      <c r="M1238" s="545"/>
      <c r="N1238" s="69" t="str">
        <f t="shared" si="163"/>
        <v/>
      </c>
      <c r="O1238" s="2103"/>
      <c r="P1238" s="347" t="str">
        <f>IFERROR(VLOOKUP(F1238,[1]Trainingsarten!$A$9:$N$84,12,FALSE),"")</f>
        <v/>
      </c>
      <c r="Q1238" s="72" t="s">
        <v>14</v>
      </c>
      <c r="R1238" s="2104" t="str">
        <f>IFERROR(VLOOKUP(F1238,[1]Trainingsarten!$A$9:$N$84,14,FALSE),"")</f>
        <v/>
      </c>
      <c r="S1238" s="2012" t="str">
        <f t="shared" si="168"/>
        <v/>
      </c>
      <c r="T1238" s="60">
        <f t="shared" si="166"/>
        <v>17.93389036911114</v>
      </c>
      <c r="U1238" s="60">
        <f t="shared" si="164"/>
        <v>25.904335305882956</v>
      </c>
      <c r="V1238" s="60">
        <f t="shared" si="165"/>
        <v>5.6132762648276717</v>
      </c>
      <c r="W1238" s="350">
        <f t="shared" si="162"/>
        <v>0.69231231596350962</v>
      </c>
      <c r="X1238" s="1987"/>
      <c r="Y1238" s="1988"/>
      <c r="AA1238" s="1990"/>
      <c r="AB1238" s="1991"/>
    </row>
    <row r="1239" spans="2:28" x14ac:dyDescent="0.2">
      <c r="B1239" s="1840" t="s">
        <v>26</v>
      </c>
      <c r="C1239" s="2060">
        <v>44327</v>
      </c>
      <c r="D1239" s="1989"/>
      <c r="E1239" s="2335"/>
      <c r="F1239" s="1993"/>
      <c r="G1239" s="2061"/>
      <c r="H1239" s="2062" t="str">
        <f>IFERROR(VLOOKUP(F1239,[1]Trainingsarten!$A$9:$K$84,10,FALSE),"")</f>
        <v/>
      </c>
      <c r="I1239" s="2063" t="str">
        <f t="shared" si="167"/>
        <v/>
      </c>
      <c r="J1239" s="2064"/>
      <c r="K1239" s="2065" t="str">
        <f>IFERROR(VLOOKUP(F1239,[1]Trainingsarten!$A$9:$K$84,11,FALSE),"0")</f>
        <v>0</v>
      </c>
      <c r="L1239" s="2066"/>
      <c r="M1239" s="2064"/>
      <c r="N1239" s="1919" t="str">
        <f t="shared" si="163"/>
        <v/>
      </c>
      <c r="O1239" s="2067"/>
      <c r="P1239" s="2068" t="str">
        <f>IFERROR(VLOOKUP(F1239,[1]Trainingsarten!$A$9:$N$84,12,FALSE),"")</f>
        <v/>
      </c>
      <c r="Q1239" s="2069" t="s">
        <v>14</v>
      </c>
      <c r="R1239" s="2070" t="str">
        <f>IFERROR(VLOOKUP(F1239,[1]Trainingsarten!$A$9:$N$84,14,FALSE),"")</f>
        <v/>
      </c>
      <c r="S1239" s="1991" t="str">
        <f t="shared" si="168"/>
        <v/>
      </c>
      <c r="T1239" s="1989">
        <f t="shared" si="166"/>
        <v>15.371906030666691</v>
      </c>
      <c r="U1239" s="1989">
        <f t="shared" si="164"/>
        <v>25.287565417647649</v>
      </c>
      <c r="V1239" s="1989">
        <f t="shared" si="165"/>
        <v>7.9704449367718162</v>
      </c>
      <c r="W1239" s="2071">
        <f t="shared" si="162"/>
        <v>0.60788398474844751</v>
      </c>
      <c r="X1239" s="1987"/>
      <c r="Y1239" s="1988"/>
      <c r="AA1239" s="1990"/>
      <c r="AB1239" s="1991"/>
    </row>
    <row r="1240" spans="2:28" ht="16" thickBot="1" x14ac:dyDescent="0.25">
      <c r="B1240" s="33">
        <f>SUM(H1238:H1244)</f>
        <v>10.38</v>
      </c>
      <c r="C1240" s="2060">
        <v>44328</v>
      </c>
      <c r="D1240" s="1989"/>
      <c r="E1240" s="2335"/>
      <c r="F1240" s="1993"/>
      <c r="G1240" s="2061"/>
      <c r="H1240" s="2062" t="str">
        <f>IFERROR(VLOOKUP(F1240,[1]Trainingsarten!$A$9:$K$84,10,FALSE),"")</f>
        <v/>
      </c>
      <c r="I1240" s="2063" t="str">
        <f t="shared" si="167"/>
        <v/>
      </c>
      <c r="J1240" s="2064"/>
      <c r="K1240" s="2065" t="str">
        <f>IFERROR(VLOOKUP(F1240,[1]Trainingsarten!$A$9:$K$84,11,FALSE),"0")</f>
        <v>0</v>
      </c>
      <c r="L1240" s="2066"/>
      <c r="M1240" s="2064"/>
      <c r="N1240" s="1919" t="str">
        <f t="shared" si="163"/>
        <v/>
      </c>
      <c r="O1240" s="2067"/>
      <c r="P1240" s="2068" t="str">
        <f>IFERROR(VLOOKUP(F1240,[1]Trainingsarten!$A$9:$N$84,12,FALSE),"")</f>
        <v/>
      </c>
      <c r="Q1240" s="2069" t="s">
        <v>14</v>
      </c>
      <c r="R1240" s="2070" t="str">
        <f>IFERROR(VLOOKUP(F1240,[1]Trainingsarten!$A$9:$N$84,14,FALSE),"")</f>
        <v/>
      </c>
      <c r="S1240" s="1991" t="str">
        <f t="shared" si="168"/>
        <v/>
      </c>
      <c r="T1240" s="1989">
        <f t="shared" si="166"/>
        <v>13.175919454857164</v>
      </c>
      <c r="U1240" s="1989">
        <f t="shared" si="164"/>
        <v>24.685480526751277</v>
      </c>
      <c r="V1240" s="1989">
        <f t="shared" si="165"/>
        <v>9.9156593869809573</v>
      </c>
      <c r="W1240" s="2071">
        <f t="shared" si="162"/>
        <v>0.5337517914864417</v>
      </c>
      <c r="X1240" s="1987"/>
      <c r="Y1240" s="1988"/>
      <c r="AA1240" s="1990"/>
      <c r="AB1240" s="1991"/>
    </row>
    <row r="1241" spans="2:28" x14ac:dyDescent="0.2">
      <c r="B1241" s="2072" t="s">
        <v>9</v>
      </c>
      <c r="C1241" s="2060">
        <v>44329</v>
      </c>
      <c r="D1241" s="1989"/>
      <c r="E1241" s="2335"/>
      <c r="F1241" s="1993"/>
      <c r="G1241" s="2061"/>
      <c r="H1241" s="2062" t="str">
        <f>IFERROR(VLOOKUP(F1241,[1]Trainingsarten!$A$9:$K$84,10,FALSE),"")</f>
        <v/>
      </c>
      <c r="I1241" s="2063" t="str">
        <f t="shared" si="167"/>
        <v/>
      </c>
      <c r="J1241" s="2064"/>
      <c r="K1241" s="2065" t="str">
        <f>IFERROR(VLOOKUP(F1241,[1]Trainingsarten!$A$9:$K$84,11,FALSE),"0")</f>
        <v>0</v>
      </c>
      <c r="L1241" s="2066"/>
      <c r="M1241" s="2064"/>
      <c r="N1241" s="1919" t="str">
        <f t="shared" si="163"/>
        <v/>
      </c>
      <c r="O1241" s="2067"/>
      <c r="P1241" s="2068" t="str">
        <f>IFERROR(VLOOKUP(F1241,[1]Trainingsarten!$A$9:$N$84,12,FALSE),"")</f>
        <v/>
      </c>
      <c r="Q1241" s="2069" t="s">
        <v>14</v>
      </c>
      <c r="R1241" s="2070" t="str">
        <f>IFERROR(VLOOKUP(F1241,[1]Trainingsarten!$A$9:$N$84,14,FALSE),"")</f>
        <v/>
      </c>
      <c r="S1241" s="1991" t="str">
        <f t="shared" si="168"/>
        <v/>
      </c>
      <c r="T1241" s="1989">
        <f t="shared" si="166"/>
        <v>11.293645247020427</v>
      </c>
      <c r="U1241" s="1989">
        <f t="shared" si="164"/>
        <v>24.097730990400056</v>
      </c>
      <c r="V1241" s="1989">
        <f t="shared" si="165"/>
        <v>11.509561071894113</v>
      </c>
      <c r="W1241" s="2071">
        <f t="shared" si="162"/>
        <v>0.46866010959785126</v>
      </c>
      <c r="X1241" s="1987"/>
      <c r="Y1241" s="1988"/>
      <c r="AA1241" s="1990"/>
      <c r="AB1241" s="1991"/>
    </row>
    <row r="1242" spans="2:28" ht="16" thickBot="1" x14ac:dyDescent="0.25">
      <c r="B1242" s="2073">
        <f>SUM(K1238:K1244)</f>
        <v>57</v>
      </c>
      <c r="C1242" s="2060">
        <v>44330</v>
      </c>
      <c r="D1242" s="1989">
        <v>62</v>
      </c>
      <c r="E1242" s="2335" t="s">
        <v>288</v>
      </c>
      <c r="F1242" s="1993" t="s">
        <v>296</v>
      </c>
      <c r="G1242" s="2061">
        <v>4.3611111111111107E-2</v>
      </c>
      <c r="H1242" s="2062">
        <v>10.38</v>
      </c>
      <c r="I1242" s="2063">
        <f t="shared" si="167"/>
        <v>4.2014557910511662E-3</v>
      </c>
      <c r="J1242" s="2064">
        <v>124</v>
      </c>
      <c r="K1242" s="2065">
        <v>57</v>
      </c>
      <c r="L1242" s="2066">
        <v>194</v>
      </c>
      <c r="M1242" s="2064">
        <v>34</v>
      </c>
      <c r="N1242" s="1919">
        <f t="shared" si="163"/>
        <v>1.0510913639893018</v>
      </c>
      <c r="O1242" s="2067" t="s">
        <v>302</v>
      </c>
      <c r="P1242" s="2068">
        <f>IFERROR(VLOOKUP(F1242,[1]Trainingsarten!$A$9:$N$84,12,FALSE),"")</f>
        <v>178.5</v>
      </c>
      <c r="Q1242" s="2069" t="s">
        <v>14</v>
      </c>
      <c r="R1242" s="2070">
        <f>IFERROR(VLOOKUP(F1242,[1]Trainingsarten!$A$9:$N$84,14,FALSE),"")</f>
        <v>204</v>
      </c>
      <c r="S1242" s="1991">
        <f t="shared" si="168"/>
        <v>1.564516129032258</v>
      </c>
      <c r="T1242" s="1989">
        <f t="shared" si="166"/>
        <v>17.823124497446081</v>
      </c>
      <c r="U1242" s="1989">
        <f t="shared" si="164"/>
        <v>24.881118347771483</v>
      </c>
      <c r="V1242" s="1989">
        <f t="shared" si="165"/>
        <v>12.804085743379629</v>
      </c>
      <c r="W1242" s="2071">
        <f t="shared" si="162"/>
        <v>0.71633132596077365</v>
      </c>
      <c r="X1242" s="1987"/>
      <c r="Y1242" s="1988"/>
      <c r="AA1242" s="1990"/>
      <c r="AB1242" s="1991"/>
    </row>
    <row r="1243" spans="2:28" x14ac:dyDescent="0.2">
      <c r="B1243" s="2074" t="s">
        <v>27</v>
      </c>
      <c r="C1243" s="2060">
        <v>44331</v>
      </c>
      <c r="D1243" s="1989"/>
      <c r="E1243" s="2335"/>
      <c r="F1243" s="1993"/>
      <c r="G1243" s="2061"/>
      <c r="H1243" s="2062" t="str">
        <f>IFERROR(VLOOKUP(F1243,[1]Trainingsarten!$A$9:$K$84,10,FALSE),"")</f>
        <v/>
      </c>
      <c r="I1243" s="2063" t="str">
        <f t="shared" si="167"/>
        <v/>
      </c>
      <c r="J1243" s="2064"/>
      <c r="K1243" s="2065" t="str">
        <f>IFERROR(VLOOKUP(F1243,[1]Trainingsarten!$A$9:$K$84,11,FALSE),"0")</f>
        <v>0</v>
      </c>
      <c r="L1243" s="2066"/>
      <c r="M1243" s="2064"/>
      <c r="N1243" s="1919" t="str">
        <f t="shared" si="163"/>
        <v/>
      </c>
      <c r="O1243" s="2067"/>
      <c r="P1243" s="2068" t="str">
        <f>IFERROR(VLOOKUP(F1243,[1]Trainingsarten!$A$9:$N$84,12,FALSE),"")</f>
        <v/>
      </c>
      <c r="Q1243" s="2069" t="s">
        <v>14</v>
      </c>
      <c r="R1243" s="2070" t="str">
        <f>IFERROR(VLOOKUP(F1243,[1]Trainingsarten!$A$9:$N$84,14,FALSE),"")</f>
        <v/>
      </c>
      <c r="S1243" s="1991" t="str">
        <f t="shared" si="168"/>
        <v/>
      </c>
      <c r="T1243" s="1989">
        <f t="shared" si="166"/>
        <v>15.276963854953785</v>
      </c>
      <c r="U1243" s="1989">
        <f t="shared" si="164"/>
        <v>24.288710768062639</v>
      </c>
      <c r="V1243" s="1989">
        <f t="shared" si="165"/>
        <v>7.0579938503254027</v>
      </c>
      <c r="W1243" s="2071">
        <f t="shared" si="162"/>
        <v>0.62897384718506955</v>
      </c>
      <c r="X1243" s="1987"/>
      <c r="Y1243" s="1988"/>
      <c r="AA1243" s="1990"/>
      <c r="AB1243" s="1991"/>
    </row>
    <row r="1244" spans="2:28" ht="16" thickBot="1" x14ac:dyDescent="0.25">
      <c r="B1244" s="2075">
        <f>AVERAGE(W1238:W1244)</f>
        <v>0.60002615634595247</v>
      </c>
      <c r="C1244" s="2076">
        <v>44332</v>
      </c>
      <c r="D1244" s="1999"/>
      <c r="E1244" s="2342"/>
      <c r="F1244" s="2115"/>
      <c r="G1244" s="2078"/>
      <c r="H1244" s="2062" t="str">
        <f>IFERROR(VLOOKUP(F1244,[1]Trainingsarten!$A$9:$K$84,10,FALSE),"")</f>
        <v/>
      </c>
      <c r="I1244" s="2080" t="str">
        <f t="shared" si="167"/>
        <v/>
      </c>
      <c r="J1244" s="2081"/>
      <c r="K1244" s="2065" t="str">
        <f>IFERROR(VLOOKUP(F1244,[1]Trainingsarten!$A$9:$K$84,11,FALSE),"0")</f>
        <v>0</v>
      </c>
      <c r="L1244" s="1970"/>
      <c r="M1244" s="2081"/>
      <c r="N1244" s="1948" t="str">
        <f t="shared" si="163"/>
        <v/>
      </c>
      <c r="O1244" s="2083"/>
      <c r="P1244" s="90" t="str">
        <f>IFERROR(VLOOKUP(F1244,[1]Trainingsarten!$A$9:$N$84,12,FALSE),"")</f>
        <v/>
      </c>
      <c r="Q1244" s="91" t="s">
        <v>14</v>
      </c>
      <c r="R1244" s="2084" t="str">
        <f>IFERROR(VLOOKUP(F1244,[1]Trainingsarten!$A$9:$N$84,14,FALSE),"")</f>
        <v/>
      </c>
      <c r="S1244" s="2085" t="str">
        <f t="shared" si="168"/>
        <v/>
      </c>
      <c r="T1244" s="1999">
        <f t="shared" si="166"/>
        <v>13.094540447103244</v>
      </c>
      <c r="U1244" s="1999">
        <f t="shared" si="164"/>
        <v>23.710408130727814</v>
      </c>
      <c r="V1244" s="1999">
        <f t="shared" si="165"/>
        <v>9.0117469131088548</v>
      </c>
      <c r="W1244" s="94">
        <f t="shared" si="162"/>
        <v>0.55226971947957326</v>
      </c>
      <c r="X1244" s="1987"/>
      <c r="Y1244" s="1988"/>
      <c r="AA1244" s="1990"/>
      <c r="AB1244" s="1991"/>
    </row>
    <row r="1245" spans="2:28" ht="16" thickBot="1" x14ac:dyDescent="0.25">
      <c r="B1245" s="1841">
        <f>B1238+1</f>
        <v>20</v>
      </c>
      <c r="C1245" s="2050">
        <v>44333</v>
      </c>
      <c r="D1245" s="1843">
        <v>63</v>
      </c>
      <c r="E1245" s="2322" t="s">
        <v>288</v>
      </c>
      <c r="F1245" s="2051" t="s">
        <v>278</v>
      </c>
      <c r="G1245" s="2052">
        <v>4.3692129629629629E-2</v>
      </c>
      <c r="H1245" s="2053">
        <v>10.46</v>
      </c>
      <c r="I1245" s="2054">
        <f t="shared" si="167"/>
        <v>4.1770678422208057E-3</v>
      </c>
      <c r="J1245" s="2055">
        <v>131</v>
      </c>
      <c r="K1245" s="2056">
        <v>57</v>
      </c>
      <c r="L1245" s="2057">
        <v>195</v>
      </c>
      <c r="M1245" s="2055">
        <v>36</v>
      </c>
      <c r="N1245" s="1852">
        <f t="shared" si="163"/>
        <v>1.0503767015781513</v>
      </c>
      <c r="O1245" s="2058" t="s">
        <v>302</v>
      </c>
      <c r="P1245" s="1854">
        <f>IFERROR(VLOOKUP(F1245,[1]Trainingsarten!$A$9:$N$84,12,FALSE),"")</f>
        <v>205</v>
      </c>
      <c r="Q1245" s="1855" t="s">
        <v>14</v>
      </c>
      <c r="R1245" s="2059">
        <f>IFERROR(VLOOKUP(F1245,[1]Trainingsarten!$A$9:$N$84,14,FALSE),"")</f>
        <v>224.4</v>
      </c>
      <c r="S1245" s="1856">
        <f t="shared" si="168"/>
        <v>1.4885496183206106</v>
      </c>
      <c r="T1245" s="1843">
        <f t="shared" si="166"/>
        <v>19.366748954659922</v>
      </c>
      <c r="U1245" s="1843">
        <f t="shared" si="164"/>
        <v>24.50301746094858</v>
      </c>
      <c r="V1245" s="1843">
        <f t="shared" si="165"/>
        <v>10.61586768362457</v>
      </c>
      <c r="W1245" s="2042">
        <f t="shared" si="162"/>
        <v>0.7903822043764801</v>
      </c>
      <c r="X1245" s="1987"/>
      <c r="Y1245" s="1988"/>
      <c r="AA1245" s="1990"/>
      <c r="AB1245" s="1991"/>
    </row>
    <row r="1246" spans="2:28" x14ac:dyDescent="0.2">
      <c r="B1246" s="1859" t="s">
        <v>26</v>
      </c>
      <c r="C1246" s="2060">
        <v>44334</v>
      </c>
      <c r="D1246" s="1989"/>
      <c r="E1246" s="2335"/>
      <c r="F1246" s="1993"/>
      <c r="G1246" s="2061"/>
      <c r="H1246" s="2062" t="str">
        <f>IFERROR(VLOOKUP(F1246,[1]Trainingsarten!$A$9:$K$84,10,FALSE),"")</f>
        <v/>
      </c>
      <c r="I1246" s="2063" t="str">
        <f t="shared" si="167"/>
        <v/>
      </c>
      <c r="J1246" s="2064"/>
      <c r="K1246" s="2065" t="str">
        <f>IFERROR(VLOOKUP(F1246,[1]Trainingsarten!$A$9:$K$84,11,FALSE),"0")</f>
        <v>0</v>
      </c>
      <c r="L1246" s="2066"/>
      <c r="M1246" s="2064"/>
      <c r="N1246" s="1919" t="str">
        <f t="shared" si="163"/>
        <v/>
      </c>
      <c r="O1246" s="2067"/>
      <c r="P1246" s="2068" t="str">
        <f>IFERROR(VLOOKUP(F1246,[1]Trainingsarten!$A$9:$N$84,12,FALSE),"")</f>
        <v/>
      </c>
      <c r="Q1246" s="2069" t="s">
        <v>14</v>
      </c>
      <c r="R1246" s="2070" t="str">
        <f>IFERROR(VLOOKUP(F1246,[1]Trainingsarten!$A$9:$N$84,14,FALSE),"")</f>
        <v/>
      </c>
      <c r="S1246" s="1991" t="str">
        <f t="shared" si="168"/>
        <v/>
      </c>
      <c r="T1246" s="1989">
        <f t="shared" si="166"/>
        <v>16.600070532565649</v>
      </c>
      <c r="U1246" s="1989">
        <f t="shared" si="164"/>
        <v>23.919612283306947</v>
      </c>
      <c r="V1246" s="1989">
        <f t="shared" si="165"/>
        <v>5.1362685062886584</v>
      </c>
      <c r="W1246" s="2071">
        <f t="shared" si="162"/>
        <v>0.69399413067203142</v>
      </c>
      <c r="X1246" s="1987"/>
      <c r="Y1246" s="1988"/>
      <c r="AA1246" s="1990"/>
      <c r="AB1246" s="1991"/>
    </row>
    <row r="1247" spans="2:28" ht="16" thickBot="1" x14ac:dyDescent="0.25">
      <c r="B1247" s="33">
        <f>SUM(H1245:H1251)</f>
        <v>30.990000000000002</v>
      </c>
      <c r="C1247" s="2060">
        <v>44335</v>
      </c>
      <c r="D1247" s="1989">
        <v>64</v>
      </c>
      <c r="E1247" s="2335" t="s">
        <v>288</v>
      </c>
      <c r="F1247" s="1993" t="s">
        <v>278</v>
      </c>
      <c r="G1247" s="2061">
        <v>3.9675925925925927E-2</v>
      </c>
      <c r="H1247" s="2062">
        <v>9.99</v>
      </c>
      <c r="I1247" s="2063">
        <f t="shared" si="167"/>
        <v>3.9715641567493421E-3</v>
      </c>
      <c r="J1247" s="2064">
        <v>137</v>
      </c>
      <c r="K1247" s="2065">
        <v>58</v>
      </c>
      <c r="L1247" s="2066">
        <v>206</v>
      </c>
      <c r="M1247" s="2064">
        <v>25</v>
      </c>
      <c r="N1247" s="1919">
        <f t="shared" si="163"/>
        <v>1.0550371266789176</v>
      </c>
      <c r="O1247" s="2067" t="s">
        <v>310</v>
      </c>
      <c r="P1247" s="2068">
        <f>IFERROR(VLOOKUP(F1247,[1]Trainingsarten!$A$9:$N$84,12,FALSE),"")</f>
        <v>205</v>
      </c>
      <c r="Q1247" s="2069" t="s">
        <v>14</v>
      </c>
      <c r="R1247" s="2070">
        <f>IFERROR(VLOOKUP(F1247,[1]Trainingsarten!$A$9:$N$84,14,FALSE),"")</f>
        <v>224.4</v>
      </c>
      <c r="S1247" s="1991">
        <f t="shared" si="168"/>
        <v>1.5036496350364963</v>
      </c>
      <c r="T1247" s="1989">
        <f t="shared" si="166"/>
        <v>22.514346170770555</v>
      </c>
      <c r="U1247" s="1989">
        <f t="shared" si="164"/>
        <v>24.731050086085354</v>
      </c>
      <c r="V1247" s="1989">
        <f t="shared" si="165"/>
        <v>7.3195417507412976</v>
      </c>
      <c r="W1247" s="2071">
        <f t="shared" si="162"/>
        <v>0.91036757810126301</v>
      </c>
      <c r="X1247" s="1987"/>
      <c r="Y1247" s="1988"/>
      <c r="AA1247" s="1990"/>
      <c r="AB1247" s="1991"/>
    </row>
    <row r="1248" spans="2:28" x14ac:dyDescent="0.2">
      <c r="B1248" s="2072" t="s">
        <v>9</v>
      </c>
      <c r="C1248" s="2060">
        <v>44336</v>
      </c>
      <c r="D1248" s="1989"/>
      <c r="E1248" s="2335"/>
      <c r="F1248" s="1993"/>
      <c r="G1248" s="2061"/>
      <c r="H1248" s="2062" t="str">
        <f>IFERROR(VLOOKUP(F1248,[1]Trainingsarten!$A$9:$K$84,10,FALSE),"")</f>
        <v/>
      </c>
      <c r="I1248" s="2063" t="str">
        <f t="shared" si="167"/>
        <v/>
      </c>
      <c r="J1248" s="2064"/>
      <c r="K1248" s="2065" t="str">
        <f>IFERROR(VLOOKUP(F1248,[1]Trainingsarten!$A$9:$K$84,11,FALSE),"0")</f>
        <v>0</v>
      </c>
      <c r="L1248" s="2066"/>
      <c r="M1248" s="2064"/>
      <c r="N1248" s="1919" t="str">
        <f t="shared" si="163"/>
        <v/>
      </c>
      <c r="O1248" s="2067"/>
      <c r="P1248" s="2068" t="str">
        <f>IFERROR(VLOOKUP(F1248,[1]Trainingsarten!$A$9:$N$84,12,FALSE),"")</f>
        <v/>
      </c>
      <c r="Q1248" s="2069" t="s">
        <v>14</v>
      </c>
      <c r="R1248" s="2070" t="str">
        <f>IFERROR(VLOOKUP(F1248,[1]Trainingsarten!$A$9:$N$84,14,FALSE),"")</f>
        <v/>
      </c>
      <c r="S1248" s="1991" t="str">
        <f t="shared" si="168"/>
        <v/>
      </c>
      <c r="T1248" s="1989">
        <f t="shared" si="166"/>
        <v>19.298011003517619</v>
      </c>
      <c r="U1248" s="1989">
        <f t="shared" si="164"/>
        <v>24.14221556022618</v>
      </c>
      <c r="V1248" s="1989">
        <f t="shared" si="165"/>
        <v>2.2167039153147989</v>
      </c>
      <c r="W1248" s="2071">
        <f t="shared" si="162"/>
        <v>0.79934714174745036</v>
      </c>
      <c r="X1248" s="1987"/>
      <c r="Y1248" s="1988"/>
      <c r="AA1248" s="1990"/>
      <c r="AB1248" s="1991"/>
    </row>
    <row r="1249" spans="2:28" ht="16" thickBot="1" x14ac:dyDescent="0.25">
      <c r="B1249" s="2073">
        <f>SUM(K1245:K1251)</f>
        <v>179</v>
      </c>
      <c r="C1249" s="2060">
        <v>44337</v>
      </c>
      <c r="D1249" s="1989"/>
      <c r="E1249" s="2335"/>
      <c r="F1249" s="1993"/>
      <c r="G1249" s="2061"/>
      <c r="H1249" s="2062" t="str">
        <f>IFERROR(VLOOKUP(F1249,[1]Trainingsarten!$A$9:$K$84,10,FALSE),"")</f>
        <v/>
      </c>
      <c r="I1249" s="2063" t="str">
        <f t="shared" si="167"/>
        <v/>
      </c>
      <c r="J1249" s="2064"/>
      <c r="K1249" s="2065" t="str">
        <f>IFERROR(VLOOKUP(F1249,[1]Trainingsarten!$A$9:$K$84,11,FALSE),"0")</f>
        <v>0</v>
      </c>
      <c r="L1249" s="2066"/>
      <c r="M1249" s="2064"/>
      <c r="N1249" s="1919" t="str">
        <f t="shared" si="163"/>
        <v/>
      </c>
      <c r="O1249" s="2067"/>
      <c r="P1249" s="2068" t="str">
        <f>IFERROR(VLOOKUP(F1249,[1]Trainingsarten!$A$9:$N$84,12,FALSE),"")</f>
        <v/>
      </c>
      <c r="Q1249" s="2069" t="s">
        <v>14</v>
      </c>
      <c r="R1249" s="2070" t="str">
        <f>IFERROR(VLOOKUP(F1249,[1]Trainingsarten!$A$9:$N$84,14,FALSE),"")</f>
        <v/>
      </c>
      <c r="S1249" s="1991" t="str">
        <f t="shared" si="168"/>
        <v/>
      </c>
      <c r="T1249" s="1989">
        <f t="shared" si="166"/>
        <v>16.541152288729389</v>
      </c>
      <c r="U1249" s="1989">
        <f t="shared" si="164"/>
        <v>23.567400904030318</v>
      </c>
      <c r="V1249" s="1989">
        <f t="shared" si="165"/>
        <v>4.8442045567085614</v>
      </c>
      <c r="W1249" s="2071">
        <f t="shared" si="162"/>
        <v>0.70186578299776137</v>
      </c>
      <c r="X1249" s="1987"/>
      <c r="Y1249" s="1988"/>
      <c r="AA1249" s="1990"/>
      <c r="AB1249" s="1991"/>
    </row>
    <row r="1250" spans="2:28" x14ac:dyDescent="0.2">
      <c r="B1250" s="2074" t="s">
        <v>27</v>
      </c>
      <c r="C1250" s="2060">
        <v>44338</v>
      </c>
      <c r="D1250" s="1989">
        <v>65</v>
      </c>
      <c r="E1250" s="2335" t="s">
        <v>40</v>
      </c>
      <c r="F1250" s="1993" t="s">
        <v>278</v>
      </c>
      <c r="G1250" s="2061">
        <v>4.0937500000000002E-2</v>
      </c>
      <c r="H1250" s="2062">
        <v>10.54</v>
      </c>
      <c r="I1250" s="2063">
        <f t="shared" si="167"/>
        <v>3.8840132827324481E-3</v>
      </c>
      <c r="J1250" s="2064">
        <v>149</v>
      </c>
      <c r="K1250" s="2065">
        <v>64</v>
      </c>
      <c r="L1250" s="2066">
        <v>213</v>
      </c>
      <c r="M1250" s="2064">
        <v>46</v>
      </c>
      <c r="N1250" s="1919">
        <f t="shared" si="163"/>
        <v>1.0668398991758477</v>
      </c>
      <c r="O1250" s="2067" t="s">
        <v>310</v>
      </c>
      <c r="P1250" s="2068">
        <f>IFERROR(VLOOKUP(F1250,[1]Trainingsarten!$A$9:$N$84,12,FALSE),"")</f>
        <v>205</v>
      </c>
      <c r="Q1250" s="2069" t="s">
        <v>14</v>
      </c>
      <c r="R1250" s="2070">
        <f>IFERROR(VLOOKUP(F1250,[1]Trainingsarten!$A$9:$N$84,14,FALSE),"")</f>
        <v>224.4</v>
      </c>
      <c r="S1250" s="1991">
        <f t="shared" si="168"/>
        <v>1.4295302013422819</v>
      </c>
      <c r="T1250" s="1989">
        <f t="shared" si="166"/>
        <v>23.320987676053761</v>
      </c>
      <c r="U1250" s="1989">
        <f t="shared" si="164"/>
        <v>24.53008183488674</v>
      </c>
      <c r="V1250" s="1989">
        <f t="shared" si="165"/>
        <v>7.0262486153009291</v>
      </c>
      <c r="W1250" s="2071">
        <f t="shared" si="162"/>
        <v>0.95070973806889614</v>
      </c>
      <c r="X1250" s="1987"/>
      <c r="Y1250" s="1988"/>
      <c r="AA1250" s="1990"/>
      <c r="AB1250" s="1991"/>
    </row>
    <row r="1251" spans="2:28" ht="16" thickBot="1" x14ac:dyDescent="0.25">
      <c r="B1251" s="2075">
        <f>AVERAGE(W1245:W1251)</f>
        <v>0.811633728867594</v>
      </c>
      <c r="C1251" s="2086">
        <v>44339</v>
      </c>
      <c r="D1251" s="1922"/>
      <c r="E1251" s="2326"/>
      <c r="F1251" s="1952"/>
      <c r="G1251" s="2087"/>
      <c r="H1251" s="2088" t="str">
        <f>IFERROR(VLOOKUP(F1251,[1]Trainingsarten!$A$9:$K$84,10,FALSE),"")</f>
        <v/>
      </c>
      <c r="I1251" s="2089" t="str">
        <f t="shared" si="167"/>
        <v/>
      </c>
      <c r="J1251" s="1973"/>
      <c r="K1251" s="2090" t="str">
        <f>IFERROR(VLOOKUP(F1251,[1]Trainingsarten!$A$9:$K$84,11,FALSE),"0")</f>
        <v>0</v>
      </c>
      <c r="L1251" s="2091"/>
      <c r="M1251" s="1973"/>
      <c r="N1251" s="1930" t="str">
        <f t="shared" si="163"/>
        <v/>
      </c>
      <c r="O1251" s="2092"/>
      <c r="P1251" s="2093" t="str">
        <f>IFERROR(VLOOKUP(F1251,[1]Trainingsarten!$A$9:$N$84,12,FALSE),"")</f>
        <v/>
      </c>
      <c r="Q1251" s="2094" t="s">
        <v>14</v>
      </c>
      <c r="R1251" s="2095" t="str">
        <f>IFERROR(VLOOKUP(F1251,[1]Trainingsarten!$A$9:$N$84,14,FALSE),"")</f>
        <v/>
      </c>
      <c r="S1251" s="1932" t="str">
        <f t="shared" si="168"/>
        <v/>
      </c>
      <c r="T1251" s="1922">
        <f t="shared" si="166"/>
        <v>19.98941800804608</v>
      </c>
      <c r="U1251" s="1922">
        <f t="shared" si="164"/>
        <v>23.946032267389437</v>
      </c>
      <c r="V1251" s="1922">
        <f t="shared" si="165"/>
        <v>1.2090941588329791</v>
      </c>
      <c r="W1251" s="2096">
        <f t="shared" si="162"/>
        <v>0.83476952610927468</v>
      </c>
      <c r="X1251" s="1987"/>
      <c r="Y1251" s="1988"/>
      <c r="AA1251" s="1990"/>
      <c r="AB1251" s="1991"/>
    </row>
    <row r="1252" spans="2:28" ht="16" thickBot="1" x14ac:dyDescent="0.25">
      <c r="B1252" s="1841">
        <f>B1245+1</f>
        <v>21</v>
      </c>
      <c r="C1252" s="2097">
        <v>44340</v>
      </c>
      <c r="D1252" s="60"/>
      <c r="E1252" s="2247"/>
      <c r="F1252" s="2115"/>
      <c r="G1252" s="2098"/>
      <c r="H1252" s="2062" t="str">
        <f>IFERROR(VLOOKUP(F1252,[1]Trainingsarten!$A$9:$K$84,10,FALSE),"")</f>
        <v/>
      </c>
      <c r="I1252" s="2100" t="str">
        <f t="shared" si="167"/>
        <v/>
      </c>
      <c r="J1252" s="545"/>
      <c r="K1252" s="2065" t="str">
        <f>IFERROR(VLOOKUP(F1252,[1]Trainingsarten!$A$9:$K$84,11,FALSE),"0")</f>
        <v>0</v>
      </c>
      <c r="L1252" s="2102"/>
      <c r="M1252" s="545"/>
      <c r="N1252" s="69" t="str">
        <f t="shared" si="163"/>
        <v/>
      </c>
      <c r="O1252" s="2103"/>
      <c r="P1252" s="347" t="str">
        <f>IFERROR(VLOOKUP(F1252,[1]Trainingsarten!$A$9:$N$84,12,FALSE),"")</f>
        <v/>
      </c>
      <c r="Q1252" s="72" t="s">
        <v>14</v>
      </c>
      <c r="R1252" s="2104" t="str">
        <f>IFERROR(VLOOKUP(F1252,[1]Trainingsarten!$A$9:$N$84,14,FALSE),"")</f>
        <v/>
      </c>
      <c r="S1252" s="2012" t="str">
        <f t="shared" si="168"/>
        <v/>
      </c>
      <c r="T1252" s="60">
        <f t="shared" si="166"/>
        <v>17.133786864039497</v>
      </c>
      <c r="U1252" s="60">
        <f t="shared" si="164"/>
        <v>23.375888641975404</v>
      </c>
      <c r="V1252" s="60">
        <f t="shared" si="165"/>
        <v>3.9566142593433575</v>
      </c>
      <c r="W1252" s="350">
        <f t="shared" si="162"/>
        <v>0.73296836438863133</v>
      </c>
      <c r="X1252" s="1987"/>
      <c r="Y1252" s="1988"/>
      <c r="AA1252" s="1990"/>
      <c r="AB1252" s="1991"/>
    </row>
    <row r="1253" spans="2:28" x14ac:dyDescent="0.2">
      <c r="B1253" s="1840" t="s">
        <v>26</v>
      </c>
      <c r="C1253" s="2060">
        <v>44341</v>
      </c>
      <c r="D1253" s="1989"/>
      <c r="E1253" s="2335"/>
      <c r="F1253" s="1993"/>
      <c r="G1253" s="2061"/>
      <c r="H1253" s="2062" t="str">
        <f>IFERROR(VLOOKUP(F1253,[1]Trainingsarten!$A$9:$K$84,10,FALSE),"")</f>
        <v/>
      </c>
      <c r="I1253" s="2063" t="str">
        <f t="shared" si="167"/>
        <v/>
      </c>
      <c r="J1253" s="2064"/>
      <c r="K1253" s="2065" t="str">
        <f>IFERROR(VLOOKUP(F1253,[1]Trainingsarten!$A$9:$K$84,11,FALSE),"0")</f>
        <v>0</v>
      </c>
      <c r="L1253" s="2066"/>
      <c r="M1253" s="2064"/>
      <c r="N1253" s="1919" t="str">
        <f t="shared" si="163"/>
        <v/>
      </c>
      <c r="O1253" s="2067"/>
      <c r="P1253" s="2068" t="str">
        <f>IFERROR(VLOOKUP(F1253,[1]Trainingsarten!$A$9:$N$84,12,FALSE),"")</f>
        <v/>
      </c>
      <c r="Q1253" s="2069" t="s">
        <v>14</v>
      </c>
      <c r="R1253" s="2070" t="str">
        <f>IFERROR(VLOOKUP(F1253,[1]Trainingsarten!$A$9:$N$84,14,FALSE),"")</f>
        <v/>
      </c>
      <c r="S1253" s="1991" t="str">
        <f t="shared" si="168"/>
        <v/>
      </c>
      <c r="T1253" s="1989">
        <f t="shared" si="166"/>
        <v>14.686103026319568</v>
      </c>
      <c r="U1253" s="1989">
        <f t="shared" si="164"/>
        <v>22.819319864785513</v>
      </c>
      <c r="V1253" s="1989">
        <f t="shared" si="165"/>
        <v>6.2421017779359076</v>
      </c>
      <c r="W1253" s="2071">
        <f t="shared" si="162"/>
        <v>0.6435819784875787</v>
      </c>
      <c r="X1253" s="1987"/>
      <c r="Y1253" s="1988"/>
      <c r="AA1253" s="1990"/>
      <c r="AB1253" s="1991"/>
    </row>
    <row r="1254" spans="2:28" ht="16" thickBot="1" x14ac:dyDescent="0.25">
      <c r="B1254" s="33">
        <f>SUM(H1252:H1258)</f>
        <v>21.6</v>
      </c>
      <c r="C1254" s="2060">
        <v>44342</v>
      </c>
      <c r="D1254" s="1989"/>
      <c r="E1254" s="2335"/>
      <c r="F1254" s="1993"/>
      <c r="G1254" s="2061"/>
      <c r="H1254" s="2062" t="str">
        <f>IFERROR(VLOOKUP(F1254,[1]Trainingsarten!$A$9:$K$84,10,FALSE),"")</f>
        <v/>
      </c>
      <c r="I1254" s="2063" t="str">
        <f t="shared" si="167"/>
        <v/>
      </c>
      <c r="J1254" s="2064"/>
      <c r="K1254" s="2065" t="str">
        <f>IFERROR(VLOOKUP(F1254,[1]Trainingsarten!$A$9:$K$84,11,FALSE),"0")</f>
        <v>0</v>
      </c>
      <c r="L1254" s="2066"/>
      <c r="M1254" s="2064"/>
      <c r="N1254" s="1919" t="str">
        <f t="shared" si="163"/>
        <v/>
      </c>
      <c r="O1254" s="2067"/>
      <c r="P1254" s="2068" t="str">
        <f>IFERROR(VLOOKUP(F1254,[1]Trainingsarten!$A$9:$N$84,12,FALSE),"")</f>
        <v/>
      </c>
      <c r="Q1254" s="2069" t="s">
        <v>14</v>
      </c>
      <c r="R1254" s="2070" t="str">
        <f>IFERROR(VLOOKUP(F1254,[1]Trainingsarten!$A$9:$N$84,14,FALSE),"")</f>
        <v/>
      </c>
      <c r="S1254" s="1991" t="str">
        <f t="shared" si="168"/>
        <v/>
      </c>
      <c r="T1254" s="1989">
        <f t="shared" si="166"/>
        <v>12.588088308273916</v>
      </c>
      <c r="U1254" s="1989">
        <f t="shared" si="164"/>
        <v>22.276002725147762</v>
      </c>
      <c r="V1254" s="1989">
        <f t="shared" si="165"/>
        <v>8.1332168384659447</v>
      </c>
      <c r="W1254" s="2071">
        <f t="shared" si="162"/>
        <v>0.56509637135494717</v>
      </c>
      <c r="X1254" s="1987"/>
      <c r="Y1254" s="1988"/>
      <c r="AA1254" s="1990"/>
      <c r="AB1254" s="1991"/>
    </row>
    <row r="1255" spans="2:28" x14ac:dyDescent="0.2">
      <c r="B1255" s="2072" t="s">
        <v>9</v>
      </c>
      <c r="C1255" s="2060">
        <v>44343</v>
      </c>
      <c r="D1255" s="1989">
        <v>66</v>
      </c>
      <c r="E1255" s="2335" t="s">
        <v>288</v>
      </c>
      <c r="F1255" s="1993" t="s">
        <v>278</v>
      </c>
      <c r="G1255" s="2061">
        <v>4.4849537037037035E-2</v>
      </c>
      <c r="H1255" s="2062">
        <v>11</v>
      </c>
      <c r="I1255" s="2063">
        <f t="shared" si="167"/>
        <v>4.0772306397306394E-3</v>
      </c>
      <c r="J1255" s="2064">
        <v>139</v>
      </c>
      <c r="K1255" s="2065">
        <v>63</v>
      </c>
      <c r="L1255" s="2066">
        <v>201</v>
      </c>
      <c r="M1255" s="2064">
        <v>34</v>
      </c>
      <c r="N1255" s="1919">
        <f t="shared" si="163"/>
        <v>1.0568181818181817</v>
      </c>
      <c r="O1255" s="2067" t="s">
        <v>310</v>
      </c>
      <c r="P1255" s="2068">
        <f>IFERROR(VLOOKUP(F1255,[1]Trainingsarten!$A$9:$N$84,12,FALSE),"")</f>
        <v>205</v>
      </c>
      <c r="Q1255" s="2069" t="s">
        <v>14</v>
      </c>
      <c r="R1255" s="2070">
        <f>IFERROR(VLOOKUP(F1255,[1]Trainingsarten!$A$9:$N$84,14,FALSE),"")</f>
        <v>224.4</v>
      </c>
      <c r="S1255" s="1991">
        <f t="shared" si="168"/>
        <v>1.4460431654676258</v>
      </c>
      <c r="T1255" s="1989">
        <f t="shared" si="166"/>
        <v>19.789789978520499</v>
      </c>
      <c r="U1255" s="1989">
        <f t="shared" si="164"/>
        <v>23.245621707882339</v>
      </c>
      <c r="V1255" s="1989">
        <f t="shared" si="165"/>
        <v>9.6879144168738467</v>
      </c>
      <c r="W1255" s="2071">
        <f t="shared" si="162"/>
        <v>0.85133408033608304</v>
      </c>
      <c r="X1255" s="1987"/>
      <c r="Y1255" s="1988"/>
      <c r="AA1255" s="1990"/>
      <c r="AB1255" s="1991"/>
    </row>
    <row r="1256" spans="2:28" ht="16" thickBot="1" x14ac:dyDescent="0.25">
      <c r="B1256" s="2073">
        <f>SUM(K1252:K1258)</f>
        <v>127</v>
      </c>
      <c r="C1256" s="2060">
        <v>44344</v>
      </c>
      <c r="D1256" s="1989"/>
      <c r="E1256" s="2335"/>
      <c r="F1256" s="1993"/>
      <c r="G1256" s="2061"/>
      <c r="H1256" s="2062" t="str">
        <f>IFERROR(VLOOKUP(F1256,[1]Trainingsarten!$A$9:$K$84,10,FALSE),"")</f>
        <v/>
      </c>
      <c r="I1256" s="2063" t="str">
        <f t="shared" si="167"/>
        <v/>
      </c>
      <c r="J1256" s="2064"/>
      <c r="K1256" s="2065" t="str">
        <f>IFERROR(VLOOKUP(F1256,[1]Trainingsarten!$A$9:$K$84,11,FALSE),"0")</f>
        <v>0</v>
      </c>
      <c r="L1256" s="2066"/>
      <c r="M1256" s="2064"/>
      <c r="N1256" s="1919" t="str">
        <f t="shared" si="163"/>
        <v/>
      </c>
      <c r="O1256" s="2067"/>
      <c r="P1256" s="2068" t="str">
        <f>IFERROR(VLOOKUP(F1256,[1]Trainingsarten!$A$9:$N$84,12,FALSE),"")</f>
        <v/>
      </c>
      <c r="Q1256" s="2069" t="s">
        <v>14</v>
      </c>
      <c r="R1256" s="2070" t="str">
        <f>IFERROR(VLOOKUP(F1256,[1]Trainingsarten!$A$9:$N$84,14,FALSE),"")</f>
        <v/>
      </c>
      <c r="S1256" s="1991" t="str">
        <f t="shared" si="168"/>
        <v/>
      </c>
      <c r="T1256" s="1989">
        <f t="shared" si="166"/>
        <v>16.962677124446142</v>
      </c>
      <c r="U1256" s="1989">
        <f t="shared" si="164"/>
        <v>22.692154524361332</v>
      </c>
      <c r="V1256" s="1989">
        <f t="shared" si="165"/>
        <v>3.4558317293618401</v>
      </c>
      <c r="W1256" s="2071">
        <f t="shared" si="162"/>
        <v>0.74751285102680454</v>
      </c>
      <c r="X1256" s="1987"/>
      <c r="Y1256" s="1988"/>
      <c r="AA1256" s="1990"/>
      <c r="AB1256" s="1991"/>
    </row>
    <row r="1257" spans="2:28" x14ac:dyDescent="0.2">
      <c r="B1257" s="2074" t="s">
        <v>27</v>
      </c>
      <c r="C1257" s="2060">
        <v>44345</v>
      </c>
      <c r="D1257" s="1989">
        <v>67</v>
      </c>
      <c r="E1257" s="2335" t="s">
        <v>40</v>
      </c>
      <c r="F1257" s="1993" t="s">
        <v>278</v>
      </c>
      <c r="G1257" s="2061">
        <v>4.0787037037037038E-2</v>
      </c>
      <c r="H1257" s="2062">
        <v>10.6</v>
      </c>
      <c r="I1257" s="2063">
        <f t="shared" si="167"/>
        <v>3.8478336827393435E-3</v>
      </c>
      <c r="J1257" s="2064">
        <v>141</v>
      </c>
      <c r="K1257" s="2065">
        <v>64</v>
      </c>
      <c r="L1257" s="2066">
        <v>214</v>
      </c>
      <c r="M1257" s="2064">
        <v>36</v>
      </c>
      <c r="N1257" s="1919">
        <f t="shared" si="163"/>
        <v>1.061864263587722</v>
      </c>
      <c r="O1257" s="2067" t="s">
        <v>310</v>
      </c>
      <c r="P1257" s="2068">
        <f>IFERROR(VLOOKUP(F1257,[1]Trainingsarten!$A$9:$N$84,12,FALSE),"")</f>
        <v>205</v>
      </c>
      <c r="Q1257" s="2069" t="s">
        <v>14</v>
      </c>
      <c r="R1257" s="2070">
        <f>IFERROR(VLOOKUP(F1257,[1]Trainingsarten!$A$9:$N$84,14,FALSE),"")</f>
        <v>224.4</v>
      </c>
      <c r="S1257" s="1991">
        <f t="shared" si="168"/>
        <v>1.5177304964539007</v>
      </c>
      <c r="T1257" s="1989">
        <f t="shared" si="166"/>
        <v>23.682294678096692</v>
      </c>
      <c r="U1257" s="1989">
        <f t="shared" si="164"/>
        <v>23.67567465473368</v>
      </c>
      <c r="V1257" s="1989">
        <f t="shared" si="165"/>
        <v>5.72947739991519</v>
      </c>
      <c r="W1257" s="2071">
        <f t="shared" ref="W1257:W1320" si="169">T1257/U1257</f>
        <v>1.0002796128709974</v>
      </c>
      <c r="X1257" s="1987"/>
      <c r="Y1257" s="1988"/>
      <c r="AA1257" s="1990"/>
      <c r="AB1257" s="1991"/>
    </row>
    <row r="1258" spans="2:28" ht="16" thickBot="1" x14ac:dyDescent="0.25">
      <c r="B1258" s="2075">
        <f>AVERAGE(W1252:W1258)</f>
        <v>0.77415250752760512</v>
      </c>
      <c r="C1258" s="2086">
        <v>44346</v>
      </c>
      <c r="D1258" s="1922"/>
      <c r="E1258" s="2326"/>
      <c r="F1258" s="1952"/>
      <c r="G1258" s="2087"/>
      <c r="H1258" s="2088" t="str">
        <f>IFERROR(VLOOKUP(F1258,[1]Trainingsarten!$A$9:$K$84,10,FALSE),"")</f>
        <v/>
      </c>
      <c r="I1258" s="2089" t="str">
        <f t="shared" si="167"/>
        <v/>
      </c>
      <c r="J1258" s="1973"/>
      <c r="K1258" s="2090" t="str">
        <f>IFERROR(VLOOKUP(F1258,[1]Trainingsarten!$A$9:$K$84,11,FALSE),"0")</f>
        <v>0</v>
      </c>
      <c r="L1258" s="2091"/>
      <c r="M1258" s="1973"/>
      <c r="N1258" s="1930" t="str">
        <f t="shared" si="163"/>
        <v/>
      </c>
      <c r="O1258" s="2092"/>
      <c r="P1258" s="2093" t="str">
        <f>IFERROR(VLOOKUP(F1258,[1]Trainingsarten!$A$9:$N$84,12,FALSE),"")</f>
        <v/>
      </c>
      <c r="Q1258" s="2094" t="s">
        <v>14</v>
      </c>
      <c r="R1258" s="2095" t="str">
        <f>IFERROR(VLOOKUP(F1258,[1]Trainingsarten!$A$9:$N$84,14,FALSE),"")</f>
        <v/>
      </c>
      <c r="S1258" s="1932" t="str">
        <f t="shared" si="168"/>
        <v/>
      </c>
      <c r="T1258" s="1922">
        <f t="shared" si="166"/>
        <v>20.299109724082879</v>
      </c>
      <c r="U1258" s="1922">
        <f t="shared" si="164"/>
        <v>23.111968115335259</v>
      </c>
      <c r="V1258" s="1922">
        <f t="shared" si="165"/>
        <v>-6.6200233630127059E-3</v>
      </c>
      <c r="W1258" s="2096">
        <f t="shared" si="169"/>
        <v>0.87829429422819294</v>
      </c>
      <c r="X1258" s="1987"/>
      <c r="Y1258" s="1988"/>
      <c r="AA1258" s="1990"/>
      <c r="AB1258" s="1991"/>
    </row>
    <row r="1259" spans="2:28" ht="16" thickBot="1" x14ac:dyDescent="0.25">
      <c r="B1259" s="1841">
        <f>B1252+1</f>
        <v>22</v>
      </c>
      <c r="C1259" s="2097">
        <v>44347</v>
      </c>
      <c r="D1259" s="60"/>
      <c r="E1259" s="2247"/>
      <c r="F1259" s="887"/>
      <c r="G1259" s="2098"/>
      <c r="H1259" s="2099" t="str">
        <f>IFERROR(VLOOKUP(F1259,[1]Trainingsarten!$A$9:$K$84,10,FALSE),"")</f>
        <v/>
      </c>
      <c r="I1259" s="2100" t="str">
        <f t="shared" si="167"/>
        <v/>
      </c>
      <c r="J1259" s="545"/>
      <c r="K1259" s="2101" t="str">
        <f>IFERROR(VLOOKUP(F1259,[1]Trainingsarten!$A$9:$K$84,11,FALSE),"0")</f>
        <v>0</v>
      </c>
      <c r="L1259" s="2102"/>
      <c r="M1259" s="545"/>
      <c r="N1259" s="69" t="str">
        <f t="shared" si="163"/>
        <v/>
      </c>
      <c r="O1259" s="2103"/>
      <c r="P1259" s="347" t="str">
        <f>IFERROR(VLOOKUP(F1259,[1]Trainingsarten!$A$9:$N$84,12,FALSE),"")</f>
        <v/>
      </c>
      <c r="Q1259" s="72" t="s">
        <v>14</v>
      </c>
      <c r="R1259" s="2104" t="str">
        <f>IFERROR(VLOOKUP(F1259,[1]Trainingsarten!$A$9:$N$84,14,FALSE),"")</f>
        <v/>
      </c>
      <c r="S1259" s="2012" t="str">
        <f t="shared" si="168"/>
        <v/>
      </c>
      <c r="T1259" s="60">
        <f t="shared" si="166"/>
        <v>17.399236906356752</v>
      </c>
      <c r="U1259" s="60">
        <f t="shared" si="164"/>
        <v>22.561683160208229</v>
      </c>
      <c r="V1259" s="60">
        <f t="shared" si="165"/>
        <v>2.8128583912523801</v>
      </c>
      <c r="W1259" s="350">
        <f t="shared" si="169"/>
        <v>0.77118523395646199</v>
      </c>
      <c r="X1259" s="1987"/>
      <c r="Y1259" s="1988"/>
      <c r="AA1259" s="1990"/>
      <c r="AB1259" s="1991"/>
    </row>
    <row r="1260" spans="2:28" x14ac:dyDescent="0.2">
      <c r="B1260" s="1840" t="s">
        <v>26</v>
      </c>
      <c r="C1260" s="2060">
        <v>44348</v>
      </c>
      <c r="D1260" s="1989">
        <v>68</v>
      </c>
      <c r="E1260" s="2335" t="s">
        <v>40</v>
      </c>
      <c r="F1260" s="1993" t="s">
        <v>278</v>
      </c>
      <c r="G1260" s="2061">
        <v>3.5543981481481475E-2</v>
      </c>
      <c r="H1260" s="2062">
        <v>9.36</v>
      </c>
      <c r="I1260" s="2063">
        <f t="shared" si="167"/>
        <v>3.7974339189616965E-3</v>
      </c>
      <c r="J1260" s="2064">
        <v>147</v>
      </c>
      <c r="K1260" s="2065">
        <v>57</v>
      </c>
      <c r="L1260" s="2066">
        <v>216</v>
      </c>
      <c r="M1260" s="2064">
        <v>19</v>
      </c>
      <c r="N1260" s="1919">
        <f t="shared" si="163"/>
        <v>1.0577497129735933</v>
      </c>
      <c r="O1260" s="2067" t="s">
        <v>310</v>
      </c>
      <c r="P1260" s="2068">
        <f>IFERROR(VLOOKUP(F1260,[1]Trainingsarten!$A$9:$N$84,12,FALSE),"")</f>
        <v>205</v>
      </c>
      <c r="Q1260" s="2069" t="s">
        <v>14</v>
      </c>
      <c r="R1260" s="2070">
        <f>IFERROR(VLOOKUP(F1260,[1]Trainingsarten!$A$9:$N$84,14,FALSE),"")</f>
        <v>224.4</v>
      </c>
      <c r="S1260" s="1991">
        <f t="shared" si="168"/>
        <v>1.4693877551020409</v>
      </c>
      <c r="T1260" s="1989">
        <f t="shared" si="166"/>
        <v>23.056488776877217</v>
      </c>
      <c r="U1260" s="1989">
        <f t="shared" si="164"/>
        <v>23.381643084965177</v>
      </c>
      <c r="V1260" s="1989">
        <f t="shared" si="165"/>
        <v>5.1624462538514777</v>
      </c>
      <c r="W1260" s="2071">
        <f t="shared" si="169"/>
        <v>0.98609360741217367</v>
      </c>
      <c r="X1260" s="1987"/>
      <c r="Y1260" s="1988"/>
      <c r="AA1260" s="1990"/>
      <c r="AB1260" s="1991"/>
    </row>
    <row r="1261" spans="2:28" ht="16" thickBot="1" x14ac:dyDescent="0.25">
      <c r="B1261" s="33">
        <f>SUM(H1259:H1265)</f>
        <v>28.979999999999997</v>
      </c>
      <c r="C1261" s="2060">
        <v>44349</v>
      </c>
      <c r="D1261" s="1989"/>
      <c r="E1261" s="2335"/>
      <c r="F1261" s="1993"/>
      <c r="G1261" s="2061"/>
      <c r="H1261" s="2062" t="str">
        <f>IFERROR(VLOOKUP(F1261,[1]Trainingsarten!$A$9:$K$84,10,FALSE),"")</f>
        <v/>
      </c>
      <c r="I1261" s="2063" t="str">
        <f t="shared" si="167"/>
        <v/>
      </c>
      <c r="J1261" s="2064"/>
      <c r="K1261" s="2065" t="str">
        <f>IFERROR(VLOOKUP(F1261,[1]Trainingsarten!$A$9:$K$84,11,FALSE),"0")</f>
        <v>0</v>
      </c>
      <c r="L1261" s="2066"/>
      <c r="M1261" s="2064"/>
      <c r="N1261" s="1919" t="str">
        <f t="shared" si="163"/>
        <v/>
      </c>
      <c r="O1261" s="2067"/>
      <c r="P1261" s="2068" t="str">
        <f>IFERROR(VLOOKUP(F1261,[1]Trainingsarten!$A$9:$N$84,12,FALSE),"")</f>
        <v/>
      </c>
      <c r="Q1261" s="2069" t="s">
        <v>14</v>
      </c>
      <c r="R1261" s="2070" t="str">
        <f>IFERROR(VLOOKUP(F1261,[1]Trainingsarten!$A$9:$N$84,14,FALSE),"")</f>
        <v/>
      </c>
      <c r="S1261" s="1991" t="str">
        <f t="shared" si="168"/>
        <v/>
      </c>
      <c r="T1261" s="1989">
        <f t="shared" si="166"/>
        <v>19.762704665894756</v>
      </c>
      <c r="U1261" s="1989">
        <f t="shared" si="164"/>
        <v>22.824937297227912</v>
      </c>
      <c r="V1261" s="1989">
        <f t="shared" si="165"/>
        <v>0.32515430808795998</v>
      </c>
      <c r="W1261" s="2071">
        <f t="shared" si="169"/>
        <v>0.86583828943507923</v>
      </c>
      <c r="X1261" s="1987"/>
      <c r="Y1261" s="1988"/>
      <c r="AA1261" s="1990"/>
      <c r="AB1261" s="1991"/>
    </row>
    <row r="1262" spans="2:28" x14ac:dyDescent="0.2">
      <c r="B1262" s="2072" t="s">
        <v>9</v>
      </c>
      <c r="C1262" s="2060">
        <v>44350</v>
      </c>
      <c r="D1262" s="1989">
        <v>69</v>
      </c>
      <c r="E1262" s="2335" t="s">
        <v>288</v>
      </c>
      <c r="F1262" s="2115" t="s">
        <v>278</v>
      </c>
      <c r="G1262" s="2061">
        <v>4.2997685185185187E-2</v>
      </c>
      <c r="H1262" s="2062">
        <v>10.65</v>
      </c>
      <c r="I1262" s="2063">
        <f t="shared" si="167"/>
        <v>4.0373413319422713E-3</v>
      </c>
      <c r="J1262" s="2064">
        <v>146</v>
      </c>
      <c r="K1262" s="2065">
        <v>61</v>
      </c>
      <c r="L1262" s="2066">
        <v>203</v>
      </c>
      <c r="M1262" s="2064">
        <v>34</v>
      </c>
      <c r="N1262" s="1919">
        <f t="shared" ref="N1262:N1325" si="170">IFERROR((L1262/67)/(1/(I1262*24)/3.6),"")</f>
        <v>1.0568915983462968</v>
      </c>
      <c r="O1262" s="2067" t="s">
        <v>310</v>
      </c>
      <c r="P1262" s="2068">
        <f>IFERROR(VLOOKUP(F1262,[1]Trainingsarten!$A$9:$N$84,12,FALSE),"")</f>
        <v>205</v>
      </c>
      <c r="Q1262" s="2069" t="s">
        <v>14</v>
      </c>
      <c r="R1262" s="2070">
        <f>IFERROR(VLOOKUP(F1262,[1]Trainingsarten!$A$9:$N$84,14,FALSE),"")</f>
        <v>224.4</v>
      </c>
      <c r="S1262" s="1991">
        <f t="shared" si="168"/>
        <v>1.3904109589041096</v>
      </c>
      <c r="T1262" s="1989">
        <f t="shared" si="166"/>
        <v>25.65374685648122</v>
      </c>
      <c r="U1262" s="1989">
        <f t="shared" si="164"/>
        <v>23.733867361579627</v>
      </c>
      <c r="V1262" s="1989">
        <f t="shared" si="165"/>
        <v>3.0622326313331563</v>
      </c>
      <c r="W1262" s="2071">
        <f t="shared" si="169"/>
        <v>1.0808919787766866</v>
      </c>
      <c r="X1262" s="1987"/>
      <c r="Y1262" s="1988"/>
      <c r="AA1262" s="1990"/>
      <c r="AB1262" s="1991"/>
    </row>
    <row r="1263" spans="2:28" ht="16" thickBot="1" x14ac:dyDescent="0.25">
      <c r="B1263" s="2073">
        <f>SUM(K1259:K1265)</f>
        <v>168</v>
      </c>
      <c r="C1263" s="2060">
        <v>44351</v>
      </c>
      <c r="D1263" s="1989"/>
      <c r="E1263" s="2335"/>
      <c r="F1263" s="2115"/>
      <c r="G1263" s="2061"/>
      <c r="H1263" s="2062"/>
      <c r="I1263" s="2063" t="str">
        <f t="shared" si="167"/>
        <v/>
      </c>
      <c r="J1263" s="2064"/>
      <c r="K1263" s="2065" t="str">
        <f>IFERROR(VLOOKUP(F1263,[1]Trainingsarten!$A$9:$K$84,11,FALSE),"0")</f>
        <v>0</v>
      </c>
      <c r="L1263" s="2066"/>
      <c r="M1263" s="2064"/>
      <c r="N1263" s="1919" t="str">
        <f t="shared" si="170"/>
        <v/>
      </c>
      <c r="O1263" s="2067"/>
      <c r="P1263" s="2068" t="str">
        <f>IFERROR(VLOOKUP(F1263,[1]Trainingsarten!$A$9:$N$84,12,FALSE),"")</f>
        <v/>
      </c>
      <c r="Q1263" s="2069" t="s">
        <v>14</v>
      </c>
      <c r="R1263" s="2070" t="str">
        <f>IFERROR(VLOOKUP(F1263,[1]Trainingsarten!$A$9:$N$84,14,FALSE),"")</f>
        <v/>
      </c>
      <c r="S1263" s="1991" t="str">
        <f t="shared" si="168"/>
        <v/>
      </c>
      <c r="T1263" s="1989">
        <f t="shared" si="166"/>
        <v>21.988925876983902</v>
      </c>
      <c r="U1263" s="1989">
        <f t="shared" si="164"/>
        <v>23.168775281542018</v>
      </c>
      <c r="V1263" s="1989">
        <f t="shared" si="165"/>
        <v>-1.9198794949015934</v>
      </c>
      <c r="W1263" s="2071">
        <f t="shared" si="169"/>
        <v>0.94907588380391983</v>
      </c>
      <c r="X1263" s="1987"/>
      <c r="Y1263" s="1988"/>
      <c r="AA1263" s="1990"/>
      <c r="AB1263" s="1991"/>
    </row>
    <row r="1264" spans="2:28" x14ac:dyDescent="0.2">
      <c r="B1264" s="2074" t="s">
        <v>27</v>
      </c>
      <c r="C1264" s="2060">
        <v>44352</v>
      </c>
      <c r="D1264" s="1989"/>
      <c r="E1264" s="2335"/>
      <c r="F1264" s="1993"/>
      <c r="G1264" s="2061"/>
      <c r="H1264" s="2062" t="str">
        <f>IFERROR(VLOOKUP(F1264,[1]Trainingsarten!$A$9:$K$84,10,FALSE),"")</f>
        <v/>
      </c>
      <c r="I1264" s="2063" t="str">
        <f t="shared" si="167"/>
        <v/>
      </c>
      <c r="J1264" s="2064"/>
      <c r="K1264" s="2065" t="str">
        <f>IFERROR(VLOOKUP(F1264,[1]Trainingsarten!$A$9:$K$84,11,FALSE),"0")</f>
        <v>0</v>
      </c>
      <c r="L1264" s="2066"/>
      <c r="M1264" s="2064"/>
      <c r="N1264" s="1919" t="str">
        <f t="shared" si="170"/>
        <v/>
      </c>
      <c r="O1264" s="2067"/>
      <c r="P1264" s="2068" t="str">
        <f>IFERROR(VLOOKUP(F1264,[1]Trainingsarten!$A$9:$N$84,12,FALSE),"")</f>
        <v/>
      </c>
      <c r="Q1264" s="2069" t="s">
        <v>14</v>
      </c>
      <c r="R1264" s="2070" t="str">
        <f>IFERROR(VLOOKUP(F1264,[1]Trainingsarten!$A$9:$N$84,14,FALSE),"")</f>
        <v/>
      </c>
      <c r="S1264" s="1991" t="str">
        <f t="shared" si="168"/>
        <v/>
      </c>
      <c r="T1264" s="1989">
        <f t="shared" si="166"/>
        <v>18.847650751700488</v>
      </c>
      <c r="U1264" s="1989">
        <f t="shared" si="164"/>
        <v>22.617137774838636</v>
      </c>
      <c r="V1264" s="1989">
        <f t="shared" si="165"/>
        <v>1.1798494045581158</v>
      </c>
      <c r="W1264" s="2071">
        <f t="shared" si="169"/>
        <v>0.83333492236441753</v>
      </c>
      <c r="X1264" s="1987"/>
      <c r="Y1264" s="1988"/>
      <c r="AA1264" s="1990"/>
      <c r="AB1264" s="1991"/>
    </row>
    <row r="1265" spans="2:28" ht="16" thickBot="1" x14ac:dyDescent="0.25">
      <c r="B1265" s="2075">
        <f>AVERAGE(W1259:W1265)</f>
        <v>0.92680869431335622</v>
      </c>
      <c r="C1265" s="2076">
        <v>44353</v>
      </c>
      <c r="D1265" s="1999">
        <v>70</v>
      </c>
      <c r="E1265" s="2342" t="s">
        <v>288</v>
      </c>
      <c r="F1265" s="2077" t="s">
        <v>278</v>
      </c>
      <c r="G1265" s="2078">
        <v>3.695601851851852E-2</v>
      </c>
      <c r="H1265" s="2079">
        <v>8.9700000000000006</v>
      </c>
      <c r="I1265" s="2080">
        <f t="shared" si="167"/>
        <v>4.1199574714067466E-3</v>
      </c>
      <c r="J1265" s="2081">
        <v>133</v>
      </c>
      <c r="K1265" s="2082">
        <v>50</v>
      </c>
      <c r="L1265" s="1970">
        <v>199</v>
      </c>
      <c r="M1265" s="2081">
        <v>33</v>
      </c>
      <c r="N1265" s="1948">
        <f t="shared" si="170"/>
        <v>1.0572671758265528</v>
      </c>
      <c r="O1265" s="2083" t="s">
        <v>310</v>
      </c>
      <c r="P1265" s="90">
        <f>IFERROR(VLOOKUP(F1265,[1]Trainingsarten!$A$9:$N$84,12,FALSE),"")</f>
        <v>205</v>
      </c>
      <c r="Q1265" s="91" t="s">
        <v>14</v>
      </c>
      <c r="R1265" s="2084">
        <f>IFERROR(VLOOKUP(F1265,[1]Trainingsarten!$A$9:$N$84,14,FALSE),"")</f>
        <v>224.4</v>
      </c>
      <c r="S1265" s="2085">
        <f t="shared" si="168"/>
        <v>1.4962406015037595</v>
      </c>
      <c r="T1265" s="1999">
        <f t="shared" si="166"/>
        <v>23.297986358600419</v>
      </c>
      <c r="U1265" s="1999">
        <f t="shared" si="164"/>
        <v>23.269110684961525</v>
      </c>
      <c r="V1265" s="1999">
        <f t="shared" si="165"/>
        <v>3.7694870231381472</v>
      </c>
      <c r="W1265" s="94">
        <f t="shared" si="169"/>
        <v>1.001240944444755</v>
      </c>
      <c r="X1265" s="1987"/>
      <c r="Y1265" s="1988"/>
      <c r="AA1265" s="1990"/>
      <c r="AB1265" s="1991"/>
    </row>
    <row r="1266" spans="2:28" ht="16" thickBot="1" x14ac:dyDescent="0.25">
      <c r="B1266" s="1841">
        <f>B1259+1</f>
        <v>23</v>
      </c>
      <c r="C1266" s="2050">
        <v>44354</v>
      </c>
      <c r="D1266" s="1843"/>
      <c r="E1266" s="2322"/>
      <c r="F1266" s="2051"/>
      <c r="G1266" s="2052"/>
      <c r="H1266" s="2053" t="str">
        <f>IFERROR(VLOOKUP(F1266,[1]Trainingsarten!$A$9:$K$84,10,FALSE),"")</f>
        <v/>
      </c>
      <c r="I1266" s="2054" t="str">
        <f t="shared" si="167"/>
        <v/>
      </c>
      <c r="J1266" s="2055"/>
      <c r="K1266" s="2056" t="str">
        <f>IFERROR(VLOOKUP(F1266,[1]Trainingsarten!$A$9:$K$84,11,FALSE),"0")</f>
        <v>0</v>
      </c>
      <c r="L1266" s="2057"/>
      <c r="M1266" s="2055"/>
      <c r="N1266" s="1852" t="str">
        <f t="shared" si="170"/>
        <v/>
      </c>
      <c r="O1266" s="2058"/>
      <c r="P1266" s="1854" t="str">
        <f>IFERROR(VLOOKUP(F1266,[1]Trainingsarten!$A$9:$N$84,12,FALSE),"")</f>
        <v/>
      </c>
      <c r="Q1266" s="1855" t="s">
        <v>14</v>
      </c>
      <c r="R1266" s="2059" t="str">
        <f>IFERROR(VLOOKUP(F1266,[1]Trainingsarten!$A$9:$N$84,14,FALSE),"")</f>
        <v/>
      </c>
      <c r="S1266" s="1856" t="str">
        <f t="shared" si="168"/>
        <v/>
      </c>
      <c r="T1266" s="1843">
        <f t="shared" si="166"/>
        <v>19.969702593086073</v>
      </c>
      <c r="U1266" s="1843">
        <f t="shared" si="164"/>
        <v>22.715084240081488</v>
      </c>
      <c r="V1266" s="1843">
        <f t="shared" si="165"/>
        <v>-2.8875673638893318E-2</v>
      </c>
      <c r="W1266" s="2042">
        <f t="shared" si="169"/>
        <v>0.87913839024417517</v>
      </c>
      <c r="X1266" s="1987"/>
      <c r="Y1266" s="1988"/>
      <c r="AA1266" s="1990"/>
      <c r="AB1266" s="1991"/>
    </row>
    <row r="1267" spans="2:28" x14ac:dyDescent="0.2">
      <c r="B1267" s="1859" t="s">
        <v>26</v>
      </c>
      <c r="C1267" s="2060">
        <v>44355</v>
      </c>
      <c r="D1267" s="1989"/>
      <c r="E1267" s="2335"/>
      <c r="F1267" s="1993"/>
      <c r="G1267" s="2061"/>
      <c r="H1267" s="2062" t="str">
        <f>IFERROR(VLOOKUP(F1267,[1]Trainingsarten!$A$9:$K$84,10,FALSE),"")</f>
        <v/>
      </c>
      <c r="I1267" s="2063" t="str">
        <f t="shared" si="167"/>
        <v/>
      </c>
      <c r="J1267" s="2064"/>
      <c r="K1267" s="2065" t="str">
        <f>IFERROR(VLOOKUP(F1267,[1]Trainingsarten!$A$9:$K$84,11,FALSE),"0")</f>
        <v>0</v>
      </c>
      <c r="L1267" s="2066"/>
      <c r="M1267" s="2064"/>
      <c r="N1267" s="1919" t="str">
        <f t="shared" si="170"/>
        <v/>
      </c>
      <c r="O1267" s="2067"/>
      <c r="P1267" s="2068" t="str">
        <f>IFERROR(VLOOKUP(F1267,[1]Trainingsarten!$A$9:$N$84,12,FALSE),"")</f>
        <v/>
      </c>
      <c r="Q1267" s="2069" t="s">
        <v>14</v>
      </c>
      <c r="R1267" s="2070" t="str">
        <f>IFERROR(VLOOKUP(F1267,[1]Trainingsarten!$A$9:$N$84,14,FALSE),"")</f>
        <v/>
      </c>
      <c r="S1267" s="1991" t="str">
        <f t="shared" si="168"/>
        <v/>
      </c>
      <c r="T1267" s="1989">
        <f t="shared" si="166"/>
        <v>17.116887936930919</v>
      </c>
      <c r="U1267" s="1989">
        <f t="shared" si="164"/>
        <v>22.17424890103193</v>
      </c>
      <c r="V1267" s="1989">
        <f t="shared" si="165"/>
        <v>2.7453816469954155</v>
      </c>
      <c r="W1267" s="2071">
        <f t="shared" si="169"/>
        <v>0.77192639143390984</v>
      </c>
      <c r="X1267" s="1987"/>
      <c r="Y1267" s="1988"/>
      <c r="AA1267" s="1990"/>
      <c r="AB1267" s="1991"/>
    </row>
    <row r="1268" spans="2:28" ht="16" thickBot="1" x14ac:dyDescent="0.25">
      <c r="B1268" s="33">
        <f>SUM(H1266:H1272)</f>
        <v>8.68</v>
      </c>
      <c r="C1268" s="2060">
        <v>44356</v>
      </c>
      <c r="D1268" s="1989"/>
      <c r="E1268" s="2335"/>
      <c r="F1268" s="1993"/>
      <c r="G1268" s="2061"/>
      <c r="H1268" s="2062" t="str">
        <f>IFERROR(VLOOKUP(F1268,[1]Trainingsarten!$A$9:$K$84,10,FALSE),"")</f>
        <v/>
      </c>
      <c r="I1268" s="2063" t="str">
        <f t="shared" si="167"/>
        <v/>
      </c>
      <c r="J1268" s="2064"/>
      <c r="K1268" s="2065" t="str">
        <f>IFERROR(VLOOKUP(F1268,[1]Trainingsarten!$A$9:$K$84,11,FALSE),"0")</f>
        <v>0</v>
      </c>
      <c r="L1268" s="2066"/>
      <c r="M1268" s="2064"/>
      <c r="N1268" s="1919" t="str">
        <f t="shared" si="170"/>
        <v/>
      </c>
      <c r="O1268" s="2067"/>
      <c r="P1268" s="2068" t="str">
        <f>IFERROR(VLOOKUP(F1268,[1]Trainingsarten!$A$9:$N$84,12,FALSE),"")</f>
        <v/>
      </c>
      <c r="Q1268" s="2069" t="s">
        <v>14</v>
      </c>
      <c r="R1268" s="2070" t="str">
        <f>IFERROR(VLOOKUP(F1268,[1]Trainingsarten!$A$9:$N$84,14,FALSE),"")</f>
        <v/>
      </c>
      <c r="S1268" s="1991" t="str">
        <f t="shared" si="168"/>
        <v/>
      </c>
      <c r="T1268" s="1989">
        <f t="shared" si="166"/>
        <v>14.671618231655074</v>
      </c>
      <c r="U1268" s="1989">
        <f t="shared" si="164"/>
        <v>21.646290593864503</v>
      </c>
      <c r="V1268" s="1989">
        <f t="shared" si="165"/>
        <v>5.0573609641010115</v>
      </c>
      <c r="W1268" s="2071">
        <f t="shared" si="169"/>
        <v>0.67778902662489648</v>
      </c>
      <c r="X1268" s="1987"/>
      <c r="Y1268" s="1988"/>
      <c r="AA1268" s="1990"/>
      <c r="AB1268" s="1991"/>
    </row>
    <row r="1269" spans="2:28" x14ac:dyDescent="0.2">
      <c r="B1269" s="2072" t="s">
        <v>9</v>
      </c>
      <c r="C1269" s="2060">
        <v>44357</v>
      </c>
      <c r="D1269" s="1989"/>
      <c r="E1269" s="2335"/>
      <c r="F1269" s="1993"/>
      <c r="G1269" s="2061"/>
      <c r="H1269" s="2062" t="str">
        <f>IFERROR(VLOOKUP(F1269,[1]Trainingsarten!$A$9:$K$84,10,FALSE),"")</f>
        <v/>
      </c>
      <c r="I1269" s="2063" t="str">
        <f t="shared" si="167"/>
        <v/>
      </c>
      <c r="J1269" s="2064"/>
      <c r="K1269" s="2065" t="str">
        <f>IFERROR(VLOOKUP(F1269,[1]Trainingsarten!$A$9:$K$84,11,FALSE),"0")</f>
        <v>0</v>
      </c>
      <c r="L1269" s="2066"/>
      <c r="M1269" s="2064"/>
      <c r="N1269" s="1919" t="str">
        <f t="shared" si="170"/>
        <v/>
      </c>
      <c r="O1269" s="2067"/>
      <c r="P1269" s="2068" t="str">
        <f>IFERROR(VLOOKUP(F1269,[1]Trainingsarten!$A$9:$N$84,12,FALSE),"")</f>
        <v/>
      </c>
      <c r="Q1269" s="2069" t="s">
        <v>14</v>
      </c>
      <c r="R1269" s="2070" t="str">
        <f>IFERROR(VLOOKUP(F1269,[1]Trainingsarten!$A$9:$N$84,14,FALSE),"")</f>
        <v/>
      </c>
      <c r="S1269" s="1991" t="str">
        <f t="shared" si="168"/>
        <v/>
      </c>
      <c r="T1269" s="1989">
        <f t="shared" si="166"/>
        <v>12.575672769990064</v>
      </c>
      <c r="U1269" s="1989">
        <f t="shared" si="164"/>
        <v>21.130902722582015</v>
      </c>
      <c r="V1269" s="1989">
        <f t="shared" si="165"/>
        <v>6.9746723622094287</v>
      </c>
      <c r="W1269" s="2071">
        <f t="shared" si="169"/>
        <v>0.59513182825600675</v>
      </c>
      <c r="X1269" s="1987"/>
      <c r="Y1269" s="1988"/>
      <c r="AA1269" s="1990"/>
      <c r="AB1269" s="1991"/>
    </row>
    <row r="1270" spans="2:28" ht="16" thickBot="1" x14ac:dyDescent="0.25">
      <c r="B1270" s="2073">
        <f>SUM(K1266:K1272)</f>
        <v>51</v>
      </c>
      <c r="C1270" s="2060">
        <v>44358</v>
      </c>
      <c r="D1270" s="1989"/>
      <c r="E1270" s="2335"/>
      <c r="F1270" s="1993"/>
      <c r="G1270" s="2061"/>
      <c r="H1270" s="2062" t="str">
        <f>IFERROR(VLOOKUP(F1270,[1]Trainingsarten!$A$9:$K$84,10,FALSE),"")</f>
        <v/>
      </c>
      <c r="I1270" s="2063" t="str">
        <f t="shared" si="167"/>
        <v/>
      </c>
      <c r="J1270" s="2064"/>
      <c r="K1270" s="2065" t="str">
        <f>IFERROR(VLOOKUP(F1270,[1]Trainingsarten!$A$9:$K$84,11,FALSE),"0")</f>
        <v>0</v>
      </c>
      <c r="L1270" s="2066"/>
      <c r="M1270" s="2064"/>
      <c r="N1270" s="1919" t="str">
        <f t="shared" si="170"/>
        <v/>
      </c>
      <c r="O1270" s="2067"/>
      <c r="P1270" s="2068" t="str">
        <f>IFERROR(VLOOKUP(F1270,[1]Trainingsarten!$A$9:$N$84,12,FALSE),"")</f>
        <v/>
      </c>
      <c r="Q1270" s="2069" t="s">
        <v>14</v>
      </c>
      <c r="R1270" s="2070" t="str">
        <f>IFERROR(VLOOKUP(F1270,[1]Trainingsarten!$A$9:$N$84,14,FALSE),"")</f>
        <v/>
      </c>
      <c r="S1270" s="1991" t="str">
        <f t="shared" si="168"/>
        <v/>
      </c>
      <c r="T1270" s="1989">
        <f t="shared" si="166"/>
        <v>10.779148088562911</v>
      </c>
      <c r="U1270" s="1989">
        <f t="shared" si="164"/>
        <v>20.627785991091965</v>
      </c>
      <c r="V1270" s="1989">
        <f t="shared" si="165"/>
        <v>8.5552299525919508</v>
      </c>
      <c r="W1270" s="2071">
        <f t="shared" si="169"/>
        <v>0.52255477602966438</v>
      </c>
      <c r="X1270" s="1987"/>
      <c r="Y1270" s="1988"/>
      <c r="AA1270" s="1990"/>
      <c r="AB1270" s="1991"/>
    </row>
    <row r="1271" spans="2:28" x14ac:dyDescent="0.2">
      <c r="B1271" s="2074" t="s">
        <v>27</v>
      </c>
      <c r="C1271" s="2060">
        <v>44359</v>
      </c>
      <c r="D1271" s="1989">
        <v>71</v>
      </c>
      <c r="E1271" s="2335" t="s">
        <v>40</v>
      </c>
      <c r="F1271" s="1993" t="s">
        <v>277</v>
      </c>
      <c r="G1271" s="2061">
        <v>3.4062500000000002E-2</v>
      </c>
      <c r="H1271" s="2062">
        <v>8.68</v>
      </c>
      <c r="I1271" s="2063">
        <f t="shared" si="167"/>
        <v>3.9242511520737331E-3</v>
      </c>
      <c r="J1271" s="2064">
        <v>140</v>
      </c>
      <c r="K1271" s="2065">
        <v>51</v>
      </c>
      <c r="L1271" s="2066">
        <v>209</v>
      </c>
      <c r="M1271" s="2064">
        <v>12</v>
      </c>
      <c r="N1271" s="1919">
        <f t="shared" si="170"/>
        <v>1.0576501134878604</v>
      </c>
      <c r="O1271" s="2067" t="s">
        <v>310</v>
      </c>
      <c r="P1271" s="2068">
        <f>IFERROR(VLOOKUP(F1271,[1]Trainingsarten!$A$9:$N$84,12,FALSE),"")</f>
        <v>205</v>
      </c>
      <c r="Q1271" s="2069" t="s">
        <v>14</v>
      </c>
      <c r="R1271" s="2070">
        <f>IFERROR(VLOOKUP(F1271,[1]Trainingsarten!$A$9:$N$84,14,FALSE),"")</f>
        <v>224.4</v>
      </c>
      <c r="S1271" s="1991">
        <f t="shared" si="168"/>
        <v>1.4928571428571429</v>
      </c>
      <c r="T1271" s="1989">
        <f t="shared" si="166"/>
        <v>16.524984075911068</v>
      </c>
      <c r="U1271" s="1989">
        <f t="shared" si="164"/>
        <v>21.350933943685014</v>
      </c>
      <c r="V1271" s="1989">
        <f t="shared" si="165"/>
        <v>9.8486379025290542</v>
      </c>
      <c r="W1271" s="2071">
        <f t="shared" si="169"/>
        <v>0.77397008109795951</v>
      </c>
      <c r="X1271" s="1987"/>
      <c r="Y1271" s="1988"/>
      <c r="AA1271" s="1990"/>
      <c r="AB1271" s="1991"/>
    </row>
    <row r="1272" spans="2:28" ht="16" thickBot="1" x14ac:dyDescent="0.25">
      <c r="B1272" s="2075">
        <f>AVERAGE(W1266:W1272)</f>
        <v>0.70001342564696045</v>
      </c>
      <c r="C1272" s="2086">
        <v>44360</v>
      </c>
      <c r="D1272" s="1922"/>
      <c r="E1272" s="2326"/>
      <c r="F1272" s="1952"/>
      <c r="G1272" s="2087"/>
      <c r="H1272" s="2088" t="str">
        <f>IFERROR(VLOOKUP(F1272,[1]Trainingsarten!$A$9:$K$84,10,FALSE),"")</f>
        <v/>
      </c>
      <c r="I1272" s="2089" t="str">
        <f t="shared" si="167"/>
        <v/>
      </c>
      <c r="J1272" s="1973"/>
      <c r="K1272" s="2090" t="str">
        <f>IFERROR(VLOOKUP(F1272,[1]Trainingsarten!$A$9:$K$84,11,FALSE),"0")</f>
        <v>0</v>
      </c>
      <c r="L1272" s="2091"/>
      <c r="M1272" s="1973"/>
      <c r="N1272" s="1930" t="str">
        <f t="shared" si="170"/>
        <v/>
      </c>
      <c r="O1272" s="2092"/>
      <c r="P1272" s="2093" t="str">
        <f>IFERROR(VLOOKUP(F1272,[1]Trainingsarten!$A$9:$N$84,12,FALSE),"")</f>
        <v/>
      </c>
      <c r="Q1272" s="2094" t="s">
        <v>14</v>
      </c>
      <c r="R1272" s="2095" t="str">
        <f>IFERROR(VLOOKUP(F1272,[1]Trainingsarten!$A$9:$N$84,14,FALSE),"")</f>
        <v/>
      </c>
      <c r="S1272" s="1932" t="str">
        <f t="shared" si="168"/>
        <v/>
      </c>
      <c r="T1272" s="1922">
        <f t="shared" si="166"/>
        <v>14.16427206506663</v>
      </c>
      <c r="U1272" s="1922">
        <f t="shared" si="164"/>
        <v>20.842578373597277</v>
      </c>
      <c r="V1272" s="1922">
        <f t="shared" si="165"/>
        <v>4.8259498677739465</v>
      </c>
      <c r="W1272" s="2096">
        <f t="shared" si="169"/>
        <v>0.67958348584211081</v>
      </c>
      <c r="X1272" s="1987"/>
      <c r="Y1272" s="1988"/>
      <c r="AA1272" s="1990"/>
      <c r="AB1272" s="1991"/>
    </row>
    <row r="1273" spans="2:28" ht="16" thickBot="1" x14ac:dyDescent="0.25">
      <c r="B1273" s="1841">
        <f>B1266+1</f>
        <v>24</v>
      </c>
      <c r="C1273" s="2097">
        <v>44361</v>
      </c>
      <c r="D1273" s="60"/>
      <c r="E1273" s="2247"/>
      <c r="F1273" s="887"/>
      <c r="G1273" s="2098"/>
      <c r="H1273" s="2099" t="str">
        <f>IFERROR(VLOOKUP(F1273,[1]Trainingsarten!$A$9:$K$84,10,FALSE),"")</f>
        <v/>
      </c>
      <c r="I1273" s="2100" t="str">
        <f t="shared" si="167"/>
        <v/>
      </c>
      <c r="J1273" s="545"/>
      <c r="K1273" s="2101" t="str">
        <f>IFERROR(VLOOKUP(F1273,[1]Trainingsarten!$A$9:$K$84,11,FALSE),"0")</f>
        <v>0</v>
      </c>
      <c r="L1273" s="2102"/>
      <c r="M1273" s="545"/>
      <c r="N1273" s="69" t="str">
        <f t="shared" si="170"/>
        <v/>
      </c>
      <c r="O1273" s="2103"/>
      <c r="P1273" s="347" t="str">
        <f>IFERROR(VLOOKUP(F1273,[1]Trainingsarten!$A$9:$N$84,12,FALSE),"")</f>
        <v/>
      </c>
      <c r="Q1273" s="72" t="s">
        <v>14</v>
      </c>
      <c r="R1273" s="2104" t="str">
        <f>IFERROR(VLOOKUP(F1273,[1]Trainingsarten!$A$9:$N$84,14,FALSE),"")</f>
        <v/>
      </c>
      <c r="S1273" s="2012" t="str">
        <f t="shared" si="168"/>
        <v/>
      </c>
      <c r="T1273" s="60">
        <f t="shared" si="166"/>
        <v>12.140804627199969</v>
      </c>
      <c r="U1273" s="60">
        <f t="shared" si="164"/>
        <v>20.346326507559247</v>
      </c>
      <c r="V1273" s="60">
        <f t="shared" si="165"/>
        <v>6.6783063085306473</v>
      </c>
      <c r="W1273" s="350">
        <f t="shared" si="169"/>
        <v>0.59670745098331679</v>
      </c>
      <c r="X1273" s="1987"/>
      <c r="Y1273" s="1988"/>
      <c r="AA1273" s="1990"/>
      <c r="AB1273" s="1991"/>
    </row>
    <row r="1274" spans="2:28" x14ac:dyDescent="0.2">
      <c r="B1274" s="1840" t="s">
        <v>26</v>
      </c>
      <c r="C1274" s="2060">
        <v>44362</v>
      </c>
      <c r="D1274" s="1989">
        <v>72</v>
      </c>
      <c r="E1274" s="2335" t="s">
        <v>40</v>
      </c>
      <c r="F1274" s="1993" t="s">
        <v>277</v>
      </c>
      <c r="G1274" s="2061">
        <v>3.3587962962962965E-2</v>
      </c>
      <c r="H1274" s="2062">
        <v>8.42</v>
      </c>
      <c r="I1274" s="2063">
        <f t="shared" si="167"/>
        <v>3.9890692355062903E-3</v>
      </c>
      <c r="J1274" s="2064">
        <v>139</v>
      </c>
      <c r="K1274" s="2065">
        <v>49</v>
      </c>
      <c r="L1274" s="2066">
        <v>205</v>
      </c>
      <c r="M1274" s="2064">
        <v>12</v>
      </c>
      <c r="N1274" s="1919">
        <f t="shared" si="170"/>
        <v>1.0545431984968272</v>
      </c>
      <c r="O1274" s="2067" t="s">
        <v>310</v>
      </c>
      <c r="P1274" s="2068">
        <f>IFERROR(VLOOKUP(F1274,[1]Trainingsarten!$A$9:$N$84,12,FALSE),"")</f>
        <v>205</v>
      </c>
      <c r="Q1274" s="2069" t="s">
        <v>14</v>
      </c>
      <c r="R1274" s="2070">
        <f>IFERROR(VLOOKUP(F1274,[1]Trainingsarten!$A$9:$N$84,14,FALSE),"")</f>
        <v>224.4</v>
      </c>
      <c r="S1274" s="1991">
        <f t="shared" si="168"/>
        <v>1.474820143884892</v>
      </c>
      <c r="T1274" s="1989">
        <f t="shared" si="166"/>
        <v>17.406403966171403</v>
      </c>
      <c r="U1274" s="1989">
        <f t="shared" ref="U1274:U1337" si="171">U1273+(K1274-U1273)/42</f>
        <v>21.028556828807837</v>
      </c>
      <c r="V1274" s="1989">
        <f t="shared" ref="V1274:V1337" si="172">U1273-T1273</f>
        <v>8.205521880359278</v>
      </c>
      <c r="W1274" s="2071">
        <f t="shared" si="169"/>
        <v>0.82775076330134523</v>
      </c>
      <c r="X1274" s="1987"/>
      <c r="Y1274" s="1988"/>
      <c r="AA1274" s="1990"/>
      <c r="AB1274" s="1991"/>
    </row>
    <row r="1275" spans="2:28" ht="16" thickBot="1" x14ac:dyDescent="0.25">
      <c r="B1275" s="33">
        <f>SUM(H1273:H1279)</f>
        <v>16.78</v>
      </c>
      <c r="C1275" s="2060">
        <v>44363</v>
      </c>
      <c r="D1275" s="1989"/>
      <c r="E1275" s="2335"/>
      <c r="F1275" s="1993"/>
      <c r="G1275" s="2061"/>
      <c r="H1275" s="2062" t="str">
        <f>IFERROR(VLOOKUP(F1275,[1]Trainingsarten!$A$9:$K$84,10,FALSE),"")</f>
        <v/>
      </c>
      <c r="I1275" s="2063" t="str">
        <f t="shared" si="167"/>
        <v/>
      </c>
      <c r="J1275" s="2064"/>
      <c r="K1275" s="2065" t="str">
        <f>IFERROR(VLOOKUP(F1275,[1]Trainingsarten!$A$9:$K$84,11,FALSE),"0")</f>
        <v>0</v>
      </c>
      <c r="L1275" s="2066"/>
      <c r="M1275" s="2064"/>
      <c r="N1275" s="1919" t="str">
        <f t="shared" si="170"/>
        <v/>
      </c>
      <c r="O1275" s="2067"/>
      <c r="P1275" s="2068" t="str">
        <f>IFERROR(VLOOKUP(F1275,[1]Trainingsarten!$A$9:$N$84,12,FALSE),"")</f>
        <v/>
      </c>
      <c r="Q1275" s="2069" t="s">
        <v>14</v>
      </c>
      <c r="R1275" s="2070" t="str">
        <f>IFERROR(VLOOKUP(F1275,[1]Trainingsarten!$A$9:$N$84,14,FALSE),"")</f>
        <v/>
      </c>
      <c r="S1275" s="1991" t="str">
        <f t="shared" si="168"/>
        <v/>
      </c>
      <c r="T1275" s="1989">
        <f t="shared" ref="T1275:T1338" si="173">T1274+(K1275-T1274)/7</f>
        <v>14.919774828146917</v>
      </c>
      <c r="U1275" s="1989">
        <f t="shared" si="171"/>
        <v>20.527876904312411</v>
      </c>
      <c r="V1275" s="1989">
        <f t="shared" si="172"/>
        <v>3.6221528626364332</v>
      </c>
      <c r="W1275" s="2071">
        <f t="shared" si="169"/>
        <v>0.72680554826459587</v>
      </c>
      <c r="X1275" s="1987"/>
      <c r="Y1275" s="1988"/>
      <c r="AA1275" s="1990"/>
      <c r="AB1275" s="1991"/>
    </row>
    <row r="1276" spans="2:28" x14ac:dyDescent="0.2">
      <c r="B1276" s="2072" t="s">
        <v>9</v>
      </c>
      <c r="C1276" s="2060">
        <v>44364</v>
      </c>
      <c r="D1276" s="1989"/>
      <c r="E1276" s="2335"/>
      <c r="F1276" s="1993"/>
      <c r="G1276" s="2061"/>
      <c r="H1276" s="2062" t="str">
        <f>IFERROR(VLOOKUP(F1276,[1]Trainingsarten!$A$9:$K$84,10,FALSE),"")</f>
        <v/>
      </c>
      <c r="I1276" s="2063" t="str">
        <f t="shared" si="167"/>
        <v/>
      </c>
      <c r="J1276" s="2064"/>
      <c r="K1276" s="2065" t="str">
        <f>IFERROR(VLOOKUP(F1276,[1]Trainingsarten!$A$9:$K$84,11,FALSE),"0")</f>
        <v>0</v>
      </c>
      <c r="L1276" s="2066"/>
      <c r="M1276" s="2064"/>
      <c r="N1276" s="1919" t="str">
        <f t="shared" si="170"/>
        <v/>
      </c>
      <c r="O1276" s="2067"/>
      <c r="P1276" s="2068" t="str">
        <f>IFERROR(VLOOKUP(F1276,[1]Trainingsarten!$A$9:$N$84,12,FALSE),"")</f>
        <v/>
      </c>
      <c r="Q1276" s="2069" t="s">
        <v>14</v>
      </c>
      <c r="R1276" s="2070" t="str">
        <f>IFERROR(VLOOKUP(F1276,[1]Trainingsarten!$A$9:$N$84,14,FALSE),"")</f>
        <v/>
      </c>
      <c r="S1276" s="1991" t="str">
        <f t="shared" si="168"/>
        <v/>
      </c>
      <c r="T1276" s="1989">
        <f t="shared" si="173"/>
        <v>12.788378424125929</v>
      </c>
      <c r="U1276" s="1989">
        <f t="shared" si="171"/>
        <v>20.039117930400209</v>
      </c>
      <c r="V1276" s="1989">
        <f t="shared" si="172"/>
        <v>5.6081020761654941</v>
      </c>
      <c r="W1276" s="2071">
        <f t="shared" si="169"/>
        <v>0.6381707253054989</v>
      </c>
      <c r="X1276" s="1987"/>
      <c r="Y1276" s="1988"/>
      <c r="AA1276" s="1990"/>
      <c r="AB1276" s="1991"/>
    </row>
    <row r="1277" spans="2:28" ht="16" thickBot="1" x14ac:dyDescent="0.25">
      <c r="B1277" s="2073">
        <f>SUM(K1273:K1279)</f>
        <v>96</v>
      </c>
      <c r="C1277" s="2060">
        <v>44365</v>
      </c>
      <c r="D1277" s="1989">
        <v>73</v>
      </c>
      <c r="E1277" s="2335" t="s">
        <v>40</v>
      </c>
      <c r="F1277" s="1993" t="s">
        <v>277</v>
      </c>
      <c r="G1277" s="2061">
        <v>3.3622685185185179E-2</v>
      </c>
      <c r="H1277" s="2062">
        <v>8.36</v>
      </c>
      <c r="I1277" s="2063">
        <f t="shared" si="167"/>
        <v>4.0218522948786105E-3</v>
      </c>
      <c r="J1277" s="2064">
        <v>137</v>
      </c>
      <c r="K1277" s="2065">
        <v>47</v>
      </c>
      <c r="L1277" s="2066">
        <v>202</v>
      </c>
      <c r="M1277" s="2064">
        <v>12</v>
      </c>
      <c r="N1277" s="1919">
        <f t="shared" si="170"/>
        <v>1.0476505034635435</v>
      </c>
      <c r="O1277" s="2067" t="s">
        <v>302</v>
      </c>
      <c r="P1277" s="2068">
        <f>IFERROR(VLOOKUP(F1277,[1]Trainingsarten!$A$9:$N$84,12,FALSE),"")</f>
        <v>205</v>
      </c>
      <c r="Q1277" s="2069" t="s">
        <v>14</v>
      </c>
      <c r="R1277" s="2070">
        <f>IFERROR(VLOOKUP(F1277,[1]Trainingsarten!$A$9:$N$84,14,FALSE),"")</f>
        <v>224.4</v>
      </c>
      <c r="S1277" s="1991">
        <f t="shared" si="168"/>
        <v>1.4744525547445255</v>
      </c>
      <c r="T1277" s="1989">
        <f t="shared" si="173"/>
        <v>17.675752934965082</v>
      </c>
      <c r="U1277" s="1989">
        <f t="shared" si="171"/>
        <v>20.68104369396211</v>
      </c>
      <c r="V1277" s="1989">
        <f t="shared" si="172"/>
        <v>7.2507395062742805</v>
      </c>
      <c r="W1277" s="2071">
        <f t="shared" si="169"/>
        <v>0.85468379625954605</v>
      </c>
      <c r="X1277" s="1987"/>
      <c r="Y1277" s="1988"/>
      <c r="AA1277" s="1990"/>
      <c r="AB1277" s="1991"/>
    </row>
    <row r="1278" spans="2:28" x14ac:dyDescent="0.2">
      <c r="B1278" s="2074" t="s">
        <v>27</v>
      </c>
      <c r="C1278" s="2060">
        <v>44366</v>
      </c>
      <c r="D1278" s="1989"/>
      <c r="E1278" s="2335"/>
      <c r="F1278" s="1993"/>
      <c r="G1278" s="2061"/>
      <c r="H1278" s="2062" t="str">
        <f>IFERROR(VLOOKUP(F1278,[1]Trainingsarten!$A$9:$K$84,10,FALSE),"")</f>
        <v/>
      </c>
      <c r="I1278" s="2063" t="str">
        <f t="shared" si="167"/>
        <v/>
      </c>
      <c r="J1278" s="2064"/>
      <c r="K1278" s="2065" t="str">
        <f>IFERROR(VLOOKUP(F1278,[1]Trainingsarten!$A$9:$K$84,11,FALSE),"0")</f>
        <v>0</v>
      </c>
      <c r="L1278" s="2066"/>
      <c r="M1278" s="2064"/>
      <c r="N1278" s="1919" t="str">
        <f t="shared" si="170"/>
        <v/>
      </c>
      <c r="O1278" s="2067"/>
      <c r="P1278" s="2068" t="str">
        <f>IFERROR(VLOOKUP(F1278,[1]Trainingsarten!$A$9:$N$84,12,FALSE),"")</f>
        <v/>
      </c>
      <c r="Q1278" s="2069" t="s">
        <v>14</v>
      </c>
      <c r="R1278" s="2070" t="str">
        <f>IFERROR(VLOOKUP(F1278,[1]Trainingsarten!$A$9:$N$84,14,FALSE),"")</f>
        <v/>
      </c>
      <c r="S1278" s="1991" t="str">
        <f t="shared" si="168"/>
        <v/>
      </c>
      <c r="T1278" s="1989">
        <f t="shared" si="173"/>
        <v>15.150645372827213</v>
      </c>
      <c r="U1278" s="1989">
        <f t="shared" si="171"/>
        <v>20.188637891724916</v>
      </c>
      <c r="V1278" s="1989">
        <f t="shared" si="172"/>
        <v>3.0052907589970275</v>
      </c>
      <c r="W1278" s="2071">
        <f t="shared" si="169"/>
        <v>0.75045406500838197</v>
      </c>
      <c r="X1278" s="1987"/>
      <c r="Y1278" s="1988"/>
      <c r="AA1278" s="1990"/>
      <c r="AB1278" s="1991"/>
    </row>
    <row r="1279" spans="2:28" ht="16" thickBot="1" x14ac:dyDescent="0.25">
      <c r="B1279" s="2075">
        <f>AVERAGE(W1273:W1279)</f>
        <v>0.72192966081648713</v>
      </c>
      <c r="C1279" s="2076">
        <v>44367</v>
      </c>
      <c r="D1279" s="1999"/>
      <c r="E1279" s="2342"/>
      <c r="F1279" s="2077"/>
      <c r="G1279" s="2078"/>
      <c r="H1279" s="2079" t="str">
        <f>IFERROR(VLOOKUP(F1279,[1]Trainingsarten!$A$9:$K$84,10,FALSE),"")</f>
        <v/>
      </c>
      <c r="I1279" s="2080" t="str">
        <f t="shared" si="167"/>
        <v/>
      </c>
      <c r="J1279" s="2081"/>
      <c r="K1279" s="2082" t="str">
        <f>IFERROR(VLOOKUP(F1279,[1]Trainingsarten!$A$9:$K$84,11,FALSE),"0")</f>
        <v>0</v>
      </c>
      <c r="L1279" s="1970"/>
      <c r="M1279" s="2081"/>
      <c r="N1279" s="1948" t="str">
        <f t="shared" si="170"/>
        <v/>
      </c>
      <c r="O1279" s="2083"/>
      <c r="P1279" s="90" t="str">
        <f>IFERROR(VLOOKUP(F1279,[1]Trainingsarten!$A$9:$N$84,12,FALSE),"")</f>
        <v/>
      </c>
      <c r="Q1279" s="91" t="s">
        <v>14</v>
      </c>
      <c r="R1279" s="2084" t="str">
        <f>IFERROR(VLOOKUP(F1279,[1]Trainingsarten!$A$9:$N$84,14,FALSE),"")</f>
        <v/>
      </c>
      <c r="S1279" s="2085" t="str">
        <f t="shared" si="168"/>
        <v/>
      </c>
      <c r="T1279" s="1999">
        <f t="shared" si="173"/>
        <v>12.986267462423326</v>
      </c>
      <c r="U1279" s="1999">
        <f t="shared" si="171"/>
        <v>19.707956037160038</v>
      </c>
      <c r="V1279" s="1999">
        <f t="shared" si="172"/>
        <v>5.0379925188977026</v>
      </c>
      <c r="W1279" s="94">
        <f t="shared" si="169"/>
        <v>0.65893527659272566</v>
      </c>
      <c r="X1279" s="1987"/>
      <c r="Y1279" s="1988"/>
      <c r="AA1279" s="1990"/>
      <c r="AB1279" s="1991"/>
    </row>
    <row r="1280" spans="2:28" ht="16" thickBot="1" x14ac:dyDescent="0.25">
      <c r="B1280" s="1841">
        <f>B1273+1</f>
        <v>25</v>
      </c>
      <c r="C1280" s="2050">
        <v>44368</v>
      </c>
      <c r="D1280" s="1843">
        <v>74</v>
      </c>
      <c r="E1280" s="2322" t="s">
        <v>40</v>
      </c>
      <c r="F1280" s="2051" t="s">
        <v>278</v>
      </c>
      <c r="G1280" s="2052">
        <v>3.3460648148148149E-2</v>
      </c>
      <c r="H1280" s="2053">
        <v>8.5</v>
      </c>
      <c r="I1280" s="2054">
        <f t="shared" si="167"/>
        <v>3.9365468409586057E-3</v>
      </c>
      <c r="J1280" s="2055">
        <v>142</v>
      </c>
      <c r="K1280" s="2056">
        <v>49</v>
      </c>
      <c r="L1280" s="2057">
        <v>206</v>
      </c>
      <c r="M1280" s="2055">
        <v>23</v>
      </c>
      <c r="N1280" s="1852">
        <f t="shared" si="170"/>
        <v>1.0457348551360843</v>
      </c>
      <c r="O1280" s="2058" t="s">
        <v>302</v>
      </c>
      <c r="P1280" s="1854">
        <f>IFERROR(VLOOKUP(F1280,[1]Trainingsarten!$A$9:$N$84,12,FALSE),"")</f>
        <v>205</v>
      </c>
      <c r="Q1280" s="1855" t="s">
        <v>14</v>
      </c>
      <c r="R1280" s="2059">
        <f>IFERROR(VLOOKUP(F1280,[1]Trainingsarten!$A$9:$N$84,14,FALSE),"")</f>
        <v>224.4</v>
      </c>
      <c r="S1280" s="1856">
        <f t="shared" si="168"/>
        <v>1.4507042253521127</v>
      </c>
      <c r="T1280" s="1843">
        <f t="shared" si="173"/>
        <v>18.13108639636285</v>
      </c>
      <c r="U1280" s="1843">
        <f t="shared" si="171"/>
        <v>20.405385655322895</v>
      </c>
      <c r="V1280" s="1843">
        <f t="shared" si="172"/>
        <v>6.7216885747367119</v>
      </c>
      <c r="W1280" s="2042">
        <f t="shared" si="169"/>
        <v>0.88854416685005033</v>
      </c>
      <c r="X1280" s="1987"/>
      <c r="Y1280" s="1988"/>
      <c r="AA1280" s="1990"/>
      <c r="AB1280" s="1991"/>
    </row>
    <row r="1281" spans="2:28" x14ac:dyDescent="0.2">
      <c r="B1281" s="1859" t="s">
        <v>26</v>
      </c>
      <c r="C1281" s="2060">
        <v>44369</v>
      </c>
      <c r="D1281" s="1989"/>
      <c r="E1281" s="2335"/>
      <c r="F1281" s="1993"/>
      <c r="G1281" s="2061"/>
      <c r="H1281" s="2062" t="str">
        <f>IFERROR(VLOOKUP(F1281,[1]Trainingsarten!$A$9:$K$84,10,FALSE),"")</f>
        <v/>
      </c>
      <c r="I1281" s="2063" t="str">
        <f t="shared" si="167"/>
        <v/>
      </c>
      <c r="J1281" s="2064"/>
      <c r="K1281" s="2065" t="str">
        <f>IFERROR(VLOOKUP(F1281,[1]Trainingsarten!$A$9:$K$84,11,FALSE),"0")</f>
        <v>0</v>
      </c>
      <c r="L1281" s="2066"/>
      <c r="M1281" s="2064"/>
      <c r="N1281" s="1919" t="str">
        <f t="shared" si="170"/>
        <v/>
      </c>
      <c r="O1281" s="2067"/>
      <c r="P1281" s="2068" t="str">
        <f>IFERROR(VLOOKUP(F1281,[1]Trainingsarten!$A$9:$N$84,12,FALSE),"")</f>
        <v/>
      </c>
      <c r="Q1281" s="2069" t="s">
        <v>14</v>
      </c>
      <c r="R1281" s="2070" t="str">
        <f>IFERROR(VLOOKUP(F1281,[1]Trainingsarten!$A$9:$N$84,14,FALSE),"")</f>
        <v/>
      </c>
      <c r="S1281" s="1991" t="str">
        <f t="shared" si="168"/>
        <v/>
      </c>
      <c r="T1281" s="1989">
        <f t="shared" si="173"/>
        <v>15.540931196882443</v>
      </c>
      <c r="U1281" s="1989">
        <f t="shared" si="171"/>
        <v>19.91954313971997</v>
      </c>
      <c r="V1281" s="1989">
        <f t="shared" si="172"/>
        <v>2.2742992589600455</v>
      </c>
      <c r="W1281" s="2071">
        <f t="shared" si="169"/>
        <v>0.78018512211223934</v>
      </c>
      <c r="X1281" s="1987"/>
      <c r="Y1281" s="1988"/>
      <c r="AA1281" s="1990"/>
      <c r="AB1281" s="1991"/>
    </row>
    <row r="1282" spans="2:28" ht="16" thickBot="1" x14ac:dyDescent="0.25">
      <c r="B1282" s="33">
        <f>SUM(H1280:H1286)</f>
        <v>25.51</v>
      </c>
      <c r="C1282" s="2060">
        <v>44370</v>
      </c>
      <c r="D1282" s="1989">
        <v>75</v>
      </c>
      <c r="E1282" s="2335" t="s">
        <v>288</v>
      </c>
      <c r="F1282" s="1993" t="s">
        <v>278</v>
      </c>
      <c r="G1282" s="2061">
        <v>4.1631944444444451E-2</v>
      </c>
      <c r="H1282" s="2062">
        <v>10.3</v>
      </c>
      <c r="I1282" s="2063">
        <f t="shared" si="167"/>
        <v>4.041936353829558E-3</v>
      </c>
      <c r="J1282" s="2064">
        <v>135</v>
      </c>
      <c r="K1282" s="2065">
        <v>58</v>
      </c>
      <c r="L1282" s="2066">
        <v>201</v>
      </c>
      <c r="M1282" s="2064">
        <v>29</v>
      </c>
      <c r="N1282" s="1919">
        <f t="shared" si="170"/>
        <v>1.0476699029126215</v>
      </c>
      <c r="O1282" s="2067" t="s">
        <v>310</v>
      </c>
      <c r="P1282" s="2068">
        <f>IFERROR(VLOOKUP(F1282,[1]Trainingsarten!$A$9:$N$84,12,FALSE),"")</f>
        <v>205</v>
      </c>
      <c r="Q1282" s="2069" t="s">
        <v>14</v>
      </c>
      <c r="R1282" s="2070">
        <f>IFERROR(VLOOKUP(F1282,[1]Trainingsarten!$A$9:$N$84,14,FALSE),"")</f>
        <v>224.4</v>
      </c>
      <c r="S1282" s="1991">
        <f t="shared" si="168"/>
        <v>1.4888888888888889</v>
      </c>
      <c r="T1282" s="1989">
        <f t="shared" si="173"/>
        <v>21.606512454470668</v>
      </c>
      <c r="U1282" s="1989">
        <f t="shared" si="171"/>
        <v>20.826220684012352</v>
      </c>
      <c r="V1282" s="1989">
        <f t="shared" si="172"/>
        <v>4.3786119428375265</v>
      </c>
      <c r="W1282" s="2071">
        <f t="shared" si="169"/>
        <v>1.037466796414835</v>
      </c>
      <c r="X1282" s="1987"/>
      <c r="Y1282" s="1988"/>
      <c r="AA1282" s="1990"/>
      <c r="AB1282" s="1991"/>
    </row>
    <row r="1283" spans="2:28" x14ac:dyDescent="0.2">
      <c r="B1283" s="2072" t="s">
        <v>9</v>
      </c>
      <c r="C1283" s="2060">
        <v>44371</v>
      </c>
      <c r="D1283" s="1989"/>
      <c r="E1283" s="2335"/>
      <c r="F1283" s="1993"/>
      <c r="G1283" s="2061"/>
      <c r="H1283" s="2062" t="str">
        <f>IFERROR(VLOOKUP(F1283,[1]Trainingsarten!$A$9:$K$84,10,FALSE),"")</f>
        <v/>
      </c>
      <c r="I1283" s="2063" t="str">
        <f t="shared" si="167"/>
        <v/>
      </c>
      <c r="J1283" s="2064"/>
      <c r="K1283" s="2065" t="str">
        <f>IFERROR(VLOOKUP(F1283,[1]Trainingsarten!$A$9:$K$84,11,FALSE),"0")</f>
        <v>0</v>
      </c>
      <c r="L1283" s="2066"/>
      <c r="M1283" s="2064"/>
      <c r="N1283" s="1919" t="str">
        <f t="shared" si="170"/>
        <v/>
      </c>
      <c r="O1283" s="2067"/>
      <c r="P1283" s="2068" t="str">
        <f>IFERROR(VLOOKUP(F1283,[1]Trainingsarten!$A$9:$N$84,12,FALSE),"")</f>
        <v/>
      </c>
      <c r="Q1283" s="2069" t="s">
        <v>14</v>
      </c>
      <c r="R1283" s="2070" t="str">
        <f>IFERROR(VLOOKUP(F1283,[1]Trainingsarten!$A$9:$N$84,14,FALSE),"")</f>
        <v/>
      </c>
      <c r="S1283" s="1991" t="str">
        <f t="shared" si="168"/>
        <v/>
      </c>
      <c r="T1283" s="1989">
        <f t="shared" si="173"/>
        <v>18.519867818117714</v>
      </c>
      <c r="U1283" s="1989">
        <f t="shared" si="171"/>
        <v>20.330358286773961</v>
      </c>
      <c r="V1283" s="1989">
        <f t="shared" si="172"/>
        <v>-0.78029177045831588</v>
      </c>
      <c r="W1283" s="2071">
        <f t="shared" si="169"/>
        <v>0.91094645538863561</v>
      </c>
      <c r="X1283" s="1987"/>
      <c r="Y1283" s="1988"/>
      <c r="AA1283" s="1990"/>
      <c r="AB1283" s="1991"/>
    </row>
    <row r="1284" spans="2:28" ht="16" thickBot="1" x14ac:dyDescent="0.25">
      <c r="B1284" s="2073">
        <f>SUM(K1280:K1286)</f>
        <v>146</v>
      </c>
      <c r="C1284" s="2060">
        <v>44372</v>
      </c>
      <c r="D1284" s="1989">
        <v>76</v>
      </c>
      <c r="E1284" s="2335" t="s">
        <v>40</v>
      </c>
      <c r="F1284" s="1993" t="s">
        <v>289</v>
      </c>
      <c r="G1284" s="2061">
        <v>2.7106481481481481E-2</v>
      </c>
      <c r="H1284" s="2062">
        <v>6.71</v>
      </c>
      <c r="I1284" s="2063">
        <f t="shared" si="167"/>
        <v>4.0397140806976871E-3</v>
      </c>
      <c r="J1284" s="2064">
        <v>138</v>
      </c>
      <c r="K1284" s="2065">
        <v>39</v>
      </c>
      <c r="L1284" s="2066">
        <v>204</v>
      </c>
      <c r="M1284" s="2064">
        <v>11</v>
      </c>
      <c r="N1284" s="1919">
        <f t="shared" si="170"/>
        <v>1.0627221567275396</v>
      </c>
      <c r="O1284" s="2067" t="s">
        <v>310</v>
      </c>
      <c r="P1284" s="2068">
        <f>IFERROR(VLOOKUP(F1284,[1]Trainingsarten!$A$9:$N$84,12,FALSE),"")</f>
        <v>205</v>
      </c>
      <c r="Q1284" s="2069" t="s">
        <v>14</v>
      </c>
      <c r="R1284" s="2070">
        <f>IFERROR(VLOOKUP(F1284,[1]Trainingsarten!$A$9:$N$84,14,FALSE),"")</f>
        <v>224.4</v>
      </c>
      <c r="S1284" s="1991">
        <f t="shared" si="168"/>
        <v>1.4782608695652173</v>
      </c>
      <c r="T1284" s="1989">
        <f t="shared" si="173"/>
        <v>21.445600986958041</v>
      </c>
      <c r="U1284" s="1989">
        <f t="shared" si="171"/>
        <v>20.774873565660297</v>
      </c>
      <c r="V1284" s="1989">
        <f t="shared" si="172"/>
        <v>1.8104904686562477</v>
      </c>
      <c r="W1284" s="2071">
        <f t="shared" si="169"/>
        <v>1.0322855115906178</v>
      </c>
      <c r="X1284" s="1987"/>
      <c r="Y1284" s="1988"/>
      <c r="AA1284" s="1990"/>
      <c r="AB1284" s="1991"/>
    </row>
    <row r="1285" spans="2:28" x14ac:dyDescent="0.2">
      <c r="B1285" s="2074" t="s">
        <v>27</v>
      </c>
      <c r="C1285" s="2060">
        <v>44373</v>
      </c>
      <c r="D1285" s="1989"/>
      <c r="E1285" s="2335"/>
      <c r="F1285" s="1993"/>
      <c r="G1285" s="2061"/>
      <c r="H1285" s="2062" t="str">
        <f>IFERROR(VLOOKUP(F1285,[1]Trainingsarten!$A$9:$K$84,10,FALSE),"")</f>
        <v/>
      </c>
      <c r="I1285" s="2063" t="str">
        <f t="shared" si="167"/>
        <v/>
      </c>
      <c r="J1285" s="2064"/>
      <c r="K1285" s="2065" t="str">
        <f>IFERROR(VLOOKUP(F1285,[1]Trainingsarten!$A$9:$K$84,11,FALSE),"0")</f>
        <v>0</v>
      </c>
      <c r="L1285" s="2066"/>
      <c r="M1285" s="2064"/>
      <c r="N1285" s="1919" t="str">
        <f t="shared" si="170"/>
        <v/>
      </c>
      <c r="O1285" s="2067"/>
      <c r="P1285" s="2068" t="str">
        <f>IFERROR(VLOOKUP(F1285,[1]Trainingsarten!$A$9:$N$84,12,FALSE),"")</f>
        <v/>
      </c>
      <c r="Q1285" s="2069" t="s">
        <v>14</v>
      </c>
      <c r="R1285" s="2070" t="str">
        <f>IFERROR(VLOOKUP(F1285,[1]Trainingsarten!$A$9:$N$84,14,FALSE),"")</f>
        <v/>
      </c>
      <c r="S1285" s="1991" t="str">
        <f t="shared" si="168"/>
        <v/>
      </c>
      <c r="T1285" s="1989">
        <f t="shared" si="173"/>
        <v>18.381943703106892</v>
      </c>
      <c r="U1285" s="1989">
        <f t="shared" si="171"/>
        <v>20.28023371885886</v>
      </c>
      <c r="V1285" s="1989">
        <f t="shared" si="172"/>
        <v>-0.67072742129774454</v>
      </c>
      <c r="W1285" s="2071">
        <f t="shared" si="169"/>
        <v>0.90639703456737175</v>
      </c>
      <c r="X1285" s="1987"/>
      <c r="Y1285" s="1988"/>
      <c r="AA1285" s="1990"/>
      <c r="AB1285" s="1991"/>
    </row>
    <row r="1286" spans="2:28" ht="16" thickBot="1" x14ac:dyDescent="0.25">
      <c r="B1286" s="2075">
        <f>AVERAGE(W1280:W1286)</f>
        <v>0.9073836996804846</v>
      </c>
      <c r="C1286" s="2086">
        <v>44374</v>
      </c>
      <c r="D1286" s="1922"/>
      <c r="E1286" s="2326"/>
      <c r="F1286" s="1952"/>
      <c r="G1286" s="2087"/>
      <c r="H1286" s="2088" t="str">
        <f>IFERROR(VLOOKUP(F1286,[1]Trainingsarten!$A$9:$K$84,10,FALSE),"")</f>
        <v/>
      </c>
      <c r="I1286" s="2089" t="str">
        <f t="shared" si="167"/>
        <v/>
      </c>
      <c r="J1286" s="1973"/>
      <c r="K1286" s="2090" t="str">
        <f>IFERROR(VLOOKUP(F1286,[1]Trainingsarten!$A$9:$K$84,11,FALSE),"0")</f>
        <v>0</v>
      </c>
      <c r="L1286" s="2091"/>
      <c r="M1286" s="1973"/>
      <c r="N1286" s="1930" t="str">
        <f t="shared" si="170"/>
        <v/>
      </c>
      <c r="O1286" s="2092"/>
      <c r="P1286" s="2093" t="str">
        <f>IFERROR(VLOOKUP(F1286,[1]Trainingsarten!$A$9:$N$84,12,FALSE),"")</f>
        <v/>
      </c>
      <c r="Q1286" s="2094" t="s">
        <v>14</v>
      </c>
      <c r="R1286" s="2095" t="str">
        <f>IFERROR(VLOOKUP(F1286,[1]Trainingsarten!$A$9:$N$84,14,FALSE),"")</f>
        <v/>
      </c>
      <c r="S1286" s="1932" t="str">
        <f t="shared" si="168"/>
        <v/>
      </c>
      <c r="T1286" s="1922">
        <f t="shared" si="173"/>
        <v>15.755951745520193</v>
      </c>
      <c r="U1286" s="1922">
        <f t="shared" si="171"/>
        <v>19.797371011266982</v>
      </c>
      <c r="V1286" s="1922">
        <f t="shared" si="172"/>
        <v>1.898290015751968</v>
      </c>
      <c r="W1286" s="2096">
        <f t="shared" si="169"/>
        <v>0.79586081083964344</v>
      </c>
      <c r="X1286" s="1987"/>
      <c r="Y1286" s="1988"/>
      <c r="AA1286" s="1990"/>
      <c r="AB1286" s="1991"/>
    </row>
    <row r="1287" spans="2:28" ht="16" thickBot="1" x14ac:dyDescent="0.25">
      <c r="B1287" s="1841">
        <f>B1280+1</f>
        <v>26</v>
      </c>
      <c r="C1287" s="2097">
        <v>44375</v>
      </c>
      <c r="D1287" s="60"/>
      <c r="E1287" s="2247"/>
      <c r="F1287" s="2051"/>
      <c r="G1287" s="2098"/>
      <c r="H1287" s="2099" t="str">
        <f>IFERROR(VLOOKUP(F1287,[1]Trainingsarten!$A$9:$K$84,10,FALSE),"")</f>
        <v/>
      </c>
      <c r="I1287" s="2100" t="str">
        <f t="shared" si="167"/>
        <v/>
      </c>
      <c r="J1287" s="545"/>
      <c r="K1287" s="2101" t="str">
        <f>IFERROR(VLOOKUP(F1287,[1]Trainingsarten!$A$9:$K$84,11,FALSE),"0")</f>
        <v>0</v>
      </c>
      <c r="L1287" s="2102"/>
      <c r="M1287" s="545"/>
      <c r="N1287" s="69" t="str">
        <f t="shared" si="170"/>
        <v/>
      </c>
      <c r="O1287" s="2103"/>
      <c r="P1287" s="347" t="str">
        <f>IFERROR(VLOOKUP(F1287,[1]Trainingsarten!$A$9:$N$84,12,FALSE),"")</f>
        <v/>
      </c>
      <c r="Q1287" s="72" t="s">
        <v>14</v>
      </c>
      <c r="R1287" s="2104" t="str">
        <f>IFERROR(VLOOKUP(F1287,[1]Trainingsarten!$A$9:$N$84,14,FALSE),"")</f>
        <v/>
      </c>
      <c r="S1287" s="2012" t="str">
        <f t="shared" si="168"/>
        <v/>
      </c>
      <c r="T1287" s="60">
        <f t="shared" si="173"/>
        <v>13.505101496160165</v>
      </c>
      <c r="U1287" s="60">
        <f t="shared" si="171"/>
        <v>19.326005034808244</v>
      </c>
      <c r="V1287" s="60">
        <f t="shared" si="172"/>
        <v>4.0414192657467893</v>
      </c>
      <c r="W1287" s="350">
        <f t="shared" si="169"/>
        <v>0.69880461439578456</v>
      </c>
      <c r="X1287" s="1987"/>
      <c r="Y1287" s="1988"/>
      <c r="AA1287" s="1990"/>
      <c r="AB1287" s="1991"/>
    </row>
    <row r="1288" spans="2:28" x14ac:dyDescent="0.2">
      <c r="B1288" s="1859" t="s">
        <v>26</v>
      </c>
      <c r="C1288" s="2060">
        <v>44376</v>
      </c>
      <c r="D1288" s="1989"/>
      <c r="E1288" s="2335"/>
      <c r="F1288" s="1993"/>
      <c r="G1288" s="2061"/>
      <c r="H1288" s="2062" t="str">
        <f>IFERROR(VLOOKUP(F1288,[1]Trainingsarten!$A$9:$K$84,10,FALSE),"")</f>
        <v/>
      </c>
      <c r="I1288" s="2063" t="str">
        <f t="shared" si="167"/>
        <v/>
      </c>
      <c r="J1288" s="2064"/>
      <c r="K1288" s="2065" t="str">
        <f>IFERROR(VLOOKUP(F1288,[1]Trainingsarten!$A$9:$K$84,11,FALSE),"0")</f>
        <v>0</v>
      </c>
      <c r="L1288" s="2066"/>
      <c r="M1288" s="2064"/>
      <c r="N1288" s="1919" t="str">
        <f t="shared" si="170"/>
        <v/>
      </c>
      <c r="O1288" s="2067"/>
      <c r="P1288" s="2068" t="str">
        <f>IFERROR(VLOOKUP(F1288,[1]Trainingsarten!$A$9:$N$84,12,FALSE),"")</f>
        <v/>
      </c>
      <c r="Q1288" s="2069" t="s">
        <v>14</v>
      </c>
      <c r="R1288" s="2070" t="str">
        <f>IFERROR(VLOOKUP(F1288,[1]Trainingsarten!$A$9:$N$84,14,FALSE),"")</f>
        <v/>
      </c>
      <c r="S1288" s="1991" t="str">
        <f t="shared" si="168"/>
        <v/>
      </c>
      <c r="T1288" s="1989">
        <f t="shared" si="173"/>
        <v>11.575801282422999</v>
      </c>
      <c r="U1288" s="1989">
        <f t="shared" si="171"/>
        <v>18.865862057788998</v>
      </c>
      <c r="V1288" s="1989">
        <f t="shared" si="172"/>
        <v>5.8209035386480785</v>
      </c>
      <c r="W1288" s="2071">
        <f t="shared" si="169"/>
        <v>0.61358453946946945</v>
      </c>
      <c r="X1288" s="1987"/>
      <c r="Y1288" s="1988"/>
      <c r="AA1288" s="1990"/>
      <c r="AB1288" s="1991"/>
    </row>
    <row r="1289" spans="2:28" ht="16" thickBot="1" x14ac:dyDescent="0.25">
      <c r="B1289" s="33">
        <f>SUM(H1287:H1293)</f>
        <v>6.14</v>
      </c>
      <c r="C1289" s="2060">
        <v>44377</v>
      </c>
      <c r="D1289" s="1989">
        <v>77</v>
      </c>
      <c r="E1289" s="2335" t="s">
        <v>40</v>
      </c>
      <c r="F1289" s="2116" t="s">
        <v>289</v>
      </c>
      <c r="G1289" s="2061">
        <v>2.5416666666666667E-2</v>
      </c>
      <c r="H1289" s="2062">
        <v>6.14</v>
      </c>
      <c r="I1289" s="2063">
        <f t="shared" si="167"/>
        <v>4.1395222584147667E-3</v>
      </c>
      <c r="J1289" s="2064">
        <v>146</v>
      </c>
      <c r="K1289" s="2065">
        <v>35</v>
      </c>
      <c r="L1289" s="2066">
        <v>198</v>
      </c>
      <c r="M1289" s="2064">
        <v>18</v>
      </c>
      <c r="N1289" s="1919">
        <f t="shared" si="170"/>
        <v>1.05694977879333</v>
      </c>
      <c r="O1289" s="2067" t="s">
        <v>302</v>
      </c>
      <c r="P1289" s="2068">
        <f>IFERROR(VLOOKUP(F1289,[1]Trainingsarten!$A$9:$N$84,12,FALSE),"")</f>
        <v>205</v>
      </c>
      <c r="Q1289" s="2069" t="s">
        <v>14</v>
      </c>
      <c r="R1289" s="2070">
        <f>IFERROR(VLOOKUP(F1289,[1]Trainingsarten!$A$9:$N$84,14,FALSE),"")</f>
        <v>224.4</v>
      </c>
      <c r="S1289" s="1991">
        <f t="shared" si="168"/>
        <v>1.3561643835616439</v>
      </c>
      <c r="T1289" s="1989">
        <f t="shared" si="173"/>
        <v>14.922115384933999</v>
      </c>
      <c r="U1289" s="1989">
        <f t="shared" si="171"/>
        <v>19.250008199270212</v>
      </c>
      <c r="V1289" s="1989">
        <f t="shared" si="172"/>
        <v>7.2900607753659994</v>
      </c>
      <c r="W1289" s="2071">
        <f t="shared" si="169"/>
        <v>0.77517449501656377</v>
      </c>
      <c r="X1289" s="1987"/>
      <c r="Y1289" s="1988"/>
      <c r="AA1289" s="1990"/>
      <c r="AB1289" s="1991"/>
    </row>
    <row r="1290" spans="2:28" x14ac:dyDescent="0.2">
      <c r="B1290" s="2072" t="s">
        <v>9</v>
      </c>
      <c r="C1290" s="2060">
        <v>44378</v>
      </c>
      <c r="D1290" s="1989"/>
      <c r="E1290" s="2335"/>
      <c r="F1290" s="1993"/>
      <c r="G1290" s="2061"/>
      <c r="H1290" s="2062" t="str">
        <f>IFERROR(VLOOKUP(F1290,[1]Trainingsarten!$A$9:$K$84,10,FALSE),"")</f>
        <v/>
      </c>
      <c r="I1290" s="2063" t="str">
        <f t="shared" si="167"/>
        <v/>
      </c>
      <c r="J1290" s="2064"/>
      <c r="K1290" s="2065" t="str">
        <f>IFERROR(VLOOKUP(F1290,[1]Trainingsarten!$A$9:$K$84,11,FALSE),"0")</f>
        <v>0</v>
      </c>
      <c r="L1290" s="2066"/>
      <c r="M1290" s="2064"/>
      <c r="N1290" s="1919" t="str">
        <f t="shared" si="170"/>
        <v/>
      </c>
      <c r="O1290" s="2067"/>
      <c r="P1290" s="2068" t="str">
        <f>IFERROR(VLOOKUP(F1290,[1]Trainingsarten!$A$9:$N$84,12,FALSE),"")</f>
        <v/>
      </c>
      <c r="Q1290" s="2069" t="s">
        <v>14</v>
      </c>
      <c r="R1290" s="2070" t="str">
        <f>IFERROR(VLOOKUP(F1290,[1]Trainingsarten!$A$9:$N$84,14,FALSE),"")</f>
        <v/>
      </c>
      <c r="S1290" s="1991" t="str">
        <f t="shared" si="168"/>
        <v/>
      </c>
      <c r="T1290" s="1989">
        <f t="shared" si="173"/>
        <v>12.790384615657715</v>
      </c>
      <c r="U1290" s="1989">
        <f t="shared" si="171"/>
        <v>18.791674670716159</v>
      </c>
      <c r="V1290" s="1989">
        <f t="shared" si="172"/>
        <v>4.327892814336213</v>
      </c>
      <c r="W1290" s="2071">
        <f t="shared" si="169"/>
        <v>0.68064102001454385</v>
      </c>
      <c r="X1290" s="1987"/>
      <c r="Y1290" s="1988"/>
      <c r="AA1290" s="1990"/>
      <c r="AB1290" s="1991"/>
    </row>
    <row r="1291" spans="2:28" ht="16" thickBot="1" x14ac:dyDescent="0.25">
      <c r="B1291" s="2073">
        <f>SUM(K1287:K1293)</f>
        <v>35</v>
      </c>
      <c r="C1291" s="2060">
        <v>44379</v>
      </c>
      <c r="D1291" s="1989"/>
      <c r="E1291" s="2335"/>
      <c r="F1291" s="1993"/>
      <c r="G1291" s="2061"/>
      <c r="H1291" s="2062" t="str">
        <f>IFERROR(VLOOKUP(F1291,[1]Trainingsarten!$A$9:$K$84,10,FALSE),"")</f>
        <v/>
      </c>
      <c r="I1291" s="2063" t="str">
        <f t="shared" si="167"/>
        <v/>
      </c>
      <c r="J1291" s="2064"/>
      <c r="K1291" s="2065" t="str">
        <f>IFERROR(VLOOKUP(F1291,[1]Trainingsarten!$A$9:$K$84,11,FALSE),"0")</f>
        <v>0</v>
      </c>
      <c r="L1291" s="2066"/>
      <c r="M1291" s="2064"/>
      <c r="N1291" s="1919" t="str">
        <f t="shared" si="170"/>
        <v/>
      </c>
      <c r="O1291" s="2067"/>
      <c r="P1291" s="2068" t="str">
        <f>IFERROR(VLOOKUP(F1291,[1]Trainingsarten!$A$9:$N$84,12,FALSE),"")</f>
        <v/>
      </c>
      <c r="Q1291" s="2069" t="s">
        <v>14</v>
      </c>
      <c r="R1291" s="2070" t="str">
        <f>IFERROR(VLOOKUP(F1291,[1]Trainingsarten!$A$9:$N$84,14,FALSE),"")</f>
        <v/>
      </c>
      <c r="S1291" s="1991" t="str">
        <f t="shared" si="168"/>
        <v/>
      </c>
      <c r="T1291" s="1989">
        <f t="shared" si="173"/>
        <v>10.963186813420899</v>
      </c>
      <c r="U1291" s="1989">
        <f t="shared" si="171"/>
        <v>18.344253845222916</v>
      </c>
      <c r="V1291" s="1989">
        <f t="shared" si="172"/>
        <v>6.001290055058444</v>
      </c>
      <c r="W1291" s="2071">
        <f t="shared" si="169"/>
        <v>0.59763601757374596</v>
      </c>
      <c r="X1291" s="1987"/>
      <c r="Y1291" s="1988"/>
      <c r="AA1291" s="1990"/>
      <c r="AB1291" s="1991"/>
    </row>
    <row r="1292" spans="2:28" x14ac:dyDescent="0.2">
      <c r="B1292" s="2074" t="s">
        <v>27</v>
      </c>
      <c r="C1292" s="2060">
        <v>44380</v>
      </c>
      <c r="D1292" s="1989"/>
      <c r="E1292" s="2335"/>
      <c r="F1292" s="1993"/>
      <c r="G1292" s="2061"/>
      <c r="H1292" s="2062" t="str">
        <f>IFERROR(VLOOKUP(F1292,[1]Trainingsarten!$A$9:$K$84,10,FALSE),"")</f>
        <v/>
      </c>
      <c r="I1292" s="2063" t="str">
        <f t="shared" ref="I1292:I1355" si="174">IFERROR(G1292/H1292,"")</f>
        <v/>
      </c>
      <c r="J1292" s="2064"/>
      <c r="K1292" s="2065" t="str">
        <f>IFERROR(VLOOKUP(F1292,[1]Trainingsarten!$A$9:$K$84,11,FALSE),"0")</f>
        <v>0</v>
      </c>
      <c r="L1292" s="2066"/>
      <c r="M1292" s="2064"/>
      <c r="N1292" s="1919" t="str">
        <f t="shared" si="170"/>
        <v/>
      </c>
      <c r="O1292" s="2067"/>
      <c r="P1292" s="2068" t="str">
        <f>IFERROR(VLOOKUP(F1292,[1]Trainingsarten!$A$9:$N$84,12,FALSE),"")</f>
        <v/>
      </c>
      <c r="Q1292" s="2069" t="s">
        <v>14</v>
      </c>
      <c r="R1292" s="2070" t="str">
        <f>IFERROR(VLOOKUP(F1292,[1]Trainingsarten!$A$9:$N$84,14,FALSE),"")</f>
        <v/>
      </c>
      <c r="S1292" s="1991" t="str">
        <f t="shared" si="168"/>
        <v/>
      </c>
      <c r="T1292" s="1989">
        <f t="shared" si="173"/>
        <v>9.3970172686464846</v>
      </c>
      <c r="U1292" s="1989">
        <f t="shared" si="171"/>
        <v>17.907485896527131</v>
      </c>
      <c r="V1292" s="1989">
        <f t="shared" si="172"/>
        <v>7.3810670318020168</v>
      </c>
      <c r="W1292" s="2071">
        <f t="shared" si="169"/>
        <v>0.524753576406216</v>
      </c>
      <c r="X1292" s="1987"/>
      <c r="Y1292" s="1988"/>
      <c r="AA1292" s="1990"/>
      <c r="AB1292" s="1991"/>
    </row>
    <row r="1293" spans="2:28" ht="16" thickBot="1" x14ac:dyDescent="0.25">
      <c r="B1293" s="2075">
        <f>AVERAGE(W1287:W1293)</f>
        <v>0.62162192867091659</v>
      </c>
      <c r="C1293" s="2076">
        <v>44381</v>
      </c>
      <c r="D1293" s="1999"/>
      <c r="E1293" s="2281"/>
      <c r="F1293" s="1952"/>
      <c r="G1293" s="2117"/>
      <c r="H1293" s="2079" t="str">
        <f>IFERROR(VLOOKUP(F1293,[1]Trainingsarten!$A$9:$K$84,10,FALSE),"")</f>
        <v/>
      </c>
      <c r="I1293" s="2080" t="str">
        <f t="shared" si="174"/>
        <v/>
      </c>
      <c r="J1293" s="2081"/>
      <c r="K1293" s="2082" t="str">
        <f>IFERROR(VLOOKUP(F1293,[1]Trainingsarten!$A$9:$K$84,11,FALSE),"0")</f>
        <v>0</v>
      </c>
      <c r="L1293" s="1970"/>
      <c r="M1293" s="2081"/>
      <c r="N1293" s="1948" t="str">
        <f t="shared" si="170"/>
        <v/>
      </c>
      <c r="O1293" s="2083"/>
      <c r="P1293" s="90" t="str">
        <f>IFERROR(VLOOKUP(F1293,[1]Trainingsarten!$A$9:$N$84,12,FALSE),"")</f>
        <v/>
      </c>
      <c r="Q1293" s="91" t="s">
        <v>14</v>
      </c>
      <c r="R1293" s="2084" t="str">
        <f>IFERROR(VLOOKUP(F1293,[1]Trainingsarten!$A$9:$N$84,14,FALSE),"")</f>
        <v/>
      </c>
      <c r="S1293" s="2085" t="str">
        <f t="shared" si="168"/>
        <v/>
      </c>
      <c r="T1293" s="1999">
        <f t="shared" si="173"/>
        <v>8.0545862302684146</v>
      </c>
      <c r="U1293" s="1999">
        <f t="shared" si="171"/>
        <v>17.481117184705056</v>
      </c>
      <c r="V1293" s="1999">
        <f t="shared" si="172"/>
        <v>8.5104686278806465</v>
      </c>
      <c r="W1293" s="94">
        <f t="shared" si="169"/>
        <v>0.46075923782009204</v>
      </c>
      <c r="X1293" s="1987"/>
      <c r="Y1293" s="1988"/>
      <c r="AA1293" s="1990"/>
      <c r="AB1293" s="1991"/>
    </row>
    <row r="1294" spans="2:28" ht="16" thickBot="1" x14ac:dyDescent="0.25">
      <c r="B1294" s="1841">
        <f>B1287+1</f>
        <v>27</v>
      </c>
      <c r="C1294" s="2050">
        <v>44382</v>
      </c>
      <c r="D1294" s="1843"/>
      <c r="E1294" s="2343"/>
      <c r="F1294" s="2051"/>
      <c r="G1294" s="2118"/>
      <c r="H1294" s="2053" t="str">
        <f>IFERROR(VLOOKUP(F1294,[1]Trainingsarten!$A$9:$K$84,10,FALSE),"")</f>
        <v/>
      </c>
      <c r="I1294" s="2054" t="str">
        <f t="shared" si="174"/>
        <v/>
      </c>
      <c r="J1294" s="2055"/>
      <c r="K1294" s="2056" t="str">
        <f>IFERROR(VLOOKUP(F1294,[1]Trainingsarten!$A$9:$K$84,11,FALSE),"0")</f>
        <v>0</v>
      </c>
      <c r="L1294" s="2057"/>
      <c r="M1294" s="2055"/>
      <c r="N1294" s="1852" t="str">
        <f t="shared" si="170"/>
        <v/>
      </c>
      <c r="O1294" s="2058"/>
      <c r="P1294" s="1854" t="str">
        <f>IFERROR(VLOOKUP(F1294,[1]Trainingsarten!$A$9:$N$84,12,FALSE),"")</f>
        <v/>
      </c>
      <c r="Q1294" s="1855" t="s">
        <v>14</v>
      </c>
      <c r="R1294" s="2059" t="str">
        <f>IFERROR(VLOOKUP(F1294,[1]Trainingsarten!$A$9:$N$84,14,FALSE),"")</f>
        <v/>
      </c>
      <c r="S1294" s="1856" t="str">
        <f t="shared" si="168"/>
        <v/>
      </c>
      <c r="T1294" s="1843">
        <f t="shared" si="173"/>
        <v>6.9039310545157839</v>
      </c>
      <c r="U1294" s="1843">
        <f t="shared" si="171"/>
        <v>17.064900108878746</v>
      </c>
      <c r="V1294" s="1843">
        <f t="shared" si="172"/>
        <v>9.4265309544366414</v>
      </c>
      <c r="W1294" s="2042">
        <f t="shared" si="169"/>
        <v>0.40456908686642223</v>
      </c>
      <c r="X1294" s="1987"/>
      <c r="Y1294" s="1988"/>
      <c r="AA1294" s="1990"/>
      <c r="AB1294" s="1991"/>
    </row>
    <row r="1295" spans="2:28" x14ac:dyDescent="0.2">
      <c r="B1295" s="1859" t="s">
        <v>26</v>
      </c>
      <c r="C1295" s="2060">
        <v>44383</v>
      </c>
      <c r="D1295" s="1989"/>
      <c r="E1295" s="2336"/>
      <c r="F1295" s="1993"/>
      <c r="G1295" s="2119"/>
      <c r="H1295" s="2062" t="str">
        <f>IFERROR(VLOOKUP(F1295,[1]Trainingsarten!$A$9:$K$84,10,FALSE),"")</f>
        <v/>
      </c>
      <c r="I1295" s="2063" t="str">
        <f t="shared" si="174"/>
        <v/>
      </c>
      <c r="J1295" s="2064"/>
      <c r="K1295" s="2065" t="str">
        <f>IFERROR(VLOOKUP(F1295,[1]Trainingsarten!$A$9:$K$84,11,FALSE),"0")</f>
        <v>0</v>
      </c>
      <c r="L1295" s="2066"/>
      <c r="M1295" s="2064"/>
      <c r="N1295" s="1919" t="str">
        <f t="shared" si="170"/>
        <v/>
      </c>
      <c r="O1295" s="2067"/>
      <c r="P1295" s="2068" t="str">
        <f>IFERROR(VLOOKUP(F1295,[1]Trainingsarten!$A$9:$N$84,12,FALSE),"")</f>
        <v/>
      </c>
      <c r="Q1295" s="2069" t="s">
        <v>14</v>
      </c>
      <c r="R1295" s="2070" t="str">
        <f>IFERROR(VLOOKUP(F1295,[1]Trainingsarten!$A$9:$N$84,14,FALSE),"")</f>
        <v/>
      </c>
      <c r="S1295" s="1991" t="str">
        <f t="shared" si="168"/>
        <v/>
      </c>
      <c r="T1295" s="1989">
        <f t="shared" si="173"/>
        <v>5.9176551895849574</v>
      </c>
      <c r="U1295" s="1989">
        <f t="shared" si="171"/>
        <v>16.658592963429253</v>
      </c>
      <c r="V1295" s="1989">
        <f t="shared" si="172"/>
        <v>10.160969054362962</v>
      </c>
      <c r="W1295" s="2071">
        <f t="shared" si="169"/>
        <v>0.3552313933461268</v>
      </c>
      <c r="X1295" s="1987"/>
      <c r="Y1295" s="1988"/>
      <c r="AA1295" s="1990"/>
      <c r="AB1295" s="1991"/>
    </row>
    <row r="1296" spans="2:28" ht="16" thickBot="1" x14ac:dyDescent="0.25">
      <c r="B1296" s="33">
        <f>SUM(H1294:H1300)</f>
        <v>8.32</v>
      </c>
      <c r="C1296" s="2060">
        <v>44384</v>
      </c>
      <c r="D1296" s="1989"/>
      <c r="E1296" s="2336"/>
      <c r="F1296" s="1993"/>
      <c r="G1296" s="2119"/>
      <c r="H1296" s="2062" t="str">
        <f>IFERROR(VLOOKUP(F1296,[1]Trainingsarten!$A$9:$K$84,10,FALSE),"")</f>
        <v/>
      </c>
      <c r="I1296" s="2063" t="str">
        <f t="shared" si="174"/>
        <v/>
      </c>
      <c r="J1296" s="2064"/>
      <c r="K1296" s="2065" t="str">
        <f>IFERROR(VLOOKUP(F1296,[1]Trainingsarten!$A$9:$K$84,11,FALSE),"0")</f>
        <v>0</v>
      </c>
      <c r="L1296" s="2066"/>
      <c r="M1296" s="2064"/>
      <c r="N1296" s="1919" t="str">
        <f t="shared" si="170"/>
        <v/>
      </c>
      <c r="O1296" s="2067"/>
      <c r="P1296" s="2068" t="str">
        <f>IFERROR(VLOOKUP(F1296,[1]Trainingsarten!$A$9:$N$84,12,FALSE),"")</f>
        <v/>
      </c>
      <c r="Q1296" s="2069" t="s">
        <v>14</v>
      </c>
      <c r="R1296" s="2070" t="str">
        <f>IFERROR(VLOOKUP(F1296,[1]Trainingsarten!$A$9:$N$84,14,FALSE),"")</f>
        <v/>
      </c>
      <c r="S1296" s="1991" t="str">
        <f t="shared" si="168"/>
        <v/>
      </c>
      <c r="T1296" s="1989">
        <f t="shared" si="173"/>
        <v>5.0722758767871063</v>
      </c>
      <c r="U1296" s="1989">
        <f t="shared" si="171"/>
        <v>16.26195979763332</v>
      </c>
      <c r="V1296" s="1989">
        <f t="shared" si="172"/>
        <v>10.740937773844296</v>
      </c>
      <c r="W1296" s="2071">
        <f t="shared" si="169"/>
        <v>0.31191049171855034</v>
      </c>
      <c r="X1296" s="1987"/>
      <c r="Y1296" s="1988"/>
      <c r="AA1296" s="1990"/>
      <c r="AB1296" s="1991"/>
    </row>
    <row r="1297" spans="2:28" x14ac:dyDescent="0.2">
      <c r="B1297" s="2072" t="s">
        <v>9</v>
      </c>
      <c r="C1297" s="2060">
        <v>44385</v>
      </c>
      <c r="D1297" s="1989"/>
      <c r="E1297" s="2336"/>
      <c r="F1297" s="1993"/>
      <c r="G1297" s="2119"/>
      <c r="H1297" s="2062" t="str">
        <f>IFERROR(VLOOKUP(F1297,[1]Trainingsarten!$A$9:$K$84,10,FALSE),"")</f>
        <v/>
      </c>
      <c r="I1297" s="2063" t="str">
        <f t="shared" si="174"/>
        <v/>
      </c>
      <c r="J1297" s="2064"/>
      <c r="K1297" s="2065" t="str">
        <f>IFERROR(VLOOKUP(F1297,[1]Trainingsarten!$A$9:$K$84,11,FALSE),"0")</f>
        <v>0</v>
      </c>
      <c r="L1297" s="2066"/>
      <c r="M1297" s="2064"/>
      <c r="N1297" s="1919" t="str">
        <f t="shared" si="170"/>
        <v/>
      </c>
      <c r="O1297" s="2067"/>
      <c r="P1297" s="2068" t="str">
        <f>IFERROR(VLOOKUP(F1297,[1]Trainingsarten!$A$9:$N$84,12,FALSE),"")</f>
        <v/>
      </c>
      <c r="Q1297" s="2069" t="s">
        <v>14</v>
      </c>
      <c r="R1297" s="2070" t="str">
        <f>IFERROR(VLOOKUP(F1297,[1]Trainingsarten!$A$9:$N$84,14,FALSE),"")</f>
        <v/>
      </c>
      <c r="S1297" s="1991" t="str">
        <f t="shared" si="168"/>
        <v/>
      </c>
      <c r="T1297" s="1989">
        <f t="shared" si="173"/>
        <v>4.3476650372460908</v>
      </c>
      <c r="U1297" s="1989">
        <f t="shared" si="171"/>
        <v>15.874770278642051</v>
      </c>
      <c r="V1297" s="1989">
        <f t="shared" si="172"/>
        <v>11.189683920846214</v>
      </c>
      <c r="W1297" s="2071">
        <f t="shared" si="169"/>
        <v>0.27387262687482467</v>
      </c>
      <c r="X1297" s="1987"/>
      <c r="Y1297" s="1988"/>
      <c r="AA1297" s="1990"/>
      <c r="AB1297" s="1991"/>
    </row>
    <row r="1298" spans="2:28" ht="16" thickBot="1" x14ac:dyDescent="0.25">
      <c r="B1298" s="2073">
        <f>SUM(K1294:K1300)</f>
        <v>44</v>
      </c>
      <c r="C1298" s="2060">
        <v>44386</v>
      </c>
      <c r="D1298" s="1989">
        <v>78</v>
      </c>
      <c r="E1298" s="2336" t="s">
        <v>40</v>
      </c>
      <c r="F1298" s="1993" t="s">
        <v>277</v>
      </c>
      <c r="G1298" s="2119">
        <v>3.6099537037037034E-2</v>
      </c>
      <c r="H1298" s="2062">
        <v>8.32</v>
      </c>
      <c r="I1298" s="2063">
        <f t="shared" si="174"/>
        <v>4.3388866631054127E-3</v>
      </c>
      <c r="J1298" s="2064">
        <v>134</v>
      </c>
      <c r="K1298" s="2065">
        <v>44</v>
      </c>
      <c r="L1298" s="2066">
        <v>188</v>
      </c>
      <c r="M1298" s="2064">
        <v>23</v>
      </c>
      <c r="N1298" s="1919">
        <f t="shared" si="170"/>
        <v>1.0519015499425948</v>
      </c>
      <c r="O1298" s="2067" t="s">
        <v>302</v>
      </c>
      <c r="P1298" s="2068">
        <f>IFERROR(VLOOKUP(F1298,[1]Trainingsarten!$A$9:$N$84,12,FALSE),"")</f>
        <v>205</v>
      </c>
      <c r="Q1298" s="2069" t="s">
        <v>14</v>
      </c>
      <c r="R1298" s="2070">
        <f>IFERROR(VLOOKUP(F1298,[1]Trainingsarten!$A$9:$N$84,14,FALSE),"")</f>
        <v>224.4</v>
      </c>
      <c r="S1298" s="1991">
        <f t="shared" si="168"/>
        <v>1.4029850746268657</v>
      </c>
      <c r="T1298" s="1989">
        <f t="shared" si="173"/>
        <v>10.012284317639507</v>
      </c>
      <c r="U1298" s="1989">
        <f t="shared" si="171"/>
        <v>16.54441860534105</v>
      </c>
      <c r="V1298" s="1989">
        <f t="shared" si="172"/>
        <v>11.527105241395962</v>
      </c>
      <c r="W1298" s="2071">
        <f t="shared" si="169"/>
        <v>0.60517595428873106</v>
      </c>
      <c r="X1298" s="1987"/>
      <c r="Y1298" s="1988"/>
      <c r="AA1298" s="1990"/>
      <c r="AB1298" s="1991"/>
    </row>
    <row r="1299" spans="2:28" x14ac:dyDescent="0.2">
      <c r="B1299" s="2074" t="s">
        <v>27</v>
      </c>
      <c r="C1299" s="2060">
        <v>44387</v>
      </c>
      <c r="D1299" s="1989"/>
      <c r="E1299" s="2336"/>
      <c r="F1299" s="1993"/>
      <c r="G1299" s="2119"/>
      <c r="H1299" s="2062" t="str">
        <f>IFERROR(VLOOKUP(F1299,[1]Trainingsarten!$A$9:$K$84,10,FALSE),"")</f>
        <v/>
      </c>
      <c r="I1299" s="2063" t="str">
        <f t="shared" si="174"/>
        <v/>
      </c>
      <c r="J1299" s="2064"/>
      <c r="K1299" s="2065" t="str">
        <f>IFERROR(VLOOKUP(F1299,[1]Trainingsarten!$A$9:$K$84,11,FALSE),"0")</f>
        <v>0</v>
      </c>
      <c r="L1299" s="2066"/>
      <c r="M1299" s="2064"/>
      <c r="N1299" s="1919" t="str">
        <f t="shared" si="170"/>
        <v/>
      </c>
      <c r="O1299" s="2067"/>
      <c r="P1299" s="2068" t="str">
        <f>IFERROR(VLOOKUP(F1299,[1]Trainingsarten!$A$9:$N$84,12,FALSE),"")</f>
        <v/>
      </c>
      <c r="Q1299" s="2069" t="s">
        <v>14</v>
      </c>
      <c r="R1299" s="2070" t="str">
        <f>IFERROR(VLOOKUP(F1299,[1]Trainingsarten!$A$9:$N$84,14,FALSE),"")</f>
        <v/>
      </c>
      <c r="S1299" s="1991" t="str">
        <f t="shared" si="168"/>
        <v/>
      </c>
      <c r="T1299" s="1989">
        <f t="shared" si="173"/>
        <v>8.581957986548149</v>
      </c>
      <c r="U1299" s="1989">
        <f t="shared" si="171"/>
        <v>16.150503876642453</v>
      </c>
      <c r="V1299" s="1989">
        <f t="shared" si="172"/>
        <v>6.5321342877015436</v>
      </c>
      <c r="W1299" s="2071">
        <f t="shared" si="169"/>
        <v>0.53137400864376383</v>
      </c>
      <c r="X1299" s="1987"/>
      <c r="Y1299" s="1988"/>
      <c r="AA1299" s="1990"/>
      <c r="AB1299" s="1991"/>
    </row>
    <row r="1300" spans="2:28" ht="16" thickBot="1" x14ac:dyDescent="0.25">
      <c r="B1300" s="2075">
        <f>AVERAGE(W1294:W1300)</f>
        <v>0.42124369457299887</v>
      </c>
      <c r="C1300" s="2086">
        <v>44388</v>
      </c>
      <c r="D1300" s="1922"/>
      <c r="E1300" s="2329"/>
      <c r="F1300" s="1952"/>
      <c r="G1300" s="2120"/>
      <c r="H1300" s="2088" t="str">
        <f>IFERROR(VLOOKUP(F1300,[1]Trainingsarten!$A$9:$K$84,10,FALSE),"")</f>
        <v/>
      </c>
      <c r="I1300" s="2089" t="str">
        <f t="shared" si="174"/>
        <v/>
      </c>
      <c r="J1300" s="1973"/>
      <c r="K1300" s="2090" t="str">
        <f>IFERROR(VLOOKUP(F1300,[1]Trainingsarten!$A$9:$K$84,11,FALSE),"0")</f>
        <v>0</v>
      </c>
      <c r="L1300" s="2091"/>
      <c r="M1300" s="1973"/>
      <c r="N1300" s="1930" t="str">
        <f t="shared" si="170"/>
        <v/>
      </c>
      <c r="O1300" s="2092"/>
      <c r="P1300" s="2093" t="str">
        <f>IFERROR(VLOOKUP(F1300,[1]Trainingsarten!$A$9:$N$84,12,FALSE),"")</f>
        <v/>
      </c>
      <c r="Q1300" s="2094" t="s">
        <v>14</v>
      </c>
      <c r="R1300" s="2095" t="str">
        <f>IFERROR(VLOOKUP(F1300,[1]Trainingsarten!$A$9:$N$84,14,FALSE),"")</f>
        <v/>
      </c>
      <c r="S1300" s="1932" t="str">
        <f t="shared" si="168"/>
        <v/>
      </c>
      <c r="T1300" s="1922">
        <f t="shared" si="173"/>
        <v>7.355963988469842</v>
      </c>
      <c r="U1300" s="1922">
        <f t="shared" si="171"/>
        <v>15.765968070055727</v>
      </c>
      <c r="V1300" s="1922">
        <f t="shared" si="172"/>
        <v>7.5685458900943043</v>
      </c>
      <c r="W1300" s="2096">
        <f t="shared" si="169"/>
        <v>0.46657230027257318</v>
      </c>
      <c r="X1300" s="1987"/>
      <c r="Y1300" s="1988"/>
      <c r="AA1300" s="1990"/>
      <c r="AB1300" s="1991"/>
    </row>
    <row r="1301" spans="2:28" ht="16" thickBot="1" x14ac:dyDescent="0.25">
      <c r="B1301" s="1841">
        <f>B1294+1</f>
        <v>28</v>
      </c>
      <c r="C1301" s="2097">
        <v>44389</v>
      </c>
      <c r="D1301" s="60"/>
      <c r="E1301" s="2280"/>
      <c r="F1301" s="2051"/>
      <c r="G1301" s="2121"/>
      <c r="H1301" s="2099" t="str">
        <f>IFERROR(VLOOKUP(F1301,[1]Trainingsarten!$A$9:$K$84,10,FALSE),"")</f>
        <v/>
      </c>
      <c r="I1301" s="2100" t="str">
        <f t="shared" si="174"/>
        <v/>
      </c>
      <c r="J1301" s="545"/>
      <c r="K1301" s="2101" t="str">
        <f>IFERROR(VLOOKUP(F1301,[1]Trainingsarten!$A$9:$K$84,11,FALSE),"0")</f>
        <v>0</v>
      </c>
      <c r="L1301" s="2102"/>
      <c r="M1301" s="545"/>
      <c r="N1301" s="69" t="str">
        <f t="shared" si="170"/>
        <v/>
      </c>
      <c r="O1301" s="2103"/>
      <c r="P1301" s="347" t="str">
        <f>IFERROR(VLOOKUP(F1301,[1]Trainingsarten!$A$9:$N$84,12,FALSE),"")</f>
        <v/>
      </c>
      <c r="Q1301" s="72" t="s">
        <v>14</v>
      </c>
      <c r="R1301" s="2104" t="str">
        <f>IFERROR(VLOOKUP(F1301,[1]Trainingsarten!$A$9:$N$84,14,FALSE),"")</f>
        <v/>
      </c>
      <c r="S1301" s="2012" t="str">
        <f t="shared" ref="S1301:S1364" si="175">IFERROR(L1301/J1301,"")</f>
        <v/>
      </c>
      <c r="T1301" s="60">
        <f t="shared" si="173"/>
        <v>6.3051119901170072</v>
      </c>
      <c r="U1301" s="60">
        <f t="shared" si="171"/>
        <v>15.390587877911543</v>
      </c>
      <c r="V1301" s="60">
        <f t="shared" si="172"/>
        <v>8.4100040815858854</v>
      </c>
      <c r="W1301" s="350">
        <f t="shared" si="169"/>
        <v>0.40967323926372279</v>
      </c>
      <c r="X1301" s="1987"/>
      <c r="Y1301" s="1988"/>
      <c r="AA1301" s="1990"/>
      <c r="AB1301" s="1991"/>
    </row>
    <row r="1302" spans="2:28" x14ac:dyDescent="0.2">
      <c r="B1302" s="1859" t="s">
        <v>26</v>
      </c>
      <c r="C1302" s="2060">
        <v>44390</v>
      </c>
      <c r="D1302" s="1989"/>
      <c r="E1302" s="2336"/>
      <c r="F1302" s="1993"/>
      <c r="G1302" s="2119"/>
      <c r="H1302" s="2062" t="str">
        <f>IFERROR(VLOOKUP(F1302,[1]Trainingsarten!$A$9:$K$84,10,FALSE),"")</f>
        <v/>
      </c>
      <c r="I1302" s="2063" t="str">
        <f t="shared" si="174"/>
        <v/>
      </c>
      <c r="J1302" s="2064"/>
      <c r="K1302" s="2065" t="str">
        <f>IFERROR(VLOOKUP(F1302,[1]Trainingsarten!$A$9:$K$84,11,FALSE),"0")</f>
        <v>0</v>
      </c>
      <c r="L1302" s="2066"/>
      <c r="M1302" s="2064"/>
      <c r="N1302" s="1919" t="str">
        <f t="shared" si="170"/>
        <v/>
      </c>
      <c r="O1302" s="2067"/>
      <c r="P1302" s="2068" t="str">
        <f>IFERROR(VLOOKUP(F1302,[1]Trainingsarten!$A$9:$N$84,12,FALSE),"")</f>
        <v/>
      </c>
      <c r="Q1302" s="2069" t="s">
        <v>14</v>
      </c>
      <c r="R1302" s="2070" t="str">
        <f>IFERROR(VLOOKUP(F1302,[1]Trainingsarten!$A$9:$N$84,14,FALSE),"")</f>
        <v/>
      </c>
      <c r="S1302" s="1991" t="str">
        <f t="shared" si="175"/>
        <v/>
      </c>
      <c r="T1302" s="1989">
        <f t="shared" si="173"/>
        <v>5.4043817058145773</v>
      </c>
      <c r="U1302" s="1989">
        <f t="shared" si="171"/>
        <v>15.024145309389839</v>
      </c>
      <c r="V1302" s="1989">
        <f t="shared" si="172"/>
        <v>9.0854758877945354</v>
      </c>
      <c r="W1302" s="2071">
        <f t="shared" si="169"/>
        <v>0.35971308813400049</v>
      </c>
      <c r="X1302" s="1987"/>
      <c r="Y1302" s="1988"/>
      <c r="AA1302" s="1990"/>
      <c r="AB1302" s="1991"/>
    </row>
    <row r="1303" spans="2:28" ht="16" thickBot="1" x14ac:dyDescent="0.25">
      <c r="B1303" s="33">
        <f>SUM(H1301:H1307)</f>
        <v>8.01</v>
      </c>
      <c r="C1303" s="2060">
        <v>44391</v>
      </c>
      <c r="D1303" s="1989">
        <v>79</v>
      </c>
      <c r="E1303" s="2336" t="s">
        <v>288</v>
      </c>
      <c r="F1303" s="2116" t="s">
        <v>277</v>
      </c>
      <c r="G1303" s="2119">
        <v>3.3530092592592591E-2</v>
      </c>
      <c r="H1303" s="2062">
        <v>8.01</v>
      </c>
      <c r="I1303" s="2063">
        <f t="shared" si="174"/>
        <v>4.1860290377768528E-3</v>
      </c>
      <c r="J1303" s="2064">
        <v>145</v>
      </c>
      <c r="K1303" s="2065">
        <v>44</v>
      </c>
      <c r="L1303" s="2066">
        <v>197</v>
      </c>
      <c r="M1303" s="2064">
        <v>17</v>
      </c>
      <c r="N1303" s="1919">
        <f t="shared" si="170"/>
        <v>1.0634263141222724</v>
      </c>
      <c r="O1303" s="2067" t="s">
        <v>310</v>
      </c>
      <c r="P1303" s="2068">
        <f>IFERROR(VLOOKUP(F1303,[1]Trainingsarten!$A$9:$N$84,12,FALSE),"")</f>
        <v>205</v>
      </c>
      <c r="Q1303" s="2069" t="s">
        <v>14</v>
      </c>
      <c r="R1303" s="2070">
        <f>IFERROR(VLOOKUP(F1303,[1]Trainingsarten!$A$9:$N$84,14,FALSE),"")</f>
        <v>224.4</v>
      </c>
      <c r="S1303" s="1991">
        <f t="shared" si="175"/>
        <v>1.3586206896551725</v>
      </c>
      <c r="T1303" s="1989">
        <f t="shared" si="173"/>
        <v>10.91804146212678</v>
      </c>
      <c r="U1303" s="1989">
        <f t="shared" si="171"/>
        <v>15.714046611547223</v>
      </c>
      <c r="V1303" s="1989">
        <f t="shared" si="172"/>
        <v>9.6197636035752616</v>
      </c>
      <c r="W1303" s="2071">
        <f t="shared" si="169"/>
        <v>0.69479502842404872</v>
      </c>
      <c r="X1303" s="1987"/>
      <c r="Y1303" s="1988"/>
      <c r="AA1303" s="1990"/>
      <c r="AB1303" s="1991"/>
    </row>
    <row r="1304" spans="2:28" x14ac:dyDescent="0.2">
      <c r="B1304" s="2072" t="s">
        <v>9</v>
      </c>
      <c r="C1304" s="2060">
        <v>44392</v>
      </c>
      <c r="D1304" s="1989"/>
      <c r="E1304" s="2336"/>
      <c r="F1304" s="1993"/>
      <c r="G1304" s="2119"/>
      <c r="H1304" s="2062" t="str">
        <f>IFERROR(VLOOKUP(F1304,[1]Trainingsarten!$A$9:$K$84,10,FALSE),"")</f>
        <v/>
      </c>
      <c r="I1304" s="2063" t="str">
        <f t="shared" si="174"/>
        <v/>
      </c>
      <c r="J1304" s="2064"/>
      <c r="K1304" s="2065" t="str">
        <f>IFERROR(VLOOKUP(F1304,[1]Trainingsarten!$A$9:$K$84,11,FALSE),"0")</f>
        <v>0</v>
      </c>
      <c r="L1304" s="2066"/>
      <c r="M1304" s="2064"/>
      <c r="N1304" s="1919" t="str">
        <f t="shared" si="170"/>
        <v/>
      </c>
      <c r="O1304" s="2067"/>
      <c r="P1304" s="2068" t="str">
        <f>IFERROR(VLOOKUP(F1304,[1]Trainingsarten!$A$9:$N$84,12,FALSE),"")</f>
        <v/>
      </c>
      <c r="Q1304" s="2069" t="s">
        <v>14</v>
      </c>
      <c r="R1304" s="2070" t="str">
        <f>IFERROR(VLOOKUP(F1304,[1]Trainingsarten!$A$9:$N$84,14,FALSE),"")</f>
        <v/>
      </c>
      <c r="S1304" s="1991" t="str">
        <f t="shared" si="175"/>
        <v/>
      </c>
      <c r="T1304" s="1989">
        <f t="shared" si="173"/>
        <v>9.3583212532515265</v>
      </c>
      <c r="U1304" s="1989">
        <f t="shared" si="171"/>
        <v>15.339902644605623</v>
      </c>
      <c r="V1304" s="1989">
        <f t="shared" si="172"/>
        <v>4.7960051494204432</v>
      </c>
      <c r="W1304" s="2071">
        <f t="shared" si="169"/>
        <v>0.61006392739672577</v>
      </c>
      <c r="X1304" s="1987"/>
      <c r="Y1304" s="1988"/>
      <c r="AA1304" s="1990"/>
      <c r="AB1304" s="1991"/>
    </row>
    <row r="1305" spans="2:28" ht="16" thickBot="1" x14ac:dyDescent="0.25">
      <c r="B1305" s="2073">
        <f>SUM(K1301:K1307)</f>
        <v>44</v>
      </c>
      <c r="C1305" s="2060">
        <v>44393</v>
      </c>
      <c r="D1305" s="1989"/>
      <c r="E1305" s="2336"/>
      <c r="F1305" s="1993"/>
      <c r="G1305" s="2119"/>
      <c r="H1305" s="2062" t="str">
        <f>IFERROR(VLOOKUP(F1305,[1]Trainingsarten!$A$9:$K$84,10,FALSE),"")</f>
        <v/>
      </c>
      <c r="I1305" s="2063" t="str">
        <f t="shared" si="174"/>
        <v/>
      </c>
      <c r="J1305" s="2064"/>
      <c r="K1305" s="2065" t="str">
        <f>IFERROR(VLOOKUP(F1305,[1]Trainingsarten!$A$9:$K$84,11,FALSE),"0")</f>
        <v>0</v>
      </c>
      <c r="L1305" s="2066"/>
      <c r="M1305" s="2064"/>
      <c r="N1305" s="1919" t="str">
        <f t="shared" si="170"/>
        <v/>
      </c>
      <c r="O1305" s="2067"/>
      <c r="P1305" s="2068" t="str">
        <f>IFERROR(VLOOKUP(F1305,[1]Trainingsarten!$A$9:$N$84,12,FALSE),"")</f>
        <v/>
      </c>
      <c r="Q1305" s="2069" t="s">
        <v>14</v>
      </c>
      <c r="R1305" s="2070" t="str">
        <f>IFERROR(VLOOKUP(F1305,[1]Trainingsarten!$A$9:$N$84,14,FALSE),"")</f>
        <v/>
      </c>
      <c r="S1305" s="1991" t="str">
        <f t="shared" si="175"/>
        <v/>
      </c>
      <c r="T1305" s="1989">
        <f t="shared" si="173"/>
        <v>8.0214182170727373</v>
      </c>
      <c r="U1305" s="1989">
        <f t="shared" si="171"/>
        <v>14.974666867353108</v>
      </c>
      <c r="V1305" s="1989">
        <f t="shared" si="172"/>
        <v>5.9815813913540961</v>
      </c>
      <c r="W1305" s="2071">
        <f t="shared" si="169"/>
        <v>0.53566588747029587</v>
      </c>
      <c r="X1305" s="1987"/>
      <c r="Y1305" s="1988"/>
      <c r="AA1305" s="1990"/>
      <c r="AB1305" s="1991"/>
    </row>
    <row r="1306" spans="2:28" x14ac:dyDescent="0.2">
      <c r="B1306" s="2074" t="s">
        <v>27</v>
      </c>
      <c r="C1306" s="2060">
        <v>44394</v>
      </c>
      <c r="D1306" s="1989"/>
      <c r="E1306" s="2336"/>
      <c r="F1306" s="1993"/>
      <c r="G1306" s="2119"/>
      <c r="H1306" s="2062" t="str">
        <f>IFERROR(VLOOKUP(F1306,[1]Trainingsarten!$A$9:$K$84,10,FALSE),"")</f>
        <v/>
      </c>
      <c r="I1306" s="2063" t="str">
        <f t="shared" si="174"/>
        <v/>
      </c>
      <c r="J1306" s="2064"/>
      <c r="K1306" s="2065" t="str">
        <f>IFERROR(VLOOKUP(F1306,[1]Trainingsarten!$A$9:$K$84,11,FALSE),"0")</f>
        <v>0</v>
      </c>
      <c r="L1306" s="2066"/>
      <c r="M1306" s="2064"/>
      <c r="N1306" s="1919" t="str">
        <f t="shared" si="170"/>
        <v/>
      </c>
      <c r="O1306" s="2067"/>
      <c r="P1306" s="2068" t="str">
        <f>IFERROR(VLOOKUP(F1306,[1]Trainingsarten!$A$9:$N$84,12,FALSE),"")</f>
        <v/>
      </c>
      <c r="Q1306" s="2069" t="s">
        <v>14</v>
      </c>
      <c r="R1306" s="2070" t="str">
        <f>IFERROR(VLOOKUP(F1306,[1]Trainingsarten!$A$9:$N$84,14,FALSE),"")</f>
        <v/>
      </c>
      <c r="S1306" s="1991" t="str">
        <f t="shared" si="175"/>
        <v/>
      </c>
      <c r="T1306" s="1989">
        <f t="shared" si="173"/>
        <v>6.8755013289194888</v>
      </c>
      <c r="U1306" s="1989">
        <f t="shared" si="171"/>
        <v>14.618127180035177</v>
      </c>
      <c r="V1306" s="1989">
        <f t="shared" si="172"/>
        <v>6.9532486502803703</v>
      </c>
      <c r="W1306" s="2071">
        <f t="shared" si="169"/>
        <v>0.47034077924221096</v>
      </c>
      <c r="X1306" s="1987"/>
      <c r="Y1306" s="1988"/>
      <c r="AA1306" s="1990"/>
      <c r="AB1306" s="1991"/>
    </row>
    <row r="1307" spans="2:28" ht="16" thickBot="1" x14ac:dyDescent="0.25">
      <c r="B1307" s="2075">
        <f>AVERAGE(W1301:W1307)</f>
        <v>0.49903344250833026</v>
      </c>
      <c r="C1307" s="2076">
        <v>44395</v>
      </c>
      <c r="D1307" s="1999"/>
      <c r="E1307" s="2281"/>
      <c r="F1307" s="1952"/>
      <c r="G1307" s="2117"/>
      <c r="H1307" s="2079" t="str">
        <f>IFERROR(VLOOKUP(F1307,[1]Trainingsarten!$A$9:$K$84,10,FALSE),"")</f>
        <v/>
      </c>
      <c r="I1307" s="2080" t="str">
        <f t="shared" si="174"/>
        <v/>
      </c>
      <c r="J1307" s="2081"/>
      <c r="K1307" s="2082" t="str">
        <f>IFERROR(VLOOKUP(F1307,[1]Trainingsarten!$A$9:$K$84,11,FALSE),"0")</f>
        <v>0</v>
      </c>
      <c r="L1307" s="1970"/>
      <c r="M1307" s="2081"/>
      <c r="N1307" s="1948" t="str">
        <f t="shared" si="170"/>
        <v/>
      </c>
      <c r="O1307" s="2083"/>
      <c r="P1307" s="90" t="str">
        <f>IFERROR(VLOOKUP(F1307,[1]Trainingsarten!$A$9:$N$84,12,FALSE),"")</f>
        <v/>
      </c>
      <c r="Q1307" s="91" t="s">
        <v>14</v>
      </c>
      <c r="R1307" s="2084" t="str">
        <f>IFERROR(VLOOKUP(F1307,[1]Trainingsarten!$A$9:$N$84,14,FALSE),"")</f>
        <v/>
      </c>
      <c r="S1307" s="2085" t="str">
        <f t="shared" si="175"/>
        <v/>
      </c>
      <c r="T1307" s="1999">
        <f t="shared" si="173"/>
        <v>5.8932868533595615</v>
      </c>
      <c r="U1307" s="1999">
        <f t="shared" si="171"/>
        <v>14.270076532891483</v>
      </c>
      <c r="V1307" s="1999">
        <f t="shared" si="172"/>
        <v>7.7426258511156885</v>
      </c>
      <c r="W1307" s="94">
        <f t="shared" si="169"/>
        <v>0.41298214762730712</v>
      </c>
      <c r="X1307" s="1987"/>
      <c r="Y1307" s="1988"/>
      <c r="AA1307" s="1990"/>
      <c r="AB1307" s="1991"/>
    </row>
    <row r="1308" spans="2:28" ht="16" thickBot="1" x14ac:dyDescent="0.25">
      <c r="B1308" s="1841">
        <f>B1301+1</f>
        <v>29</v>
      </c>
      <c r="C1308" s="2050">
        <v>44396</v>
      </c>
      <c r="D1308" s="1843"/>
      <c r="E1308" s="2343"/>
      <c r="F1308" s="2051"/>
      <c r="G1308" s="2118"/>
      <c r="H1308" s="2053" t="str">
        <f>IFERROR(VLOOKUP(F1308,[1]Trainingsarten!$A$9:$K$84,10,FALSE),"")</f>
        <v/>
      </c>
      <c r="I1308" s="2054" t="str">
        <f t="shared" si="174"/>
        <v/>
      </c>
      <c r="J1308" s="2055"/>
      <c r="K1308" s="2056" t="str">
        <f>IFERROR(VLOOKUP(F1308,[1]Trainingsarten!$A$9:$K$84,11,FALSE),"0")</f>
        <v>0</v>
      </c>
      <c r="L1308" s="2057"/>
      <c r="M1308" s="2055"/>
      <c r="N1308" s="1852" t="str">
        <f t="shared" si="170"/>
        <v/>
      </c>
      <c r="O1308" s="2058"/>
      <c r="P1308" s="1854" t="str">
        <f>IFERROR(VLOOKUP(F1308,[1]Trainingsarten!$A$9:$N$84,12,FALSE),"")</f>
        <v/>
      </c>
      <c r="Q1308" s="1855" t="s">
        <v>14</v>
      </c>
      <c r="R1308" s="2059" t="str">
        <f>IFERROR(VLOOKUP(F1308,[1]Trainingsarten!$A$9:$N$84,14,FALSE),"")</f>
        <v/>
      </c>
      <c r="S1308" s="1856" t="str">
        <f t="shared" si="175"/>
        <v/>
      </c>
      <c r="T1308" s="1843">
        <f t="shared" si="173"/>
        <v>5.0513887314510528</v>
      </c>
      <c r="U1308" s="1843">
        <f t="shared" si="171"/>
        <v>13.930312805917877</v>
      </c>
      <c r="V1308" s="1843">
        <f t="shared" si="172"/>
        <v>8.376789679531921</v>
      </c>
      <c r="W1308" s="2042">
        <f t="shared" si="169"/>
        <v>0.36261847108739159</v>
      </c>
      <c r="X1308" s="1987"/>
      <c r="Y1308" s="1988"/>
      <c r="AA1308" s="1990"/>
      <c r="AB1308" s="1991"/>
    </row>
    <row r="1309" spans="2:28" x14ac:dyDescent="0.2">
      <c r="B1309" s="1859" t="s">
        <v>26</v>
      </c>
      <c r="C1309" s="2060">
        <v>44397</v>
      </c>
      <c r="D1309" s="1989"/>
      <c r="E1309" s="2336"/>
      <c r="F1309" s="1993"/>
      <c r="G1309" s="2119"/>
      <c r="H1309" s="2062" t="str">
        <f>IFERROR(VLOOKUP(F1309,[1]Trainingsarten!$A$9:$K$84,10,FALSE),"")</f>
        <v/>
      </c>
      <c r="I1309" s="2063" t="str">
        <f t="shared" si="174"/>
        <v/>
      </c>
      <c r="J1309" s="2064"/>
      <c r="K1309" s="2065" t="str">
        <f>IFERROR(VLOOKUP(F1309,[1]Trainingsarten!$A$9:$K$84,11,FALSE),"0")</f>
        <v>0</v>
      </c>
      <c r="L1309" s="2066"/>
      <c r="M1309" s="2064"/>
      <c r="N1309" s="1919" t="str">
        <f t="shared" si="170"/>
        <v/>
      </c>
      <c r="O1309" s="2067"/>
      <c r="P1309" s="2068" t="str">
        <f>IFERROR(VLOOKUP(F1309,[1]Trainingsarten!$A$9:$N$84,12,FALSE),"")</f>
        <v/>
      </c>
      <c r="Q1309" s="2069" t="s">
        <v>14</v>
      </c>
      <c r="R1309" s="2070" t="str">
        <f>IFERROR(VLOOKUP(F1309,[1]Trainingsarten!$A$9:$N$84,14,FALSE),"")</f>
        <v/>
      </c>
      <c r="S1309" s="1991" t="str">
        <f t="shared" si="175"/>
        <v/>
      </c>
      <c r="T1309" s="1989">
        <f t="shared" si="173"/>
        <v>4.329761769815188</v>
      </c>
      <c r="U1309" s="1989">
        <f t="shared" si="171"/>
        <v>13.598638691491262</v>
      </c>
      <c r="V1309" s="1989">
        <f t="shared" si="172"/>
        <v>8.8789240744668234</v>
      </c>
      <c r="W1309" s="2071">
        <f t="shared" si="169"/>
        <v>0.31839670632063649</v>
      </c>
      <c r="X1309" s="1987"/>
      <c r="Y1309" s="1988"/>
      <c r="AA1309" s="1990"/>
      <c r="AB1309" s="1991"/>
    </row>
    <row r="1310" spans="2:28" ht="16" thickBot="1" x14ac:dyDescent="0.25">
      <c r="B1310" s="33">
        <f>SUM(H1308:H1314)</f>
        <v>0</v>
      </c>
      <c r="C1310" s="2060">
        <v>44398</v>
      </c>
      <c r="D1310" s="1989"/>
      <c r="E1310" s="2336"/>
      <c r="F1310" s="1993"/>
      <c r="G1310" s="2119"/>
      <c r="H1310" s="2062" t="str">
        <f>IFERROR(VLOOKUP(F1310,[1]Trainingsarten!$A$9:$K$84,10,FALSE),"")</f>
        <v/>
      </c>
      <c r="I1310" s="2063" t="str">
        <f t="shared" si="174"/>
        <v/>
      </c>
      <c r="J1310" s="2064"/>
      <c r="K1310" s="2065" t="str">
        <f>IFERROR(VLOOKUP(F1310,[1]Trainingsarten!$A$9:$K$84,11,FALSE),"0")</f>
        <v>0</v>
      </c>
      <c r="L1310" s="2066"/>
      <c r="M1310" s="2064"/>
      <c r="N1310" s="1919" t="str">
        <f t="shared" si="170"/>
        <v/>
      </c>
      <c r="O1310" s="2067"/>
      <c r="P1310" s="2068" t="str">
        <f>IFERROR(VLOOKUP(F1310,[1]Trainingsarten!$A$9:$N$84,12,FALSE),"")</f>
        <v/>
      </c>
      <c r="Q1310" s="2069" t="s">
        <v>14</v>
      </c>
      <c r="R1310" s="2070" t="str">
        <f>IFERROR(VLOOKUP(F1310,[1]Trainingsarten!$A$9:$N$84,14,FALSE),"")</f>
        <v/>
      </c>
      <c r="S1310" s="1991" t="str">
        <f t="shared" si="175"/>
        <v/>
      </c>
      <c r="T1310" s="1989">
        <f t="shared" si="173"/>
        <v>3.7112243741273039</v>
      </c>
      <c r="U1310" s="1989">
        <f t="shared" si="171"/>
        <v>13.274861579789089</v>
      </c>
      <c r="V1310" s="1989">
        <f t="shared" si="172"/>
        <v>9.2688769216760747</v>
      </c>
      <c r="W1310" s="2071">
        <f t="shared" si="169"/>
        <v>0.27956783969616861</v>
      </c>
      <c r="X1310" s="1987"/>
      <c r="Y1310" s="1988"/>
      <c r="AA1310" s="1990"/>
      <c r="AB1310" s="1991"/>
    </row>
    <row r="1311" spans="2:28" x14ac:dyDescent="0.2">
      <c r="B1311" s="2072" t="s">
        <v>9</v>
      </c>
      <c r="C1311" s="2060">
        <v>44399</v>
      </c>
      <c r="D1311" s="1989"/>
      <c r="E1311" s="2336"/>
      <c r="F1311" s="1993"/>
      <c r="G1311" s="2119"/>
      <c r="H1311" s="2062" t="str">
        <f>IFERROR(VLOOKUP(F1311,[1]Trainingsarten!$A$9:$K$84,10,FALSE),"")</f>
        <v/>
      </c>
      <c r="I1311" s="2063" t="str">
        <f t="shared" si="174"/>
        <v/>
      </c>
      <c r="J1311" s="2064"/>
      <c r="K1311" s="2065" t="str">
        <f>IFERROR(VLOOKUP(F1311,[1]Trainingsarten!$A$9:$K$84,11,FALSE),"0")</f>
        <v>0</v>
      </c>
      <c r="L1311" s="2066"/>
      <c r="M1311" s="2064"/>
      <c r="N1311" s="1919" t="str">
        <f t="shared" si="170"/>
        <v/>
      </c>
      <c r="O1311" s="2067"/>
      <c r="P1311" s="2068" t="str">
        <f>IFERROR(VLOOKUP(F1311,[1]Trainingsarten!$A$9:$N$84,12,FALSE),"")</f>
        <v/>
      </c>
      <c r="Q1311" s="2069" t="s">
        <v>14</v>
      </c>
      <c r="R1311" s="2070" t="str">
        <f>IFERROR(VLOOKUP(F1311,[1]Trainingsarten!$A$9:$N$84,14,FALSE),"")</f>
        <v/>
      </c>
      <c r="S1311" s="1991" t="str">
        <f t="shared" si="175"/>
        <v/>
      </c>
      <c r="T1311" s="1989">
        <f t="shared" si="173"/>
        <v>3.1810494635376889</v>
      </c>
      <c r="U1311" s="1989">
        <f t="shared" si="171"/>
        <v>12.958793446936967</v>
      </c>
      <c r="V1311" s="1989">
        <f t="shared" si="172"/>
        <v>9.5636372056617844</v>
      </c>
      <c r="W1311" s="2071">
        <f t="shared" si="169"/>
        <v>0.245474200708831</v>
      </c>
      <c r="X1311" s="1987"/>
      <c r="Y1311" s="1988"/>
      <c r="AA1311" s="1990"/>
      <c r="AB1311" s="1991"/>
    </row>
    <row r="1312" spans="2:28" ht="16" thickBot="1" x14ac:dyDescent="0.25">
      <c r="B1312" s="2073">
        <f>SUM(K1308:K1314)</f>
        <v>0</v>
      </c>
      <c r="C1312" s="2060">
        <v>44400</v>
      </c>
      <c r="D1312" s="1989"/>
      <c r="E1312" s="2336"/>
      <c r="F1312" s="1993"/>
      <c r="G1312" s="2119"/>
      <c r="H1312" s="2062" t="str">
        <f>IFERROR(VLOOKUP(F1312,[1]Trainingsarten!$A$9:$K$84,10,FALSE),"")</f>
        <v/>
      </c>
      <c r="I1312" s="2063" t="str">
        <f t="shared" si="174"/>
        <v/>
      </c>
      <c r="J1312" s="2064"/>
      <c r="K1312" s="2065" t="str">
        <f>IFERROR(VLOOKUP(F1312,[1]Trainingsarten!$A$9:$K$84,11,FALSE),"0")</f>
        <v>0</v>
      </c>
      <c r="L1312" s="2066"/>
      <c r="M1312" s="2064"/>
      <c r="N1312" s="1919" t="str">
        <f t="shared" si="170"/>
        <v/>
      </c>
      <c r="O1312" s="2067"/>
      <c r="P1312" s="2068" t="str">
        <f>IFERROR(VLOOKUP(F1312,[1]Trainingsarten!$A$9:$N$84,12,FALSE),"")</f>
        <v/>
      </c>
      <c r="Q1312" s="2069" t="s">
        <v>14</v>
      </c>
      <c r="R1312" s="2070" t="str">
        <f>IFERROR(VLOOKUP(F1312,[1]Trainingsarten!$A$9:$N$84,14,FALSE),"")</f>
        <v/>
      </c>
      <c r="S1312" s="1991" t="str">
        <f t="shared" si="175"/>
        <v/>
      </c>
      <c r="T1312" s="1989">
        <f t="shared" si="173"/>
        <v>2.7266138258894475</v>
      </c>
      <c r="U1312" s="1989">
        <f t="shared" si="171"/>
        <v>12.65025074581942</v>
      </c>
      <c r="V1312" s="1989">
        <f t="shared" si="172"/>
        <v>9.7777439833992794</v>
      </c>
      <c r="W1312" s="2071">
        <f t="shared" si="169"/>
        <v>0.21553832257360769</v>
      </c>
      <c r="X1312" s="1987"/>
      <c r="Y1312" s="1988"/>
      <c r="AA1312" s="1990"/>
      <c r="AB1312" s="1991"/>
    </row>
    <row r="1313" spans="2:28" x14ac:dyDescent="0.2">
      <c r="B1313" s="2074" t="s">
        <v>27</v>
      </c>
      <c r="C1313" s="2060">
        <v>44401</v>
      </c>
      <c r="D1313" s="1989"/>
      <c r="E1313" s="2336"/>
      <c r="F1313" s="1993"/>
      <c r="G1313" s="2119"/>
      <c r="H1313" s="2062" t="str">
        <f>IFERROR(VLOOKUP(F1313,[1]Trainingsarten!$A$9:$K$84,10,FALSE),"")</f>
        <v/>
      </c>
      <c r="I1313" s="2063" t="str">
        <f t="shared" si="174"/>
        <v/>
      </c>
      <c r="J1313" s="2064"/>
      <c r="K1313" s="2065" t="str">
        <f>IFERROR(VLOOKUP(F1313,[1]Trainingsarten!$A$9:$K$84,11,FALSE),"0")</f>
        <v>0</v>
      </c>
      <c r="L1313" s="2066"/>
      <c r="M1313" s="2064"/>
      <c r="N1313" s="1919" t="str">
        <f t="shared" si="170"/>
        <v/>
      </c>
      <c r="O1313" s="2067"/>
      <c r="P1313" s="2068" t="str">
        <f>IFERROR(VLOOKUP(F1313,[1]Trainingsarten!$A$9:$N$84,12,FALSE),"")</f>
        <v/>
      </c>
      <c r="Q1313" s="2069" t="s">
        <v>14</v>
      </c>
      <c r="R1313" s="2070" t="str">
        <f>IFERROR(VLOOKUP(F1313,[1]Trainingsarten!$A$9:$N$84,14,FALSE),"")</f>
        <v/>
      </c>
      <c r="S1313" s="1991" t="str">
        <f t="shared" si="175"/>
        <v/>
      </c>
      <c r="T1313" s="1989">
        <f t="shared" si="173"/>
        <v>2.3370975650480976</v>
      </c>
      <c r="U1313" s="1989">
        <f t="shared" si="171"/>
        <v>12.349054299490387</v>
      </c>
      <c r="V1313" s="1989">
        <f t="shared" si="172"/>
        <v>9.9236369199299723</v>
      </c>
      <c r="W1313" s="2071">
        <f t="shared" si="169"/>
        <v>0.18925316128414332</v>
      </c>
      <c r="X1313" s="1987"/>
      <c r="Y1313" s="1988"/>
      <c r="AA1313" s="1990"/>
      <c r="AB1313" s="1991"/>
    </row>
    <row r="1314" spans="2:28" ht="16" thickBot="1" x14ac:dyDescent="0.25">
      <c r="B1314" s="2075">
        <f>AVERAGE(W1308:W1314)</f>
        <v>0.25386031559139749</v>
      </c>
      <c r="C1314" s="2086">
        <v>44402</v>
      </c>
      <c r="D1314" s="1922"/>
      <c r="E1314" s="2329"/>
      <c r="F1314" s="1952"/>
      <c r="G1314" s="2120"/>
      <c r="H1314" s="2088" t="str">
        <f>IFERROR(VLOOKUP(F1314,[1]Trainingsarten!$A$9:$K$84,10,FALSE),"")</f>
        <v/>
      </c>
      <c r="I1314" s="2089" t="str">
        <f t="shared" si="174"/>
        <v/>
      </c>
      <c r="J1314" s="1973"/>
      <c r="K1314" s="2090" t="str">
        <f>IFERROR(VLOOKUP(F1314,[1]Trainingsarten!$A$9:$K$84,11,FALSE),"0")</f>
        <v>0</v>
      </c>
      <c r="L1314" s="2091"/>
      <c r="M1314" s="1973"/>
      <c r="N1314" s="1930" t="str">
        <f t="shared" si="170"/>
        <v/>
      </c>
      <c r="O1314" s="2092"/>
      <c r="P1314" s="2093" t="str">
        <f>IFERROR(VLOOKUP(F1314,[1]Trainingsarten!$A$9:$N$84,12,FALSE),"")</f>
        <v/>
      </c>
      <c r="Q1314" s="2094" t="s">
        <v>14</v>
      </c>
      <c r="R1314" s="2095" t="str">
        <f>IFERROR(VLOOKUP(F1314,[1]Trainingsarten!$A$9:$N$84,14,FALSE),"")</f>
        <v/>
      </c>
      <c r="S1314" s="1932" t="str">
        <f t="shared" si="175"/>
        <v/>
      </c>
      <c r="T1314" s="1922">
        <f t="shared" si="173"/>
        <v>2.0032264843269409</v>
      </c>
      <c r="U1314" s="1922">
        <f t="shared" si="171"/>
        <v>12.055029197121568</v>
      </c>
      <c r="V1314" s="1922">
        <f t="shared" si="172"/>
        <v>10.01195673444229</v>
      </c>
      <c r="W1314" s="2096">
        <f t="shared" si="169"/>
        <v>0.16617350746900389</v>
      </c>
      <c r="X1314" s="1987"/>
      <c r="Y1314" s="1988"/>
      <c r="AA1314" s="1990"/>
      <c r="AB1314" s="1991"/>
    </row>
    <row r="1315" spans="2:28" ht="16" thickBot="1" x14ac:dyDescent="0.25">
      <c r="B1315" s="1841">
        <f>B1308+1</f>
        <v>30</v>
      </c>
      <c r="C1315" s="2097">
        <v>44403</v>
      </c>
      <c r="D1315" s="60">
        <v>80</v>
      </c>
      <c r="E1315" s="2280" t="s">
        <v>40</v>
      </c>
      <c r="F1315" s="2051" t="s">
        <v>322</v>
      </c>
      <c r="G1315" s="2121">
        <v>1.9618055555555555E-2</v>
      </c>
      <c r="H1315" s="2099">
        <v>5.04</v>
      </c>
      <c r="I1315" s="2100">
        <f t="shared" si="174"/>
        <v>3.8924713403880071E-3</v>
      </c>
      <c r="J1315" s="545">
        <v>146</v>
      </c>
      <c r="K1315" s="2101">
        <v>41</v>
      </c>
      <c r="L1315" s="2102">
        <v>210</v>
      </c>
      <c r="M1315" s="545">
        <v>12</v>
      </c>
      <c r="N1315" s="69">
        <f t="shared" si="170"/>
        <v>1.0541044776119404</v>
      </c>
      <c r="O1315" s="2103" t="s">
        <v>302</v>
      </c>
      <c r="P1315" s="347">
        <f>IFERROR(VLOOKUP(F1315,[1]Trainingsarten!$A$9:$N$84,12,FALSE),"")</f>
        <v>205</v>
      </c>
      <c r="Q1315" s="72" t="s">
        <v>14</v>
      </c>
      <c r="R1315" s="2104">
        <f>IFERROR(VLOOKUP(F1315,[1]Trainingsarten!$A$9:$N$84,14,FALSE),"")</f>
        <v>224.4</v>
      </c>
      <c r="S1315" s="2012">
        <f t="shared" si="175"/>
        <v>1.4383561643835616</v>
      </c>
      <c r="T1315" s="60">
        <f t="shared" si="173"/>
        <v>7.5741941294230921</v>
      </c>
      <c r="U1315" s="60">
        <f t="shared" si="171"/>
        <v>12.744195168618674</v>
      </c>
      <c r="V1315" s="60">
        <f t="shared" si="172"/>
        <v>10.051802712794627</v>
      </c>
      <c r="W1315" s="350">
        <f t="shared" si="169"/>
        <v>0.59432502635190332</v>
      </c>
      <c r="X1315" s="1987"/>
      <c r="Y1315" s="1988"/>
      <c r="AA1315" s="1990"/>
      <c r="AB1315" s="1991"/>
    </row>
    <row r="1316" spans="2:28" x14ac:dyDescent="0.2">
      <c r="B1316" s="1859" t="s">
        <v>26</v>
      </c>
      <c r="C1316" s="2060">
        <v>44404</v>
      </c>
      <c r="D1316" s="1989"/>
      <c r="E1316" s="2336"/>
      <c r="F1316" s="1993"/>
      <c r="G1316" s="2119"/>
      <c r="H1316" s="2062" t="str">
        <f>IFERROR(VLOOKUP(F1316,[1]Trainingsarten!$A$9:$K$84,10,FALSE),"")</f>
        <v/>
      </c>
      <c r="I1316" s="2063" t="str">
        <f t="shared" si="174"/>
        <v/>
      </c>
      <c r="J1316" s="2064"/>
      <c r="K1316" s="2065" t="str">
        <f>IFERROR(VLOOKUP(F1316,[1]Trainingsarten!$A$9:$K$84,11,FALSE),"0")</f>
        <v>0</v>
      </c>
      <c r="L1316" s="2066"/>
      <c r="M1316" s="2064"/>
      <c r="N1316" s="1919" t="str">
        <f t="shared" si="170"/>
        <v/>
      </c>
      <c r="O1316" s="2067"/>
      <c r="P1316" s="2068" t="str">
        <f>IFERROR(VLOOKUP(F1316,[1]Trainingsarten!$A$9:$N$84,12,FALSE),"")</f>
        <v/>
      </c>
      <c r="Q1316" s="2069" t="s">
        <v>14</v>
      </c>
      <c r="R1316" s="2070" t="str">
        <f>IFERROR(VLOOKUP(F1316,[1]Trainingsarten!$A$9:$N$84,14,FALSE),"")</f>
        <v/>
      </c>
      <c r="S1316" s="1991" t="str">
        <f t="shared" si="175"/>
        <v/>
      </c>
      <c r="T1316" s="1989">
        <f t="shared" si="173"/>
        <v>6.4921663966483649</v>
      </c>
      <c r="U1316" s="1989">
        <f t="shared" si="171"/>
        <v>12.44076195031823</v>
      </c>
      <c r="V1316" s="1989">
        <f t="shared" si="172"/>
        <v>5.170001039195582</v>
      </c>
      <c r="W1316" s="2071">
        <f t="shared" si="169"/>
        <v>0.52184636460167122</v>
      </c>
      <c r="X1316" s="1987"/>
      <c r="Y1316" s="1988"/>
      <c r="AA1316" s="1990"/>
      <c r="AB1316" s="1991"/>
    </row>
    <row r="1317" spans="2:28" ht="16" thickBot="1" x14ac:dyDescent="0.25">
      <c r="B1317" s="33">
        <f>SUM(H1315:H1321)</f>
        <v>24.839999999999996</v>
      </c>
      <c r="C1317" s="2060">
        <v>44405</v>
      </c>
      <c r="D1317" s="1989">
        <v>81</v>
      </c>
      <c r="E1317" s="2336" t="s">
        <v>40</v>
      </c>
      <c r="F1317" s="1993" t="s">
        <v>322</v>
      </c>
      <c r="G1317" s="2119">
        <v>2.4247685185185181E-2</v>
      </c>
      <c r="H1317" s="2062">
        <v>6.25</v>
      </c>
      <c r="I1317" s="2063">
        <f t="shared" si="174"/>
        <v>3.8796296296296291E-3</v>
      </c>
      <c r="J1317" s="2064">
        <v>146</v>
      </c>
      <c r="K1317" s="2065">
        <v>50</v>
      </c>
      <c r="L1317" s="2066">
        <v>212</v>
      </c>
      <c r="M1317" s="2064">
        <v>12</v>
      </c>
      <c r="N1317" s="1919">
        <f t="shared" si="170"/>
        <v>1.0606328358208954</v>
      </c>
      <c r="O1317" s="2067" t="s">
        <v>310</v>
      </c>
      <c r="P1317" s="2068">
        <f>IFERROR(VLOOKUP(F1317,[1]Trainingsarten!$A$9:$N$84,12,FALSE),"")</f>
        <v>205</v>
      </c>
      <c r="Q1317" s="2069" t="s">
        <v>14</v>
      </c>
      <c r="R1317" s="2070">
        <f>IFERROR(VLOOKUP(F1317,[1]Trainingsarten!$A$9:$N$84,14,FALSE),"")</f>
        <v>224.4</v>
      </c>
      <c r="S1317" s="1991">
        <f t="shared" si="175"/>
        <v>1.452054794520548</v>
      </c>
      <c r="T1317" s="1989">
        <f t="shared" si="173"/>
        <v>12.707571197127169</v>
      </c>
      <c r="U1317" s="1989">
        <f t="shared" si="171"/>
        <v>13.3350295229297</v>
      </c>
      <c r="V1317" s="1989">
        <f t="shared" si="172"/>
        <v>5.9485955536698647</v>
      </c>
      <c r="W1317" s="2071">
        <f t="shared" si="169"/>
        <v>0.95294661142492332</v>
      </c>
      <c r="X1317" s="1987"/>
      <c r="Y1317" s="1988"/>
      <c r="AA1317" s="1990"/>
      <c r="AB1317" s="1991"/>
    </row>
    <row r="1318" spans="2:28" x14ac:dyDescent="0.2">
      <c r="B1318" s="2072" t="s">
        <v>9</v>
      </c>
      <c r="C1318" s="2060">
        <v>44406</v>
      </c>
      <c r="D1318" s="1989"/>
      <c r="E1318" s="2336"/>
      <c r="F1318" s="1993"/>
      <c r="G1318" s="2119"/>
      <c r="H1318" s="2062" t="str">
        <f>IFERROR(VLOOKUP(F1318,[1]Trainingsarten!$A$9:$K$84,10,FALSE),"")</f>
        <v/>
      </c>
      <c r="I1318" s="2063" t="str">
        <f t="shared" si="174"/>
        <v/>
      </c>
      <c r="J1318" s="2064"/>
      <c r="K1318" s="2065" t="str">
        <f>IFERROR(VLOOKUP(F1318,[1]Trainingsarten!$A$9:$K$84,11,FALSE),"0")</f>
        <v>0</v>
      </c>
      <c r="L1318" s="2066"/>
      <c r="M1318" s="2064"/>
      <c r="N1318" s="1919" t="str">
        <f t="shared" si="170"/>
        <v/>
      </c>
      <c r="O1318" s="2067"/>
      <c r="P1318" s="2068" t="str">
        <f>IFERROR(VLOOKUP(F1318,[1]Trainingsarten!$A$9:$N$84,12,FALSE),"")</f>
        <v/>
      </c>
      <c r="Q1318" s="2069" t="s">
        <v>14</v>
      </c>
      <c r="R1318" s="2070" t="str">
        <f>IFERROR(VLOOKUP(F1318,[1]Trainingsarten!$A$9:$N$84,14,FALSE),"")</f>
        <v/>
      </c>
      <c r="S1318" s="1991" t="str">
        <f t="shared" si="175"/>
        <v/>
      </c>
      <c r="T1318" s="1989">
        <f t="shared" si="173"/>
        <v>10.89220388325186</v>
      </c>
      <c r="U1318" s="1989">
        <f t="shared" si="171"/>
        <v>13.017528820002802</v>
      </c>
      <c r="V1318" s="1989">
        <f t="shared" si="172"/>
        <v>0.62745832580253058</v>
      </c>
      <c r="W1318" s="2071">
        <f t="shared" si="169"/>
        <v>0.83673361003164004</v>
      </c>
      <c r="X1318" s="1987"/>
      <c r="Y1318" s="1988"/>
      <c r="AA1318" s="1990"/>
      <c r="AB1318" s="1991"/>
    </row>
    <row r="1319" spans="2:28" ht="16" thickBot="1" x14ac:dyDescent="0.25">
      <c r="B1319" s="2073">
        <f>SUM(K1315:K1321)</f>
        <v>194</v>
      </c>
      <c r="C1319" s="2060">
        <v>44407</v>
      </c>
      <c r="D1319" s="1989">
        <v>82</v>
      </c>
      <c r="E1319" s="2336" t="s">
        <v>288</v>
      </c>
      <c r="F1319" s="1993" t="s">
        <v>322</v>
      </c>
      <c r="G1319" s="2119">
        <v>2.763888888888889E-2</v>
      </c>
      <c r="H1319" s="2062">
        <v>6.95</v>
      </c>
      <c r="I1319" s="2063">
        <f t="shared" si="174"/>
        <v>3.9768185451638689E-3</v>
      </c>
      <c r="J1319" s="2064">
        <v>136</v>
      </c>
      <c r="K1319" s="2065">
        <v>54</v>
      </c>
      <c r="L1319" s="2066">
        <v>204</v>
      </c>
      <c r="M1319" s="2064">
        <v>20</v>
      </c>
      <c r="N1319" s="1919">
        <f t="shared" si="170"/>
        <v>1.0461763126811983</v>
      </c>
      <c r="O1319" s="2067" t="s">
        <v>310</v>
      </c>
      <c r="P1319" s="2068">
        <f>IFERROR(VLOOKUP(F1319,[1]Trainingsarten!$A$9:$N$84,12,FALSE),"")</f>
        <v>205</v>
      </c>
      <c r="Q1319" s="2069" t="s">
        <v>14</v>
      </c>
      <c r="R1319" s="2070">
        <f>IFERROR(VLOOKUP(F1319,[1]Trainingsarten!$A$9:$N$84,14,FALSE),"")</f>
        <v>224.4</v>
      </c>
      <c r="S1319" s="1991">
        <f t="shared" si="175"/>
        <v>1.5</v>
      </c>
      <c r="T1319" s="1989">
        <f t="shared" si="173"/>
        <v>17.050460471358736</v>
      </c>
      <c r="U1319" s="1989">
        <f t="shared" si="171"/>
        <v>13.993301943336069</v>
      </c>
      <c r="V1319" s="1989">
        <f t="shared" si="172"/>
        <v>2.1253249367509426</v>
      </c>
      <c r="W1319" s="2071">
        <f t="shared" si="169"/>
        <v>1.2184729908925145</v>
      </c>
      <c r="X1319" s="1987"/>
      <c r="Y1319" s="1988"/>
      <c r="AA1319" s="1990"/>
      <c r="AB1319" s="1991"/>
    </row>
    <row r="1320" spans="2:28" x14ac:dyDescent="0.2">
      <c r="B1320" s="2074" t="s">
        <v>27</v>
      </c>
      <c r="C1320" s="2060">
        <v>44408</v>
      </c>
      <c r="D1320" s="1989"/>
      <c r="E1320" s="2336"/>
      <c r="F1320" s="1993"/>
      <c r="G1320" s="2119"/>
      <c r="H1320" s="2062" t="str">
        <f>IFERROR(VLOOKUP(F1320,[1]Trainingsarten!$A$9:$K$84,10,FALSE),"")</f>
        <v/>
      </c>
      <c r="I1320" s="2063" t="str">
        <f t="shared" si="174"/>
        <v/>
      </c>
      <c r="J1320" s="2064"/>
      <c r="K1320" s="2065" t="str">
        <f>IFERROR(VLOOKUP(F1320,[1]Trainingsarten!$A$9:$K$84,11,FALSE),"0")</f>
        <v>0</v>
      </c>
      <c r="L1320" s="2066"/>
      <c r="M1320" s="2064"/>
      <c r="N1320" s="1919" t="str">
        <f t="shared" si="170"/>
        <v/>
      </c>
      <c r="O1320" s="2067"/>
      <c r="P1320" s="2068" t="str">
        <f>IFERROR(VLOOKUP(F1320,[1]Trainingsarten!$A$9:$N$84,12,FALSE),"")</f>
        <v/>
      </c>
      <c r="Q1320" s="2069" t="s">
        <v>14</v>
      </c>
      <c r="R1320" s="2070" t="str">
        <f>IFERROR(VLOOKUP(F1320,[1]Trainingsarten!$A$9:$N$84,14,FALSE),"")</f>
        <v/>
      </c>
      <c r="S1320" s="1991" t="str">
        <f t="shared" si="175"/>
        <v/>
      </c>
      <c r="T1320" s="1989">
        <f t="shared" si="173"/>
        <v>14.614680404021774</v>
      </c>
      <c r="U1320" s="1989">
        <f t="shared" si="171"/>
        <v>13.660128087542354</v>
      </c>
      <c r="V1320" s="1989">
        <f t="shared" si="172"/>
        <v>-3.0571585280226667</v>
      </c>
      <c r="W1320" s="2071">
        <f t="shared" si="169"/>
        <v>1.0698787237105005</v>
      </c>
      <c r="X1320" s="1987"/>
      <c r="Y1320" s="1988"/>
      <c r="AA1320" s="1990"/>
      <c r="AB1320" s="1991"/>
    </row>
    <row r="1321" spans="2:28" ht="16" thickBot="1" x14ac:dyDescent="0.25">
      <c r="B1321" s="2075">
        <f>AVERAGE(W1315:W1321)</f>
        <v>0.93439138096637586</v>
      </c>
      <c r="C1321" s="2076">
        <v>44409</v>
      </c>
      <c r="D1321" s="1999">
        <v>83</v>
      </c>
      <c r="E1321" s="2281" t="s">
        <v>40</v>
      </c>
      <c r="F1321" s="1952" t="s">
        <v>282</v>
      </c>
      <c r="G1321" s="2117">
        <v>2.7013888888888889E-2</v>
      </c>
      <c r="H1321" s="2079">
        <v>6.6</v>
      </c>
      <c r="I1321" s="2080">
        <f t="shared" si="174"/>
        <v>4.0930134680134686E-3</v>
      </c>
      <c r="J1321" s="2081">
        <v>140</v>
      </c>
      <c r="K1321" s="2082">
        <v>49</v>
      </c>
      <c r="L1321" s="1970">
        <v>200</v>
      </c>
      <c r="M1321" s="2081">
        <v>18</v>
      </c>
      <c r="N1321" s="1948">
        <f t="shared" si="170"/>
        <v>1.0556309362279515</v>
      </c>
      <c r="O1321" s="2083" t="s">
        <v>302</v>
      </c>
      <c r="P1321" s="90">
        <f>IFERROR(VLOOKUP(F1321,[1]Trainingsarten!$A$9:$N$84,12,FALSE),"")</f>
        <v>205</v>
      </c>
      <c r="Q1321" s="91" t="s">
        <v>14</v>
      </c>
      <c r="R1321" s="2084">
        <f>IFERROR(VLOOKUP(F1321,[1]Trainingsarten!$A$9:$N$84,14,FALSE),"")</f>
        <v>224.4</v>
      </c>
      <c r="S1321" s="2085">
        <f t="shared" si="175"/>
        <v>1.4285714285714286</v>
      </c>
      <c r="T1321" s="1999">
        <f t="shared" si="173"/>
        <v>19.526868917732948</v>
      </c>
      <c r="U1321" s="1999">
        <f t="shared" si="171"/>
        <v>14.501553609267535</v>
      </c>
      <c r="V1321" s="1999">
        <f t="shared" si="172"/>
        <v>-0.95455231647942007</v>
      </c>
      <c r="W1321" s="94">
        <f t="shared" ref="W1321:W1384" si="176">T1321/U1321</f>
        <v>1.3465363397514785</v>
      </c>
      <c r="X1321" s="1987"/>
      <c r="Y1321" s="1988"/>
      <c r="AA1321" s="1990"/>
      <c r="AB1321" s="1991"/>
    </row>
    <row r="1322" spans="2:28" ht="16" thickBot="1" x14ac:dyDescent="0.25">
      <c r="B1322" s="1841">
        <f>B1315+1</f>
        <v>31</v>
      </c>
      <c r="C1322" s="2050">
        <v>44410</v>
      </c>
      <c r="D1322" s="1843"/>
      <c r="E1322" s="2343"/>
      <c r="F1322" s="2051"/>
      <c r="G1322" s="2118"/>
      <c r="H1322" s="2053" t="str">
        <f>IFERROR(VLOOKUP(F1322,[1]Trainingsarten!$A$9:$K$84,10,FALSE),"")</f>
        <v/>
      </c>
      <c r="I1322" s="2054" t="str">
        <f t="shared" si="174"/>
        <v/>
      </c>
      <c r="J1322" s="2055"/>
      <c r="K1322" s="2056" t="str">
        <f>IFERROR(VLOOKUP(F1322,[1]Trainingsarten!$A$9:$K$84,11,FALSE),"0")</f>
        <v>0</v>
      </c>
      <c r="L1322" s="2057"/>
      <c r="M1322" s="2055"/>
      <c r="N1322" s="1852" t="str">
        <f t="shared" si="170"/>
        <v/>
      </c>
      <c r="O1322" s="2058"/>
      <c r="P1322" s="1854" t="str">
        <f>IFERROR(VLOOKUP(F1322,[1]Trainingsarten!$A$9:$N$84,12,FALSE),"")</f>
        <v/>
      </c>
      <c r="Q1322" s="1855" t="s">
        <v>14</v>
      </c>
      <c r="R1322" s="2059" t="str">
        <f>IFERROR(VLOOKUP(F1322,[1]Trainingsarten!$A$9:$N$84,14,FALSE),"")</f>
        <v/>
      </c>
      <c r="S1322" s="1856" t="str">
        <f t="shared" si="175"/>
        <v/>
      </c>
      <c r="T1322" s="1843">
        <f t="shared" si="173"/>
        <v>16.73731621519967</v>
      </c>
      <c r="U1322" s="1843">
        <f t="shared" si="171"/>
        <v>14.156278523332594</v>
      </c>
      <c r="V1322" s="1843">
        <f t="shared" si="172"/>
        <v>-5.0253153084654123</v>
      </c>
      <c r="W1322" s="2042">
        <f t="shared" si="176"/>
        <v>1.1823245910012981</v>
      </c>
      <c r="X1322" s="1987"/>
      <c r="Y1322" s="1988"/>
      <c r="AA1322" s="1990"/>
      <c r="AB1322" s="1991"/>
    </row>
    <row r="1323" spans="2:28" x14ac:dyDescent="0.2">
      <c r="B1323" s="1859" t="s">
        <v>26</v>
      </c>
      <c r="C1323" s="2060">
        <v>44411</v>
      </c>
      <c r="D1323" s="1989"/>
      <c r="E1323" s="2336"/>
      <c r="F1323" s="1993"/>
      <c r="G1323" s="2119"/>
      <c r="H1323" s="2062" t="str">
        <f>IFERROR(VLOOKUP(F1323,[1]Trainingsarten!$A$9:$K$84,10,FALSE),"")</f>
        <v/>
      </c>
      <c r="I1323" s="2063" t="str">
        <f t="shared" si="174"/>
        <v/>
      </c>
      <c r="J1323" s="2064"/>
      <c r="K1323" s="2065" t="str">
        <f>IFERROR(VLOOKUP(F1323,[1]Trainingsarten!$A$9:$K$84,11,FALSE),"0")</f>
        <v>0</v>
      </c>
      <c r="L1323" s="2066"/>
      <c r="M1323" s="2064"/>
      <c r="N1323" s="1919" t="str">
        <f t="shared" si="170"/>
        <v/>
      </c>
      <c r="O1323" s="2067"/>
      <c r="P1323" s="2068" t="str">
        <f>IFERROR(VLOOKUP(F1323,[1]Trainingsarten!$A$9:$N$84,12,FALSE),"")</f>
        <v/>
      </c>
      <c r="Q1323" s="2069" t="s">
        <v>14</v>
      </c>
      <c r="R1323" s="2070" t="str">
        <f>IFERROR(VLOOKUP(F1323,[1]Trainingsarten!$A$9:$N$84,14,FALSE),"")</f>
        <v/>
      </c>
      <c r="S1323" s="1991" t="str">
        <f t="shared" si="175"/>
        <v/>
      </c>
      <c r="T1323" s="1989">
        <f t="shared" si="173"/>
        <v>14.346271041599717</v>
      </c>
      <c r="U1323" s="1989">
        <f t="shared" si="171"/>
        <v>13.819224272777056</v>
      </c>
      <c r="V1323" s="1989">
        <f t="shared" si="172"/>
        <v>-2.5810376918670759</v>
      </c>
      <c r="W1323" s="2071">
        <f t="shared" si="176"/>
        <v>1.0381386652694324</v>
      </c>
      <c r="X1323" s="1987"/>
      <c r="Y1323" s="1988"/>
      <c r="AA1323" s="1990"/>
      <c r="AB1323" s="1991"/>
    </row>
    <row r="1324" spans="2:28" ht="16" thickBot="1" x14ac:dyDescent="0.25">
      <c r="B1324" s="33">
        <f>SUM(H1322:H1328)</f>
        <v>21.36</v>
      </c>
      <c r="C1324" s="2060">
        <v>44412</v>
      </c>
      <c r="D1324" s="1989">
        <v>84</v>
      </c>
      <c r="E1324" s="2336" t="s">
        <v>40</v>
      </c>
      <c r="F1324" s="1993" t="s">
        <v>282</v>
      </c>
      <c r="G1324" s="2119">
        <v>2.7685185185185188E-2</v>
      </c>
      <c r="H1324" s="2062">
        <v>6.96</v>
      </c>
      <c r="I1324" s="2063">
        <f t="shared" si="174"/>
        <v>3.977756492124309E-3</v>
      </c>
      <c r="J1324" s="2064">
        <v>144</v>
      </c>
      <c r="K1324" s="2065">
        <v>54</v>
      </c>
      <c r="L1324" s="2066">
        <v>206</v>
      </c>
      <c r="M1324" s="2064">
        <v>21</v>
      </c>
      <c r="N1324" s="1919">
        <f t="shared" si="170"/>
        <v>1.0566821067078402</v>
      </c>
      <c r="O1324" s="2067" t="s">
        <v>310</v>
      </c>
      <c r="P1324" s="2068">
        <f>IFERROR(VLOOKUP(F1324,[1]Trainingsarten!$A$9:$N$84,12,FALSE),"")</f>
        <v>205</v>
      </c>
      <c r="Q1324" s="2069" t="s">
        <v>14</v>
      </c>
      <c r="R1324" s="2070">
        <f>IFERROR(VLOOKUP(F1324,[1]Trainingsarten!$A$9:$N$84,14,FALSE),"")</f>
        <v>224.4</v>
      </c>
      <c r="S1324" s="1991">
        <f t="shared" si="175"/>
        <v>1.4305555555555556</v>
      </c>
      <c r="T1324" s="1989">
        <f t="shared" si="173"/>
        <v>20.011089464228327</v>
      </c>
      <c r="U1324" s="1989">
        <f t="shared" si="171"/>
        <v>14.775909409139507</v>
      </c>
      <c r="V1324" s="1989">
        <f t="shared" si="172"/>
        <v>-0.52704676882266099</v>
      </c>
      <c r="W1324" s="2071">
        <f t="shared" si="176"/>
        <v>1.3543050996137433</v>
      </c>
      <c r="X1324" s="1987"/>
      <c r="Y1324" s="1988"/>
      <c r="AA1324" s="1990"/>
      <c r="AB1324" s="1991"/>
    </row>
    <row r="1325" spans="2:28" x14ac:dyDescent="0.2">
      <c r="B1325" s="2072" t="s">
        <v>9</v>
      </c>
      <c r="C1325" s="2060">
        <v>44413</v>
      </c>
      <c r="D1325" s="1989"/>
      <c r="E1325" s="2336"/>
      <c r="F1325" s="1993"/>
      <c r="G1325" s="2119"/>
      <c r="H1325" s="2062" t="str">
        <f>IFERROR(VLOOKUP(F1325,[1]Trainingsarten!$A$9:$K$84,10,FALSE),"")</f>
        <v/>
      </c>
      <c r="I1325" s="2063" t="str">
        <f t="shared" si="174"/>
        <v/>
      </c>
      <c r="J1325" s="2064"/>
      <c r="K1325" s="2065" t="str">
        <f>IFERROR(VLOOKUP(F1325,[1]Trainingsarten!$A$9:$K$84,11,FALSE),"0")</f>
        <v>0</v>
      </c>
      <c r="L1325" s="2066"/>
      <c r="M1325" s="2064"/>
      <c r="N1325" s="1919" t="str">
        <f t="shared" si="170"/>
        <v/>
      </c>
      <c r="O1325" s="2067"/>
      <c r="P1325" s="2068" t="str">
        <f>IFERROR(VLOOKUP(F1325,[1]Trainingsarten!$A$9:$N$84,12,FALSE),"")</f>
        <v/>
      </c>
      <c r="Q1325" s="2069" t="s">
        <v>14</v>
      </c>
      <c r="R1325" s="2070" t="str">
        <f>IFERROR(VLOOKUP(F1325,[1]Trainingsarten!$A$9:$N$84,14,FALSE),"")</f>
        <v/>
      </c>
      <c r="S1325" s="1991" t="str">
        <f t="shared" si="175"/>
        <v/>
      </c>
      <c r="T1325" s="1989">
        <f t="shared" si="173"/>
        <v>17.152362397909993</v>
      </c>
      <c r="U1325" s="1989">
        <f t="shared" si="171"/>
        <v>14.424102042255234</v>
      </c>
      <c r="V1325" s="1989">
        <f t="shared" si="172"/>
        <v>-5.2351800550888203</v>
      </c>
      <c r="W1325" s="2071">
        <f t="shared" si="176"/>
        <v>1.1891459411242622</v>
      </c>
      <c r="X1325" s="1987"/>
      <c r="Y1325" s="1988"/>
      <c r="AA1325" s="1990"/>
      <c r="AB1325" s="1991"/>
    </row>
    <row r="1326" spans="2:28" ht="16" thickBot="1" x14ac:dyDescent="0.25">
      <c r="B1326" s="2073">
        <f>SUM(K1322:K1328)</f>
        <v>165</v>
      </c>
      <c r="C1326" s="2060">
        <v>44414</v>
      </c>
      <c r="D1326" s="1989">
        <v>85</v>
      </c>
      <c r="E1326" s="2336" t="s">
        <v>40</v>
      </c>
      <c r="F1326" s="1993" t="s">
        <v>323</v>
      </c>
      <c r="G1326" s="2119">
        <v>2.8692129629629633E-2</v>
      </c>
      <c r="H1326" s="2062">
        <v>7.84</v>
      </c>
      <c r="I1326" s="2063">
        <f t="shared" si="174"/>
        <v>3.6597104119425552E-3</v>
      </c>
      <c r="J1326" s="2064">
        <v>150</v>
      </c>
      <c r="K1326" s="2065">
        <v>65</v>
      </c>
      <c r="L1326" s="2066">
        <v>221</v>
      </c>
      <c r="M1326" s="2064">
        <v>15</v>
      </c>
      <c r="N1326" s="1919">
        <f t="shared" ref="N1326:N1389" si="177">IFERROR((L1326/67)/(1/(I1326*24)/3.6),"")</f>
        <v>1.0429846938775513</v>
      </c>
      <c r="O1326" s="2067" t="s">
        <v>310</v>
      </c>
      <c r="P1326" s="2068">
        <f>IFERROR(VLOOKUP(F1326,[1]Trainingsarten!$A$9:$N$84,12,FALSE),"")</f>
        <v>205</v>
      </c>
      <c r="Q1326" s="2069" t="s">
        <v>14</v>
      </c>
      <c r="R1326" s="2070">
        <f>IFERROR(VLOOKUP(F1326,[1]Trainingsarten!$A$9:$N$84,14,FALSE),"")</f>
        <v>224.4</v>
      </c>
      <c r="S1326" s="1991">
        <f t="shared" si="175"/>
        <v>1.4733333333333334</v>
      </c>
      <c r="T1326" s="1989">
        <f t="shared" si="173"/>
        <v>23.987739198208565</v>
      </c>
      <c r="U1326" s="1989">
        <f t="shared" si="171"/>
        <v>15.628290088868205</v>
      </c>
      <c r="V1326" s="1989">
        <f t="shared" si="172"/>
        <v>-2.7282603556547596</v>
      </c>
      <c r="W1326" s="2071">
        <f t="shared" si="176"/>
        <v>1.5348921130722208</v>
      </c>
      <c r="X1326" s="1987"/>
      <c r="Y1326" s="1988"/>
      <c r="AA1326" s="1990"/>
      <c r="AB1326" s="1991"/>
    </row>
    <row r="1327" spans="2:28" x14ac:dyDescent="0.2">
      <c r="B1327" s="2074" t="s">
        <v>27</v>
      </c>
      <c r="C1327" s="2060">
        <v>44415</v>
      </c>
      <c r="D1327" s="1989"/>
      <c r="E1327" s="2336"/>
      <c r="F1327" s="1993"/>
      <c r="G1327" s="2119"/>
      <c r="H1327" s="2062" t="str">
        <f>IFERROR(VLOOKUP(F1327,[1]Trainingsarten!$A$9:$K$84,10,FALSE),"")</f>
        <v/>
      </c>
      <c r="I1327" s="2063" t="str">
        <f t="shared" si="174"/>
        <v/>
      </c>
      <c r="J1327" s="2064"/>
      <c r="K1327" s="2065" t="str">
        <f>IFERROR(VLOOKUP(F1327,[1]Trainingsarten!$A$9:$K$84,11,FALSE),"0")</f>
        <v>0</v>
      </c>
      <c r="L1327" s="2066"/>
      <c r="M1327" s="2064"/>
      <c r="N1327" s="1919" t="str">
        <f t="shared" si="177"/>
        <v/>
      </c>
      <c r="O1327" s="2067"/>
      <c r="P1327" s="2068" t="str">
        <f>IFERROR(VLOOKUP(F1327,[1]Trainingsarten!$A$9:$N$84,12,FALSE),"")</f>
        <v/>
      </c>
      <c r="Q1327" s="2069" t="s">
        <v>14</v>
      </c>
      <c r="R1327" s="2070" t="str">
        <f>IFERROR(VLOOKUP(F1327,[1]Trainingsarten!$A$9:$N$84,14,FALSE),"")</f>
        <v/>
      </c>
      <c r="S1327" s="1991" t="str">
        <f t="shared" si="175"/>
        <v/>
      </c>
      <c r="T1327" s="1989">
        <f t="shared" si="173"/>
        <v>20.560919312750197</v>
      </c>
      <c r="U1327" s="1989">
        <f t="shared" si="171"/>
        <v>15.256187943895153</v>
      </c>
      <c r="V1327" s="1989">
        <f t="shared" si="172"/>
        <v>-8.3594491093403605</v>
      </c>
      <c r="W1327" s="2071">
        <f t="shared" si="176"/>
        <v>1.3477101480634133</v>
      </c>
      <c r="X1327" s="1987"/>
      <c r="Y1327" s="1988"/>
      <c r="AA1327" s="1990"/>
      <c r="AB1327" s="1991"/>
    </row>
    <row r="1328" spans="2:28" ht="16" thickBot="1" x14ac:dyDescent="0.25">
      <c r="B1328" s="2122">
        <f>AVERAGE(W1322:W1328)</f>
        <v>1.3085466133776229</v>
      </c>
      <c r="C1328" s="2086">
        <v>44416</v>
      </c>
      <c r="D1328" s="1922">
        <v>86</v>
      </c>
      <c r="E1328" s="2329" t="s">
        <v>288</v>
      </c>
      <c r="F1328" s="1952" t="s">
        <v>323</v>
      </c>
      <c r="G1328" s="2120">
        <v>2.6863425925925926E-2</v>
      </c>
      <c r="H1328" s="2088">
        <v>6.56</v>
      </c>
      <c r="I1328" s="2089">
        <f t="shared" si="174"/>
        <v>4.0950344399277331E-3</v>
      </c>
      <c r="J1328" s="1973">
        <v>144</v>
      </c>
      <c r="K1328" s="2090">
        <v>46</v>
      </c>
      <c r="L1328" s="2091">
        <v>199</v>
      </c>
      <c r="M1328" s="1973">
        <v>15</v>
      </c>
      <c r="N1328" s="1930">
        <f t="shared" si="177"/>
        <v>1.0508714051692756</v>
      </c>
      <c r="O1328" s="2092" t="s">
        <v>302</v>
      </c>
      <c r="P1328" s="2093">
        <f>IFERROR(VLOOKUP(F1328,[1]Trainingsarten!$A$9:$N$84,12,FALSE),"")</f>
        <v>205</v>
      </c>
      <c r="Q1328" s="2094" t="s">
        <v>14</v>
      </c>
      <c r="R1328" s="2095">
        <f>IFERROR(VLOOKUP(F1328,[1]Trainingsarten!$A$9:$N$84,14,FALSE),"")</f>
        <v>224.4</v>
      </c>
      <c r="S1328" s="1932">
        <f t="shared" si="175"/>
        <v>1.3819444444444444</v>
      </c>
      <c r="T1328" s="1922">
        <f t="shared" si="173"/>
        <v>24.195073696643025</v>
      </c>
      <c r="U1328" s="1922">
        <f t="shared" si="171"/>
        <v>15.988183469040507</v>
      </c>
      <c r="V1328" s="1922">
        <f t="shared" si="172"/>
        <v>-5.3047313688550446</v>
      </c>
      <c r="W1328" s="2096">
        <f t="shared" si="176"/>
        <v>1.5133097354989906</v>
      </c>
      <c r="X1328" s="1987"/>
      <c r="Y1328" s="1988"/>
      <c r="AA1328" s="1990"/>
      <c r="AB1328" s="1991"/>
    </row>
    <row r="1329" spans="2:28" ht="16" thickBot="1" x14ac:dyDescent="0.25">
      <c r="B1329" s="1841">
        <f>B1322+1</f>
        <v>32</v>
      </c>
      <c r="C1329" s="2097">
        <v>44417</v>
      </c>
      <c r="D1329" s="60"/>
      <c r="E1329" s="2280"/>
      <c r="F1329" s="2123"/>
      <c r="G1329" s="2121"/>
      <c r="H1329" s="2099" t="str">
        <f>IFERROR(VLOOKUP(F1329,[1]Trainingsarten!$A$9:$K$84,10,FALSE),"")</f>
        <v/>
      </c>
      <c r="I1329" s="2100" t="str">
        <f t="shared" si="174"/>
        <v/>
      </c>
      <c r="J1329" s="545"/>
      <c r="K1329" s="2101" t="str">
        <f>IFERROR(VLOOKUP(F1329,[1]Trainingsarten!$A$9:$K$84,11,FALSE),"0")</f>
        <v>0</v>
      </c>
      <c r="L1329" s="2102"/>
      <c r="M1329" s="545"/>
      <c r="N1329" s="69" t="str">
        <f t="shared" si="177"/>
        <v/>
      </c>
      <c r="O1329" s="2103"/>
      <c r="P1329" s="347" t="str">
        <f>IFERROR(VLOOKUP(F1329,[1]Trainingsarten!$A$9:$N$84,12,FALSE),"")</f>
        <v/>
      </c>
      <c r="Q1329" s="72" t="s">
        <v>14</v>
      </c>
      <c r="R1329" s="2104" t="str">
        <f>IFERROR(VLOOKUP(F1329,[1]Trainingsarten!$A$9:$N$84,14,FALSE),"")</f>
        <v/>
      </c>
      <c r="S1329" s="2012" t="str">
        <f t="shared" si="175"/>
        <v/>
      </c>
      <c r="T1329" s="60">
        <f t="shared" si="173"/>
        <v>20.738634597122594</v>
      </c>
      <c r="U1329" s="60">
        <f t="shared" si="171"/>
        <v>15.607512434063352</v>
      </c>
      <c r="V1329" s="60">
        <f t="shared" si="172"/>
        <v>-8.2068902276025177</v>
      </c>
      <c r="W1329" s="350">
        <f t="shared" si="176"/>
        <v>1.3287597677552114</v>
      </c>
      <c r="X1329" s="1987"/>
      <c r="Y1329" s="1988"/>
      <c r="AA1329" s="1990"/>
      <c r="AB1329" s="1991"/>
    </row>
    <row r="1330" spans="2:28" x14ac:dyDescent="0.2">
      <c r="B1330" s="1859" t="s">
        <v>26</v>
      </c>
      <c r="C1330" s="2060">
        <v>44418</v>
      </c>
      <c r="D1330" s="1989">
        <v>87</v>
      </c>
      <c r="E1330" s="2336" t="s">
        <v>40</v>
      </c>
      <c r="F1330" s="2124" t="s">
        <v>283</v>
      </c>
      <c r="G1330" s="2119">
        <v>3.9768518518518516E-2</v>
      </c>
      <c r="H1330" s="2062">
        <v>10.1</v>
      </c>
      <c r="I1330" s="2063">
        <f t="shared" si="174"/>
        <v>3.9374770810414374E-3</v>
      </c>
      <c r="J1330" s="2064">
        <v>154</v>
      </c>
      <c r="K1330" s="2065">
        <v>75</v>
      </c>
      <c r="L1330" s="2066">
        <v>209</v>
      </c>
      <c r="M1330" s="2064">
        <v>26</v>
      </c>
      <c r="N1330" s="1919">
        <f t="shared" si="177"/>
        <v>1.0612147184867742</v>
      </c>
      <c r="O1330" s="2067" t="s">
        <v>310</v>
      </c>
      <c r="P1330" s="2068">
        <f>IFERROR(VLOOKUP(F1330,[1]Trainingsarten!$A$9:$N$84,12,FALSE),"")</f>
        <v>205</v>
      </c>
      <c r="Q1330" s="2069" t="s">
        <v>14</v>
      </c>
      <c r="R1330" s="2070">
        <f>IFERROR(VLOOKUP(F1330,[1]Trainingsarten!$A$9:$N$84,14,FALSE),"")</f>
        <v>224.4</v>
      </c>
      <c r="S1330" s="1991">
        <f t="shared" si="175"/>
        <v>1.3571428571428572</v>
      </c>
      <c r="T1330" s="1989">
        <f t="shared" si="173"/>
        <v>28.49025822610508</v>
      </c>
      <c r="U1330" s="1989">
        <f t="shared" si="171"/>
        <v>17.021619280871366</v>
      </c>
      <c r="V1330" s="1989">
        <f t="shared" si="172"/>
        <v>-5.1311221630592421</v>
      </c>
      <c r="W1330" s="2071">
        <f t="shared" si="176"/>
        <v>1.6737689732093817</v>
      </c>
      <c r="X1330" s="1987"/>
      <c r="Y1330" s="1988"/>
      <c r="AA1330" s="1990"/>
      <c r="AB1330" s="1991"/>
    </row>
    <row r="1331" spans="2:28" ht="16" thickBot="1" x14ac:dyDescent="0.25">
      <c r="B1331" s="33">
        <f>SUM(H1329:H1335)</f>
        <v>27.39</v>
      </c>
      <c r="C1331" s="2060">
        <v>44419</v>
      </c>
      <c r="D1331" s="1989"/>
      <c r="E1331" s="2336"/>
      <c r="F1331" s="2124"/>
      <c r="G1331" s="2119"/>
      <c r="H1331" s="2062" t="str">
        <f>IFERROR(VLOOKUP(F1331,[1]Trainingsarten!$A$9:$K$84,10,FALSE),"")</f>
        <v/>
      </c>
      <c r="I1331" s="2063" t="str">
        <f t="shared" si="174"/>
        <v/>
      </c>
      <c r="J1331" s="2064"/>
      <c r="K1331" s="2065" t="str">
        <f>IFERROR(VLOOKUP(F1331,[1]Trainingsarten!$A$9:$K$84,11,FALSE),"0")</f>
        <v>0</v>
      </c>
      <c r="L1331" s="2066"/>
      <c r="M1331" s="2064"/>
      <c r="N1331" s="1919" t="str">
        <f t="shared" si="177"/>
        <v/>
      </c>
      <c r="O1331" s="2067"/>
      <c r="P1331" s="2068" t="str">
        <f>IFERROR(VLOOKUP(F1331,[1]Trainingsarten!$A$9:$N$84,12,FALSE),"")</f>
        <v/>
      </c>
      <c r="Q1331" s="2069" t="s">
        <v>14</v>
      </c>
      <c r="R1331" s="2070" t="str">
        <f>IFERROR(VLOOKUP(F1331,[1]Trainingsarten!$A$9:$N$84,14,FALSE),"")</f>
        <v/>
      </c>
      <c r="S1331" s="1991" t="str">
        <f t="shared" si="175"/>
        <v/>
      </c>
      <c r="T1331" s="1989">
        <f t="shared" si="173"/>
        <v>24.420221336661498</v>
      </c>
      <c r="U1331" s="1989">
        <f t="shared" si="171"/>
        <v>16.616342631326809</v>
      </c>
      <c r="V1331" s="1989">
        <f t="shared" si="172"/>
        <v>-11.468638945233714</v>
      </c>
      <c r="W1331" s="2071">
        <f t="shared" si="176"/>
        <v>1.469650805744823</v>
      </c>
      <c r="X1331" s="1987"/>
      <c r="Y1331" s="1988"/>
      <c r="AA1331" s="1990"/>
      <c r="AB1331" s="1991"/>
    </row>
    <row r="1332" spans="2:28" x14ac:dyDescent="0.2">
      <c r="B1332" s="2072" t="s">
        <v>9</v>
      </c>
      <c r="C1332" s="2060">
        <v>44420</v>
      </c>
      <c r="D1332" s="1989"/>
      <c r="E1332" s="2336"/>
      <c r="F1332" s="2124"/>
      <c r="G1332" s="2119"/>
      <c r="H1332" s="2062" t="str">
        <f>IFERROR(VLOOKUP(F1332,[1]Trainingsarten!$A$9:$K$84,10,FALSE),"")</f>
        <v/>
      </c>
      <c r="I1332" s="2063" t="str">
        <f t="shared" si="174"/>
        <v/>
      </c>
      <c r="J1332" s="2064"/>
      <c r="K1332" s="2065" t="str">
        <f>IFERROR(VLOOKUP(F1332,[1]Trainingsarten!$A$9:$K$84,11,FALSE),"0")</f>
        <v>0</v>
      </c>
      <c r="L1332" s="2066"/>
      <c r="M1332" s="2064"/>
      <c r="N1332" s="1919" t="str">
        <f t="shared" si="177"/>
        <v/>
      </c>
      <c r="O1332" s="2067"/>
      <c r="P1332" s="2068" t="str">
        <f>IFERROR(VLOOKUP(F1332,[1]Trainingsarten!$A$9:$N$84,12,FALSE),"")</f>
        <v/>
      </c>
      <c r="Q1332" s="2069" t="s">
        <v>14</v>
      </c>
      <c r="R1332" s="2070" t="str">
        <f>IFERROR(VLOOKUP(F1332,[1]Trainingsarten!$A$9:$N$84,14,FALSE),"")</f>
        <v/>
      </c>
      <c r="S1332" s="1991" t="str">
        <f t="shared" si="175"/>
        <v/>
      </c>
      <c r="T1332" s="1989">
        <f t="shared" si="173"/>
        <v>20.931618288566998</v>
      </c>
      <c r="U1332" s="1989">
        <f t="shared" si="171"/>
        <v>16.220715425819026</v>
      </c>
      <c r="V1332" s="1989">
        <f t="shared" si="172"/>
        <v>-7.8038787053346894</v>
      </c>
      <c r="W1332" s="2071">
        <f t="shared" si="176"/>
        <v>1.2904250977271619</v>
      </c>
      <c r="X1332" s="1987"/>
      <c r="Y1332" s="1988"/>
      <c r="AA1332" s="1990"/>
      <c r="AB1332" s="1991"/>
    </row>
    <row r="1333" spans="2:28" ht="16" thickBot="1" x14ac:dyDescent="0.25">
      <c r="B1333" s="2073">
        <f>SUM(K1329:K1335)</f>
        <v>194</v>
      </c>
      <c r="C1333" s="2060">
        <v>44421</v>
      </c>
      <c r="D1333" s="1989">
        <v>88</v>
      </c>
      <c r="E1333" s="2336" t="s">
        <v>288</v>
      </c>
      <c r="F1333" s="2124" t="s">
        <v>323</v>
      </c>
      <c r="G1333" s="2119">
        <v>2.6400462962962962E-2</v>
      </c>
      <c r="H1333" s="2062">
        <v>6.49</v>
      </c>
      <c r="I1333" s="2063">
        <f t="shared" si="174"/>
        <v>4.0678679449865892E-3</v>
      </c>
      <c r="J1333" s="2064">
        <v>141</v>
      </c>
      <c r="K1333" s="2065">
        <v>45</v>
      </c>
      <c r="L1333" s="2066">
        <v>199</v>
      </c>
      <c r="M1333" s="2064">
        <v>18</v>
      </c>
      <c r="N1333" s="1919">
        <f t="shared" si="177"/>
        <v>1.0438999149092749</v>
      </c>
      <c r="O1333" s="2067" t="s">
        <v>310</v>
      </c>
      <c r="P1333" s="2068">
        <f>IFERROR(VLOOKUP(F1333,[1]Trainingsarten!$A$9:$N$84,12,FALSE),"")</f>
        <v>205</v>
      </c>
      <c r="Q1333" s="2069" t="s">
        <v>14</v>
      </c>
      <c r="R1333" s="2070">
        <f>IFERROR(VLOOKUP(F1333,[1]Trainingsarten!$A$9:$N$84,14,FALSE),"")</f>
        <v>224.4</v>
      </c>
      <c r="S1333" s="1991">
        <f t="shared" si="175"/>
        <v>1.4113475177304964</v>
      </c>
      <c r="T1333" s="1989">
        <f t="shared" si="173"/>
        <v>24.369958533057428</v>
      </c>
      <c r="U1333" s="1989">
        <f t="shared" si="171"/>
        <v>16.905936487109049</v>
      </c>
      <c r="V1333" s="1989">
        <f t="shared" si="172"/>
        <v>-4.7109028627479717</v>
      </c>
      <c r="W1333" s="2071">
        <f t="shared" si="176"/>
        <v>1.4415030218314007</v>
      </c>
      <c r="X1333" s="1987"/>
      <c r="Y1333" s="1988"/>
      <c r="AA1333" s="1990"/>
      <c r="AB1333" s="1991"/>
    </row>
    <row r="1334" spans="2:28" x14ac:dyDescent="0.2">
      <c r="B1334" s="2074" t="s">
        <v>27</v>
      </c>
      <c r="C1334" s="2060">
        <v>44422</v>
      </c>
      <c r="D1334" s="1989"/>
      <c r="E1334" s="2336"/>
      <c r="F1334" s="2124"/>
      <c r="G1334" s="2119"/>
      <c r="H1334" s="2062" t="str">
        <f>IFERROR(VLOOKUP(F1334,[1]Trainingsarten!$A$9:$K$84,10,FALSE),"")</f>
        <v/>
      </c>
      <c r="I1334" s="2063" t="str">
        <f t="shared" si="174"/>
        <v/>
      </c>
      <c r="J1334" s="2064"/>
      <c r="K1334" s="2065" t="str">
        <f>IFERROR(VLOOKUP(F1334,[1]Trainingsarten!$A$9:$K$84,11,FALSE),"0")</f>
        <v>0</v>
      </c>
      <c r="L1334" s="2066"/>
      <c r="M1334" s="2064"/>
      <c r="N1334" s="1919" t="str">
        <f t="shared" si="177"/>
        <v/>
      </c>
      <c r="O1334" s="2067"/>
      <c r="P1334" s="2068" t="str">
        <f>IFERROR(VLOOKUP(F1334,[1]Trainingsarten!$A$9:$N$84,12,FALSE),"")</f>
        <v/>
      </c>
      <c r="Q1334" s="2069" t="s">
        <v>14</v>
      </c>
      <c r="R1334" s="2070" t="str">
        <f>IFERROR(VLOOKUP(F1334,[1]Trainingsarten!$A$9:$N$84,14,FALSE),"")</f>
        <v/>
      </c>
      <c r="S1334" s="1991" t="str">
        <f t="shared" si="175"/>
        <v/>
      </c>
      <c r="T1334" s="1989">
        <f t="shared" si="173"/>
        <v>20.888535885477797</v>
      </c>
      <c r="U1334" s="1989">
        <f t="shared" si="171"/>
        <v>16.503414189796928</v>
      </c>
      <c r="V1334" s="1989">
        <f t="shared" si="172"/>
        <v>-7.4640220459483793</v>
      </c>
      <c r="W1334" s="2071">
        <f t="shared" si="176"/>
        <v>1.265709970388547</v>
      </c>
      <c r="X1334" s="1987"/>
      <c r="Y1334" s="1988"/>
      <c r="AA1334" s="1990"/>
      <c r="AB1334" s="1991"/>
    </row>
    <row r="1335" spans="2:28" ht="16" thickBot="1" x14ac:dyDescent="0.25">
      <c r="B1335" s="2125">
        <f>AVERAGE(W1329:W1335)</f>
        <v>1.4375868271806411</v>
      </c>
      <c r="C1335" s="2076">
        <v>44423</v>
      </c>
      <c r="D1335" s="1999">
        <v>89</v>
      </c>
      <c r="E1335" s="2281" t="s">
        <v>288</v>
      </c>
      <c r="F1335" s="1952" t="s">
        <v>283</v>
      </c>
      <c r="G1335" s="2117">
        <v>4.5312499999999999E-2</v>
      </c>
      <c r="H1335" s="2079">
        <v>10.8</v>
      </c>
      <c r="I1335" s="2080">
        <f t="shared" si="174"/>
        <v>4.1956018518518514E-3</v>
      </c>
      <c r="J1335" s="2081">
        <v>137</v>
      </c>
      <c r="K1335" s="2082">
        <v>74</v>
      </c>
      <c r="L1335" s="1970">
        <v>194</v>
      </c>
      <c r="M1335" s="2081">
        <v>36</v>
      </c>
      <c r="N1335" s="1948">
        <f t="shared" si="177"/>
        <v>1.0496268656716417</v>
      </c>
      <c r="O1335" s="2083" t="s">
        <v>302</v>
      </c>
      <c r="P1335" s="90">
        <f>IFERROR(VLOOKUP(F1335,[1]Trainingsarten!$A$9:$N$84,12,FALSE),"")</f>
        <v>205</v>
      </c>
      <c r="Q1335" s="91" t="s">
        <v>14</v>
      </c>
      <c r="R1335" s="2084">
        <f>IFERROR(VLOOKUP(F1335,[1]Trainingsarten!$A$9:$N$84,14,FALSE),"")</f>
        <v>224.4</v>
      </c>
      <c r="S1335" s="2085">
        <f t="shared" si="175"/>
        <v>1.416058394160584</v>
      </c>
      <c r="T1335" s="1999">
        <f t="shared" si="173"/>
        <v>28.475887901838114</v>
      </c>
      <c r="U1335" s="1999">
        <f t="shared" si="171"/>
        <v>17.872380518611287</v>
      </c>
      <c r="V1335" s="1999">
        <f t="shared" si="172"/>
        <v>-4.3851216956808692</v>
      </c>
      <c r="W1335" s="94">
        <f t="shared" si="176"/>
        <v>1.5932901536079613</v>
      </c>
      <c r="X1335" s="1987"/>
      <c r="Y1335" s="1988"/>
      <c r="AA1335" s="1990"/>
      <c r="AB1335" s="1991"/>
    </row>
    <row r="1336" spans="2:28" ht="16" thickBot="1" x14ac:dyDescent="0.25">
      <c r="B1336" s="1841">
        <f>B1329+1</f>
        <v>33</v>
      </c>
      <c r="C1336" s="2050">
        <v>44424</v>
      </c>
      <c r="D1336" s="1843"/>
      <c r="E1336" s="2343"/>
      <c r="F1336" s="2123"/>
      <c r="G1336" s="2118"/>
      <c r="H1336" s="2053" t="str">
        <f>IFERROR(VLOOKUP(F1336,[1]Trainingsarten!$A$9:$K$84,10,FALSE),"")</f>
        <v/>
      </c>
      <c r="I1336" s="2054" t="str">
        <f t="shared" si="174"/>
        <v/>
      </c>
      <c r="J1336" s="2055"/>
      <c r="K1336" s="2056" t="str">
        <f>IFERROR(VLOOKUP(F1336,[1]Trainingsarten!$A$9:$K$84,11,FALSE),"0")</f>
        <v>0</v>
      </c>
      <c r="L1336" s="2057"/>
      <c r="M1336" s="2055"/>
      <c r="N1336" s="1852" t="str">
        <f t="shared" si="177"/>
        <v/>
      </c>
      <c r="O1336" s="2058"/>
      <c r="P1336" s="1854" t="str">
        <f>IFERROR(VLOOKUP(F1336,[1]Trainingsarten!$A$9:$N$84,12,FALSE),"")</f>
        <v/>
      </c>
      <c r="Q1336" s="1855" t="s">
        <v>14</v>
      </c>
      <c r="R1336" s="2059" t="str">
        <f>IFERROR(VLOOKUP(F1336,[1]Trainingsarten!$A$9:$N$84,14,FALSE),"")</f>
        <v/>
      </c>
      <c r="S1336" s="1856" t="str">
        <f t="shared" si="175"/>
        <v/>
      </c>
      <c r="T1336" s="1843">
        <f t="shared" si="173"/>
        <v>24.40790391586124</v>
      </c>
      <c r="U1336" s="1843">
        <f t="shared" si="171"/>
        <v>17.446847649120542</v>
      </c>
      <c r="V1336" s="1843">
        <f t="shared" si="172"/>
        <v>-10.603507383226827</v>
      </c>
      <c r="W1336" s="2042">
        <f t="shared" si="176"/>
        <v>1.3989864763386979</v>
      </c>
      <c r="X1336" s="1987"/>
      <c r="Y1336" s="1988"/>
      <c r="AA1336" s="1990"/>
      <c r="AB1336" s="1991"/>
    </row>
    <row r="1337" spans="2:28" x14ac:dyDescent="0.2">
      <c r="B1337" s="1859" t="s">
        <v>26</v>
      </c>
      <c r="C1337" s="2060">
        <v>44425</v>
      </c>
      <c r="D1337" s="1989">
        <v>90</v>
      </c>
      <c r="E1337" s="2336" t="s">
        <v>40</v>
      </c>
      <c r="F1337" s="2124" t="s">
        <v>323</v>
      </c>
      <c r="G1337" s="2119">
        <v>2.8900462962962961E-2</v>
      </c>
      <c r="H1337" s="2062">
        <v>7.38</v>
      </c>
      <c r="I1337" s="2063">
        <f t="shared" si="174"/>
        <v>3.9160518920004009E-3</v>
      </c>
      <c r="J1337" s="2064">
        <v>139</v>
      </c>
      <c r="K1337" s="2065">
        <v>54</v>
      </c>
      <c r="L1337" s="2066">
        <v>209</v>
      </c>
      <c r="M1337" s="2064">
        <v>26</v>
      </c>
      <c r="N1337" s="1919">
        <f t="shared" si="177"/>
        <v>1.0554402782833796</v>
      </c>
      <c r="O1337" s="2067" t="s">
        <v>310</v>
      </c>
      <c r="P1337" s="2068">
        <f>IFERROR(VLOOKUP(F1337,[1]Trainingsarten!$A$9:$N$84,12,FALSE),"")</f>
        <v>205</v>
      </c>
      <c r="Q1337" s="2069" t="s">
        <v>14</v>
      </c>
      <c r="R1337" s="2070">
        <f>IFERROR(VLOOKUP(F1337,[1]Trainingsarten!$A$9:$N$84,14,FALSE),"")</f>
        <v>224.4</v>
      </c>
      <c r="S1337" s="1991">
        <f t="shared" si="175"/>
        <v>1.5035971223021583</v>
      </c>
      <c r="T1337" s="1989">
        <f t="shared" si="173"/>
        <v>28.635346213595348</v>
      </c>
      <c r="U1337" s="1989">
        <f t="shared" si="171"/>
        <v>18.317160800331958</v>
      </c>
      <c r="V1337" s="1989">
        <f t="shared" si="172"/>
        <v>-6.9610562667406981</v>
      </c>
      <c r="W1337" s="2071">
        <f t="shared" si="176"/>
        <v>1.5633070280780847</v>
      </c>
      <c r="X1337" s="1987"/>
      <c r="Y1337" s="1988"/>
      <c r="AA1337" s="1990"/>
      <c r="AB1337" s="1991"/>
    </row>
    <row r="1338" spans="2:28" ht="16" thickBot="1" x14ac:dyDescent="0.25">
      <c r="B1338" s="33">
        <f>SUM(H1336:H1342)</f>
        <v>23.16</v>
      </c>
      <c r="C1338" s="2060">
        <v>44426</v>
      </c>
      <c r="D1338" s="1989"/>
      <c r="E1338" s="2336"/>
      <c r="F1338" s="2124"/>
      <c r="G1338" s="2119"/>
      <c r="H1338" s="2062" t="str">
        <f>IFERROR(VLOOKUP(F1338,[1]Trainingsarten!$A$9:$K$84,10,FALSE),"")</f>
        <v/>
      </c>
      <c r="I1338" s="2063" t="str">
        <f t="shared" si="174"/>
        <v/>
      </c>
      <c r="J1338" s="2064"/>
      <c r="K1338" s="2065" t="str">
        <f>IFERROR(VLOOKUP(F1338,[1]Trainingsarten!$A$9:$K$84,11,FALSE),"0")</f>
        <v>0</v>
      </c>
      <c r="L1338" s="2066"/>
      <c r="M1338" s="2064"/>
      <c r="N1338" s="1919" t="str">
        <f t="shared" si="177"/>
        <v/>
      </c>
      <c r="O1338" s="2067"/>
      <c r="P1338" s="2068" t="str">
        <f>IFERROR(VLOOKUP(F1338,[1]Trainingsarten!$A$9:$N$84,12,FALSE),"")</f>
        <v/>
      </c>
      <c r="Q1338" s="2069" t="s">
        <v>14</v>
      </c>
      <c r="R1338" s="2070" t="str">
        <f>IFERROR(VLOOKUP(F1338,[1]Trainingsarten!$A$9:$N$84,14,FALSE),"")</f>
        <v/>
      </c>
      <c r="S1338" s="1991" t="str">
        <f t="shared" si="175"/>
        <v/>
      </c>
      <c r="T1338" s="1989">
        <f t="shared" si="173"/>
        <v>24.544582468796012</v>
      </c>
      <c r="U1338" s="1989">
        <f t="shared" ref="U1338:U1401" si="178">U1337+(K1338-U1337)/42</f>
        <v>17.88103792413358</v>
      </c>
      <c r="V1338" s="1989">
        <f t="shared" ref="V1338:V1401" si="179">U1337-T1337</f>
        <v>-10.318185413263389</v>
      </c>
      <c r="W1338" s="2071">
        <f t="shared" si="176"/>
        <v>1.3726598295319767</v>
      </c>
      <c r="X1338" s="1987"/>
      <c r="Y1338" s="1988"/>
      <c r="AA1338" s="1990"/>
      <c r="AB1338" s="1991"/>
    </row>
    <row r="1339" spans="2:28" x14ac:dyDescent="0.2">
      <c r="B1339" s="2072" t="s">
        <v>9</v>
      </c>
      <c r="C1339" s="2060">
        <v>44427</v>
      </c>
      <c r="D1339" s="1989">
        <v>91</v>
      </c>
      <c r="E1339" s="2336" t="s">
        <v>40</v>
      </c>
      <c r="F1339" s="2124" t="s">
        <v>323</v>
      </c>
      <c r="G1339" s="2119">
        <v>2.6990740740740742E-2</v>
      </c>
      <c r="H1339" s="2062">
        <v>7.13</v>
      </c>
      <c r="I1339" s="2063">
        <f t="shared" si="174"/>
        <v>3.7855176354475097E-3</v>
      </c>
      <c r="J1339" s="2064">
        <v>143</v>
      </c>
      <c r="K1339" s="2065">
        <v>54</v>
      </c>
      <c r="L1339" s="2066">
        <v>215</v>
      </c>
      <c r="M1339" s="2064">
        <v>17</v>
      </c>
      <c r="N1339" s="1919">
        <f t="shared" si="177"/>
        <v>1.049548889493626</v>
      </c>
      <c r="O1339" s="2067" t="s">
        <v>302</v>
      </c>
      <c r="P1339" s="2068">
        <f>IFERROR(VLOOKUP(F1339,[1]Trainingsarten!$A$9:$N$84,12,FALSE),"")</f>
        <v>205</v>
      </c>
      <c r="Q1339" s="2069" t="s">
        <v>14</v>
      </c>
      <c r="R1339" s="2070">
        <f>IFERROR(VLOOKUP(F1339,[1]Trainingsarten!$A$9:$N$84,14,FALSE),"")</f>
        <v>224.4</v>
      </c>
      <c r="S1339" s="1991">
        <f t="shared" si="175"/>
        <v>1.5034965034965035</v>
      </c>
      <c r="T1339" s="1989">
        <f t="shared" ref="T1339:T1402" si="180">T1338+(K1339-T1338)/7</f>
        <v>28.752499258968008</v>
      </c>
      <c r="U1339" s="1989">
        <f t="shared" si="178"/>
        <v>18.741013211654209</v>
      </c>
      <c r="V1339" s="1989">
        <f t="shared" si="179"/>
        <v>-6.6635445446624324</v>
      </c>
      <c r="W1339" s="2071">
        <f t="shared" si="176"/>
        <v>1.5342019630554498</v>
      </c>
      <c r="X1339" s="1987"/>
      <c r="Y1339" s="1988"/>
      <c r="AA1339" s="1990"/>
      <c r="AB1339" s="1991"/>
    </row>
    <row r="1340" spans="2:28" ht="16" thickBot="1" x14ac:dyDescent="0.25">
      <c r="B1340" s="2073">
        <f>SUM(K1336:K1342)</f>
        <v>170</v>
      </c>
      <c r="C1340" s="2060">
        <v>44428</v>
      </c>
      <c r="D1340" s="1989"/>
      <c r="E1340" s="2336"/>
      <c r="F1340" s="2124"/>
      <c r="G1340" s="2119"/>
      <c r="H1340" s="2062" t="str">
        <f>IFERROR(VLOOKUP(F1340,[1]Trainingsarten!$A$9:$K$84,10,FALSE),"")</f>
        <v/>
      </c>
      <c r="I1340" s="2063" t="str">
        <f t="shared" si="174"/>
        <v/>
      </c>
      <c r="J1340" s="2064"/>
      <c r="K1340" s="2065" t="str">
        <f>IFERROR(VLOOKUP(F1340,[1]Trainingsarten!$A$9:$K$84,11,FALSE),"0")</f>
        <v>0</v>
      </c>
      <c r="L1340" s="2066"/>
      <c r="M1340" s="2064"/>
      <c r="N1340" s="1919" t="str">
        <f t="shared" si="177"/>
        <v/>
      </c>
      <c r="O1340" s="2067"/>
      <c r="P1340" s="2068" t="str">
        <f>IFERROR(VLOOKUP(F1340,[1]Trainingsarten!$A$9:$N$84,12,FALSE),"")</f>
        <v/>
      </c>
      <c r="Q1340" s="2069" t="s">
        <v>14</v>
      </c>
      <c r="R1340" s="2070" t="str">
        <f>IFERROR(VLOOKUP(F1340,[1]Trainingsarten!$A$9:$N$84,14,FALSE),"")</f>
        <v/>
      </c>
      <c r="S1340" s="1991" t="str">
        <f t="shared" si="175"/>
        <v/>
      </c>
      <c r="T1340" s="1989">
        <f t="shared" si="180"/>
        <v>24.644999364829722</v>
      </c>
      <c r="U1340" s="1989">
        <f t="shared" si="178"/>
        <v>18.294798611376727</v>
      </c>
      <c r="V1340" s="1989">
        <f t="shared" si="179"/>
        <v>-10.011486047313799</v>
      </c>
      <c r="W1340" s="2071">
        <f t="shared" si="176"/>
        <v>1.3471041626828342</v>
      </c>
      <c r="X1340" s="1987"/>
      <c r="Y1340" s="1988"/>
      <c r="AA1340" s="1990"/>
      <c r="AB1340" s="1991"/>
    </row>
    <row r="1341" spans="2:28" x14ac:dyDescent="0.2">
      <c r="B1341" s="2074" t="s">
        <v>27</v>
      </c>
      <c r="C1341" s="2060">
        <v>44429</v>
      </c>
      <c r="D1341" s="1989"/>
      <c r="E1341" s="2336"/>
      <c r="F1341" s="2124"/>
      <c r="G1341" s="2119"/>
      <c r="H1341" s="2062" t="str">
        <f>IFERROR(VLOOKUP(F1341,[1]Trainingsarten!$A$9:$K$84,10,FALSE),"")</f>
        <v/>
      </c>
      <c r="I1341" s="2063" t="str">
        <f t="shared" si="174"/>
        <v/>
      </c>
      <c r="J1341" s="2064"/>
      <c r="K1341" s="2065" t="str">
        <f>IFERROR(VLOOKUP(F1341,[1]Trainingsarten!$A$9:$K$84,11,FALSE),"0")</f>
        <v>0</v>
      </c>
      <c r="L1341" s="2066"/>
      <c r="M1341" s="2064"/>
      <c r="N1341" s="1919" t="str">
        <f t="shared" si="177"/>
        <v/>
      </c>
      <c r="O1341" s="2067"/>
      <c r="P1341" s="2068" t="str">
        <f>IFERROR(VLOOKUP(F1341,[1]Trainingsarten!$A$9:$N$84,12,FALSE),"")</f>
        <v/>
      </c>
      <c r="Q1341" s="2069" t="s">
        <v>14</v>
      </c>
      <c r="R1341" s="2070" t="str">
        <f>IFERROR(VLOOKUP(F1341,[1]Trainingsarten!$A$9:$N$84,14,FALSE),"")</f>
        <v/>
      </c>
      <c r="S1341" s="1991" t="str">
        <f t="shared" si="175"/>
        <v/>
      </c>
      <c r="T1341" s="1989">
        <f t="shared" si="180"/>
        <v>21.124285169854048</v>
      </c>
      <c r="U1341" s="1989">
        <f t="shared" si="178"/>
        <v>17.85920816824871</v>
      </c>
      <c r="V1341" s="1989">
        <f t="shared" si="179"/>
        <v>-6.3502007534529952</v>
      </c>
      <c r="W1341" s="2071">
        <f t="shared" si="176"/>
        <v>1.182823167233708</v>
      </c>
      <c r="X1341" s="1987"/>
      <c r="Y1341" s="1988"/>
      <c r="AA1341" s="1990"/>
      <c r="AB1341" s="1991"/>
    </row>
    <row r="1342" spans="2:28" ht="16" thickBot="1" x14ac:dyDescent="0.25">
      <c r="B1342" s="2122">
        <f>AVERAGE(W1336:W1342)</f>
        <v>1.4035662889729341</v>
      </c>
      <c r="C1342" s="2086">
        <v>44430</v>
      </c>
      <c r="D1342" s="1922">
        <v>92</v>
      </c>
      <c r="E1342" s="2329" t="s">
        <v>288</v>
      </c>
      <c r="F1342" s="1952" t="s">
        <v>323</v>
      </c>
      <c r="G1342" s="2120">
        <v>3.4432870370370371E-2</v>
      </c>
      <c r="H1342" s="2088">
        <v>8.65</v>
      </c>
      <c r="I1342" s="2089">
        <f t="shared" si="174"/>
        <v>3.9806786555341466E-3</v>
      </c>
      <c r="J1342" s="1973">
        <v>140</v>
      </c>
      <c r="K1342" s="2090">
        <v>62</v>
      </c>
      <c r="L1342" s="2091">
        <v>204</v>
      </c>
      <c r="M1342" s="1973">
        <v>32</v>
      </c>
      <c r="N1342" s="1930">
        <f t="shared" si="177"/>
        <v>1.0471917867310845</v>
      </c>
      <c r="O1342" s="2092" t="s">
        <v>310</v>
      </c>
      <c r="P1342" s="2093">
        <f>IFERROR(VLOOKUP(F1342,[1]Trainingsarten!$A$9:$N$84,12,FALSE),"")</f>
        <v>205</v>
      </c>
      <c r="Q1342" s="2094" t="s">
        <v>14</v>
      </c>
      <c r="R1342" s="2095">
        <f>IFERROR(VLOOKUP(F1342,[1]Trainingsarten!$A$9:$N$84,14,FALSE),"")</f>
        <v>224.4</v>
      </c>
      <c r="S1342" s="1932">
        <f t="shared" si="175"/>
        <v>1.4571428571428571</v>
      </c>
      <c r="T1342" s="1922">
        <f t="shared" si="180"/>
        <v>26.96367300273204</v>
      </c>
      <c r="U1342" s="1922">
        <f t="shared" si="178"/>
        <v>18.910179402338027</v>
      </c>
      <c r="V1342" s="1922">
        <f t="shared" si="179"/>
        <v>-3.2650770016053379</v>
      </c>
      <c r="W1342" s="2096">
        <f t="shared" si="176"/>
        <v>1.4258813958897867</v>
      </c>
      <c r="X1342" s="1987"/>
      <c r="Y1342" s="1988"/>
      <c r="AA1342" s="1990"/>
      <c r="AB1342" s="1991"/>
    </row>
    <row r="1343" spans="2:28" ht="16" thickBot="1" x14ac:dyDescent="0.25">
      <c r="B1343" s="1841">
        <f>B1336+1</f>
        <v>34</v>
      </c>
      <c r="C1343" s="2097">
        <v>44431</v>
      </c>
      <c r="D1343" s="60"/>
      <c r="E1343" s="2280"/>
      <c r="F1343" s="2123"/>
      <c r="G1343" s="2121"/>
      <c r="H1343" s="2099" t="str">
        <f>IFERROR(VLOOKUP(F1343,[1]Trainingsarten!$A$9:$K$84,10,FALSE),"")</f>
        <v/>
      </c>
      <c r="I1343" s="2100" t="str">
        <f t="shared" si="174"/>
        <v/>
      </c>
      <c r="J1343" s="545"/>
      <c r="K1343" s="2101" t="str">
        <f>IFERROR(VLOOKUP(F1343,[1]Trainingsarten!$A$9:$K$84,11,FALSE),"0")</f>
        <v>0</v>
      </c>
      <c r="L1343" s="2102"/>
      <c r="M1343" s="545"/>
      <c r="N1343" s="69" t="str">
        <f t="shared" si="177"/>
        <v/>
      </c>
      <c r="O1343" s="2103"/>
      <c r="P1343" s="347" t="str">
        <f>IFERROR(VLOOKUP(F1343,[1]Trainingsarten!$A$9:$N$84,12,FALSE),"")</f>
        <v/>
      </c>
      <c r="Q1343" s="72" t="s">
        <v>14</v>
      </c>
      <c r="R1343" s="2104" t="str">
        <f>IFERROR(VLOOKUP(F1343,[1]Trainingsarten!$A$9:$N$84,14,FALSE),"")</f>
        <v/>
      </c>
      <c r="S1343" s="2012" t="str">
        <f t="shared" si="175"/>
        <v/>
      </c>
      <c r="T1343" s="60">
        <f t="shared" si="180"/>
        <v>23.111719716627462</v>
      </c>
      <c r="U1343" s="60">
        <f t="shared" si="178"/>
        <v>18.459937035615692</v>
      </c>
      <c r="V1343" s="60">
        <f t="shared" si="179"/>
        <v>-8.0534936003940132</v>
      </c>
      <c r="W1343" s="350">
        <f t="shared" si="176"/>
        <v>1.2519934207812762</v>
      </c>
      <c r="X1343" s="1987"/>
      <c r="Y1343" s="1988"/>
      <c r="AA1343" s="1990"/>
      <c r="AB1343" s="1991"/>
    </row>
    <row r="1344" spans="2:28" x14ac:dyDescent="0.2">
      <c r="B1344" s="1859" t="s">
        <v>26</v>
      </c>
      <c r="C1344" s="2060">
        <v>44432</v>
      </c>
      <c r="D1344" s="1989">
        <v>93</v>
      </c>
      <c r="E1344" s="2336" t="s">
        <v>40</v>
      </c>
      <c r="F1344" s="2124" t="s">
        <v>323</v>
      </c>
      <c r="G1344" s="2119">
        <v>2.8599537037037034E-2</v>
      </c>
      <c r="H1344" s="2062">
        <v>7.51</v>
      </c>
      <c r="I1344" s="2063">
        <f t="shared" si="174"/>
        <v>3.8081940129210431E-3</v>
      </c>
      <c r="J1344" s="2064">
        <v>150</v>
      </c>
      <c r="K1344" s="2065">
        <v>54</v>
      </c>
      <c r="L1344" s="2066">
        <v>214</v>
      </c>
      <c r="M1344" s="2064">
        <v>24</v>
      </c>
      <c r="N1344" s="1919">
        <f t="shared" si="177"/>
        <v>1.0509251346463422</v>
      </c>
      <c r="O1344" s="2067" t="s">
        <v>302</v>
      </c>
      <c r="P1344" s="2068">
        <f>IFERROR(VLOOKUP(F1344,[1]Trainingsarten!$A$9:$N$84,12,FALSE),"")</f>
        <v>205</v>
      </c>
      <c r="Q1344" s="2069" t="s">
        <v>14</v>
      </c>
      <c r="R1344" s="2070">
        <f>IFERROR(VLOOKUP(F1344,[1]Trainingsarten!$A$9:$N$84,14,FALSE),"")</f>
        <v>224.4</v>
      </c>
      <c r="S1344" s="1991">
        <f t="shared" si="175"/>
        <v>1.4266666666666667</v>
      </c>
      <c r="T1344" s="1989">
        <f t="shared" si="180"/>
        <v>27.52433118568068</v>
      </c>
      <c r="U1344" s="1989">
        <f t="shared" si="178"/>
        <v>19.306129010958177</v>
      </c>
      <c r="V1344" s="1989">
        <f t="shared" si="179"/>
        <v>-4.6517826810117704</v>
      </c>
      <c r="W1344" s="2071">
        <f t="shared" si="176"/>
        <v>1.425678403477872</v>
      </c>
      <c r="X1344" s="1987"/>
      <c r="Y1344" s="1988"/>
      <c r="AA1344" s="1990"/>
      <c r="AB1344" s="1991"/>
    </row>
    <row r="1345" spans="2:28" ht="16" thickBot="1" x14ac:dyDescent="0.25">
      <c r="B1345" s="33">
        <f>SUM(H1343:H1349)</f>
        <v>25.77</v>
      </c>
      <c r="C1345" s="2060">
        <v>44433</v>
      </c>
      <c r="D1345" s="1989"/>
      <c r="E1345" s="2336"/>
      <c r="F1345" s="2124"/>
      <c r="G1345" s="2119"/>
      <c r="H1345" s="2062" t="str">
        <f>IFERROR(VLOOKUP(F1345,[1]Trainingsarten!$A$9:$K$84,10,FALSE),"")</f>
        <v/>
      </c>
      <c r="I1345" s="2063" t="str">
        <f t="shared" si="174"/>
        <v/>
      </c>
      <c r="J1345" s="2064"/>
      <c r="K1345" s="2065" t="str">
        <f>IFERROR(VLOOKUP(F1345,[1]Trainingsarten!$A$9:$K$84,11,FALSE),"0")</f>
        <v>0</v>
      </c>
      <c r="L1345" s="2066"/>
      <c r="M1345" s="2064"/>
      <c r="N1345" s="1919" t="str">
        <f t="shared" si="177"/>
        <v/>
      </c>
      <c r="O1345" s="2067"/>
      <c r="P1345" s="2068" t="str">
        <f>IFERROR(VLOOKUP(F1345,[1]Trainingsarten!$A$9:$N$84,12,FALSE),"")</f>
        <v/>
      </c>
      <c r="Q1345" s="2069" t="s">
        <v>14</v>
      </c>
      <c r="R1345" s="2070" t="str">
        <f>IFERROR(VLOOKUP(F1345,[1]Trainingsarten!$A$9:$N$84,14,FALSE),"")</f>
        <v/>
      </c>
      <c r="S1345" s="1991" t="str">
        <f t="shared" si="175"/>
        <v/>
      </c>
      <c r="T1345" s="1989">
        <f t="shared" si="180"/>
        <v>23.592283873440582</v>
      </c>
      <c r="U1345" s="1989">
        <f t="shared" si="178"/>
        <v>18.846459272602029</v>
      </c>
      <c r="V1345" s="1989">
        <f t="shared" si="179"/>
        <v>-8.2182021747225029</v>
      </c>
      <c r="W1345" s="2071">
        <f t="shared" si="176"/>
        <v>1.2518151835415461</v>
      </c>
      <c r="X1345" s="1987"/>
      <c r="Y1345" s="1988"/>
      <c r="AA1345" s="1990"/>
      <c r="AB1345" s="1991"/>
    </row>
    <row r="1346" spans="2:28" x14ac:dyDescent="0.2">
      <c r="B1346" s="2072" t="s">
        <v>9</v>
      </c>
      <c r="C1346" s="2060">
        <v>44434</v>
      </c>
      <c r="D1346" s="1989">
        <v>94</v>
      </c>
      <c r="E1346" s="2336" t="s">
        <v>40</v>
      </c>
      <c r="F1346" s="2124" t="s">
        <v>324</v>
      </c>
      <c r="G1346" s="2119">
        <v>3.0335648148148143E-2</v>
      </c>
      <c r="H1346" s="2062">
        <v>8.33</v>
      </c>
      <c r="I1346" s="2063">
        <f t="shared" si="174"/>
        <v>3.6417344715664038E-3</v>
      </c>
      <c r="J1346" s="2064">
        <v>149</v>
      </c>
      <c r="K1346" s="2065">
        <v>66</v>
      </c>
      <c r="L1346" s="2066">
        <v>223</v>
      </c>
      <c r="M1346" s="2064">
        <v>34</v>
      </c>
      <c r="N1346" s="1919">
        <f t="shared" si="177"/>
        <v>1.047254125530809</v>
      </c>
      <c r="O1346" s="2067" t="s">
        <v>310</v>
      </c>
      <c r="P1346" s="2068" t="str">
        <f>IFERROR(VLOOKUP(F1346,[1]Trainingsarten!$A$9:$N$84,12,FALSE),"")</f>
        <v/>
      </c>
      <c r="Q1346" s="2069" t="s">
        <v>14</v>
      </c>
      <c r="R1346" s="2070" t="str">
        <f>IFERROR(VLOOKUP(F1346,[1]Trainingsarten!$A$9:$N$84,14,FALSE),"")</f>
        <v/>
      </c>
      <c r="S1346" s="1991">
        <f t="shared" si="175"/>
        <v>1.4966442953020134</v>
      </c>
      <c r="T1346" s="1989">
        <f t="shared" si="180"/>
        <v>29.650529034377641</v>
      </c>
      <c r="U1346" s="1989">
        <f t="shared" si="178"/>
        <v>19.969162623254363</v>
      </c>
      <c r="V1346" s="1989">
        <f t="shared" si="179"/>
        <v>-4.745824600838553</v>
      </c>
      <c r="W1346" s="2071">
        <f t="shared" si="176"/>
        <v>1.4848158429963005</v>
      </c>
      <c r="X1346" s="1987"/>
      <c r="Y1346" s="1988"/>
      <c r="AA1346" s="1990"/>
      <c r="AB1346" s="1991"/>
    </row>
    <row r="1347" spans="2:28" ht="16" thickBot="1" x14ac:dyDescent="0.25">
      <c r="B1347" s="2073">
        <f>SUM(K1343:K1349)</f>
        <v>187</v>
      </c>
      <c r="C1347" s="2060">
        <v>44435</v>
      </c>
      <c r="D1347" s="1989"/>
      <c r="E1347" s="2336"/>
      <c r="F1347" s="2124"/>
      <c r="G1347" s="2119"/>
      <c r="H1347" s="2062" t="str">
        <f>IFERROR(VLOOKUP(F1347,[1]Trainingsarten!$A$9:$K$84,10,FALSE),"")</f>
        <v/>
      </c>
      <c r="I1347" s="2063" t="str">
        <f t="shared" si="174"/>
        <v/>
      </c>
      <c r="J1347" s="2064"/>
      <c r="K1347" s="2065" t="str">
        <f>IFERROR(VLOOKUP(F1347,[1]Trainingsarten!$A$9:$K$84,11,FALSE),"0")</f>
        <v>0</v>
      </c>
      <c r="L1347" s="2066"/>
      <c r="M1347" s="2064"/>
      <c r="N1347" s="1919" t="str">
        <f t="shared" si="177"/>
        <v/>
      </c>
      <c r="O1347" s="2067"/>
      <c r="P1347" s="2068" t="str">
        <f>IFERROR(VLOOKUP(F1347,[1]Trainingsarten!$A$9:$N$84,12,FALSE),"")</f>
        <v/>
      </c>
      <c r="Q1347" s="2069" t="s">
        <v>14</v>
      </c>
      <c r="R1347" s="2070" t="str">
        <f>IFERROR(VLOOKUP(F1347,[1]Trainingsarten!$A$9:$N$84,14,FALSE),"")</f>
        <v/>
      </c>
      <c r="S1347" s="1991" t="str">
        <f t="shared" si="175"/>
        <v/>
      </c>
      <c r="T1347" s="1989">
        <f t="shared" si="180"/>
        <v>25.414739172323692</v>
      </c>
      <c r="U1347" s="1989">
        <f t="shared" si="178"/>
        <v>19.493706370319735</v>
      </c>
      <c r="V1347" s="1989">
        <f t="shared" si="179"/>
        <v>-9.6813664111232782</v>
      </c>
      <c r="W1347" s="2071">
        <f t="shared" si="176"/>
        <v>1.3037407401918735</v>
      </c>
      <c r="X1347" s="1987"/>
      <c r="Y1347" s="1988"/>
      <c r="AA1347" s="1990"/>
      <c r="AB1347" s="1991"/>
    </row>
    <row r="1348" spans="2:28" x14ac:dyDescent="0.2">
      <c r="B1348" s="2074" t="s">
        <v>27</v>
      </c>
      <c r="C1348" s="2060">
        <v>44436</v>
      </c>
      <c r="D1348" s="1989">
        <v>95</v>
      </c>
      <c r="E1348" s="2336" t="s">
        <v>288</v>
      </c>
      <c r="F1348" s="2124" t="s">
        <v>283</v>
      </c>
      <c r="G1348" s="2119">
        <v>4.0335648148148148E-2</v>
      </c>
      <c r="H1348" s="2062">
        <v>9.93</v>
      </c>
      <c r="I1348" s="2063">
        <f t="shared" si="174"/>
        <v>4.0619988064600349E-3</v>
      </c>
      <c r="J1348" s="2064">
        <v>136</v>
      </c>
      <c r="K1348" s="2065">
        <v>67</v>
      </c>
      <c r="L1348" s="2066">
        <v>200</v>
      </c>
      <c r="M1348" s="2064">
        <v>25</v>
      </c>
      <c r="N1348" s="1919">
        <f t="shared" si="177"/>
        <v>1.0476319309795434</v>
      </c>
      <c r="O1348" s="2067" t="s">
        <v>302</v>
      </c>
      <c r="P1348" s="2068">
        <f>IFERROR(VLOOKUP(F1348,[1]Trainingsarten!$A$9:$N$84,12,FALSE),"")</f>
        <v>205</v>
      </c>
      <c r="Q1348" s="2069" t="s">
        <v>14</v>
      </c>
      <c r="R1348" s="2070">
        <f>IFERROR(VLOOKUP(F1348,[1]Trainingsarten!$A$9:$N$84,14,FALSE),"")</f>
        <v>224.4</v>
      </c>
      <c r="S1348" s="1991">
        <f t="shared" si="175"/>
        <v>1.4705882352941178</v>
      </c>
      <c r="T1348" s="1989">
        <f t="shared" si="180"/>
        <v>31.355490719134593</v>
      </c>
      <c r="U1348" s="1989">
        <f t="shared" si="178"/>
        <v>20.624808599597838</v>
      </c>
      <c r="V1348" s="1989">
        <f t="shared" si="179"/>
        <v>-5.9210328020039569</v>
      </c>
      <c r="W1348" s="2071">
        <f t="shared" si="176"/>
        <v>1.5202803249163723</v>
      </c>
      <c r="X1348" s="1987"/>
      <c r="Y1348" s="1988"/>
      <c r="AA1348" s="1990"/>
      <c r="AB1348" s="1991"/>
    </row>
    <row r="1349" spans="2:28" ht="16" thickBot="1" x14ac:dyDescent="0.25">
      <c r="B1349" s="2125">
        <f>AVERAGE(W1343:W1349)</f>
        <v>1.367600600171095</v>
      </c>
      <c r="C1349" s="2076">
        <v>44437</v>
      </c>
      <c r="D1349" s="1999"/>
      <c r="E1349" s="2281"/>
      <c r="F1349" s="1952"/>
      <c r="G1349" s="2117"/>
      <c r="H1349" s="2079" t="str">
        <f>IFERROR(VLOOKUP(F1349,[1]Trainingsarten!$A$9:$K$84,10,FALSE),"")</f>
        <v/>
      </c>
      <c r="I1349" s="2080" t="str">
        <f t="shared" si="174"/>
        <v/>
      </c>
      <c r="J1349" s="2081"/>
      <c r="K1349" s="2082" t="str">
        <f>IFERROR(VLOOKUP(F1349,[1]Trainingsarten!$A$9:$K$84,11,FALSE),"0")</f>
        <v>0</v>
      </c>
      <c r="L1349" s="1970"/>
      <c r="M1349" s="2081"/>
      <c r="N1349" s="1948" t="str">
        <f t="shared" si="177"/>
        <v/>
      </c>
      <c r="O1349" s="2083"/>
      <c r="P1349" s="90" t="str">
        <f>IFERROR(VLOOKUP(F1349,[1]Trainingsarten!$A$9:$N$84,12,FALSE),"")</f>
        <v/>
      </c>
      <c r="Q1349" s="91" t="s">
        <v>14</v>
      </c>
      <c r="R1349" s="2084" t="str">
        <f>IFERROR(VLOOKUP(F1349,[1]Trainingsarten!$A$9:$N$84,14,FALSE),"")</f>
        <v/>
      </c>
      <c r="S1349" s="2085" t="str">
        <f t="shared" si="175"/>
        <v/>
      </c>
      <c r="T1349" s="1999">
        <f t="shared" si="180"/>
        <v>26.876134902115368</v>
      </c>
      <c r="U1349" s="1999">
        <f t="shared" si="178"/>
        <v>20.13374172817884</v>
      </c>
      <c r="V1349" s="1999">
        <f t="shared" si="179"/>
        <v>-10.730682119536755</v>
      </c>
      <c r="W1349" s="94">
        <f t="shared" si="176"/>
        <v>1.3348802852924249</v>
      </c>
      <c r="X1349" s="1987"/>
      <c r="Y1349" s="1988"/>
      <c r="AA1349" s="1990"/>
      <c r="AB1349" s="1991"/>
    </row>
    <row r="1350" spans="2:28" ht="16" thickBot="1" x14ac:dyDescent="0.25">
      <c r="B1350" s="1841">
        <f>B1343+1</f>
        <v>35</v>
      </c>
      <c r="C1350" s="2050">
        <v>44438</v>
      </c>
      <c r="D1350" s="1843"/>
      <c r="E1350" s="2343"/>
      <c r="F1350" s="2123"/>
      <c r="G1350" s="2118"/>
      <c r="H1350" s="2053" t="str">
        <f>IFERROR(VLOOKUP(F1350,[1]Trainingsarten!$A$9:$K$84,10,FALSE),"")</f>
        <v/>
      </c>
      <c r="I1350" s="2054" t="str">
        <f t="shared" si="174"/>
        <v/>
      </c>
      <c r="J1350" s="2055"/>
      <c r="K1350" s="2056" t="str">
        <f>IFERROR(VLOOKUP(F1350,[1]Trainingsarten!$A$9:$K$84,11,FALSE),"0")</f>
        <v>0</v>
      </c>
      <c r="L1350" s="2057"/>
      <c r="M1350" s="2055"/>
      <c r="N1350" s="1852" t="str">
        <f t="shared" si="177"/>
        <v/>
      </c>
      <c r="O1350" s="2058"/>
      <c r="P1350" s="1854" t="str">
        <f>IFERROR(VLOOKUP(F1350,[1]Trainingsarten!$A$9:$N$84,12,FALSE),"")</f>
        <v/>
      </c>
      <c r="Q1350" s="1855" t="s">
        <v>14</v>
      </c>
      <c r="R1350" s="2059" t="str">
        <f>IFERROR(VLOOKUP(F1350,[1]Trainingsarten!$A$9:$N$84,14,FALSE),"")</f>
        <v/>
      </c>
      <c r="S1350" s="1856" t="str">
        <f t="shared" si="175"/>
        <v/>
      </c>
      <c r="T1350" s="1843">
        <f t="shared" si="180"/>
        <v>23.03668705895603</v>
      </c>
      <c r="U1350" s="1843">
        <f t="shared" si="178"/>
        <v>19.654366925126965</v>
      </c>
      <c r="V1350" s="1843">
        <f t="shared" si="179"/>
        <v>-6.7423931739365273</v>
      </c>
      <c r="W1350" s="2042">
        <f t="shared" si="176"/>
        <v>1.1720900065982265</v>
      </c>
      <c r="X1350" s="1987"/>
      <c r="Y1350" s="1988"/>
      <c r="AA1350" s="1990"/>
      <c r="AB1350" s="1991"/>
    </row>
    <row r="1351" spans="2:28" x14ac:dyDescent="0.2">
      <c r="B1351" s="1859" t="s">
        <v>26</v>
      </c>
      <c r="C1351" s="2060">
        <v>44439</v>
      </c>
      <c r="D1351" s="1989">
        <v>96</v>
      </c>
      <c r="E1351" s="2336" t="s">
        <v>40</v>
      </c>
      <c r="F1351" s="2124" t="s">
        <v>283</v>
      </c>
      <c r="G1351" s="2119">
        <v>4.0462962962962964E-2</v>
      </c>
      <c r="H1351" s="2062">
        <v>10.49</v>
      </c>
      <c r="I1351" s="2063">
        <f t="shared" si="174"/>
        <v>3.8572891289764505E-3</v>
      </c>
      <c r="J1351" s="2064">
        <v>146</v>
      </c>
      <c r="K1351" s="2065">
        <v>75</v>
      </c>
      <c r="L1351" s="2066">
        <v>213</v>
      </c>
      <c r="M1351" s="2064">
        <v>32</v>
      </c>
      <c r="N1351" s="1919">
        <f t="shared" si="177"/>
        <v>1.0594994522146182</v>
      </c>
      <c r="O1351" s="2067" t="s">
        <v>310</v>
      </c>
      <c r="P1351" s="2068">
        <f>IFERROR(VLOOKUP(F1351,[1]Trainingsarten!$A$9:$N$84,12,FALSE),"")</f>
        <v>205</v>
      </c>
      <c r="Q1351" s="2069" t="s">
        <v>14</v>
      </c>
      <c r="R1351" s="2070">
        <f>IFERROR(VLOOKUP(F1351,[1]Trainingsarten!$A$9:$N$84,14,FALSE),"")</f>
        <v>224.4</v>
      </c>
      <c r="S1351" s="1991">
        <f t="shared" si="175"/>
        <v>1.4589041095890412</v>
      </c>
      <c r="T1351" s="1989">
        <f t="shared" si="180"/>
        <v>30.460017479105169</v>
      </c>
      <c r="U1351" s="1989">
        <f t="shared" si="178"/>
        <v>20.972120093576322</v>
      </c>
      <c r="V1351" s="1989">
        <f t="shared" si="179"/>
        <v>-3.3823201338290652</v>
      </c>
      <c r="W1351" s="2071">
        <f t="shared" si="176"/>
        <v>1.4524052572269484</v>
      </c>
      <c r="X1351" s="1987"/>
      <c r="Y1351" s="1988"/>
      <c r="AA1351" s="1990"/>
      <c r="AB1351" s="1991"/>
    </row>
    <row r="1352" spans="2:28" ht="16" thickBot="1" x14ac:dyDescent="0.25">
      <c r="B1352" s="33">
        <f>SUM(H1350:H1356)</f>
        <v>30.1</v>
      </c>
      <c r="C1352" s="2060">
        <v>44440</v>
      </c>
      <c r="D1352" s="1989"/>
      <c r="E1352" s="2336"/>
      <c r="F1352" s="2124"/>
      <c r="G1352" s="2119"/>
      <c r="H1352" s="2062" t="str">
        <f>IFERROR(VLOOKUP(F1352,[1]Trainingsarten!$A$9:$K$84,10,FALSE),"")</f>
        <v/>
      </c>
      <c r="I1352" s="2063" t="str">
        <f t="shared" si="174"/>
        <v/>
      </c>
      <c r="J1352" s="2064"/>
      <c r="K1352" s="2065" t="str">
        <f>IFERROR(VLOOKUP(F1352,[1]Trainingsarten!$A$9:$K$84,11,FALSE),"0")</f>
        <v>0</v>
      </c>
      <c r="L1352" s="2066"/>
      <c r="M1352" s="2064"/>
      <c r="N1352" s="1919" t="str">
        <f t="shared" si="177"/>
        <v/>
      </c>
      <c r="O1352" s="2067"/>
      <c r="P1352" s="2068" t="str">
        <f>IFERROR(VLOOKUP(F1352,[1]Trainingsarten!$A$9:$N$84,12,FALSE),"")</f>
        <v/>
      </c>
      <c r="Q1352" s="2069" t="s">
        <v>14</v>
      </c>
      <c r="R1352" s="2070" t="str">
        <f>IFERROR(VLOOKUP(F1352,[1]Trainingsarten!$A$9:$N$84,14,FALSE),"")</f>
        <v/>
      </c>
      <c r="S1352" s="1991" t="str">
        <f t="shared" si="175"/>
        <v/>
      </c>
      <c r="T1352" s="1989">
        <f t="shared" si="180"/>
        <v>26.108586410661573</v>
      </c>
      <c r="U1352" s="1989">
        <f t="shared" si="178"/>
        <v>20.472783900872123</v>
      </c>
      <c r="V1352" s="1989">
        <f t="shared" si="179"/>
        <v>-9.4878973855288464</v>
      </c>
      <c r="W1352" s="2071">
        <f t="shared" si="176"/>
        <v>1.2752826648821984</v>
      </c>
      <c r="X1352" s="1987"/>
      <c r="Y1352" s="1988"/>
      <c r="AA1352" s="1990"/>
      <c r="AB1352" s="1991"/>
    </row>
    <row r="1353" spans="2:28" x14ac:dyDescent="0.2">
      <c r="B1353" s="2072" t="s">
        <v>9</v>
      </c>
      <c r="C1353" s="2060">
        <v>44441</v>
      </c>
      <c r="D1353" s="1989">
        <v>97</v>
      </c>
      <c r="E1353" s="2336" t="s">
        <v>40</v>
      </c>
      <c r="F1353" s="2124" t="s">
        <v>325</v>
      </c>
      <c r="G1353" s="2119">
        <v>3.1898148148148148E-2</v>
      </c>
      <c r="H1353" s="2062">
        <v>8.9700000000000006</v>
      </c>
      <c r="I1353" s="2063">
        <f t="shared" si="174"/>
        <v>3.556092324208266E-3</v>
      </c>
      <c r="J1353" s="2064">
        <v>152</v>
      </c>
      <c r="K1353" s="2065">
        <v>69</v>
      </c>
      <c r="L1353" s="2066">
        <v>226</v>
      </c>
      <c r="M1353" s="2064">
        <v>16</v>
      </c>
      <c r="N1353" s="1919">
        <f t="shared" si="177"/>
        <v>1.0363833008868699</v>
      </c>
      <c r="O1353" s="2067" t="s">
        <v>311</v>
      </c>
      <c r="P1353" s="2068" t="str">
        <f>IFERROR(VLOOKUP(F1353,[1]Trainingsarten!$A$9:$N$84,12,FALSE),"")</f>
        <v/>
      </c>
      <c r="Q1353" s="2069" t="s">
        <v>14</v>
      </c>
      <c r="R1353" s="2070" t="str">
        <f>IFERROR(VLOOKUP(F1353,[1]Trainingsarten!$A$9:$N$84,14,FALSE),"")</f>
        <v/>
      </c>
      <c r="S1353" s="1991">
        <f t="shared" si="175"/>
        <v>1.486842105263158</v>
      </c>
      <c r="T1353" s="1989">
        <f t="shared" si="180"/>
        <v>32.235931209138492</v>
      </c>
      <c r="U1353" s="1989">
        <f t="shared" si="178"/>
        <v>21.628193807994215</v>
      </c>
      <c r="V1353" s="1989">
        <f t="shared" si="179"/>
        <v>-5.6358025097894497</v>
      </c>
      <c r="W1353" s="2071">
        <f t="shared" si="176"/>
        <v>1.4904587731788979</v>
      </c>
      <c r="X1353" s="1987"/>
      <c r="Y1353" s="1988"/>
      <c r="AA1353" s="1990"/>
      <c r="AB1353" s="1991"/>
    </row>
    <row r="1354" spans="2:28" ht="16" thickBot="1" x14ac:dyDescent="0.25">
      <c r="B1354" s="2073">
        <f>SUM(K1350:K1356)</f>
        <v>215</v>
      </c>
      <c r="C1354" s="2060">
        <v>44442</v>
      </c>
      <c r="D1354" s="1989"/>
      <c r="E1354" s="2336"/>
      <c r="F1354" s="2124"/>
      <c r="G1354" s="2119"/>
      <c r="H1354" s="2062" t="str">
        <f>IFERROR(VLOOKUP(F1354,[1]Trainingsarten!$A$9:$K$84,10,FALSE),"")</f>
        <v/>
      </c>
      <c r="I1354" s="2063" t="str">
        <f t="shared" si="174"/>
        <v/>
      </c>
      <c r="J1354" s="2064"/>
      <c r="K1354" s="2065" t="str">
        <f>IFERROR(VLOOKUP(F1354,[1]Trainingsarten!$A$9:$K$84,11,FALSE),"0")</f>
        <v>0</v>
      </c>
      <c r="L1354" s="2066"/>
      <c r="M1354" s="2064"/>
      <c r="N1354" s="1919" t="str">
        <f t="shared" si="177"/>
        <v/>
      </c>
      <c r="O1354" s="2067"/>
      <c r="P1354" s="2068" t="str">
        <f>IFERROR(VLOOKUP(F1354,[1]Trainingsarten!$A$9:$N$84,12,FALSE),"")</f>
        <v/>
      </c>
      <c r="Q1354" s="2069" t="s">
        <v>14</v>
      </c>
      <c r="R1354" s="2070" t="str">
        <f>IFERROR(VLOOKUP(F1354,[1]Trainingsarten!$A$9:$N$84,14,FALSE),"")</f>
        <v/>
      </c>
      <c r="S1354" s="1991" t="str">
        <f t="shared" si="175"/>
        <v/>
      </c>
      <c r="T1354" s="1989">
        <f t="shared" si="180"/>
        <v>27.630798179261564</v>
      </c>
      <c r="U1354" s="1989">
        <f t="shared" si="178"/>
        <v>21.113236812565781</v>
      </c>
      <c r="V1354" s="1989">
        <f t="shared" si="179"/>
        <v>-10.607737401144277</v>
      </c>
      <c r="W1354" s="2071">
        <f t="shared" si="176"/>
        <v>1.308695508157081</v>
      </c>
      <c r="X1354" s="1987"/>
      <c r="Y1354" s="1988"/>
      <c r="AA1354" s="1990"/>
      <c r="AB1354" s="1991"/>
    </row>
    <row r="1355" spans="2:28" x14ac:dyDescent="0.2">
      <c r="B1355" s="2074" t="s">
        <v>27</v>
      </c>
      <c r="C1355" s="2060">
        <v>44443</v>
      </c>
      <c r="D1355" s="1989">
        <v>98</v>
      </c>
      <c r="E1355" s="2336" t="s">
        <v>288</v>
      </c>
      <c r="F1355" s="2124" t="s">
        <v>283</v>
      </c>
      <c r="G1355" s="2119">
        <v>4.3263888888888886E-2</v>
      </c>
      <c r="H1355" s="2062">
        <v>10.64</v>
      </c>
      <c r="I1355" s="2063">
        <f t="shared" si="174"/>
        <v>4.0661549707602333E-3</v>
      </c>
      <c r="J1355" s="2064">
        <v>134</v>
      </c>
      <c r="K1355" s="2065">
        <v>71</v>
      </c>
      <c r="L1355" s="2066">
        <v>200</v>
      </c>
      <c r="M1355" s="2064">
        <v>39</v>
      </c>
      <c r="N1355" s="1919">
        <f t="shared" si="177"/>
        <v>1.0487038491751768</v>
      </c>
      <c r="O1355" s="2067" t="s">
        <v>302</v>
      </c>
      <c r="P1355" s="2068">
        <f>IFERROR(VLOOKUP(F1355,[1]Trainingsarten!$A$9:$N$84,12,FALSE),"")</f>
        <v>205</v>
      </c>
      <c r="Q1355" s="2069" t="s">
        <v>14</v>
      </c>
      <c r="R1355" s="2070">
        <f>IFERROR(VLOOKUP(F1355,[1]Trainingsarten!$A$9:$N$84,14,FALSE),"")</f>
        <v>224.4</v>
      </c>
      <c r="S1355" s="1991">
        <f t="shared" si="175"/>
        <v>1.4925373134328359</v>
      </c>
      <c r="T1355" s="1989">
        <f t="shared" si="180"/>
        <v>33.826398439367054</v>
      </c>
      <c r="U1355" s="1989">
        <f t="shared" si="178"/>
        <v>22.30101688845707</v>
      </c>
      <c r="V1355" s="1989">
        <f t="shared" si="179"/>
        <v>-6.5175613666957837</v>
      </c>
      <c r="W1355" s="2071">
        <f t="shared" si="176"/>
        <v>1.516809686686327</v>
      </c>
      <c r="X1355" s="1987"/>
      <c r="Y1355" s="1988"/>
      <c r="AA1355" s="1990"/>
      <c r="AB1355" s="1991"/>
    </row>
    <row r="1356" spans="2:28" ht="16" thickBot="1" x14ac:dyDescent="0.25">
      <c r="B1356" s="2125">
        <f>AVERAGE(W1350:W1356)</f>
        <v>1.3639392560509567</v>
      </c>
      <c r="C1356" s="2086">
        <v>44444</v>
      </c>
      <c r="D1356" s="1922"/>
      <c r="E1356" s="2329"/>
      <c r="F1356" s="1952"/>
      <c r="G1356" s="2120"/>
      <c r="H1356" s="2088" t="str">
        <f>IFERROR(VLOOKUP(F1356,[1]Trainingsarten!$A$9:$K$84,10,FALSE),"")</f>
        <v/>
      </c>
      <c r="I1356" s="2089" t="str">
        <f t="shared" ref="I1356:I1419" si="181">IFERROR(G1356/H1356,"")</f>
        <v/>
      </c>
      <c r="J1356" s="1973"/>
      <c r="K1356" s="2090" t="str">
        <f>IFERROR(VLOOKUP(F1356,[1]Trainingsarten!$A$9:$K$84,11,FALSE),"0")</f>
        <v>0</v>
      </c>
      <c r="L1356" s="2091"/>
      <c r="M1356" s="1973"/>
      <c r="N1356" s="1930" t="str">
        <f t="shared" si="177"/>
        <v/>
      </c>
      <c r="O1356" s="2092"/>
      <c r="P1356" s="2093" t="str">
        <f>IFERROR(VLOOKUP(F1356,[1]Trainingsarten!$A$9:$N$84,12,FALSE),"")</f>
        <v/>
      </c>
      <c r="Q1356" s="2094" t="s">
        <v>14</v>
      </c>
      <c r="R1356" s="2095" t="str">
        <f>IFERROR(VLOOKUP(F1356,[1]Trainingsarten!$A$9:$N$84,14,FALSE),"")</f>
        <v/>
      </c>
      <c r="S1356" s="1932" t="str">
        <f t="shared" si="175"/>
        <v/>
      </c>
      <c r="T1356" s="1922">
        <f t="shared" si="180"/>
        <v>28.994055805171762</v>
      </c>
      <c r="U1356" s="1922">
        <f t="shared" si="178"/>
        <v>21.770040295874757</v>
      </c>
      <c r="V1356" s="1922">
        <f t="shared" si="179"/>
        <v>-11.525381550909984</v>
      </c>
      <c r="W1356" s="2096">
        <f t="shared" si="176"/>
        <v>1.3318328956270189</v>
      </c>
      <c r="X1356" s="1987"/>
      <c r="Y1356" s="1988"/>
      <c r="AA1356" s="1990"/>
      <c r="AB1356" s="1991"/>
    </row>
    <row r="1357" spans="2:28" ht="16" thickBot="1" x14ac:dyDescent="0.25">
      <c r="B1357" s="1841">
        <f>B1350+1</f>
        <v>36</v>
      </c>
      <c r="C1357" s="2097">
        <v>44445</v>
      </c>
      <c r="D1357" s="60"/>
      <c r="E1357" s="2280"/>
      <c r="F1357" s="2123"/>
      <c r="G1357" s="2121"/>
      <c r="H1357" s="2099" t="str">
        <f>IFERROR(VLOOKUP(F1357,[1]Trainingsarten!$A$9:$K$84,10,FALSE),"")</f>
        <v/>
      </c>
      <c r="I1357" s="2100" t="str">
        <f t="shared" si="181"/>
        <v/>
      </c>
      <c r="J1357" s="545"/>
      <c r="K1357" s="2101" t="str">
        <f>IFERROR(VLOOKUP(F1357,[1]Trainingsarten!$A$9:$K$84,11,FALSE),"0")</f>
        <v>0</v>
      </c>
      <c r="L1357" s="2102"/>
      <c r="M1357" s="545"/>
      <c r="N1357" s="69" t="str">
        <f t="shared" si="177"/>
        <v/>
      </c>
      <c r="O1357" s="2103"/>
      <c r="P1357" s="347" t="str">
        <f>IFERROR(VLOOKUP(F1357,[1]Trainingsarten!$A$9:$N$84,12,FALSE),"")</f>
        <v/>
      </c>
      <c r="Q1357" s="72" t="s">
        <v>14</v>
      </c>
      <c r="R1357" s="2104" t="str">
        <f>IFERROR(VLOOKUP(F1357,[1]Trainingsarten!$A$9:$N$84,14,FALSE),"")</f>
        <v/>
      </c>
      <c r="S1357" s="2012" t="str">
        <f t="shared" si="175"/>
        <v/>
      </c>
      <c r="T1357" s="60">
        <f t="shared" si="180"/>
        <v>24.852047833004367</v>
      </c>
      <c r="U1357" s="60">
        <f t="shared" si="178"/>
        <v>21.251706003115835</v>
      </c>
      <c r="V1357" s="60">
        <f t="shared" si="179"/>
        <v>-7.2240155092970042</v>
      </c>
      <c r="W1357" s="350">
        <f t="shared" si="176"/>
        <v>1.1694142498188458</v>
      </c>
      <c r="X1357" s="1987"/>
      <c r="Y1357" s="1988"/>
      <c r="AA1357" s="1990"/>
      <c r="AB1357" s="1991"/>
    </row>
    <row r="1358" spans="2:28" x14ac:dyDescent="0.2">
      <c r="B1358" s="1859" t="s">
        <v>26</v>
      </c>
      <c r="C1358" s="2060">
        <v>44446</v>
      </c>
      <c r="D1358" s="1989">
        <v>99</v>
      </c>
      <c r="E1358" s="2336" t="s">
        <v>40</v>
      </c>
      <c r="F1358" s="2124" t="s">
        <v>283</v>
      </c>
      <c r="G1358" s="2119">
        <v>4.2905092592592592E-2</v>
      </c>
      <c r="H1358" s="2062">
        <v>11.3</v>
      </c>
      <c r="I1358" s="2063">
        <f t="shared" si="181"/>
        <v>3.7969108489019992E-3</v>
      </c>
      <c r="J1358" s="2064">
        <v>139</v>
      </c>
      <c r="K1358" s="2065">
        <v>78</v>
      </c>
      <c r="L1358" s="2066">
        <v>215</v>
      </c>
      <c r="M1358" s="2064">
        <v>33</v>
      </c>
      <c r="N1358" s="1919">
        <f t="shared" si="177"/>
        <v>1.0527077004358736</v>
      </c>
      <c r="O1358" s="2067" t="s">
        <v>310</v>
      </c>
      <c r="P1358" s="2068">
        <f>IFERROR(VLOOKUP(F1358,[1]Trainingsarten!$A$9:$N$84,12,FALSE),"")</f>
        <v>205</v>
      </c>
      <c r="Q1358" s="2069" t="s">
        <v>14</v>
      </c>
      <c r="R1358" s="2070">
        <f>IFERROR(VLOOKUP(F1358,[1]Trainingsarten!$A$9:$N$84,14,FALSE),"")</f>
        <v>224.4</v>
      </c>
      <c r="S1358" s="1991">
        <f t="shared" si="175"/>
        <v>1.5467625899280575</v>
      </c>
      <c r="T1358" s="1989">
        <f t="shared" si="180"/>
        <v>32.44461242828946</v>
      </c>
      <c r="U1358" s="1989">
        <f t="shared" si="178"/>
        <v>22.602855860184505</v>
      </c>
      <c r="V1358" s="1989">
        <f t="shared" si="179"/>
        <v>-3.6003418298885315</v>
      </c>
      <c r="W1358" s="2071">
        <f t="shared" si="176"/>
        <v>1.4354209321593496</v>
      </c>
      <c r="X1358" s="1987"/>
      <c r="Y1358" s="1988"/>
      <c r="AA1358" s="1990"/>
      <c r="AB1358" s="1991"/>
    </row>
    <row r="1359" spans="2:28" ht="16" thickBot="1" x14ac:dyDescent="0.25">
      <c r="B1359" s="33">
        <f>SUM(H1357:H1363)</f>
        <v>31.53</v>
      </c>
      <c r="C1359" s="2060">
        <v>44447</v>
      </c>
      <c r="D1359" s="1989"/>
      <c r="E1359" s="2336"/>
      <c r="F1359" s="2124"/>
      <c r="G1359" s="2119"/>
      <c r="H1359" s="2062" t="str">
        <f>IFERROR(VLOOKUP(F1359,[1]Trainingsarten!$A$9:$K$84,10,FALSE),"")</f>
        <v/>
      </c>
      <c r="I1359" s="2063" t="str">
        <f t="shared" si="181"/>
        <v/>
      </c>
      <c r="J1359" s="2064"/>
      <c r="K1359" s="2065" t="str">
        <f>IFERROR(VLOOKUP(F1359,[1]Trainingsarten!$A$9:$K$84,11,FALSE),"0")</f>
        <v>0</v>
      </c>
      <c r="L1359" s="2066"/>
      <c r="M1359" s="2064"/>
      <c r="N1359" s="1919" t="str">
        <f t="shared" si="177"/>
        <v/>
      </c>
      <c r="O1359" s="2067"/>
      <c r="P1359" s="2068" t="str">
        <f>IFERROR(VLOOKUP(F1359,[1]Trainingsarten!$A$9:$N$84,12,FALSE),"")</f>
        <v/>
      </c>
      <c r="Q1359" s="2069" t="s">
        <v>14</v>
      </c>
      <c r="R1359" s="2070" t="str">
        <f>IFERROR(VLOOKUP(F1359,[1]Trainingsarten!$A$9:$N$84,14,FALSE),"")</f>
        <v/>
      </c>
      <c r="S1359" s="1991" t="str">
        <f t="shared" si="175"/>
        <v/>
      </c>
      <c r="T1359" s="1989">
        <f t="shared" si="180"/>
        <v>27.809667795676681</v>
      </c>
      <c r="U1359" s="1989">
        <f t="shared" si="178"/>
        <v>22.064692625418207</v>
      </c>
      <c r="V1359" s="1989">
        <f t="shared" si="179"/>
        <v>-9.8417565681049552</v>
      </c>
      <c r="W1359" s="2071">
        <f t="shared" si="176"/>
        <v>1.260369598969185</v>
      </c>
      <c r="X1359" s="1987"/>
      <c r="Y1359" s="1988"/>
      <c r="AA1359" s="1990"/>
      <c r="AB1359" s="1991"/>
    </row>
    <row r="1360" spans="2:28" x14ac:dyDescent="0.2">
      <c r="B1360" s="2072" t="s">
        <v>9</v>
      </c>
      <c r="C1360" s="2060">
        <v>44448</v>
      </c>
      <c r="D1360" s="1989">
        <v>100</v>
      </c>
      <c r="E1360" s="2336" t="s">
        <v>288</v>
      </c>
      <c r="F1360" s="2124" t="s">
        <v>283</v>
      </c>
      <c r="G1360" s="2119">
        <v>4.1909722222222223E-2</v>
      </c>
      <c r="H1360" s="2062">
        <v>10.52</v>
      </c>
      <c r="I1360" s="2063">
        <f t="shared" si="181"/>
        <v>3.9838138994507822E-3</v>
      </c>
      <c r="J1360" s="2064">
        <v>136</v>
      </c>
      <c r="K1360" s="2065">
        <v>69</v>
      </c>
      <c r="L1360" s="2066">
        <v>203</v>
      </c>
      <c r="M1360" s="2064">
        <v>26</v>
      </c>
      <c r="N1360" s="1919">
        <f t="shared" si="177"/>
        <v>1.0428792350036891</v>
      </c>
      <c r="O1360" s="2067" t="s">
        <v>287</v>
      </c>
      <c r="P1360" s="2068">
        <f>IFERROR(VLOOKUP(F1360,[1]Trainingsarten!$A$9:$N$84,12,FALSE),"")</f>
        <v>205</v>
      </c>
      <c r="Q1360" s="2069" t="s">
        <v>14</v>
      </c>
      <c r="R1360" s="2070">
        <f>IFERROR(VLOOKUP(F1360,[1]Trainingsarten!$A$9:$N$84,14,FALSE),"")</f>
        <v>224.4</v>
      </c>
      <c r="S1360" s="1991">
        <f t="shared" si="175"/>
        <v>1.4926470588235294</v>
      </c>
      <c r="T1360" s="1989">
        <f t="shared" si="180"/>
        <v>33.694000967722872</v>
      </c>
      <c r="U1360" s="1989">
        <f t="shared" si="178"/>
        <v>23.182199943860631</v>
      </c>
      <c r="V1360" s="1989">
        <f t="shared" si="179"/>
        <v>-5.7449751702584742</v>
      </c>
      <c r="W1360" s="2071">
        <f t="shared" si="176"/>
        <v>1.4534427728739392</v>
      </c>
      <c r="X1360" s="1987"/>
      <c r="Y1360" s="1988"/>
      <c r="AA1360" s="1990"/>
      <c r="AB1360" s="1991"/>
    </row>
    <row r="1361" spans="2:28" ht="16" thickBot="1" x14ac:dyDescent="0.25">
      <c r="B1361" s="2073">
        <f>SUM(K1357:K1363)</f>
        <v>221</v>
      </c>
      <c r="C1361" s="2060">
        <v>44449</v>
      </c>
      <c r="D1361" s="1989"/>
      <c r="E1361" s="2336"/>
      <c r="F1361" s="2124"/>
      <c r="G1361" s="2119"/>
      <c r="H1361" s="2062" t="str">
        <f>IFERROR(VLOOKUP(F1361,[1]Trainingsarten!$A$9:$K$84,10,FALSE),"")</f>
        <v/>
      </c>
      <c r="I1361" s="2063" t="str">
        <f t="shared" si="181"/>
        <v/>
      </c>
      <c r="J1361" s="2064"/>
      <c r="K1361" s="2065" t="str">
        <f>IFERROR(VLOOKUP(F1361,[1]Trainingsarten!$A$9:$K$84,11,FALSE),"0")</f>
        <v>0</v>
      </c>
      <c r="L1361" s="2066"/>
      <c r="M1361" s="2064"/>
      <c r="N1361" s="1919" t="str">
        <f t="shared" si="177"/>
        <v/>
      </c>
      <c r="O1361" s="2067"/>
      <c r="P1361" s="2068" t="str">
        <f>IFERROR(VLOOKUP(F1361,[1]Trainingsarten!$A$9:$N$84,12,FALSE),"")</f>
        <v/>
      </c>
      <c r="Q1361" s="2069" t="s">
        <v>14</v>
      </c>
      <c r="R1361" s="2070" t="str">
        <f>IFERROR(VLOOKUP(F1361,[1]Trainingsarten!$A$9:$N$84,14,FALSE),"")</f>
        <v/>
      </c>
      <c r="S1361" s="1991" t="str">
        <f t="shared" si="175"/>
        <v/>
      </c>
      <c r="T1361" s="1989">
        <f t="shared" si="180"/>
        <v>28.880572258048176</v>
      </c>
      <c r="U1361" s="1989">
        <f t="shared" si="178"/>
        <v>22.630242802340138</v>
      </c>
      <c r="V1361" s="1989">
        <f t="shared" si="179"/>
        <v>-10.51180102386224</v>
      </c>
      <c r="W1361" s="2071">
        <f t="shared" si="176"/>
        <v>1.2761936542307759</v>
      </c>
      <c r="X1361" s="1987"/>
      <c r="Y1361" s="1988"/>
      <c r="AA1361" s="1990"/>
      <c r="AB1361" s="1991"/>
    </row>
    <row r="1362" spans="2:28" x14ac:dyDescent="0.2">
      <c r="B1362" s="2074" t="s">
        <v>27</v>
      </c>
      <c r="C1362" s="2060">
        <v>44450</v>
      </c>
      <c r="D1362" s="1989"/>
      <c r="E1362" s="2336"/>
      <c r="F1362" s="2124"/>
      <c r="G1362" s="2119"/>
      <c r="H1362" s="2062" t="str">
        <f>IFERROR(VLOOKUP(F1362,[1]Trainingsarten!$A$9:$K$84,10,FALSE),"")</f>
        <v/>
      </c>
      <c r="I1362" s="2063" t="str">
        <f t="shared" si="181"/>
        <v/>
      </c>
      <c r="J1362" s="2064"/>
      <c r="K1362" s="2065" t="str">
        <f>IFERROR(VLOOKUP(F1362,[1]Trainingsarten!$A$9:$K$84,11,FALSE),"0")</f>
        <v>0</v>
      </c>
      <c r="L1362" s="2066"/>
      <c r="M1362" s="2064"/>
      <c r="N1362" s="1919" t="str">
        <f t="shared" si="177"/>
        <v/>
      </c>
      <c r="O1362" s="2067"/>
      <c r="P1362" s="2068" t="str">
        <f>IFERROR(VLOOKUP(F1362,[1]Trainingsarten!$A$9:$N$84,12,FALSE),"")</f>
        <v/>
      </c>
      <c r="Q1362" s="2069" t="s">
        <v>14</v>
      </c>
      <c r="R1362" s="2070" t="str">
        <f>IFERROR(VLOOKUP(F1362,[1]Trainingsarten!$A$9:$N$84,14,FALSE),"")</f>
        <v/>
      </c>
      <c r="S1362" s="1991" t="str">
        <f t="shared" si="175"/>
        <v/>
      </c>
      <c r="T1362" s="1989">
        <f t="shared" si="180"/>
        <v>24.754776221184152</v>
      </c>
      <c r="U1362" s="1989">
        <f t="shared" si="178"/>
        <v>22.091427497522517</v>
      </c>
      <c r="V1362" s="1989">
        <f t="shared" si="179"/>
        <v>-6.2503294557080373</v>
      </c>
      <c r="W1362" s="2071">
        <f t="shared" si="176"/>
        <v>1.120560281763608</v>
      </c>
      <c r="X1362" s="1987"/>
      <c r="Y1362" s="1988"/>
      <c r="AA1362" s="1990"/>
      <c r="AB1362" s="1991"/>
    </row>
    <row r="1363" spans="2:28" ht="16" thickBot="1" x14ac:dyDescent="0.25">
      <c r="B1363" s="2125">
        <f>AVERAGE(W1357:W1363)</f>
        <v>1.2968816477128833</v>
      </c>
      <c r="C1363" s="2076">
        <v>44451</v>
      </c>
      <c r="D1363" s="1999">
        <v>101</v>
      </c>
      <c r="E1363" s="2281" t="s">
        <v>40</v>
      </c>
      <c r="F1363" s="1952" t="s">
        <v>299</v>
      </c>
      <c r="G1363" s="2117">
        <v>4.8344907407407406E-2</v>
      </c>
      <c r="H1363" s="2079">
        <v>9.7100000000000009</v>
      </c>
      <c r="I1363" s="2080">
        <f t="shared" si="181"/>
        <v>4.9788782087958191E-3</v>
      </c>
      <c r="J1363" s="2081">
        <v>140</v>
      </c>
      <c r="K1363" s="2082">
        <v>74</v>
      </c>
      <c r="L1363" s="1970">
        <v>188</v>
      </c>
      <c r="M1363" s="2081">
        <v>381</v>
      </c>
      <c r="N1363" s="1948"/>
      <c r="O1363" s="2083" t="s">
        <v>300</v>
      </c>
      <c r="P1363" s="90" t="str">
        <f>IFERROR(VLOOKUP(F1363,[1]Trainingsarten!$A$9:$N$84,12,FALSE),"")</f>
        <v/>
      </c>
      <c r="Q1363" s="91" t="s">
        <v>14</v>
      </c>
      <c r="R1363" s="2084" t="str">
        <f>IFERROR(VLOOKUP(F1363,[1]Trainingsarten!$A$9:$N$84,14,FALSE),"")</f>
        <v/>
      </c>
      <c r="S1363" s="2085"/>
      <c r="T1363" s="1999">
        <f t="shared" si="180"/>
        <v>31.789808189586417</v>
      </c>
      <c r="U1363" s="1999">
        <f t="shared" si="178"/>
        <v>23.327345890438647</v>
      </c>
      <c r="V1363" s="1999">
        <f t="shared" si="179"/>
        <v>-2.6633487236616347</v>
      </c>
      <c r="W1363" s="94">
        <f t="shared" si="176"/>
        <v>1.3627700441744786</v>
      </c>
      <c r="X1363" s="1987"/>
      <c r="Y1363" s="1988"/>
      <c r="AA1363" s="1990"/>
      <c r="AB1363" s="1991"/>
    </row>
    <row r="1364" spans="2:28" ht="16" thickBot="1" x14ac:dyDescent="0.25">
      <c r="B1364" s="1841">
        <f>B1357+1</f>
        <v>37</v>
      </c>
      <c r="C1364" s="2050">
        <v>44452</v>
      </c>
      <c r="D1364" s="1843"/>
      <c r="E1364" s="2343"/>
      <c r="F1364" s="2123"/>
      <c r="G1364" s="2118"/>
      <c r="H1364" s="2053" t="str">
        <f>IFERROR(VLOOKUP(F1364,[1]Trainingsarten!$A$9:$K$84,10,FALSE),"")</f>
        <v/>
      </c>
      <c r="I1364" s="2054" t="str">
        <f t="shared" si="181"/>
        <v/>
      </c>
      <c r="J1364" s="2055"/>
      <c r="K1364" s="2056" t="str">
        <f>IFERROR(VLOOKUP(F1364,[1]Trainingsarten!$A$9:$K$84,11,FALSE),"0")</f>
        <v>0</v>
      </c>
      <c r="L1364" s="2057"/>
      <c r="M1364" s="2055"/>
      <c r="N1364" s="1852" t="str">
        <f t="shared" si="177"/>
        <v/>
      </c>
      <c r="O1364" s="2058"/>
      <c r="P1364" s="1854" t="str">
        <f>IFERROR(VLOOKUP(F1364,[1]Trainingsarten!$A$9:$N$84,12,FALSE),"")</f>
        <v/>
      </c>
      <c r="Q1364" s="1855" t="s">
        <v>14</v>
      </c>
      <c r="R1364" s="2059" t="str">
        <f>IFERROR(VLOOKUP(F1364,[1]Trainingsarten!$A$9:$N$84,14,FALSE),"")</f>
        <v/>
      </c>
      <c r="S1364" s="1856" t="str">
        <f t="shared" si="175"/>
        <v/>
      </c>
      <c r="T1364" s="1843">
        <f t="shared" si="180"/>
        <v>27.248407019645498</v>
      </c>
      <c r="U1364" s="1843">
        <f t="shared" si="178"/>
        <v>22.77193289304725</v>
      </c>
      <c r="V1364" s="1843">
        <f t="shared" si="179"/>
        <v>-8.46246229914777</v>
      </c>
      <c r="W1364" s="2042">
        <f t="shared" si="176"/>
        <v>1.1965785753727129</v>
      </c>
      <c r="X1364" s="1987"/>
      <c r="Y1364" s="1988"/>
      <c r="AA1364" s="1990"/>
      <c r="AB1364" s="1991"/>
    </row>
    <row r="1365" spans="2:28" x14ac:dyDescent="0.2">
      <c r="B1365" s="1859" t="s">
        <v>26</v>
      </c>
      <c r="C1365" s="2060">
        <v>44453</v>
      </c>
      <c r="D1365" s="1989">
        <v>102</v>
      </c>
      <c r="E1365" s="2336" t="s">
        <v>40</v>
      </c>
      <c r="F1365" s="2124" t="s">
        <v>323</v>
      </c>
      <c r="G1365" s="2119">
        <v>2.5451388888888888E-2</v>
      </c>
      <c r="H1365" s="2062">
        <v>6.24</v>
      </c>
      <c r="I1365" s="2063">
        <f t="shared" si="181"/>
        <v>4.0787482193732193E-3</v>
      </c>
      <c r="J1365" s="2064">
        <v>140</v>
      </c>
      <c r="K1365" s="2065">
        <v>40</v>
      </c>
      <c r="L1365" s="2066">
        <v>201</v>
      </c>
      <c r="M1365" s="2064">
        <v>15</v>
      </c>
      <c r="N1365" s="1919">
        <f t="shared" si="177"/>
        <v>1.0572115384615384</v>
      </c>
      <c r="O1365" s="2067" t="s">
        <v>302</v>
      </c>
      <c r="P1365" s="2068">
        <f>IFERROR(VLOOKUP(F1365,[1]Trainingsarten!$A$9:$N$84,12,FALSE),"")</f>
        <v>205</v>
      </c>
      <c r="Q1365" s="2069" t="s">
        <v>14</v>
      </c>
      <c r="R1365" s="2070">
        <f>IFERROR(VLOOKUP(F1365,[1]Trainingsarten!$A$9:$N$84,14,FALSE),"")</f>
        <v>224.4</v>
      </c>
      <c r="S1365" s="1991">
        <f t="shared" ref="S1365:S1428" si="182">IFERROR(L1365/J1365,"")</f>
        <v>1.4357142857142857</v>
      </c>
      <c r="T1365" s="1989">
        <f t="shared" si="180"/>
        <v>29.07006315969614</v>
      </c>
      <c r="U1365" s="1989">
        <f t="shared" si="178"/>
        <v>23.182124967022315</v>
      </c>
      <c r="V1365" s="1989">
        <f t="shared" si="179"/>
        <v>-4.4764741265982479</v>
      </c>
      <c r="W1365" s="2071">
        <f t="shared" si="176"/>
        <v>1.2539861294445482</v>
      </c>
      <c r="X1365" s="1987"/>
      <c r="Y1365" s="1988"/>
      <c r="AA1365" s="1990"/>
      <c r="AB1365" s="1991"/>
    </row>
    <row r="1366" spans="2:28" ht="16" thickBot="1" x14ac:dyDescent="0.25">
      <c r="B1366" s="33">
        <f>SUM(H1364:H1370)</f>
        <v>23.58</v>
      </c>
      <c r="C1366" s="2060">
        <v>44454</v>
      </c>
      <c r="D1366" s="1989"/>
      <c r="E1366" s="2336"/>
      <c r="F1366" s="2124"/>
      <c r="G1366" s="2119"/>
      <c r="H1366" s="2062" t="str">
        <f>IFERROR(VLOOKUP(F1366,[1]Trainingsarten!$A$9:$K$84,10,FALSE),"")</f>
        <v/>
      </c>
      <c r="I1366" s="2063" t="str">
        <f t="shared" si="181"/>
        <v/>
      </c>
      <c r="J1366" s="2064"/>
      <c r="K1366" s="2065" t="str">
        <f>IFERROR(VLOOKUP(F1366,[1]Trainingsarten!$A$9:$K$84,11,FALSE),"0")</f>
        <v>0</v>
      </c>
      <c r="L1366" s="2066"/>
      <c r="M1366" s="2064"/>
      <c r="N1366" s="1919" t="str">
        <f t="shared" si="177"/>
        <v/>
      </c>
      <c r="O1366" s="2067"/>
      <c r="P1366" s="2068" t="str">
        <f>IFERROR(VLOOKUP(F1366,[1]Trainingsarten!$A$9:$N$84,12,FALSE),"")</f>
        <v/>
      </c>
      <c r="Q1366" s="2069" t="s">
        <v>14</v>
      </c>
      <c r="R1366" s="2070" t="str">
        <f>IFERROR(VLOOKUP(F1366,[1]Trainingsarten!$A$9:$N$84,14,FALSE),"")</f>
        <v/>
      </c>
      <c r="S1366" s="1991" t="str">
        <f t="shared" si="182"/>
        <v/>
      </c>
      <c r="T1366" s="1989">
        <f t="shared" si="180"/>
        <v>24.917196994025261</v>
      </c>
      <c r="U1366" s="1989">
        <f t="shared" si="178"/>
        <v>22.630169610664641</v>
      </c>
      <c r="V1366" s="1989">
        <f t="shared" si="179"/>
        <v>-5.8879381926738255</v>
      </c>
      <c r="W1366" s="2071">
        <f t="shared" si="176"/>
        <v>1.1010609917074081</v>
      </c>
      <c r="X1366" s="1987"/>
      <c r="Y1366" s="1988"/>
      <c r="AA1366" s="1990"/>
      <c r="AB1366" s="1991"/>
    </row>
    <row r="1367" spans="2:28" x14ac:dyDescent="0.2">
      <c r="B1367" s="2072" t="s">
        <v>9</v>
      </c>
      <c r="C1367" s="2060">
        <v>44455</v>
      </c>
      <c r="D1367" s="1989">
        <v>103</v>
      </c>
      <c r="E1367" s="2336" t="s">
        <v>40</v>
      </c>
      <c r="F1367" s="2124" t="s">
        <v>323</v>
      </c>
      <c r="G1367" s="2119">
        <v>2.9710648148148149E-2</v>
      </c>
      <c r="H1367" s="2062">
        <v>7.46</v>
      </c>
      <c r="I1367" s="2063">
        <f t="shared" si="181"/>
        <v>3.9826606096713341E-3</v>
      </c>
      <c r="J1367" s="2064">
        <v>141</v>
      </c>
      <c r="K1367" s="2065">
        <v>49</v>
      </c>
      <c r="L1367" s="2066">
        <v>205</v>
      </c>
      <c r="M1367" s="2064">
        <v>19</v>
      </c>
      <c r="N1367" s="1919">
        <f t="shared" si="177"/>
        <v>1.0528490256492342</v>
      </c>
      <c r="O1367" s="2067" t="s">
        <v>310</v>
      </c>
      <c r="P1367" s="2068">
        <f>IFERROR(VLOOKUP(F1367,[1]Trainingsarten!$A$9:$N$84,12,FALSE),"")</f>
        <v>205</v>
      </c>
      <c r="Q1367" s="2069" t="s">
        <v>14</v>
      </c>
      <c r="R1367" s="2070">
        <f>IFERROR(VLOOKUP(F1367,[1]Trainingsarten!$A$9:$N$84,14,FALSE),"")</f>
        <v>224.4</v>
      </c>
      <c r="S1367" s="1991">
        <f t="shared" si="182"/>
        <v>1.4539007092198581</v>
      </c>
      <c r="T1367" s="1989">
        <f t="shared" si="180"/>
        <v>28.357597423450223</v>
      </c>
      <c r="U1367" s="1989">
        <f t="shared" si="178"/>
        <v>23.258022715172626</v>
      </c>
      <c r="V1367" s="1989">
        <f t="shared" si="179"/>
        <v>-2.2870273833606198</v>
      </c>
      <c r="W1367" s="2071">
        <f t="shared" si="176"/>
        <v>1.2192608877688831</v>
      </c>
      <c r="X1367" s="1987"/>
      <c r="Y1367" s="1988"/>
      <c r="AA1367" s="1990"/>
      <c r="AB1367" s="1991"/>
    </row>
    <row r="1368" spans="2:28" ht="16" thickBot="1" x14ac:dyDescent="0.25">
      <c r="B1368" s="2073">
        <f>SUM(K1364:K1370)</f>
        <v>155</v>
      </c>
      <c r="C1368" s="2060">
        <v>44456</v>
      </c>
      <c r="D1368" s="1989"/>
      <c r="E1368" s="2336"/>
      <c r="F1368" s="2124"/>
      <c r="G1368" s="2119"/>
      <c r="H1368" s="2062" t="str">
        <f>IFERROR(VLOOKUP(F1368,[1]Trainingsarten!$A$9:$K$84,10,FALSE),"")</f>
        <v/>
      </c>
      <c r="I1368" s="2063" t="str">
        <f t="shared" si="181"/>
        <v/>
      </c>
      <c r="J1368" s="2064"/>
      <c r="K1368" s="2065" t="str">
        <f>IFERROR(VLOOKUP(F1368,[1]Trainingsarten!$A$9:$K$84,11,FALSE),"0")</f>
        <v>0</v>
      </c>
      <c r="L1368" s="2066"/>
      <c r="M1368" s="2064"/>
      <c r="N1368" s="1919" t="str">
        <f t="shared" si="177"/>
        <v/>
      </c>
      <c r="O1368" s="2067"/>
      <c r="P1368" s="2068" t="str">
        <f>IFERROR(VLOOKUP(F1368,[1]Trainingsarten!$A$9:$N$84,12,FALSE),"")</f>
        <v/>
      </c>
      <c r="Q1368" s="2069" t="s">
        <v>14</v>
      </c>
      <c r="R1368" s="2070" t="str">
        <f>IFERROR(VLOOKUP(F1368,[1]Trainingsarten!$A$9:$N$84,14,FALSE),"")</f>
        <v/>
      </c>
      <c r="S1368" s="1991" t="str">
        <f t="shared" si="182"/>
        <v/>
      </c>
      <c r="T1368" s="1989">
        <f t="shared" si="180"/>
        <v>24.306512077243049</v>
      </c>
      <c r="U1368" s="1989">
        <f t="shared" si="178"/>
        <v>22.704260269573279</v>
      </c>
      <c r="V1368" s="1989">
        <f t="shared" si="179"/>
        <v>-5.0995747082775971</v>
      </c>
      <c r="W1368" s="2071">
        <f t="shared" si="176"/>
        <v>1.0705705356019461</v>
      </c>
      <c r="X1368" s="1987"/>
      <c r="Y1368" s="1988"/>
      <c r="AA1368" s="1990"/>
      <c r="AB1368" s="1991"/>
    </row>
    <row r="1369" spans="2:28" x14ac:dyDescent="0.2">
      <c r="B1369" s="2074" t="s">
        <v>27</v>
      </c>
      <c r="C1369" s="2060">
        <v>44457</v>
      </c>
      <c r="D1369" s="1989">
        <v>104</v>
      </c>
      <c r="E1369" s="2336" t="s">
        <v>288</v>
      </c>
      <c r="F1369" s="2124" t="s">
        <v>283</v>
      </c>
      <c r="G1369" s="2119">
        <v>3.8946759259259257E-2</v>
      </c>
      <c r="H1369" s="2062">
        <v>9.8800000000000008</v>
      </c>
      <c r="I1369" s="2063">
        <f t="shared" si="181"/>
        <v>3.9419796821112607E-3</v>
      </c>
      <c r="J1369" s="2064">
        <v>140</v>
      </c>
      <c r="K1369" s="2065">
        <v>66</v>
      </c>
      <c r="L1369" s="2066">
        <v>205</v>
      </c>
      <c r="M1369" s="2064">
        <v>30</v>
      </c>
      <c r="N1369" s="1919">
        <f t="shared" si="177"/>
        <v>1.0420946885008158</v>
      </c>
      <c r="O1369" s="2067" t="s">
        <v>302</v>
      </c>
      <c r="P1369" s="2068">
        <f>IFERROR(VLOOKUP(F1369,[1]Trainingsarten!$A$9:$N$84,12,FALSE),"")</f>
        <v>205</v>
      </c>
      <c r="Q1369" s="2069" t="s">
        <v>14</v>
      </c>
      <c r="R1369" s="2070">
        <f>IFERROR(VLOOKUP(F1369,[1]Trainingsarten!$A$9:$N$84,14,FALSE),"")</f>
        <v>224.4</v>
      </c>
      <c r="S1369" s="1991">
        <f t="shared" si="182"/>
        <v>1.4642857142857142</v>
      </c>
      <c r="T1369" s="1989">
        <f t="shared" si="180"/>
        <v>30.2627246376369</v>
      </c>
      <c r="U1369" s="1989">
        <f t="shared" si="178"/>
        <v>23.73511121553582</v>
      </c>
      <c r="V1369" s="1989">
        <f t="shared" si="179"/>
        <v>-1.60225180766977</v>
      </c>
      <c r="W1369" s="2071">
        <f t="shared" si="176"/>
        <v>1.2750192894747605</v>
      </c>
      <c r="X1369" s="1987"/>
      <c r="Y1369" s="1988"/>
      <c r="AA1369" s="1990"/>
      <c r="AB1369" s="1991"/>
    </row>
    <row r="1370" spans="2:28" ht="16" thickBot="1" x14ac:dyDescent="0.25">
      <c r="B1370" s="2075">
        <f>AVERAGE(W1364:W1370)</f>
        <v>1.1765722202274287</v>
      </c>
      <c r="C1370" s="2086">
        <v>44458</v>
      </c>
      <c r="D1370" s="1922"/>
      <c r="E1370" s="2329"/>
      <c r="F1370" s="1952"/>
      <c r="G1370" s="2120"/>
      <c r="H1370" s="2088" t="str">
        <f>IFERROR(VLOOKUP(F1370,[1]Trainingsarten!$A$9:$K$84,10,FALSE),"")</f>
        <v/>
      </c>
      <c r="I1370" s="2089" t="str">
        <f t="shared" si="181"/>
        <v/>
      </c>
      <c r="J1370" s="1973"/>
      <c r="K1370" s="2090" t="str">
        <f>IFERROR(VLOOKUP(F1370,[1]Trainingsarten!$A$9:$K$84,11,FALSE),"0")</f>
        <v>0</v>
      </c>
      <c r="L1370" s="2091"/>
      <c r="M1370" s="1973"/>
      <c r="N1370" s="1930" t="str">
        <f t="shared" si="177"/>
        <v/>
      </c>
      <c r="O1370" s="2092"/>
      <c r="P1370" s="2093" t="str">
        <f>IFERROR(VLOOKUP(F1370,[1]Trainingsarten!$A$9:$N$84,12,FALSE),"")</f>
        <v/>
      </c>
      <c r="Q1370" s="2094" t="s">
        <v>14</v>
      </c>
      <c r="R1370" s="2095" t="str">
        <f>IFERROR(VLOOKUP(F1370,[1]Trainingsarten!$A$9:$N$84,14,FALSE),"")</f>
        <v/>
      </c>
      <c r="S1370" s="1932" t="str">
        <f t="shared" si="182"/>
        <v/>
      </c>
      <c r="T1370" s="1922">
        <f t="shared" si="180"/>
        <v>25.939478260831628</v>
      </c>
      <c r="U1370" s="1922">
        <f t="shared" si="178"/>
        <v>23.169989519927825</v>
      </c>
      <c r="V1370" s="1922">
        <f t="shared" si="179"/>
        <v>-6.52761342210108</v>
      </c>
      <c r="W1370" s="2096">
        <f t="shared" si="176"/>
        <v>1.1195291322217409</v>
      </c>
      <c r="X1370" s="1987"/>
      <c r="Y1370" s="1988"/>
      <c r="AA1370" s="1990"/>
      <c r="AB1370" s="1991"/>
    </row>
    <row r="1371" spans="2:28" ht="16" thickBot="1" x14ac:dyDescent="0.25">
      <c r="B1371" s="1841">
        <f>B1364+1</f>
        <v>38</v>
      </c>
      <c r="C1371" s="2097">
        <v>44459</v>
      </c>
      <c r="D1371" s="60">
        <v>105</v>
      </c>
      <c r="E1371" s="2280" t="s">
        <v>40</v>
      </c>
      <c r="F1371" s="2123" t="s">
        <v>278</v>
      </c>
      <c r="G1371" s="2121">
        <v>3.8217592592592588E-2</v>
      </c>
      <c r="H1371" s="2099">
        <v>9.99</v>
      </c>
      <c r="I1371" s="2100">
        <f t="shared" si="181"/>
        <v>3.8255848441033622E-3</v>
      </c>
      <c r="J1371" s="545">
        <v>141</v>
      </c>
      <c r="K1371" s="2101">
        <v>69</v>
      </c>
      <c r="L1371" s="2102">
        <v>213</v>
      </c>
      <c r="M1371" s="545">
        <v>28</v>
      </c>
      <c r="N1371" s="69">
        <f t="shared" si="177"/>
        <v>1.0507910895970598</v>
      </c>
      <c r="O1371" s="2103" t="s">
        <v>310</v>
      </c>
      <c r="P1371" s="347">
        <f>IFERROR(VLOOKUP(F1371,[1]Trainingsarten!$A$9:$N$84,12,FALSE),"")</f>
        <v>205</v>
      </c>
      <c r="Q1371" s="72" t="s">
        <v>14</v>
      </c>
      <c r="R1371" s="2104">
        <f>IFERROR(VLOOKUP(F1371,[1]Trainingsarten!$A$9:$N$84,14,FALSE),"")</f>
        <v>224.4</v>
      </c>
      <c r="S1371" s="2012">
        <f t="shared" si="182"/>
        <v>1.5106382978723405</v>
      </c>
      <c r="T1371" s="60">
        <f t="shared" si="180"/>
        <v>32.090981366427108</v>
      </c>
      <c r="U1371" s="60">
        <f t="shared" si="178"/>
        <v>24.261180245643828</v>
      </c>
      <c r="V1371" s="60">
        <f t="shared" si="179"/>
        <v>-2.7694887409038031</v>
      </c>
      <c r="W1371" s="350">
        <f t="shared" si="176"/>
        <v>1.3227296051349005</v>
      </c>
      <c r="X1371" s="1987"/>
      <c r="Y1371" s="1988"/>
      <c r="AA1371" s="1990"/>
      <c r="AB1371" s="1991"/>
    </row>
    <row r="1372" spans="2:28" x14ac:dyDescent="0.2">
      <c r="B1372" s="1859" t="s">
        <v>26</v>
      </c>
      <c r="C1372" s="2060">
        <v>44460</v>
      </c>
      <c r="D1372" s="1989"/>
      <c r="E1372" s="2336"/>
      <c r="F1372" s="2124"/>
      <c r="G1372" s="2119"/>
      <c r="H1372" s="2062" t="str">
        <f>IFERROR(VLOOKUP(F1372,[1]Trainingsarten!$A$9:$K$84,10,FALSE),"")</f>
        <v/>
      </c>
      <c r="I1372" s="2063" t="str">
        <f t="shared" si="181"/>
        <v/>
      </c>
      <c r="J1372" s="2064"/>
      <c r="K1372" s="2065" t="str">
        <f>IFERROR(VLOOKUP(F1372,[1]Trainingsarten!$A$9:$K$84,11,FALSE),"0")</f>
        <v>0</v>
      </c>
      <c r="L1372" s="2066"/>
      <c r="M1372" s="2064"/>
      <c r="N1372" s="1919" t="str">
        <f t="shared" si="177"/>
        <v/>
      </c>
      <c r="O1372" s="2067"/>
      <c r="P1372" s="2068" t="str">
        <f>IFERROR(VLOOKUP(F1372,[1]Trainingsarten!$A$9:$N$84,12,FALSE),"")</f>
        <v/>
      </c>
      <c r="Q1372" s="2069" t="s">
        <v>14</v>
      </c>
      <c r="R1372" s="2070" t="str">
        <f>IFERROR(VLOOKUP(F1372,[1]Trainingsarten!$A$9:$N$84,14,FALSE),"")</f>
        <v/>
      </c>
      <c r="S1372" s="1991" t="str">
        <f t="shared" si="182"/>
        <v/>
      </c>
      <c r="T1372" s="1989">
        <f t="shared" si="180"/>
        <v>27.506555456937519</v>
      </c>
      <c r="U1372" s="1989">
        <f t="shared" si="178"/>
        <v>23.683533096938024</v>
      </c>
      <c r="V1372" s="1989">
        <f t="shared" si="179"/>
        <v>-7.8298011207832801</v>
      </c>
      <c r="W1372" s="2071">
        <f t="shared" si="176"/>
        <v>1.1614211167038149</v>
      </c>
      <c r="X1372" s="1987"/>
      <c r="Y1372" s="1988"/>
      <c r="AA1372" s="1990"/>
      <c r="AB1372" s="1991"/>
    </row>
    <row r="1373" spans="2:28" ht="16" thickBot="1" x14ac:dyDescent="0.25">
      <c r="B1373" s="33">
        <f>SUM(H1371:H1377)</f>
        <v>31.92</v>
      </c>
      <c r="C1373" s="2060">
        <v>44461</v>
      </c>
      <c r="D1373" s="1989">
        <v>106</v>
      </c>
      <c r="E1373" s="2336" t="s">
        <v>40</v>
      </c>
      <c r="F1373" s="2124" t="s">
        <v>326</v>
      </c>
      <c r="G1373" s="2119">
        <v>3.1446759259259258E-2</v>
      </c>
      <c r="H1373" s="2062">
        <v>8.9600000000000009</v>
      </c>
      <c r="I1373" s="2063">
        <f t="shared" si="181"/>
        <v>3.5096829530423274E-3</v>
      </c>
      <c r="J1373" s="2064">
        <v>155</v>
      </c>
      <c r="K1373" s="2065">
        <v>68</v>
      </c>
      <c r="L1373" s="2066">
        <v>228</v>
      </c>
      <c r="M1373" s="2064">
        <v>24</v>
      </c>
      <c r="N1373" s="1919">
        <f t="shared" si="177"/>
        <v>1.0319096481876333</v>
      </c>
      <c r="O1373" s="2067" t="s">
        <v>311</v>
      </c>
      <c r="P1373" s="2068">
        <f>IFERROR(VLOOKUP(F1373,[1]Trainingsarten!$A$9:$N$84,12,FALSE),"")</f>
        <v>243.25</v>
      </c>
      <c r="Q1373" s="2069" t="s">
        <v>14</v>
      </c>
      <c r="R1373" s="2070">
        <f>IFERROR(VLOOKUP(F1373,[1]Trainingsarten!$A$9:$N$84,14,FALSE),"")</f>
        <v>267.75</v>
      </c>
      <c r="S1373" s="1991">
        <f t="shared" si="182"/>
        <v>1.4709677419354839</v>
      </c>
      <c r="T1373" s="1989">
        <f t="shared" si="180"/>
        <v>33.291333248803589</v>
      </c>
      <c r="U1373" s="1989">
        <f t="shared" si="178"/>
        <v>24.738687070820454</v>
      </c>
      <c r="V1373" s="1989">
        <f t="shared" si="179"/>
        <v>-3.823022359999495</v>
      </c>
      <c r="W1373" s="2071">
        <f t="shared" si="176"/>
        <v>1.3457194859815771</v>
      </c>
      <c r="X1373" s="1987"/>
      <c r="Y1373" s="1988"/>
      <c r="AA1373" s="1990"/>
      <c r="AB1373" s="1991"/>
    </row>
    <row r="1374" spans="2:28" x14ac:dyDescent="0.2">
      <c r="B1374" s="2072" t="s">
        <v>9</v>
      </c>
      <c r="C1374" s="2060">
        <v>44462</v>
      </c>
      <c r="D1374" s="1989">
        <v>107</v>
      </c>
      <c r="E1374" s="2336" t="s">
        <v>40</v>
      </c>
      <c r="F1374" s="2124" t="s">
        <v>327</v>
      </c>
      <c r="G1374" s="2119">
        <v>3.0682870370370371E-2</v>
      </c>
      <c r="H1374" s="2062">
        <v>7.4</v>
      </c>
      <c r="I1374" s="2063">
        <f t="shared" si="181"/>
        <v>4.1463338338338339E-3</v>
      </c>
      <c r="J1374" s="2064">
        <v>138</v>
      </c>
      <c r="K1374" s="2065">
        <v>46</v>
      </c>
      <c r="L1374" s="2066">
        <v>198</v>
      </c>
      <c r="M1374" s="2064">
        <v>21</v>
      </c>
      <c r="N1374" s="1919">
        <f t="shared" si="177"/>
        <v>1.0586889874949577</v>
      </c>
      <c r="O1374" s="2067" t="s">
        <v>302</v>
      </c>
      <c r="P1374" s="2068">
        <f>IFERROR(VLOOKUP(F1374,[1]Trainingsarten!$A$9:$N$84,12,FALSE),"")</f>
        <v>178.5</v>
      </c>
      <c r="Q1374" s="2069" t="s">
        <v>14</v>
      </c>
      <c r="R1374" s="2070">
        <f>IFERROR(VLOOKUP(F1374,[1]Trainingsarten!$A$9:$N$84,14,FALSE),"")</f>
        <v>204</v>
      </c>
      <c r="S1374" s="1991">
        <f t="shared" si="182"/>
        <v>1.4347826086956521</v>
      </c>
      <c r="T1374" s="1989">
        <f t="shared" si="180"/>
        <v>35.106857070403073</v>
      </c>
      <c r="U1374" s="1989">
        <f t="shared" si="178"/>
        <v>25.244908807229489</v>
      </c>
      <c r="V1374" s="1989">
        <f t="shared" si="179"/>
        <v>-8.5526461779831351</v>
      </c>
      <c r="W1374" s="2071">
        <f t="shared" si="176"/>
        <v>1.3906509759444794</v>
      </c>
      <c r="X1374" s="1987"/>
      <c r="Y1374" s="1988"/>
      <c r="AA1374" s="1990"/>
      <c r="AB1374" s="1991"/>
    </row>
    <row r="1375" spans="2:28" ht="16" thickBot="1" x14ac:dyDescent="0.25">
      <c r="B1375" s="2073">
        <f>SUM(K1371:K1377)</f>
        <v>233</v>
      </c>
      <c r="C1375" s="2060">
        <v>44463</v>
      </c>
      <c r="D1375" s="1989"/>
      <c r="E1375" s="2336"/>
      <c r="F1375" s="2124"/>
      <c r="G1375" s="2119"/>
      <c r="H1375" s="2062" t="str">
        <f>IFERROR(VLOOKUP(F1375,[1]Trainingsarten!$A$9:$K$84,10,FALSE),"")</f>
        <v/>
      </c>
      <c r="I1375" s="2063" t="str">
        <f t="shared" si="181"/>
        <v/>
      </c>
      <c r="J1375" s="2064"/>
      <c r="K1375" s="2065" t="str">
        <f>IFERROR(VLOOKUP(F1375,[1]Trainingsarten!$A$9:$K$84,11,FALSE),"0")</f>
        <v>0</v>
      </c>
      <c r="L1375" s="2066"/>
      <c r="M1375" s="2064"/>
      <c r="N1375" s="1919" t="str">
        <f t="shared" si="177"/>
        <v/>
      </c>
      <c r="O1375" s="2067"/>
      <c r="P1375" s="2068" t="str">
        <f>IFERROR(VLOOKUP(F1375,[1]Trainingsarten!$A$9:$N$84,12,FALSE),"")</f>
        <v/>
      </c>
      <c r="Q1375" s="2069" t="s">
        <v>14</v>
      </c>
      <c r="R1375" s="2070" t="str">
        <f>IFERROR(VLOOKUP(F1375,[1]Trainingsarten!$A$9:$N$84,14,FALSE),"")</f>
        <v/>
      </c>
      <c r="S1375" s="1991" t="str">
        <f t="shared" si="182"/>
        <v/>
      </c>
      <c r="T1375" s="1989">
        <f t="shared" si="180"/>
        <v>30.091591774631205</v>
      </c>
      <c r="U1375" s="1989">
        <f t="shared" si="178"/>
        <v>24.643839549914503</v>
      </c>
      <c r="V1375" s="1989">
        <f t="shared" si="179"/>
        <v>-9.8619482631735842</v>
      </c>
      <c r="W1375" s="2071">
        <f t="shared" si="176"/>
        <v>1.2210593935122258</v>
      </c>
      <c r="X1375" s="1987"/>
      <c r="Y1375" s="1988"/>
      <c r="AA1375" s="1990"/>
      <c r="AB1375" s="1991"/>
    </row>
    <row r="1376" spans="2:28" x14ac:dyDescent="0.2">
      <c r="B1376" s="2074" t="s">
        <v>27</v>
      </c>
      <c r="C1376" s="2060">
        <v>44464</v>
      </c>
      <c r="D1376" s="1989">
        <v>108</v>
      </c>
      <c r="E1376" s="2336" t="s">
        <v>40</v>
      </c>
      <c r="F1376" s="2124" t="s">
        <v>299</v>
      </c>
      <c r="G1376" s="2119">
        <v>3.0150462962962962E-2</v>
      </c>
      <c r="H1376" s="2062">
        <v>5.57</v>
      </c>
      <c r="I1376" s="2063">
        <f t="shared" si="181"/>
        <v>5.4130095086109449E-3</v>
      </c>
      <c r="J1376" s="2064">
        <v>151</v>
      </c>
      <c r="K1376" s="2065">
        <v>50</v>
      </c>
      <c r="L1376" s="2066">
        <v>191</v>
      </c>
      <c r="M1376" s="2064">
        <v>334</v>
      </c>
      <c r="N1376" s="1919"/>
      <c r="O1376" s="2067" t="s">
        <v>300</v>
      </c>
      <c r="P1376" s="2068" t="str">
        <f>IFERROR(VLOOKUP(F1376,[1]Trainingsarten!$A$9:$N$84,12,FALSE),"")</f>
        <v/>
      </c>
      <c r="Q1376" s="2069" t="s">
        <v>14</v>
      </c>
      <c r="R1376" s="2070" t="str">
        <f>IFERROR(VLOOKUP(F1376,[1]Trainingsarten!$A$9:$N$84,14,FALSE),"")</f>
        <v/>
      </c>
      <c r="S1376" s="1991"/>
      <c r="T1376" s="1989">
        <f t="shared" si="180"/>
        <v>32.935650092541032</v>
      </c>
      <c r="U1376" s="1989">
        <f t="shared" si="178"/>
        <v>25.247557655868921</v>
      </c>
      <c r="V1376" s="1989">
        <f t="shared" si="179"/>
        <v>-5.4477522247167016</v>
      </c>
      <c r="W1376" s="2071">
        <f t="shared" si="176"/>
        <v>1.3045083624112439</v>
      </c>
      <c r="X1376" s="1987"/>
      <c r="Y1376" s="1988"/>
      <c r="AA1376" s="1990"/>
      <c r="AB1376" s="1991"/>
    </row>
    <row r="1377" spans="2:28" ht="16" thickBot="1" x14ac:dyDescent="0.25">
      <c r="B1377" s="2125">
        <f>AVERAGE(W1371:W1377)</f>
        <v>1.270215845205654</v>
      </c>
      <c r="C1377" s="2076">
        <v>44465</v>
      </c>
      <c r="D1377" s="1999"/>
      <c r="E1377" s="2281"/>
      <c r="F1377" s="1952"/>
      <c r="G1377" s="2117"/>
      <c r="H1377" s="2079" t="str">
        <f>IFERROR(VLOOKUP(F1377,[1]Trainingsarten!$A$9:$K$84,10,FALSE),"")</f>
        <v/>
      </c>
      <c r="I1377" s="2080" t="str">
        <f t="shared" si="181"/>
        <v/>
      </c>
      <c r="J1377" s="2081"/>
      <c r="K1377" s="2082" t="str">
        <f>IFERROR(VLOOKUP(F1377,[1]Trainingsarten!$A$9:$K$84,11,FALSE),"0")</f>
        <v>0</v>
      </c>
      <c r="L1377" s="1970"/>
      <c r="M1377" s="2081"/>
      <c r="N1377" s="1948" t="str">
        <f t="shared" si="177"/>
        <v/>
      </c>
      <c r="O1377" s="2083"/>
      <c r="P1377" s="90" t="str">
        <f>IFERROR(VLOOKUP(F1377,[1]Trainingsarten!$A$9:$N$84,12,FALSE),"")</f>
        <v/>
      </c>
      <c r="Q1377" s="91" t="s">
        <v>14</v>
      </c>
      <c r="R1377" s="2084" t="str">
        <f>IFERROR(VLOOKUP(F1377,[1]Trainingsarten!$A$9:$N$84,14,FALSE),"")</f>
        <v/>
      </c>
      <c r="S1377" s="2085" t="str">
        <f t="shared" si="182"/>
        <v/>
      </c>
      <c r="T1377" s="1999">
        <f t="shared" si="180"/>
        <v>28.230557222178028</v>
      </c>
      <c r="U1377" s="1999">
        <f t="shared" si="178"/>
        <v>24.646425330729183</v>
      </c>
      <c r="V1377" s="1999">
        <f t="shared" si="179"/>
        <v>-7.6880924366721111</v>
      </c>
      <c r="W1377" s="94">
        <f t="shared" si="176"/>
        <v>1.1454219767513363</v>
      </c>
      <c r="X1377" s="1987"/>
      <c r="Y1377" s="1988"/>
      <c r="AA1377" s="1990"/>
      <c r="AB1377" s="1991"/>
    </row>
    <row r="1378" spans="2:28" ht="16" thickBot="1" x14ac:dyDescent="0.25">
      <c r="B1378" s="1841">
        <f>B1371+1</f>
        <v>39</v>
      </c>
      <c r="C1378" s="2050">
        <v>44466</v>
      </c>
      <c r="D1378" s="1843">
        <v>109</v>
      </c>
      <c r="E1378" s="2343" t="s">
        <v>40</v>
      </c>
      <c r="F1378" s="2123" t="s">
        <v>278</v>
      </c>
      <c r="G1378" s="2118">
        <v>4.2673611111111114E-2</v>
      </c>
      <c r="H1378" s="2053">
        <v>10.8</v>
      </c>
      <c r="I1378" s="2054">
        <f t="shared" si="181"/>
        <v>3.9512602880658436E-3</v>
      </c>
      <c r="J1378" s="2055">
        <v>141</v>
      </c>
      <c r="K1378" s="2056">
        <v>72</v>
      </c>
      <c r="L1378" s="2057">
        <v>208</v>
      </c>
      <c r="M1378" s="2055">
        <v>28</v>
      </c>
      <c r="N1378" s="1852">
        <f t="shared" si="177"/>
        <v>1.0598341625207297</v>
      </c>
      <c r="O1378" s="2058" t="s">
        <v>310</v>
      </c>
      <c r="P1378" s="1854">
        <f>IFERROR(VLOOKUP(F1378,[1]Trainingsarten!$A$9:$N$84,12,FALSE),"")</f>
        <v>205</v>
      </c>
      <c r="Q1378" s="1855" t="s">
        <v>14</v>
      </c>
      <c r="R1378" s="2059">
        <f>IFERROR(VLOOKUP(F1378,[1]Trainingsarten!$A$9:$N$84,14,FALSE),"")</f>
        <v>224.4</v>
      </c>
      <c r="S1378" s="1856">
        <f t="shared" si="182"/>
        <v>1.4751773049645389</v>
      </c>
      <c r="T1378" s="1843">
        <f t="shared" si="180"/>
        <v>34.483334761866878</v>
      </c>
      <c r="U1378" s="1843">
        <f t="shared" si="178"/>
        <v>25.77389139428325</v>
      </c>
      <c r="V1378" s="1843">
        <f t="shared" si="179"/>
        <v>-3.5841318914488447</v>
      </c>
      <c r="W1378" s="2042">
        <f t="shared" si="176"/>
        <v>1.3379172835932496</v>
      </c>
      <c r="X1378" s="1987"/>
      <c r="Y1378" s="1988"/>
      <c r="AA1378" s="1990"/>
      <c r="AB1378" s="1991"/>
    </row>
    <row r="1379" spans="2:28" x14ac:dyDescent="0.2">
      <c r="B1379" s="1859" t="s">
        <v>26</v>
      </c>
      <c r="C1379" s="2060">
        <v>44467</v>
      </c>
      <c r="D1379" s="1989"/>
      <c r="E1379" s="2336"/>
      <c r="F1379" s="2124"/>
      <c r="G1379" s="2119"/>
      <c r="H1379" s="2062" t="str">
        <f>IFERROR(VLOOKUP(F1379,[1]Trainingsarten!$A$9:$K$84,10,FALSE),"")</f>
        <v/>
      </c>
      <c r="I1379" s="2063" t="str">
        <f t="shared" si="181"/>
        <v/>
      </c>
      <c r="J1379" s="2064"/>
      <c r="K1379" s="2065" t="str">
        <f>IFERROR(VLOOKUP(F1379,[1]Trainingsarten!$A$9:$K$84,11,FALSE),"0")</f>
        <v>0</v>
      </c>
      <c r="L1379" s="2066"/>
      <c r="M1379" s="2064"/>
      <c r="N1379" s="1919" t="str">
        <f t="shared" si="177"/>
        <v/>
      </c>
      <c r="O1379" s="2067"/>
      <c r="P1379" s="2068" t="str">
        <f>IFERROR(VLOOKUP(F1379,[1]Trainingsarten!$A$9:$N$84,12,FALSE),"")</f>
        <v/>
      </c>
      <c r="Q1379" s="2069" t="s">
        <v>14</v>
      </c>
      <c r="R1379" s="2070" t="str">
        <f>IFERROR(VLOOKUP(F1379,[1]Trainingsarten!$A$9:$N$84,14,FALSE),"")</f>
        <v/>
      </c>
      <c r="S1379" s="1991" t="str">
        <f t="shared" si="182"/>
        <v/>
      </c>
      <c r="T1379" s="1989">
        <f t="shared" si="180"/>
        <v>29.557144081600182</v>
      </c>
      <c r="U1379" s="1989">
        <f t="shared" si="178"/>
        <v>25.160227313466983</v>
      </c>
      <c r="V1379" s="1989">
        <f t="shared" si="179"/>
        <v>-8.7094433675836278</v>
      </c>
      <c r="W1379" s="2071">
        <f t="shared" si="176"/>
        <v>1.1747566392526094</v>
      </c>
      <c r="X1379" s="1987"/>
      <c r="Y1379" s="1988"/>
      <c r="AA1379" s="1990"/>
      <c r="AB1379" s="1991"/>
    </row>
    <row r="1380" spans="2:28" ht="16" thickBot="1" x14ac:dyDescent="0.25">
      <c r="B1380" s="33">
        <f>SUM(H1378:H1384)</f>
        <v>17.22</v>
      </c>
      <c r="C1380" s="2060">
        <v>44468</v>
      </c>
      <c r="D1380" s="1989">
        <v>110</v>
      </c>
      <c r="E1380" s="2336" t="s">
        <v>40</v>
      </c>
      <c r="F1380" s="2124" t="s">
        <v>327</v>
      </c>
      <c r="G1380" s="2119">
        <v>2.6053240740740738E-2</v>
      </c>
      <c r="H1380" s="2062">
        <v>6.42</v>
      </c>
      <c r="I1380" s="2063">
        <f t="shared" si="181"/>
        <v>4.0581371870312679E-3</v>
      </c>
      <c r="J1380" s="2064">
        <v>133</v>
      </c>
      <c r="K1380" s="2065">
        <v>41</v>
      </c>
      <c r="L1380" s="2066">
        <v>202</v>
      </c>
      <c r="M1380" s="2064">
        <v>17</v>
      </c>
      <c r="N1380" s="1919">
        <f t="shared" si="177"/>
        <v>1.0571023387734224</v>
      </c>
      <c r="O1380" s="2067" t="s">
        <v>310</v>
      </c>
      <c r="P1380" s="2068">
        <f>IFERROR(VLOOKUP(F1380,[1]Trainingsarten!$A$9:$N$84,12,FALSE),"")</f>
        <v>178.5</v>
      </c>
      <c r="Q1380" s="2069" t="s">
        <v>14</v>
      </c>
      <c r="R1380" s="2070">
        <f>IFERROR(VLOOKUP(F1380,[1]Trainingsarten!$A$9:$N$84,14,FALSE),"")</f>
        <v>204</v>
      </c>
      <c r="S1380" s="1991">
        <f t="shared" si="182"/>
        <v>1.518796992481203</v>
      </c>
      <c r="T1380" s="1989">
        <f t="shared" si="180"/>
        <v>31.191837784228728</v>
      </c>
      <c r="U1380" s="1989">
        <f t="shared" si="178"/>
        <v>25.537364758384435</v>
      </c>
      <c r="V1380" s="1989">
        <f t="shared" si="179"/>
        <v>-4.3969167681331989</v>
      </c>
      <c r="W1380" s="2071">
        <f t="shared" si="176"/>
        <v>1.2214195974934263</v>
      </c>
      <c r="X1380" s="1987"/>
      <c r="Y1380" s="1988"/>
      <c r="AA1380" s="1990"/>
      <c r="AB1380" s="1991"/>
    </row>
    <row r="1381" spans="2:28" x14ac:dyDescent="0.2">
      <c r="B1381" s="2072" t="s">
        <v>9</v>
      </c>
      <c r="C1381" s="2060">
        <v>44469</v>
      </c>
      <c r="D1381" s="1989"/>
      <c r="E1381" s="2336"/>
      <c r="F1381" s="2124"/>
      <c r="G1381" s="2119"/>
      <c r="H1381" s="2062" t="str">
        <f>IFERROR(VLOOKUP(F1381,[1]Trainingsarten!$A$9:$K$84,10,FALSE),"")</f>
        <v/>
      </c>
      <c r="I1381" s="2063" t="str">
        <f t="shared" si="181"/>
        <v/>
      </c>
      <c r="J1381" s="2064"/>
      <c r="K1381" s="2065" t="str">
        <f>IFERROR(VLOOKUP(F1381,[1]Trainingsarten!$A$9:$K$84,11,FALSE),"0")</f>
        <v>0</v>
      </c>
      <c r="L1381" s="2066"/>
      <c r="M1381" s="2064"/>
      <c r="N1381" s="1919" t="str">
        <f t="shared" si="177"/>
        <v/>
      </c>
      <c r="O1381" s="2067"/>
      <c r="P1381" s="2068" t="str">
        <f>IFERROR(VLOOKUP(F1381,[1]Trainingsarten!$A$9:$N$84,12,FALSE),"")</f>
        <v/>
      </c>
      <c r="Q1381" s="2069" t="s">
        <v>14</v>
      </c>
      <c r="R1381" s="2070" t="str">
        <f>IFERROR(VLOOKUP(F1381,[1]Trainingsarten!$A$9:$N$84,14,FALSE),"")</f>
        <v/>
      </c>
      <c r="S1381" s="1991" t="str">
        <f t="shared" si="182"/>
        <v/>
      </c>
      <c r="T1381" s="1989">
        <f t="shared" si="180"/>
        <v>26.73586095791034</v>
      </c>
      <c r="U1381" s="1989">
        <f t="shared" si="178"/>
        <v>24.929332264137187</v>
      </c>
      <c r="V1381" s="1989">
        <f t="shared" si="179"/>
        <v>-5.6544730258442932</v>
      </c>
      <c r="W1381" s="2071">
        <f t="shared" si="176"/>
        <v>1.0724659880430085</v>
      </c>
      <c r="X1381" s="1987"/>
      <c r="Y1381" s="1988"/>
      <c r="AA1381" s="1990"/>
      <c r="AB1381" s="1991"/>
    </row>
    <row r="1382" spans="2:28" ht="16" thickBot="1" x14ac:dyDescent="0.25">
      <c r="B1382" s="2073">
        <f>SUM(K1378:K1384)</f>
        <v>113</v>
      </c>
      <c r="C1382" s="2060">
        <v>44470</v>
      </c>
      <c r="D1382" s="1989"/>
      <c r="E1382" s="2336"/>
      <c r="F1382" s="2124"/>
      <c r="G1382" s="2119"/>
      <c r="H1382" s="2062" t="str">
        <f>IFERROR(VLOOKUP(F1382,[1]Trainingsarten!$A$9:$K$84,10,FALSE),"")</f>
        <v/>
      </c>
      <c r="I1382" s="2063" t="str">
        <f t="shared" si="181"/>
        <v/>
      </c>
      <c r="J1382" s="2064"/>
      <c r="K1382" s="2065" t="str">
        <f>IFERROR(VLOOKUP(F1382,[1]Trainingsarten!$A$9:$K$84,11,FALSE),"0")</f>
        <v>0</v>
      </c>
      <c r="L1382" s="2066"/>
      <c r="M1382" s="2064"/>
      <c r="N1382" s="1919" t="str">
        <f t="shared" si="177"/>
        <v/>
      </c>
      <c r="O1382" s="2067"/>
      <c r="P1382" s="2068" t="str">
        <f>IFERROR(VLOOKUP(F1382,[1]Trainingsarten!$A$9:$N$84,12,FALSE),"")</f>
        <v/>
      </c>
      <c r="Q1382" s="2069" t="s">
        <v>14</v>
      </c>
      <c r="R1382" s="2070" t="str">
        <f>IFERROR(VLOOKUP(F1382,[1]Trainingsarten!$A$9:$N$84,14,FALSE),"")</f>
        <v/>
      </c>
      <c r="S1382" s="1991" t="str">
        <f t="shared" si="182"/>
        <v/>
      </c>
      <c r="T1382" s="1989">
        <f t="shared" si="180"/>
        <v>22.916452249637434</v>
      </c>
      <c r="U1382" s="1989">
        <f t="shared" si="178"/>
        <v>24.335776734038681</v>
      </c>
      <c r="V1382" s="1989">
        <f t="shared" si="179"/>
        <v>-1.8065286937731528</v>
      </c>
      <c r="W1382" s="2071">
        <f t="shared" si="176"/>
        <v>0.9416774529158124</v>
      </c>
      <c r="X1382" s="1987"/>
      <c r="Y1382" s="1988"/>
      <c r="AA1382" s="1990"/>
      <c r="AB1382" s="1991"/>
    </row>
    <row r="1383" spans="2:28" x14ac:dyDescent="0.2">
      <c r="B1383" s="2074" t="s">
        <v>27</v>
      </c>
      <c r="C1383" s="2060">
        <v>44471</v>
      </c>
      <c r="D1383" s="1989"/>
      <c r="E1383" s="2336"/>
      <c r="F1383" s="2124"/>
      <c r="G1383" s="2119"/>
      <c r="H1383" s="2062" t="str">
        <f>IFERROR(VLOOKUP(F1383,[1]Trainingsarten!$A$9:$K$84,10,FALSE),"")</f>
        <v/>
      </c>
      <c r="I1383" s="2063" t="str">
        <f t="shared" si="181"/>
        <v/>
      </c>
      <c r="J1383" s="2064"/>
      <c r="K1383" s="2065" t="str">
        <f>IFERROR(VLOOKUP(F1383,[1]Trainingsarten!$A$9:$K$84,11,FALSE),"0")</f>
        <v>0</v>
      </c>
      <c r="L1383" s="2066"/>
      <c r="M1383" s="2064"/>
      <c r="N1383" s="1919" t="str">
        <f t="shared" si="177"/>
        <v/>
      </c>
      <c r="O1383" s="2067"/>
      <c r="P1383" s="2068" t="str">
        <f>IFERROR(VLOOKUP(F1383,[1]Trainingsarten!$A$9:$N$84,12,FALSE),"")</f>
        <v/>
      </c>
      <c r="Q1383" s="2069" t="s">
        <v>14</v>
      </c>
      <c r="R1383" s="2070" t="str">
        <f>IFERROR(VLOOKUP(F1383,[1]Trainingsarten!$A$9:$N$84,14,FALSE),"")</f>
        <v/>
      </c>
      <c r="S1383" s="1991" t="str">
        <f t="shared" si="182"/>
        <v/>
      </c>
      <c r="T1383" s="1989">
        <f t="shared" si="180"/>
        <v>19.642673356832088</v>
      </c>
      <c r="U1383" s="1989">
        <f t="shared" si="178"/>
        <v>23.75635347846633</v>
      </c>
      <c r="V1383" s="1989">
        <f t="shared" si="179"/>
        <v>1.4193244844012476</v>
      </c>
      <c r="W1383" s="2071">
        <f t="shared" si="176"/>
        <v>0.82683873914559147</v>
      </c>
      <c r="X1383" s="1987"/>
      <c r="Y1383" s="1988"/>
      <c r="AA1383" s="1990"/>
      <c r="AB1383" s="1991"/>
    </row>
    <row r="1384" spans="2:28" ht="16" thickBot="1" x14ac:dyDescent="0.25">
      <c r="B1384" s="2125">
        <f>AVERAGE(W1378:W1384)</f>
        <v>1.04301149243008</v>
      </c>
      <c r="C1384" s="2086">
        <v>44472</v>
      </c>
      <c r="D1384" s="1922"/>
      <c r="E1384" s="2329"/>
      <c r="F1384" s="1952"/>
      <c r="G1384" s="2120"/>
      <c r="H1384" s="2088" t="str">
        <f>IFERROR(VLOOKUP(F1384,[1]Trainingsarten!$A$9:$K$84,10,FALSE),"")</f>
        <v/>
      </c>
      <c r="I1384" s="2089" t="str">
        <f t="shared" si="181"/>
        <v/>
      </c>
      <c r="J1384" s="1973"/>
      <c r="K1384" s="2090" t="str">
        <f>IFERROR(VLOOKUP(F1384,[1]Trainingsarten!$A$9:$K$84,11,FALSE),"0")</f>
        <v>0</v>
      </c>
      <c r="L1384" s="2091"/>
      <c r="M1384" s="1973"/>
      <c r="N1384" s="1930" t="str">
        <f t="shared" si="177"/>
        <v/>
      </c>
      <c r="O1384" s="2092"/>
      <c r="P1384" s="2093" t="str">
        <f>IFERROR(VLOOKUP(F1384,[1]Trainingsarten!$A$9:$N$84,12,FALSE),"")</f>
        <v/>
      </c>
      <c r="Q1384" s="2094" t="s">
        <v>14</v>
      </c>
      <c r="R1384" s="2095" t="str">
        <f>IFERROR(VLOOKUP(F1384,[1]Trainingsarten!$A$9:$N$84,14,FALSE),"")</f>
        <v/>
      </c>
      <c r="S1384" s="1932" t="str">
        <f t="shared" si="182"/>
        <v/>
      </c>
      <c r="T1384" s="1922">
        <f t="shared" si="180"/>
        <v>16.836577162998932</v>
      </c>
      <c r="U1384" s="1922">
        <f t="shared" si="178"/>
        <v>23.190726014693322</v>
      </c>
      <c r="V1384" s="1922">
        <f t="shared" si="179"/>
        <v>4.1136801216342427</v>
      </c>
      <c r="W1384" s="2096">
        <f t="shared" si="176"/>
        <v>0.72600474656686087</v>
      </c>
      <c r="X1384" s="1987"/>
      <c r="Y1384" s="1988"/>
      <c r="AA1384" s="1990"/>
      <c r="AB1384" s="1991"/>
    </row>
    <row r="1385" spans="2:28" ht="16" thickBot="1" x14ac:dyDescent="0.25">
      <c r="B1385" s="1841">
        <f>B1378+1</f>
        <v>40</v>
      </c>
      <c r="C1385" s="2097">
        <v>44473</v>
      </c>
      <c r="D1385" s="60"/>
      <c r="E1385" s="2280"/>
      <c r="F1385" s="2123"/>
      <c r="G1385" s="2121"/>
      <c r="H1385" s="2099" t="str">
        <f>IFERROR(VLOOKUP(F1385,[1]Trainingsarten!$A$9:$K$84,10,FALSE),"")</f>
        <v/>
      </c>
      <c r="I1385" s="2100" t="str">
        <f t="shared" si="181"/>
        <v/>
      </c>
      <c r="J1385" s="545"/>
      <c r="K1385" s="2101" t="str">
        <f>IFERROR(VLOOKUP(F1385,[1]Trainingsarten!$A$9:$K$84,11,FALSE),"0")</f>
        <v>0</v>
      </c>
      <c r="L1385" s="2102"/>
      <c r="M1385" s="545"/>
      <c r="N1385" s="69" t="str">
        <f t="shared" si="177"/>
        <v/>
      </c>
      <c r="O1385" s="2103"/>
      <c r="P1385" s="347" t="str">
        <f>IFERROR(VLOOKUP(F1385,[1]Trainingsarten!$A$9:$N$84,12,FALSE),"")</f>
        <v/>
      </c>
      <c r="Q1385" s="72" t="s">
        <v>14</v>
      </c>
      <c r="R1385" s="2104" t="str">
        <f>IFERROR(VLOOKUP(F1385,[1]Trainingsarten!$A$9:$N$84,14,FALSE),"")</f>
        <v/>
      </c>
      <c r="S1385" s="2012" t="str">
        <f t="shared" si="182"/>
        <v/>
      </c>
      <c r="T1385" s="60">
        <f t="shared" si="180"/>
        <v>14.431351853999084</v>
      </c>
      <c r="U1385" s="60">
        <f t="shared" si="178"/>
        <v>22.638565871486339</v>
      </c>
      <c r="V1385" s="60">
        <f t="shared" si="179"/>
        <v>6.35414885169439</v>
      </c>
      <c r="W1385" s="350">
        <f t="shared" ref="W1385:W1448" si="183">T1385/U1385</f>
        <v>0.63746758235139001</v>
      </c>
      <c r="X1385" s="1987"/>
      <c r="Y1385" s="1988"/>
      <c r="AA1385" s="1990"/>
      <c r="AB1385" s="1991"/>
    </row>
    <row r="1386" spans="2:28" x14ac:dyDescent="0.2">
      <c r="B1386" s="1859" t="s">
        <v>26</v>
      </c>
      <c r="C1386" s="2060">
        <v>44474</v>
      </c>
      <c r="D1386" s="1989"/>
      <c r="E1386" s="2336"/>
      <c r="F1386" s="2124"/>
      <c r="G1386" s="2119"/>
      <c r="H1386" s="2062" t="str">
        <f>IFERROR(VLOOKUP(F1386,[1]Trainingsarten!$A$9:$K$84,10,FALSE),"")</f>
        <v/>
      </c>
      <c r="I1386" s="2063" t="str">
        <f t="shared" si="181"/>
        <v/>
      </c>
      <c r="J1386" s="2064"/>
      <c r="K1386" s="2065" t="str">
        <f>IFERROR(VLOOKUP(F1386,[1]Trainingsarten!$A$9:$K$84,11,FALSE),"0")</f>
        <v>0</v>
      </c>
      <c r="L1386" s="2066"/>
      <c r="M1386" s="2064"/>
      <c r="N1386" s="1919" t="str">
        <f t="shared" si="177"/>
        <v/>
      </c>
      <c r="O1386" s="2067"/>
      <c r="P1386" s="2068" t="str">
        <f>IFERROR(VLOOKUP(F1386,[1]Trainingsarten!$A$9:$N$84,12,FALSE),"")</f>
        <v/>
      </c>
      <c r="Q1386" s="2069" t="s">
        <v>14</v>
      </c>
      <c r="R1386" s="2070" t="str">
        <f>IFERROR(VLOOKUP(F1386,[1]Trainingsarten!$A$9:$N$84,14,FALSE),"")</f>
        <v/>
      </c>
      <c r="S1386" s="1991" t="str">
        <f t="shared" si="182"/>
        <v/>
      </c>
      <c r="T1386" s="1989">
        <f t="shared" si="180"/>
        <v>12.369730160570644</v>
      </c>
      <c r="U1386" s="1989">
        <f t="shared" si="178"/>
        <v>22.099552398355712</v>
      </c>
      <c r="V1386" s="1989">
        <f t="shared" si="179"/>
        <v>8.2072140174872548</v>
      </c>
      <c r="W1386" s="2071">
        <f t="shared" si="183"/>
        <v>0.55972763328414732</v>
      </c>
      <c r="X1386" s="1987"/>
      <c r="Y1386" s="1988"/>
      <c r="AA1386" s="1990"/>
      <c r="AB1386" s="1991"/>
    </row>
    <row r="1387" spans="2:28" ht="16" thickBot="1" x14ac:dyDescent="0.25">
      <c r="B1387" s="33">
        <f>SUM(H1385:H1391)</f>
        <v>0</v>
      </c>
      <c r="C1387" s="2060">
        <v>44475</v>
      </c>
      <c r="D1387" s="1989"/>
      <c r="E1387" s="2336"/>
      <c r="F1387" s="2124"/>
      <c r="G1387" s="2119"/>
      <c r="H1387" s="2062" t="str">
        <f>IFERROR(VLOOKUP(F1387,[1]Trainingsarten!$A$9:$K$84,10,FALSE),"")</f>
        <v/>
      </c>
      <c r="I1387" s="2063" t="str">
        <f t="shared" si="181"/>
        <v/>
      </c>
      <c r="J1387" s="2064"/>
      <c r="K1387" s="2065" t="str">
        <f>IFERROR(VLOOKUP(F1387,[1]Trainingsarten!$A$9:$K$84,11,FALSE),"0")</f>
        <v>0</v>
      </c>
      <c r="L1387" s="2066"/>
      <c r="M1387" s="2064"/>
      <c r="N1387" s="1919" t="str">
        <f t="shared" si="177"/>
        <v/>
      </c>
      <c r="O1387" s="2067"/>
      <c r="P1387" s="2068" t="str">
        <f>IFERROR(VLOOKUP(F1387,[1]Trainingsarten!$A$9:$N$84,12,FALSE),"")</f>
        <v/>
      </c>
      <c r="Q1387" s="2069" t="s">
        <v>14</v>
      </c>
      <c r="R1387" s="2070" t="str">
        <f>IFERROR(VLOOKUP(F1387,[1]Trainingsarten!$A$9:$N$84,14,FALSE),"")</f>
        <v/>
      </c>
      <c r="S1387" s="1991" t="str">
        <f t="shared" si="182"/>
        <v/>
      </c>
      <c r="T1387" s="1989">
        <f t="shared" si="180"/>
        <v>10.602625851917695</v>
      </c>
      <c r="U1387" s="1989">
        <f t="shared" si="178"/>
        <v>21.573372579347243</v>
      </c>
      <c r="V1387" s="1989">
        <f t="shared" si="179"/>
        <v>9.7298222377850685</v>
      </c>
      <c r="W1387" s="2071">
        <f t="shared" si="183"/>
        <v>0.49146816581047081</v>
      </c>
      <c r="X1387" s="1987"/>
      <c r="Y1387" s="1988"/>
      <c r="AA1387" s="1990"/>
      <c r="AB1387" s="1991"/>
    </row>
    <row r="1388" spans="2:28" x14ac:dyDescent="0.2">
      <c r="B1388" s="2072" t="s">
        <v>9</v>
      </c>
      <c r="C1388" s="2060">
        <v>44476</v>
      </c>
      <c r="D1388" s="1989"/>
      <c r="E1388" s="2336"/>
      <c r="F1388" s="2124"/>
      <c r="G1388" s="2119"/>
      <c r="H1388" s="2062" t="str">
        <f>IFERROR(VLOOKUP(F1388,[1]Trainingsarten!$A$9:$K$84,10,FALSE),"")</f>
        <v/>
      </c>
      <c r="I1388" s="2063" t="str">
        <f t="shared" si="181"/>
        <v/>
      </c>
      <c r="J1388" s="2064"/>
      <c r="K1388" s="2065" t="str">
        <f>IFERROR(VLOOKUP(F1388,[1]Trainingsarten!$A$9:$K$84,11,FALSE),"0")</f>
        <v>0</v>
      </c>
      <c r="L1388" s="2066"/>
      <c r="M1388" s="2064"/>
      <c r="N1388" s="1919" t="str">
        <f t="shared" si="177"/>
        <v/>
      </c>
      <c r="O1388" s="2067"/>
      <c r="P1388" s="2068" t="str">
        <f>IFERROR(VLOOKUP(F1388,[1]Trainingsarten!$A$9:$N$84,12,FALSE),"")</f>
        <v/>
      </c>
      <c r="Q1388" s="2069" t="s">
        <v>14</v>
      </c>
      <c r="R1388" s="2070" t="str">
        <f>IFERROR(VLOOKUP(F1388,[1]Trainingsarten!$A$9:$N$84,14,FALSE),"")</f>
        <v/>
      </c>
      <c r="S1388" s="1991" t="str">
        <f t="shared" si="182"/>
        <v/>
      </c>
      <c r="T1388" s="1989">
        <f t="shared" si="180"/>
        <v>9.0879650159294538</v>
      </c>
      <c r="U1388" s="1989">
        <f t="shared" si="178"/>
        <v>21.059720851267546</v>
      </c>
      <c r="V1388" s="1989">
        <f t="shared" si="179"/>
        <v>10.970746727429548</v>
      </c>
      <c r="W1388" s="2071">
        <f t="shared" si="183"/>
        <v>0.43153302363846224</v>
      </c>
      <c r="X1388" s="1987"/>
      <c r="Y1388" s="1988"/>
      <c r="AA1388" s="1990"/>
      <c r="AB1388" s="1991"/>
    </row>
    <row r="1389" spans="2:28" ht="16" thickBot="1" x14ac:dyDescent="0.25">
      <c r="B1389" s="2073">
        <f>SUM(K1385:K1391)</f>
        <v>0</v>
      </c>
      <c r="C1389" s="2060">
        <v>44477</v>
      </c>
      <c r="D1389" s="1989"/>
      <c r="E1389" s="2336"/>
      <c r="F1389" s="2124"/>
      <c r="G1389" s="2119"/>
      <c r="H1389" s="2062" t="str">
        <f>IFERROR(VLOOKUP(F1389,[1]Trainingsarten!$A$9:$K$84,10,FALSE),"")</f>
        <v/>
      </c>
      <c r="I1389" s="2063" t="str">
        <f t="shared" si="181"/>
        <v/>
      </c>
      <c r="J1389" s="2064"/>
      <c r="K1389" s="2065" t="str">
        <f>IFERROR(VLOOKUP(F1389,[1]Trainingsarten!$A$9:$K$84,11,FALSE),"0")</f>
        <v>0</v>
      </c>
      <c r="L1389" s="2066"/>
      <c r="M1389" s="2064"/>
      <c r="N1389" s="1919" t="str">
        <f t="shared" si="177"/>
        <v/>
      </c>
      <c r="O1389" s="2067"/>
      <c r="P1389" s="2068" t="str">
        <f>IFERROR(VLOOKUP(F1389,[1]Trainingsarten!$A$9:$N$84,12,FALSE),"")</f>
        <v/>
      </c>
      <c r="Q1389" s="2069" t="s">
        <v>14</v>
      </c>
      <c r="R1389" s="2070" t="str">
        <f>IFERROR(VLOOKUP(F1389,[1]Trainingsarten!$A$9:$N$84,14,FALSE),"")</f>
        <v/>
      </c>
      <c r="S1389" s="1991" t="str">
        <f t="shared" si="182"/>
        <v/>
      </c>
      <c r="T1389" s="1989">
        <f t="shared" si="180"/>
        <v>7.789684299368103</v>
      </c>
      <c r="U1389" s="1989">
        <f t="shared" si="178"/>
        <v>20.558298926237367</v>
      </c>
      <c r="V1389" s="1989">
        <f t="shared" si="179"/>
        <v>11.971755835338092</v>
      </c>
      <c r="W1389" s="2071">
        <f t="shared" si="183"/>
        <v>0.37890704514596679</v>
      </c>
      <c r="X1389" s="1987"/>
      <c r="Y1389" s="1988"/>
      <c r="AA1389" s="1990"/>
      <c r="AB1389" s="1991"/>
    </row>
    <row r="1390" spans="2:28" x14ac:dyDescent="0.2">
      <c r="B1390" s="2074" t="s">
        <v>27</v>
      </c>
      <c r="C1390" s="2060">
        <v>44478</v>
      </c>
      <c r="D1390" s="1989"/>
      <c r="E1390" s="2336"/>
      <c r="F1390" s="2124"/>
      <c r="G1390" s="2119"/>
      <c r="H1390" s="2062" t="str">
        <f>IFERROR(VLOOKUP(F1390,[1]Trainingsarten!$A$9:$K$84,10,FALSE),"")</f>
        <v/>
      </c>
      <c r="I1390" s="2063" t="str">
        <f t="shared" si="181"/>
        <v/>
      </c>
      <c r="J1390" s="2064"/>
      <c r="K1390" s="2065" t="str">
        <f>IFERROR(VLOOKUP(F1390,[1]Trainingsarten!$A$9:$K$84,11,FALSE),"0")</f>
        <v>0</v>
      </c>
      <c r="L1390" s="2066"/>
      <c r="M1390" s="2064"/>
      <c r="N1390" s="1919" t="str">
        <f t="shared" ref="N1390:N1453" si="184">IFERROR((L1390/67)/(1/(I1390*24)/3.6),"")</f>
        <v/>
      </c>
      <c r="O1390" s="2067"/>
      <c r="P1390" s="2068" t="str">
        <f>IFERROR(VLOOKUP(F1390,[1]Trainingsarten!$A$9:$N$84,12,FALSE),"")</f>
        <v/>
      </c>
      <c r="Q1390" s="2069" t="s">
        <v>14</v>
      </c>
      <c r="R1390" s="2070" t="str">
        <f>IFERROR(VLOOKUP(F1390,[1]Trainingsarten!$A$9:$N$84,14,FALSE),"")</f>
        <v/>
      </c>
      <c r="S1390" s="1991" t="str">
        <f t="shared" si="182"/>
        <v/>
      </c>
      <c r="T1390" s="1989">
        <f t="shared" si="180"/>
        <v>6.6768722566012313</v>
      </c>
      <c r="U1390" s="1989">
        <f t="shared" si="178"/>
        <v>20.068815618469809</v>
      </c>
      <c r="V1390" s="1989">
        <f t="shared" si="179"/>
        <v>12.768614626869264</v>
      </c>
      <c r="W1390" s="2071">
        <f t="shared" si="183"/>
        <v>0.3326988689086538</v>
      </c>
      <c r="X1390" s="1987"/>
      <c r="Y1390" s="1988"/>
      <c r="AA1390" s="1990"/>
      <c r="AB1390" s="1991"/>
    </row>
    <row r="1391" spans="2:28" ht="16" thickBot="1" x14ac:dyDescent="0.25">
      <c r="B1391" s="2125">
        <f>AVERAGE(W1385:W1391)</f>
        <v>0.44627545075057234</v>
      </c>
      <c r="C1391" s="2076">
        <v>44479</v>
      </c>
      <c r="D1391" s="1999"/>
      <c r="E1391" s="2281"/>
      <c r="F1391" s="1952"/>
      <c r="G1391" s="2117"/>
      <c r="H1391" s="2079" t="str">
        <f>IFERROR(VLOOKUP(F1391,[1]Trainingsarten!$A$9:$K$84,10,FALSE),"")</f>
        <v/>
      </c>
      <c r="I1391" s="2080" t="str">
        <f t="shared" si="181"/>
        <v/>
      </c>
      <c r="J1391" s="2081"/>
      <c r="K1391" s="2082" t="str">
        <f>IFERROR(VLOOKUP(F1391,[1]Trainingsarten!$A$9:$K$84,11,FALSE),"0")</f>
        <v>0</v>
      </c>
      <c r="L1391" s="1970"/>
      <c r="M1391" s="2081"/>
      <c r="N1391" s="1948" t="str">
        <f t="shared" si="184"/>
        <v/>
      </c>
      <c r="O1391" s="2083"/>
      <c r="P1391" s="90" t="str">
        <f>IFERROR(VLOOKUP(F1391,[1]Trainingsarten!$A$9:$N$84,12,FALSE),"")</f>
        <v/>
      </c>
      <c r="Q1391" s="91" t="s">
        <v>14</v>
      </c>
      <c r="R1391" s="2084" t="str">
        <f>IFERROR(VLOOKUP(F1391,[1]Trainingsarten!$A$9:$N$84,14,FALSE),"")</f>
        <v/>
      </c>
      <c r="S1391" s="2085" t="str">
        <f t="shared" si="182"/>
        <v/>
      </c>
      <c r="T1391" s="1999">
        <f t="shared" si="180"/>
        <v>5.723033362801055</v>
      </c>
      <c r="U1391" s="1999">
        <f t="shared" si="178"/>
        <v>19.59098667517291</v>
      </c>
      <c r="V1391" s="1999">
        <f t="shared" si="179"/>
        <v>13.391943361868577</v>
      </c>
      <c r="W1391" s="94">
        <f t="shared" si="183"/>
        <v>0.29212583611491549</v>
      </c>
      <c r="X1391" s="1987"/>
      <c r="Y1391" s="1988"/>
      <c r="AA1391" s="1990"/>
      <c r="AB1391" s="1991"/>
    </row>
    <row r="1392" spans="2:28" ht="16" thickBot="1" x14ac:dyDescent="0.25">
      <c r="B1392" s="1841">
        <f>B1385+1</f>
        <v>41</v>
      </c>
      <c r="C1392" s="2050">
        <v>44480</v>
      </c>
      <c r="D1392" s="1843"/>
      <c r="E1392" s="2322"/>
      <c r="F1392" s="2123"/>
      <c r="G1392" s="2052"/>
      <c r="H1392" s="2053" t="str">
        <f>IFERROR(VLOOKUP(F1392,[1]Trainingsarten!$A$9:$K$84,10,FALSE),"")</f>
        <v/>
      </c>
      <c r="I1392" s="2054" t="str">
        <f t="shared" si="181"/>
        <v/>
      </c>
      <c r="J1392" s="2055"/>
      <c r="K1392" s="2056" t="str">
        <f>IFERROR(VLOOKUP(F1392,[1]Trainingsarten!$A$9:$K$84,11,FALSE),"0")</f>
        <v>0</v>
      </c>
      <c r="L1392" s="2057"/>
      <c r="M1392" s="2055"/>
      <c r="N1392" s="1852" t="str">
        <f t="shared" si="184"/>
        <v/>
      </c>
      <c r="O1392" s="2058"/>
      <c r="P1392" s="1854" t="str">
        <f>IFERROR(VLOOKUP(F1392,[1]Trainingsarten!$A$9:$N$84,12,FALSE),"")</f>
        <v/>
      </c>
      <c r="Q1392" s="1855" t="s">
        <v>14</v>
      </c>
      <c r="R1392" s="2059" t="str">
        <f>IFERROR(VLOOKUP(F1392,[1]Trainingsarten!$A$9:$N$84,14,FALSE),"")</f>
        <v/>
      </c>
      <c r="S1392" s="1856" t="str">
        <f t="shared" si="182"/>
        <v/>
      </c>
      <c r="T1392" s="1843">
        <f t="shared" si="180"/>
        <v>4.9054571681151904</v>
      </c>
      <c r="U1392" s="1843">
        <f t="shared" si="178"/>
        <v>19.124534611478317</v>
      </c>
      <c r="V1392" s="1843">
        <f t="shared" si="179"/>
        <v>13.867953312371856</v>
      </c>
      <c r="W1392" s="2042">
        <f t="shared" si="183"/>
        <v>0.25650073414968194</v>
      </c>
      <c r="X1392" s="1987"/>
      <c r="Y1392" s="1988"/>
      <c r="AA1392" s="1990"/>
      <c r="AB1392" s="1991"/>
    </row>
    <row r="1393" spans="2:28" x14ac:dyDescent="0.2">
      <c r="B1393" s="1859" t="s">
        <v>26</v>
      </c>
      <c r="C1393" s="2060">
        <v>44481</v>
      </c>
      <c r="D1393" s="1989"/>
      <c r="E1393" s="2335"/>
      <c r="F1393" s="2124"/>
      <c r="G1393" s="2061"/>
      <c r="H1393" s="2062" t="str">
        <f>IFERROR(VLOOKUP(F1393,[1]Trainingsarten!$A$9:$K$84,10,FALSE),"")</f>
        <v/>
      </c>
      <c r="I1393" s="2063" t="str">
        <f t="shared" si="181"/>
        <v/>
      </c>
      <c r="J1393" s="2064"/>
      <c r="K1393" s="2065" t="str">
        <f>IFERROR(VLOOKUP(F1393,[1]Trainingsarten!$A$9:$K$84,11,FALSE),"0")</f>
        <v>0</v>
      </c>
      <c r="L1393" s="2066"/>
      <c r="M1393" s="2064"/>
      <c r="N1393" s="1919" t="str">
        <f t="shared" si="184"/>
        <v/>
      </c>
      <c r="O1393" s="2067"/>
      <c r="P1393" s="2068" t="str">
        <f>IFERROR(VLOOKUP(F1393,[1]Trainingsarten!$A$9:$N$84,12,FALSE),"")</f>
        <v/>
      </c>
      <c r="Q1393" s="2069" t="s">
        <v>14</v>
      </c>
      <c r="R1393" s="2070" t="str">
        <f>IFERROR(VLOOKUP(F1393,[1]Trainingsarten!$A$9:$N$84,14,FALSE),"")</f>
        <v/>
      </c>
      <c r="S1393" s="1991" t="str">
        <f t="shared" si="182"/>
        <v/>
      </c>
      <c r="T1393" s="1989">
        <f t="shared" si="180"/>
        <v>4.2046775726701631</v>
      </c>
      <c r="U1393" s="1989">
        <f t="shared" si="178"/>
        <v>18.669188549300262</v>
      </c>
      <c r="V1393" s="1989">
        <f t="shared" si="179"/>
        <v>14.219077443363126</v>
      </c>
      <c r="W1393" s="2071">
        <f t="shared" si="183"/>
        <v>0.22522015681435487</v>
      </c>
      <c r="X1393" s="1987"/>
      <c r="Y1393" s="1988"/>
      <c r="AA1393" s="1990"/>
      <c r="AB1393" s="1991"/>
    </row>
    <row r="1394" spans="2:28" ht="16" thickBot="1" x14ac:dyDescent="0.25">
      <c r="B1394" s="33">
        <f>SUM(H1392:H1398)</f>
        <v>6.26</v>
      </c>
      <c r="C1394" s="2060">
        <v>44482</v>
      </c>
      <c r="D1394" s="1989"/>
      <c r="E1394" s="2335"/>
      <c r="F1394" s="2124"/>
      <c r="G1394" s="2061"/>
      <c r="H1394" s="2062" t="str">
        <f>IFERROR(VLOOKUP(F1394,[1]Trainingsarten!$A$9:$K$84,10,FALSE),"")</f>
        <v/>
      </c>
      <c r="I1394" s="2063" t="str">
        <f t="shared" si="181"/>
        <v/>
      </c>
      <c r="J1394" s="2064"/>
      <c r="K1394" s="2065" t="str">
        <f>IFERROR(VLOOKUP(F1394,[1]Trainingsarten!$A$9:$K$84,11,FALSE),"0")</f>
        <v>0</v>
      </c>
      <c r="L1394" s="2066"/>
      <c r="M1394" s="2064"/>
      <c r="N1394" s="1919" t="str">
        <f t="shared" si="184"/>
        <v/>
      </c>
      <c r="O1394" s="2067"/>
      <c r="P1394" s="2068" t="str">
        <f>IFERROR(VLOOKUP(F1394,[1]Trainingsarten!$A$9:$N$84,12,FALSE),"")</f>
        <v/>
      </c>
      <c r="Q1394" s="2069" t="s">
        <v>14</v>
      </c>
      <c r="R1394" s="2070" t="str">
        <f>IFERROR(VLOOKUP(F1394,[1]Trainingsarten!$A$9:$N$84,14,FALSE),"")</f>
        <v/>
      </c>
      <c r="S1394" s="1991" t="str">
        <f t="shared" si="182"/>
        <v/>
      </c>
      <c r="T1394" s="1989">
        <f t="shared" si="180"/>
        <v>3.6040093480029967</v>
      </c>
      <c r="U1394" s="1989">
        <f t="shared" si="178"/>
        <v>18.224684060031208</v>
      </c>
      <c r="V1394" s="1989">
        <f t="shared" si="179"/>
        <v>14.464510976630098</v>
      </c>
      <c r="W1394" s="2071">
        <f t="shared" si="183"/>
        <v>0.19775428403211645</v>
      </c>
      <c r="X1394" s="1987"/>
      <c r="Y1394" s="1988"/>
      <c r="AA1394" s="1990"/>
      <c r="AB1394" s="1991"/>
    </row>
    <row r="1395" spans="2:28" x14ac:dyDescent="0.2">
      <c r="B1395" s="2072" t="s">
        <v>9</v>
      </c>
      <c r="C1395" s="2060">
        <v>44483</v>
      </c>
      <c r="D1395" s="1989"/>
      <c r="E1395" s="2335"/>
      <c r="F1395" s="2124"/>
      <c r="G1395" s="2061"/>
      <c r="H1395" s="2062" t="str">
        <f>IFERROR(VLOOKUP(F1395,[1]Trainingsarten!$A$9:$K$84,10,FALSE),"")</f>
        <v/>
      </c>
      <c r="I1395" s="2063" t="str">
        <f t="shared" si="181"/>
        <v/>
      </c>
      <c r="J1395" s="2064"/>
      <c r="K1395" s="2065" t="str">
        <f>IFERROR(VLOOKUP(F1395,[1]Trainingsarten!$A$9:$K$84,11,FALSE),"0")</f>
        <v>0</v>
      </c>
      <c r="L1395" s="2066"/>
      <c r="M1395" s="2064"/>
      <c r="N1395" s="1919" t="str">
        <f t="shared" si="184"/>
        <v/>
      </c>
      <c r="O1395" s="2067"/>
      <c r="P1395" s="2068" t="str">
        <f>IFERROR(VLOOKUP(F1395,[1]Trainingsarten!$A$9:$N$84,12,FALSE),"")</f>
        <v/>
      </c>
      <c r="Q1395" s="2069" t="s">
        <v>14</v>
      </c>
      <c r="R1395" s="2070" t="str">
        <f>IFERROR(VLOOKUP(F1395,[1]Trainingsarten!$A$9:$N$84,14,FALSE),"")</f>
        <v/>
      </c>
      <c r="S1395" s="1991" t="str">
        <f t="shared" si="182"/>
        <v/>
      </c>
      <c r="T1395" s="1989">
        <f t="shared" si="180"/>
        <v>3.0891508697168542</v>
      </c>
      <c r="U1395" s="1989">
        <f t="shared" si="178"/>
        <v>17.790763010982847</v>
      </c>
      <c r="V1395" s="1989">
        <f t="shared" si="179"/>
        <v>14.620674712028212</v>
      </c>
      <c r="W1395" s="2071">
        <f t="shared" si="183"/>
        <v>0.17363790793063882</v>
      </c>
      <c r="X1395" s="1987"/>
      <c r="Y1395" s="1988"/>
      <c r="AA1395" s="1990"/>
      <c r="AB1395" s="1991"/>
    </row>
    <row r="1396" spans="2:28" ht="16" thickBot="1" x14ac:dyDescent="0.25">
      <c r="B1396" s="2073">
        <f>SUM(K1392:K1398)</f>
        <v>40</v>
      </c>
      <c r="C1396" s="2060">
        <v>44484</v>
      </c>
      <c r="D1396" s="1989"/>
      <c r="E1396" s="2335"/>
      <c r="F1396" s="2124"/>
      <c r="G1396" s="2061"/>
      <c r="H1396" s="2062" t="str">
        <f>IFERROR(VLOOKUP(F1396,[1]Trainingsarten!$A$9:$K$84,10,FALSE),"")</f>
        <v/>
      </c>
      <c r="I1396" s="2063" t="str">
        <f t="shared" si="181"/>
        <v/>
      </c>
      <c r="J1396" s="2064"/>
      <c r="K1396" s="2065" t="str">
        <f>IFERROR(VLOOKUP(F1396,[1]Trainingsarten!$A$9:$K$84,11,FALSE),"0")</f>
        <v>0</v>
      </c>
      <c r="L1396" s="2066"/>
      <c r="M1396" s="2064"/>
      <c r="N1396" s="1919" t="str">
        <f t="shared" si="184"/>
        <v/>
      </c>
      <c r="O1396" s="2067"/>
      <c r="P1396" s="2068" t="str">
        <f>IFERROR(VLOOKUP(F1396,[1]Trainingsarten!$A$9:$N$84,12,FALSE),"")</f>
        <v/>
      </c>
      <c r="Q1396" s="2069" t="s">
        <v>14</v>
      </c>
      <c r="R1396" s="2070" t="str">
        <f>IFERROR(VLOOKUP(F1396,[1]Trainingsarten!$A$9:$N$84,14,FALSE),"")</f>
        <v/>
      </c>
      <c r="S1396" s="1991" t="str">
        <f t="shared" si="182"/>
        <v/>
      </c>
      <c r="T1396" s="1989">
        <f t="shared" si="180"/>
        <v>2.6478436026144463</v>
      </c>
      <c r="U1396" s="1989">
        <f t="shared" si="178"/>
        <v>17.367173415483254</v>
      </c>
      <c r="V1396" s="1989">
        <f t="shared" si="179"/>
        <v>14.701612141265993</v>
      </c>
      <c r="W1396" s="2071">
        <f t="shared" si="183"/>
        <v>0.15246255330495115</v>
      </c>
      <c r="X1396" s="1987"/>
      <c r="Y1396" s="1988"/>
      <c r="AA1396" s="1990"/>
      <c r="AB1396" s="1991"/>
    </row>
    <row r="1397" spans="2:28" x14ac:dyDescent="0.2">
      <c r="B1397" s="2074" t="s">
        <v>27</v>
      </c>
      <c r="C1397" s="2060">
        <v>44485</v>
      </c>
      <c r="D1397" s="1989">
        <v>111</v>
      </c>
      <c r="E1397" s="2335" t="s">
        <v>40</v>
      </c>
      <c r="F1397" s="2124" t="s">
        <v>323</v>
      </c>
      <c r="G1397" s="2061">
        <v>2.4999999999999998E-2</v>
      </c>
      <c r="H1397" s="2062">
        <v>6.26</v>
      </c>
      <c r="I1397" s="2063">
        <f t="shared" si="181"/>
        <v>3.9936102236421724E-3</v>
      </c>
      <c r="J1397" s="2064">
        <v>143</v>
      </c>
      <c r="K1397" s="2065">
        <v>40</v>
      </c>
      <c r="L1397" s="2066">
        <v>205</v>
      </c>
      <c r="M1397" s="2064">
        <v>16</v>
      </c>
      <c r="N1397" s="1919">
        <f t="shared" si="184"/>
        <v>1.0557436459873157</v>
      </c>
      <c r="O1397" s="2067" t="s">
        <v>310</v>
      </c>
      <c r="P1397" s="2068">
        <f>IFERROR(VLOOKUP(F1397,[1]Trainingsarten!$A$9:$N$84,12,FALSE),"")</f>
        <v>205</v>
      </c>
      <c r="Q1397" s="2069" t="s">
        <v>14</v>
      </c>
      <c r="R1397" s="2070">
        <f>IFERROR(VLOOKUP(F1397,[1]Trainingsarten!$A$9:$N$84,14,FALSE),"")</f>
        <v>224.4</v>
      </c>
      <c r="S1397" s="1991">
        <f t="shared" si="182"/>
        <v>1.4335664335664335</v>
      </c>
      <c r="T1397" s="1989">
        <f t="shared" si="180"/>
        <v>7.9838659450980973</v>
      </c>
      <c r="U1397" s="1989">
        <f t="shared" si="178"/>
        <v>17.906050238924131</v>
      </c>
      <c r="V1397" s="1989">
        <f t="shared" si="179"/>
        <v>14.719329812868807</v>
      </c>
      <c r="W1397" s="2071">
        <f t="shared" si="183"/>
        <v>0.44587532362345261</v>
      </c>
      <c r="X1397" s="1987"/>
      <c r="Y1397" s="1988"/>
      <c r="AA1397" s="1990"/>
      <c r="AB1397" s="1991"/>
    </row>
    <row r="1398" spans="2:28" ht="16" thickBot="1" x14ac:dyDescent="0.25">
      <c r="B1398" s="2075">
        <f>AVERAGE(W1392:W1398)</f>
        <v>0.26327874914462479</v>
      </c>
      <c r="C1398" s="2086">
        <v>44486</v>
      </c>
      <c r="D1398" s="1922"/>
      <c r="E1398" s="2326"/>
      <c r="F1398" s="1952"/>
      <c r="G1398" s="2087"/>
      <c r="H1398" s="2088" t="str">
        <f>IFERROR(VLOOKUP(F1398,[1]Trainingsarten!$A$9:$K$84,10,FALSE),"")</f>
        <v/>
      </c>
      <c r="I1398" s="2089" t="str">
        <f t="shared" si="181"/>
        <v/>
      </c>
      <c r="J1398" s="1973"/>
      <c r="K1398" s="2090" t="str">
        <f>IFERROR(VLOOKUP(F1398,[1]Trainingsarten!$A$9:$K$84,11,FALSE),"0")</f>
        <v>0</v>
      </c>
      <c r="L1398" s="2091"/>
      <c r="M1398" s="1973"/>
      <c r="N1398" s="1930" t="str">
        <f t="shared" si="184"/>
        <v/>
      </c>
      <c r="O1398" s="2092"/>
      <c r="P1398" s="2093" t="str">
        <f>IFERROR(VLOOKUP(F1398,[1]Trainingsarten!$A$9:$N$84,12,FALSE),"")</f>
        <v/>
      </c>
      <c r="Q1398" s="2094" t="s">
        <v>14</v>
      </c>
      <c r="R1398" s="2095" t="str">
        <f>IFERROR(VLOOKUP(F1398,[1]Trainingsarten!$A$9:$N$84,14,FALSE),"")</f>
        <v/>
      </c>
      <c r="S1398" s="1932" t="str">
        <f t="shared" si="182"/>
        <v/>
      </c>
      <c r="T1398" s="1922">
        <f t="shared" si="180"/>
        <v>6.8433136672269406</v>
      </c>
      <c r="U1398" s="1922">
        <f t="shared" si="178"/>
        <v>17.479715709425935</v>
      </c>
      <c r="V1398" s="1922">
        <f t="shared" si="179"/>
        <v>9.9221842938260334</v>
      </c>
      <c r="W1398" s="2096">
        <f t="shared" si="183"/>
        <v>0.39150028415717791</v>
      </c>
      <c r="X1398" s="1987"/>
      <c r="Y1398" s="1988"/>
      <c r="AA1398" s="1990"/>
      <c r="AB1398" s="1991"/>
    </row>
    <row r="1399" spans="2:28" ht="16" thickBot="1" x14ac:dyDescent="0.25">
      <c r="B1399" s="1841">
        <f>B1392+1</f>
        <v>42</v>
      </c>
      <c r="C1399" s="2050">
        <v>44487</v>
      </c>
      <c r="D1399" s="1843">
        <v>112</v>
      </c>
      <c r="E1399" s="2322" t="s">
        <v>40</v>
      </c>
      <c r="F1399" s="2123" t="s">
        <v>323</v>
      </c>
      <c r="G1399" s="2052">
        <v>2.9270833333333333E-2</v>
      </c>
      <c r="H1399" s="2053">
        <v>7.54</v>
      </c>
      <c r="I1399" s="2054">
        <f t="shared" si="181"/>
        <v>3.8820733863837312E-3</v>
      </c>
      <c r="J1399" s="2055">
        <v>143</v>
      </c>
      <c r="K1399" s="2056">
        <v>42</v>
      </c>
      <c r="L1399" s="2057"/>
      <c r="M1399" s="2055">
        <v>19</v>
      </c>
      <c r="N1399" s="1852"/>
      <c r="O1399" s="2058" t="s">
        <v>302</v>
      </c>
      <c r="P1399" s="1854">
        <f>IFERROR(VLOOKUP(F1399,[1]Trainingsarten!$A$9:$N$84,12,FALSE),"")</f>
        <v>205</v>
      </c>
      <c r="Q1399" s="1855" t="s">
        <v>14</v>
      </c>
      <c r="R1399" s="2059">
        <f>IFERROR(VLOOKUP(F1399,[1]Trainingsarten!$A$9:$N$84,14,FALSE),"")</f>
        <v>224.4</v>
      </c>
      <c r="S1399" s="1856"/>
      <c r="T1399" s="1843">
        <f t="shared" si="180"/>
        <v>11.865697429051664</v>
      </c>
      <c r="U1399" s="1843">
        <f t="shared" si="178"/>
        <v>18.063532002058651</v>
      </c>
      <c r="V1399" s="1843">
        <f t="shared" si="179"/>
        <v>10.636402042198995</v>
      </c>
      <c r="W1399" s="2042">
        <f t="shared" si="183"/>
        <v>0.65688689386435406</v>
      </c>
      <c r="X1399" s="1987"/>
      <c r="Y1399" s="1988"/>
      <c r="AA1399" s="1990"/>
      <c r="AB1399" s="1991"/>
    </row>
    <row r="1400" spans="2:28" x14ac:dyDescent="0.2">
      <c r="B1400" s="1859" t="s">
        <v>26</v>
      </c>
      <c r="C1400" s="2060">
        <v>44488</v>
      </c>
      <c r="D1400" s="1989"/>
      <c r="E1400" s="2335"/>
      <c r="F1400" s="2124"/>
      <c r="G1400" s="2061"/>
      <c r="H1400" s="2062" t="str">
        <f>IFERROR(VLOOKUP(F1400,[1]Trainingsarten!$A$9:$K$84,10,FALSE),"")</f>
        <v/>
      </c>
      <c r="I1400" s="2063" t="str">
        <f t="shared" si="181"/>
        <v/>
      </c>
      <c r="J1400" s="2064"/>
      <c r="K1400" s="2065" t="str">
        <f>IFERROR(VLOOKUP(F1400,[1]Trainingsarten!$A$9:$K$84,11,FALSE),"0")</f>
        <v>0</v>
      </c>
      <c r="L1400" s="2066"/>
      <c r="M1400" s="2064"/>
      <c r="N1400" s="1919" t="str">
        <f t="shared" si="184"/>
        <v/>
      </c>
      <c r="O1400" s="2067"/>
      <c r="P1400" s="2068" t="str">
        <f>IFERROR(VLOOKUP(F1400,[1]Trainingsarten!$A$9:$N$84,12,FALSE),"")</f>
        <v/>
      </c>
      <c r="Q1400" s="2069" t="s">
        <v>14</v>
      </c>
      <c r="R1400" s="2070" t="str">
        <f>IFERROR(VLOOKUP(F1400,[1]Trainingsarten!$A$9:$N$84,14,FALSE),"")</f>
        <v/>
      </c>
      <c r="S1400" s="1991" t="str">
        <f t="shared" si="182"/>
        <v/>
      </c>
      <c r="T1400" s="1989">
        <f t="shared" si="180"/>
        <v>10.170597796329998</v>
      </c>
      <c r="U1400" s="1989">
        <f t="shared" si="178"/>
        <v>17.63344790677154</v>
      </c>
      <c r="V1400" s="1989">
        <f t="shared" si="179"/>
        <v>6.1978345730069861</v>
      </c>
      <c r="W1400" s="2071">
        <f t="shared" si="183"/>
        <v>0.57677873607601826</v>
      </c>
      <c r="X1400" s="1987"/>
      <c r="Y1400" s="1988"/>
      <c r="AA1400" s="1990"/>
      <c r="AB1400" s="1991"/>
    </row>
    <row r="1401" spans="2:28" ht="16" thickBot="1" x14ac:dyDescent="0.25">
      <c r="B1401" s="33">
        <f>SUM(H1399:H1405)</f>
        <v>31.950000000000003</v>
      </c>
      <c r="C1401" s="2060">
        <v>44489</v>
      </c>
      <c r="D1401" s="1989">
        <v>113</v>
      </c>
      <c r="E1401" s="2335" t="s">
        <v>40</v>
      </c>
      <c r="F1401" s="2124" t="s">
        <v>323</v>
      </c>
      <c r="G1401" s="2061">
        <v>3.0844907407407404E-2</v>
      </c>
      <c r="H1401" s="2062">
        <v>8.01</v>
      </c>
      <c r="I1401" s="2063">
        <f t="shared" si="181"/>
        <v>3.8507999260184028E-3</v>
      </c>
      <c r="J1401" s="2064">
        <v>146</v>
      </c>
      <c r="K1401" s="2065">
        <v>53</v>
      </c>
      <c r="L1401" s="2066">
        <v>211</v>
      </c>
      <c r="M1401" s="2064">
        <v>20</v>
      </c>
      <c r="N1401" s="1919">
        <f t="shared" si="184"/>
        <v>1.047785417481879</v>
      </c>
      <c r="O1401" s="2067" t="s">
        <v>310</v>
      </c>
      <c r="P1401" s="2068">
        <f>IFERROR(VLOOKUP(F1401,[1]Trainingsarten!$A$9:$N$84,12,FALSE),"")</f>
        <v>205</v>
      </c>
      <c r="Q1401" s="2069" t="s">
        <v>14</v>
      </c>
      <c r="R1401" s="2070">
        <f>IFERROR(VLOOKUP(F1401,[1]Trainingsarten!$A$9:$N$84,14,FALSE),"")</f>
        <v>224.4</v>
      </c>
      <c r="S1401" s="1991">
        <f t="shared" si="182"/>
        <v>1.4452054794520548</v>
      </c>
      <c r="T1401" s="1989">
        <f t="shared" si="180"/>
        <v>16.289083825425713</v>
      </c>
      <c r="U1401" s="1989">
        <f t="shared" si="178"/>
        <v>18.475508670896026</v>
      </c>
      <c r="V1401" s="1989">
        <f t="shared" si="179"/>
        <v>7.4628501104415417</v>
      </c>
      <c r="W1401" s="2071">
        <f t="shared" si="183"/>
        <v>0.88165820576758847</v>
      </c>
      <c r="X1401" s="1987"/>
      <c r="Y1401" s="1988"/>
      <c r="AA1401" s="1990"/>
      <c r="AB1401" s="1991"/>
    </row>
    <row r="1402" spans="2:28" x14ac:dyDescent="0.2">
      <c r="B1402" s="2072" t="s">
        <v>9</v>
      </c>
      <c r="C1402" s="2060">
        <v>44490</v>
      </c>
      <c r="D1402" s="1989"/>
      <c r="E1402" s="2335"/>
      <c r="F1402" s="2124"/>
      <c r="G1402" s="2061"/>
      <c r="H1402" s="2062" t="str">
        <f>IFERROR(VLOOKUP(F1402,[1]Trainingsarten!$A$9:$K$84,10,FALSE),"")</f>
        <v/>
      </c>
      <c r="I1402" s="2063" t="str">
        <f t="shared" si="181"/>
        <v/>
      </c>
      <c r="J1402" s="2064"/>
      <c r="K1402" s="2065" t="str">
        <f>IFERROR(VLOOKUP(F1402,[1]Trainingsarten!$A$9:$K$84,11,FALSE),"0")</f>
        <v>0</v>
      </c>
      <c r="L1402" s="2066"/>
      <c r="M1402" s="2064"/>
      <c r="N1402" s="1919" t="str">
        <f t="shared" si="184"/>
        <v/>
      </c>
      <c r="O1402" s="2067"/>
      <c r="P1402" s="2068" t="str">
        <f>IFERROR(VLOOKUP(F1402,[1]Trainingsarten!$A$9:$N$84,12,FALSE),"")</f>
        <v/>
      </c>
      <c r="Q1402" s="2069" t="s">
        <v>14</v>
      </c>
      <c r="R1402" s="2070" t="str">
        <f>IFERROR(VLOOKUP(F1402,[1]Trainingsarten!$A$9:$N$84,14,FALSE),"")</f>
        <v/>
      </c>
      <c r="S1402" s="1991" t="str">
        <f t="shared" si="182"/>
        <v/>
      </c>
      <c r="T1402" s="1989">
        <f t="shared" si="180"/>
        <v>13.962071850364897</v>
      </c>
      <c r="U1402" s="1989">
        <f t="shared" ref="U1402:U1465" si="185">U1401+(K1402-U1401)/42</f>
        <v>18.035615607303264</v>
      </c>
      <c r="V1402" s="1989">
        <f t="shared" ref="V1402:V1465" si="186">U1401-T1401</f>
        <v>2.186424845470313</v>
      </c>
      <c r="W1402" s="2071">
        <f t="shared" si="183"/>
        <v>0.77413891238129717</v>
      </c>
      <c r="X1402" s="1987"/>
      <c r="Y1402" s="1988"/>
      <c r="AA1402" s="1990"/>
      <c r="AB1402" s="1991"/>
    </row>
    <row r="1403" spans="2:28" ht="16" thickBot="1" x14ac:dyDescent="0.25">
      <c r="B1403" s="2073">
        <f>SUM(K1399:K1405)</f>
        <v>200</v>
      </c>
      <c r="C1403" s="2060">
        <v>44491</v>
      </c>
      <c r="D1403" s="1989">
        <v>114</v>
      </c>
      <c r="E1403" s="2335" t="s">
        <v>288</v>
      </c>
      <c r="F1403" s="2124" t="s">
        <v>323</v>
      </c>
      <c r="G1403" s="2061">
        <v>2.8101851851851854E-2</v>
      </c>
      <c r="H1403" s="2062">
        <v>7.27</v>
      </c>
      <c r="I1403" s="2063">
        <f t="shared" si="181"/>
        <v>3.8654541749452345E-3</v>
      </c>
      <c r="J1403" s="2064">
        <v>141</v>
      </c>
      <c r="K1403" s="2065">
        <v>48</v>
      </c>
      <c r="L1403" s="2066">
        <v>210</v>
      </c>
      <c r="M1403" s="2064">
        <v>26</v>
      </c>
      <c r="N1403" s="1919">
        <f t="shared" si="184"/>
        <v>1.0467880679135273</v>
      </c>
      <c r="O1403" s="2067" t="s">
        <v>310</v>
      </c>
      <c r="P1403" s="2068">
        <f>IFERROR(VLOOKUP(F1403,[1]Trainingsarten!$A$9:$N$84,12,FALSE),"")</f>
        <v>205</v>
      </c>
      <c r="Q1403" s="2069" t="s">
        <v>14</v>
      </c>
      <c r="R1403" s="2070">
        <f>IFERROR(VLOOKUP(F1403,[1]Trainingsarten!$A$9:$N$84,14,FALSE),"")</f>
        <v>224.4</v>
      </c>
      <c r="S1403" s="1991">
        <f t="shared" si="182"/>
        <v>1.4893617021276595</v>
      </c>
      <c r="T1403" s="1989">
        <f t="shared" ref="T1403:T1466" si="187">T1402+(K1403-T1402)/7</f>
        <v>18.824633014598483</v>
      </c>
      <c r="U1403" s="1989">
        <f t="shared" si="185"/>
        <v>18.749053330938899</v>
      </c>
      <c r="V1403" s="1989">
        <f t="shared" si="186"/>
        <v>4.073543756938367</v>
      </c>
      <c r="W1403" s="2071">
        <f t="shared" si="183"/>
        <v>1.0040311199891285</v>
      </c>
      <c r="X1403" s="1987"/>
      <c r="Y1403" s="1988"/>
      <c r="AA1403" s="1990"/>
      <c r="AB1403" s="1991"/>
    </row>
    <row r="1404" spans="2:28" x14ac:dyDescent="0.2">
      <c r="B1404" s="2074" t="s">
        <v>27</v>
      </c>
      <c r="C1404" s="2060">
        <v>44492</v>
      </c>
      <c r="D1404" s="1989"/>
      <c r="E1404" s="2335"/>
      <c r="F1404" s="2124"/>
      <c r="G1404" s="2061"/>
      <c r="H1404" s="2062" t="str">
        <f>IFERROR(VLOOKUP(F1404,[1]Trainingsarten!$A$9:$K$84,10,FALSE),"")</f>
        <v/>
      </c>
      <c r="I1404" s="2063" t="str">
        <f t="shared" si="181"/>
        <v/>
      </c>
      <c r="J1404" s="2064"/>
      <c r="K1404" s="2065" t="str">
        <f>IFERROR(VLOOKUP(F1404,[1]Trainingsarten!$A$9:$K$84,11,FALSE),"0")</f>
        <v>0</v>
      </c>
      <c r="L1404" s="2066"/>
      <c r="M1404" s="2064"/>
      <c r="N1404" s="1919" t="str">
        <f t="shared" si="184"/>
        <v/>
      </c>
      <c r="O1404" s="2067"/>
      <c r="P1404" s="2068" t="str">
        <f>IFERROR(VLOOKUP(F1404,[1]Trainingsarten!$A$9:$N$84,12,FALSE),"")</f>
        <v/>
      </c>
      <c r="Q1404" s="2069" t="s">
        <v>14</v>
      </c>
      <c r="R1404" s="2070" t="str">
        <f>IFERROR(VLOOKUP(F1404,[1]Trainingsarten!$A$9:$N$84,14,FALSE),"")</f>
        <v/>
      </c>
      <c r="S1404" s="1991" t="str">
        <f t="shared" si="182"/>
        <v/>
      </c>
      <c r="T1404" s="1989">
        <f t="shared" si="187"/>
        <v>16.135399726798699</v>
      </c>
      <c r="U1404" s="1989">
        <f t="shared" si="185"/>
        <v>18.302647299249877</v>
      </c>
      <c r="V1404" s="1989">
        <f t="shared" si="186"/>
        <v>-7.5579683659583452E-2</v>
      </c>
      <c r="W1404" s="2071">
        <f t="shared" si="183"/>
        <v>0.8815883004782592</v>
      </c>
      <c r="X1404" s="1987"/>
      <c r="Y1404" s="1988"/>
      <c r="AA1404" s="1990"/>
      <c r="AB1404" s="1991"/>
    </row>
    <row r="1405" spans="2:28" ht="16" thickBot="1" x14ac:dyDescent="0.25">
      <c r="B1405" s="2075">
        <f>AVERAGE(W1399:W1405)</f>
        <v>0.84544144743349725</v>
      </c>
      <c r="C1405" s="2086">
        <v>44493</v>
      </c>
      <c r="D1405" s="1922">
        <v>115</v>
      </c>
      <c r="E1405" s="2326" t="s">
        <v>288</v>
      </c>
      <c r="F1405" s="1952" t="s">
        <v>283</v>
      </c>
      <c r="G1405" s="2087">
        <v>3.7395833333333336E-2</v>
      </c>
      <c r="H1405" s="2062">
        <v>9.1300000000000008</v>
      </c>
      <c r="I1405" s="2063">
        <f t="shared" si="181"/>
        <v>4.0959291712303761E-3</v>
      </c>
      <c r="J1405" s="1973">
        <v>139</v>
      </c>
      <c r="K1405" s="2065">
        <v>57</v>
      </c>
      <c r="L1405" s="2091">
        <v>198</v>
      </c>
      <c r="M1405" s="1973">
        <v>21</v>
      </c>
      <c r="N1405" s="1930">
        <f t="shared" si="184"/>
        <v>1.0458190972846613</v>
      </c>
      <c r="O1405" s="2092" t="s">
        <v>302</v>
      </c>
      <c r="P1405" s="2093">
        <f>IFERROR(VLOOKUP(F1405,[1]Trainingsarten!$A$9:$N$84,12,FALSE),"")</f>
        <v>205</v>
      </c>
      <c r="Q1405" s="2094" t="s">
        <v>14</v>
      </c>
      <c r="R1405" s="2095">
        <f>IFERROR(VLOOKUP(F1405,[1]Trainingsarten!$A$9:$N$84,14,FALSE),"")</f>
        <v>224.4</v>
      </c>
      <c r="S1405" s="1932">
        <f t="shared" si="182"/>
        <v>1.4244604316546763</v>
      </c>
      <c r="T1405" s="1922">
        <f t="shared" si="187"/>
        <v>21.973199765827456</v>
      </c>
      <c r="U1405" s="1922">
        <f t="shared" si="185"/>
        <v>19.224012839743928</v>
      </c>
      <c r="V1405" s="1922">
        <f t="shared" si="186"/>
        <v>2.1672475724511777</v>
      </c>
      <c r="W1405" s="2096">
        <f t="shared" si="183"/>
        <v>1.143007963477835</v>
      </c>
      <c r="X1405" s="1987"/>
      <c r="Y1405" s="1988"/>
      <c r="AA1405" s="1990"/>
      <c r="AB1405" s="1991"/>
    </row>
    <row r="1406" spans="2:28" ht="16" thickBot="1" x14ac:dyDescent="0.25">
      <c r="B1406" s="1841">
        <f>B1399+1</f>
        <v>43</v>
      </c>
      <c r="C1406" s="2050">
        <v>44494</v>
      </c>
      <c r="D1406" s="1843"/>
      <c r="E1406" s="2322"/>
      <c r="F1406" s="2123"/>
      <c r="G1406" s="2052"/>
      <c r="H1406" s="2053" t="str">
        <f>IFERROR(VLOOKUP(F1406,[1]Trainingsarten!$A$9:$K$84,10,FALSE),"")</f>
        <v/>
      </c>
      <c r="I1406" s="2054" t="str">
        <f t="shared" si="181"/>
        <v/>
      </c>
      <c r="J1406" s="2055"/>
      <c r="K1406" s="2056" t="str">
        <f>IFERROR(VLOOKUP(F1406,[1]Trainingsarten!$A$9:$K$84,11,FALSE),"0")</f>
        <v>0</v>
      </c>
      <c r="L1406" s="2057"/>
      <c r="M1406" s="2055"/>
      <c r="N1406" s="1852" t="str">
        <f t="shared" si="184"/>
        <v/>
      </c>
      <c r="O1406" s="2058"/>
      <c r="P1406" s="1854" t="str">
        <f>IFERROR(VLOOKUP(F1406,[1]Trainingsarten!$A$9:$N$84,12,FALSE),"")</f>
        <v/>
      </c>
      <c r="Q1406" s="1855" t="s">
        <v>14</v>
      </c>
      <c r="R1406" s="2059" t="str">
        <f>IFERROR(VLOOKUP(F1406,[1]Trainingsarten!$A$9:$N$84,14,FALSE),"")</f>
        <v/>
      </c>
      <c r="S1406" s="1856" t="str">
        <f t="shared" si="182"/>
        <v/>
      </c>
      <c r="T1406" s="1843">
        <f t="shared" si="187"/>
        <v>18.834171227852107</v>
      </c>
      <c r="U1406" s="1843">
        <f t="shared" si="185"/>
        <v>18.766298248321455</v>
      </c>
      <c r="V1406" s="1843">
        <f t="shared" si="186"/>
        <v>-2.749186926083528</v>
      </c>
      <c r="W1406" s="2042">
        <f t="shared" si="183"/>
        <v>1.0036167484195624</v>
      </c>
      <c r="X1406" s="1987"/>
      <c r="Y1406" s="1988"/>
      <c r="AA1406" s="1990"/>
      <c r="AB1406" s="1991"/>
    </row>
    <row r="1407" spans="2:28" x14ac:dyDescent="0.2">
      <c r="B1407" s="1859" t="s">
        <v>26</v>
      </c>
      <c r="C1407" s="2060">
        <v>44495</v>
      </c>
      <c r="D1407" s="1989"/>
      <c r="E1407" s="2335"/>
      <c r="F1407" s="2124"/>
      <c r="G1407" s="2061"/>
      <c r="H1407" s="2062" t="str">
        <f>IFERROR(VLOOKUP(F1407,[1]Trainingsarten!$A$9:$K$84,10,FALSE),"")</f>
        <v/>
      </c>
      <c r="I1407" s="2063" t="str">
        <f t="shared" si="181"/>
        <v/>
      </c>
      <c r="J1407" s="2064"/>
      <c r="K1407" s="2065" t="str">
        <f>IFERROR(VLOOKUP(F1407,[1]Trainingsarten!$A$9:$K$84,11,FALSE),"0")</f>
        <v>0</v>
      </c>
      <c r="L1407" s="2066"/>
      <c r="M1407" s="2064"/>
      <c r="N1407" s="1919" t="str">
        <f t="shared" si="184"/>
        <v/>
      </c>
      <c r="O1407" s="2067"/>
      <c r="P1407" s="2068" t="str">
        <f>IFERROR(VLOOKUP(F1407,[1]Trainingsarten!$A$9:$N$84,12,FALSE),"")</f>
        <v/>
      </c>
      <c r="Q1407" s="2069" t="s">
        <v>14</v>
      </c>
      <c r="R1407" s="2070" t="str">
        <f>IFERROR(VLOOKUP(F1407,[1]Trainingsarten!$A$9:$N$84,14,FALSE),"")</f>
        <v/>
      </c>
      <c r="S1407" s="1991" t="str">
        <f t="shared" si="182"/>
        <v/>
      </c>
      <c r="T1407" s="1989">
        <f t="shared" si="187"/>
        <v>16.14357533815895</v>
      </c>
      <c r="U1407" s="1989">
        <f t="shared" si="185"/>
        <v>18.319481623361419</v>
      </c>
      <c r="V1407" s="1989">
        <f t="shared" si="186"/>
        <v>-6.7872979530651634E-2</v>
      </c>
      <c r="W1407" s="2071">
        <f t="shared" si="183"/>
        <v>0.88122446202693294</v>
      </c>
      <c r="X1407" s="1987"/>
      <c r="Y1407" s="1988"/>
      <c r="AA1407" s="1990"/>
      <c r="AB1407" s="1991"/>
    </row>
    <row r="1408" spans="2:28" ht="16" thickBot="1" x14ac:dyDescent="0.25">
      <c r="B1408" s="33">
        <f>SUM(H1406:H1412)</f>
        <v>13.469999999999999</v>
      </c>
      <c r="C1408" s="2060">
        <v>44496</v>
      </c>
      <c r="D1408" s="1989"/>
      <c r="E1408" s="2335"/>
      <c r="F1408" s="2124"/>
      <c r="G1408" s="2061"/>
      <c r="H1408" s="2062" t="str">
        <f>IFERROR(VLOOKUP(F1408,[1]Trainingsarten!$A$9:$K$84,10,FALSE),"")</f>
        <v/>
      </c>
      <c r="I1408" s="2063" t="str">
        <f t="shared" si="181"/>
        <v/>
      </c>
      <c r="J1408" s="2064"/>
      <c r="K1408" s="2065" t="str">
        <f>IFERROR(VLOOKUP(F1408,[1]Trainingsarten!$A$9:$K$84,11,FALSE),"0")</f>
        <v>0</v>
      </c>
      <c r="L1408" s="2066"/>
      <c r="M1408" s="2064"/>
      <c r="N1408" s="1919" t="str">
        <f t="shared" si="184"/>
        <v/>
      </c>
      <c r="O1408" s="2067"/>
      <c r="P1408" s="2068" t="str">
        <f>IFERROR(VLOOKUP(F1408,[1]Trainingsarten!$A$9:$N$84,12,FALSE),"")</f>
        <v/>
      </c>
      <c r="Q1408" s="2069" t="s">
        <v>14</v>
      </c>
      <c r="R1408" s="2070" t="str">
        <f>IFERROR(VLOOKUP(F1408,[1]Trainingsarten!$A$9:$N$84,14,FALSE),"")</f>
        <v/>
      </c>
      <c r="S1408" s="1991" t="str">
        <f t="shared" si="182"/>
        <v/>
      </c>
      <c r="T1408" s="1989">
        <f t="shared" si="187"/>
        <v>13.837350289850528</v>
      </c>
      <c r="U1408" s="1989">
        <f t="shared" si="185"/>
        <v>17.88330348947186</v>
      </c>
      <c r="V1408" s="1989">
        <f t="shared" si="186"/>
        <v>2.1759062852024691</v>
      </c>
      <c r="W1408" s="2071">
        <f t="shared" si="183"/>
        <v>0.77375806421877036</v>
      </c>
      <c r="X1408" s="1987"/>
      <c r="Y1408" s="1988"/>
      <c r="AA1408" s="1990"/>
      <c r="AB1408" s="1991"/>
    </row>
    <row r="1409" spans="2:28" x14ac:dyDescent="0.2">
      <c r="B1409" s="2072" t="s">
        <v>9</v>
      </c>
      <c r="C1409" s="2060">
        <v>44497</v>
      </c>
      <c r="D1409" s="1989">
        <v>116</v>
      </c>
      <c r="E1409" s="2335" t="s">
        <v>40</v>
      </c>
      <c r="F1409" s="2124" t="s">
        <v>323</v>
      </c>
      <c r="G1409" s="2061">
        <v>2.3009259259259257E-2</v>
      </c>
      <c r="H1409" s="2062">
        <v>6.26</v>
      </c>
      <c r="I1409" s="2063">
        <f t="shared" si="181"/>
        <v>3.6756005206484439E-3</v>
      </c>
      <c r="J1409" s="2064">
        <v>149</v>
      </c>
      <c r="K1409" s="2065">
        <v>43</v>
      </c>
      <c r="L1409" s="2066">
        <v>220</v>
      </c>
      <c r="M1409" s="2064">
        <v>21</v>
      </c>
      <c r="N1409" s="1919">
        <f t="shared" si="184"/>
        <v>1.0427733536788899</v>
      </c>
      <c r="O1409" s="2067" t="s">
        <v>310</v>
      </c>
      <c r="P1409" s="2068">
        <f>IFERROR(VLOOKUP(F1409,[1]Trainingsarten!$A$9:$N$84,12,FALSE),"")</f>
        <v>205</v>
      </c>
      <c r="Q1409" s="2069" t="s">
        <v>14</v>
      </c>
      <c r="R1409" s="2070">
        <f>IFERROR(VLOOKUP(F1409,[1]Trainingsarten!$A$9:$N$84,14,FALSE),"")</f>
        <v>224.4</v>
      </c>
      <c r="S1409" s="1991">
        <f t="shared" si="182"/>
        <v>1.476510067114094</v>
      </c>
      <c r="T1409" s="1989">
        <f t="shared" si="187"/>
        <v>18.003443105586168</v>
      </c>
      <c r="U1409" s="1989">
        <f t="shared" si="185"/>
        <v>18.481320073055862</v>
      </c>
      <c r="V1409" s="1989">
        <f t="shared" si="186"/>
        <v>4.0459531996213318</v>
      </c>
      <c r="W1409" s="2071">
        <f t="shared" si="183"/>
        <v>0.9741427037906023</v>
      </c>
      <c r="X1409" s="1987"/>
      <c r="Y1409" s="1988"/>
      <c r="AA1409" s="1990"/>
      <c r="AB1409" s="1991"/>
    </row>
    <row r="1410" spans="2:28" ht="16" thickBot="1" x14ac:dyDescent="0.25">
      <c r="B1410" s="2073">
        <f>SUM(K1406:K1412)</f>
        <v>89</v>
      </c>
      <c r="C1410" s="2060">
        <v>44498</v>
      </c>
      <c r="D1410" s="1989"/>
      <c r="E1410" s="2335"/>
      <c r="F1410" s="2124"/>
      <c r="G1410" s="2061"/>
      <c r="H1410" s="2062" t="str">
        <f>IFERROR(VLOOKUP(F1410,[1]Trainingsarten!$A$9:$K$84,10,FALSE),"")</f>
        <v/>
      </c>
      <c r="I1410" s="2063" t="str">
        <f t="shared" si="181"/>
        <v/>
      </c>
      <c r="J1410" s="2064"/>
      <c r="K1410" s="2065" t="str">
        <f>IFERROR(VLOOKUP(F1410,[1]Trainingsarten!$A$9:$K$84,11,FALSE),"0")</f>
        <v>0</v>
      </c>
      <c r="L1410" s="2066"/>
      <c r="M1410" s="2064"/>
      <c r="N1410" s="1919" t="str">
        <f t="shared" si="184"/>
        <v/>
      </c>
      <c r="O1410" s="2067"/>
      <c r="P1410" s="2068" t="str">
        <f>IFERROR(VLOOKUP(F1410,[1]Trainingsarten!$A$9:$N$84,12,FALSE),"")</f>
        <v/>
      </c>
      <c r="Q1410" s="2069" t="s">
        <v>14</v>
      </c>
      <c r="R1410" s="2070" t="str">
        <f>IFERROR(VLOOKUP(F1410,[1]Trainingsarten!$A$9:$N$84,14,FALSE),"")</f>
        <v/>
      </c>
      <c r="S1410" s="1991" t="str">
        <f t="shared" si="182"/>
        <v/>
      </c>
      <c r="T1410" s="1989">
        <f t="shared" si="187"/>
        <v>15.431522661931002</v>
      </c>
      <c r="U1410" s="1989">
        <f t="shared" si="185"/>
        <v>18.041288642745009</v>
      </c>
      <c r="V1410" s="1989">
        <f t="shared" si="186"/>
        <v>0.47787696746969388</v>
      </c>
      <c r="W1410" s="2071">
        <f t="shared" si="183"/>
        <v>0.85534481308443122</v>
      </c>
      <c r="X1410" s="1987"/>
      <c r="Y1410" s="1988"/>
      <c r="AA1410" s="1990"/>
      <c r="AB1410" s="1991"/>
    </row>
    <row r="1411" spans="2:28" x14ac:dyDescent="0.2">
      <c r="B1411" s="2074" t="s">
        <v>27</v>
      </c>
      <c r="C1411" s="2060">
        <v>44499</v>
      </c>
      <c r="D1411" s="1989"/>
      <c r="E1411" s="2335"/>
      <c r="F1411" s="2124"/>
      <c r="G1411" s="2061"/>
      <c r="H1411" s="2062" t="str">
        <f>IFERROR(VLOOKUP(F1411,[1]Trainingsarten!$A$9:$K$84,10,FALSE),"")</f>
        <v/>
      </c>
      <c r="I1411" s="2063" t="str">
        <f t="shared" si="181"/>
        <v/>
      </c>
      <c r="J1411" s="2064"/>
      <c r="K1411" s="2065" t="str">
        <f>IFERROR(VLOOKUP(F1411,[1]Trainingsarten!$A$9:$K$84,11,FALSE),"0")</f>
        <v>0</v>
      </c>
      <c r="L1411" s="2066"/>
      <c r="M1411" s="2064"/>
      <c r="N1411" s="1919" t="str">
        <f t="shared" si="184"/>
        <v/>
      </c>
      <c r="O1411" s="2067"/>
      <c r="P1411" s="2068" t="str">
        <f>IFERROR(VLOOKUP(F1411,[1]Trainingsarten!$A$9:$N$84,12,FALSE),"")</f>
        <v/>
      </c>
      <c r="Q1411" s="2069" t="s">
        <v>14</v>
      </c>
      <c r="R1411" s="2070" t="str">
        <f>IFERROR(VLOOKUP(F1411,[1]Trainingsarten!$A$9:$N$84,14,FALSE),"")</f>
        <v/>
      </c>
      <c r="S1411" s="1991" t="str">
        <f t="shared" si="182"/>
        <v/>
      </c>
      <c r="T1411" s="1989">
        <f t="shared" si="187"/>
        <v>13.227019424512287</v>
      </c>
      <c r="U1411" s="1989">
        <f t="shared" si="185"/>
        <v>17.611734151251081</v>
      </c>
      <c r="V1411" s="1989">
        <f t="shared" si="186"/>
        <v>2.6097659808140072</v>
      </c>
      <c r="W1411" s="2071">
        <f t="shared" si="183"/>
        <v>0.75103447002535417</v>
      </c>
      <c r="X1411" s="1987"/>
      <c r="Y1411" s="1988"/>
      <c r="AA1411" s="1990"/>
      <c r="AB1411" s="1991"/>
    </row>
    <row r="1412" spans="2:28" ht="16" thickBot="1" x14ac:dyDescent="0.25">
      <c r="B1412" s="2126">
        <f>AVERAGE(W1406:W1412)</f>
        <v>0.88834419786103536</v>
      </c>
      <c r="C1412" s="2086">
        <v>44500</v>
      </c>
      <c r="D1412" s="1922">
        <v>117</v>
      </c>
      <c r="E1412" s="2326" t="s">
        <v>288</v>
      </c>
      <c r="F1412" s="1952" t="s">
        <v>323</v>
      </c>
      <c r="G1412" s="2087">
        <v>2.9687500000000002E-2</v>
      </c>
      <c r="H1412" s="2088">
        <v>7.21</v>
      </c>
      <c r="I1412" s="2089">
        <f t="shared" si="181"/>
        <v>4.1175450762829403E-3</v>
      </c>
      <c r="J1412" s="1973">
        <v>135</v>
      </c>
      <c r="K1412" s="2090">
        <v>46</v>
      </c>
      <c r="L1412" s="2091">
        <v>198</v>
      </c>
      <c r="M1412" s="1973">
        <v>20</v>
      </c>
      <c r="N1412" s="1930">
        <f t="shared" si="184"/>
        <v>1.0513383153580227</v>
      </c>
      <c r="O1412" s="2092" t="s">
        <v>310</v>
      </c>
      <c r="P1412" s="2093">
        <f>IFERROR(VLOOKUP(F1412,[1]Trainingsarten!$A$9:$N$84,12,FALSE),"")</f>
        <v>205</v>
      </c>
      <c r="Q1412" s="2094" t="s">
        <v>14</v>
      </c>
      <c r="R1412" s="2095">
        <f>IFERROR(VLOOKUP(F1412,[1]Trainingsarten!$A$9:$N$84,14,FALSE),"")</f>
        <v>224.4</v>
      </c>
      <c r="S1412" s="1932">
        <f t="shared" si="182"/>
        <v>1.4666666666666666</v>
      </c>
      <c r="T1412" s="1922">
        <f t="shared" si="187"/>
        <v>17.908873792439103</v>
      </c>
      <c r="U1412" s="1922">
        <f t="shared" si="185"/>
        <v>18.287645242887962</v>
      </c>
      <c r="V1412" s="1922">
        <f t="shared" si="186"/>
        <v>4.3847147267387943</v>
      </c>
      <c r="W1412" s="2096">
        <f t="shared" si="183"/>
        <v>0.97928812346159422</v>
      </c>
      <c r="X1412" s="1987"/>
      <c r="Y1412" s="1988"/>
      <c r="AA1412" s="1990"/>
      <c r="AB1412" s="1991"/>
    </row>
    <row r="1413" spans="2:28" ht="16" thickBot="1" x14ac:dyDescent="0.25">
      <c r="B1413" s="1841">
        <f>B1406+1</f>
        <v>44</v>
      </c>
      <c r="C1413" s="2050">
        <v>44501</v>
      </c>
      <c r="D1413" s="1843"/>
      <c r="E1413" s="2322"/>
      <c r="F1413" s="2123"/>
      <c r="G1413" s="2052"/>
      <c r="H1413" s="2053" t="str">
        <f>IFERROR(VLOOKUP(F1413,[1]Trainingsarten!$A$9:$K$84,10,FALSE),"")</f>
        <v/>
      </c>
      <c r="I1413" s="2054" t="str">
        <f t="shared" si="181"/>
        <v/>
      </c>
      <c r="J1413" s="2055"/>
      <c r="K1413" s="2056" t="str">
        <f>IFERROR(VLOOKUP(F1413,[1]Trainingsarten!$A$9:$K$84,11,FALSE),"0")</f>
        <v>0</v>
      </c>
      <c r="L1413" s="2057"/>
      <c r="M1413" s="2055"/>
      <c r="N1413" s="1852" t="str">
        <f t="shared" si="184"/>
        <v/>
      </c>
      <c r="O1413" s="2058"/>
      <c r="P1413" s="1854" t="str">
        <f>IFERROR(VLOOKUP(F1413,[1]Trainingsarten!$A$9:$N$84,12,FALSE),"")</f>
        <v/>
      </c>
      <c r="Q1413" s="1855" t="s">
        <v>14</v>
      </c>
      <c r="R1413" s="2059" t="str">
        <f>IFERROR(VLOOKUP(F1413,[1]Trainingsarten!$A$9:$N$84,14,FALSE),"")</f>
        <v/>
      </c>
      <c r="S1413" s="1856" t="str">
        <f t="shared" si="182"/>
        <v/>
      </c>
      <c r="T1413" s="1843">
        <f t="shared" si="187"/>
        <v>15.350463250662088</v>
      </c>
      <c r="U1413" s="1843">
        <f t="shared" si="185"/>
        <v>17.852225118057294</v>
      </c>
      <c r="V1413" s="1843">
        <f t="shared" si="186"/>
        <v>0.37877145044885907</v>
      </c>
      <c r="W1413" s="2042">
        <f t="shared" si="183"/>
        <v>0.85986274255164374</v>
      </c>
      <c r="X1413" s="1987"/>
      <c r="Y1413" s="1988"/>
      <c r="AA1413" s="1990"/>
      <c r="AB1413" s="1991"/>
    </row>
    <row r="1414" spans="2:28" x14ac:dyDescent="0.2">
      <c r="B1414" s="1859" t="s">
        <v>26</v>
      </c>
      <c r="C1414" s="2060">
        <v>44502</v>
      </c>
      <c r="D1414" s="1989"/>
      <c r="E1414" s="2335"/>
      <c r="F1414" s="2124"/>
      <c r="G1414" s="2061"/>
      <c r="H1414" s="2062" t="str">
        <f>IFERROR(VLOOKUP(F1414,[1]Trainingsarten!$A$9:$K$84,10,FALSE),"")</f>
        <v/>
      </c>
      <c r="I1414" s="2063" t="str">
        <f t="shared" si="181"/>
        <v/>
      </c>
      <c r="J1414" s="2064"/>
      <c r="K1414" s="2065" t="str">
        <f>IFERROR(VLOOKUP(F1414,[1]Trainingsarten!$A$9:$K$84,11,FALSE),"0")</f>
        <v>0</v>
      </c>
      <c r="L1414" s="2066"/>
      <c r="M1414" s="2064"/>
      <c r="N1414" s="1919" t="str">
        <f t="shared" si="184"/>
        <v/>
      </c>
      <c r="O1414" s="2067"/>
      <c r="P1414" s="2068" t="str">
        <f>IFERROR(VLOOKUP(F1414,[1]Trainingsarten!$A$9:$N$84,12,FALSE),"")</f>
        <v/>
      </c>
      <c r="Q1414" s="2069" t="s">
        <v>14</v>
      </c>
      <c r="R1414" s="2070" t="str">
        <f>IFERROR(VLOOKUP(F1414,[1]Trainingsarten!$A$9:$N$84,14,FALSE),"")</f>
        <v/>
      </c>
      <c r="S1414" s="1991" t="str">
        <f t="shared" si="182"/>
        <v/>
      </c>
      <c r="T1414" s="1989">
        <f t="shared" si="187"/>
        <v>13.157539929138933</v>
      </c>
      <c r="U1414" s="1989">
        <f t="shared" si="185"/>
        <v>17.42717213905593</v>
      </c>
      <c r="V1414" s="1989">
        <f t="shared" si="186"/>
        <v>2.5017618673952065</v>
      </c>
      <c r="W1414" s="2071">
        <f t="shared" si="183"/>
        <v>0.75500143248437013</v>
      </c>
      <c r="X1414" s="1987"/>
      <c r="Y1414" s="1988"/>
      <c r="AA1414" s="1990"/>
      <c r="AB1414" s="1991"/>
    </row>
    <row r="1415" spans="2:28" ht="16" thickBot="1" x14ac:dyDescent="0.25">
      <c r="B1415" s="33">
        <f>SUM(H1413:H1419)</f>
        <v>17.88</v>
      </c>
      <c r="C1415" s="2060">
        <v>44503</v>
      </c>
      <c r="D1415" s="1989">
        <v>118</v>
      </c>
      <c r="E1415" s="2335" t="s">
        <v>40</v>
      </c>
      <c r="F1415" s="2124" t="s">
        <v>323</v>
      </c>
      <c r="G1415" s="2061">
        <v>2.3946759259259261E-2</v>
      </c>
      <c r="H1415" s="2062">
        <v>6.28</v>
      </c>
      <c r="I1415" s="2063">
        <f t="shared" si="181"/>
        <v>3.8131782259966975E-3</v>
      </c>
      <c r="J1415" s="2064">
        <v>145</v>
      </c>
      <c r="K1415" s="2065">
        <v>42</v>
      </c>
      <c r="L1415" s="2066">
        <v>211</v>
      </c>
      <c r="M1415" s="2064">
        <v>11</v>
      </c>
      <c r="N1415" s="1919">
        <f t="shared" si="184"/>
        <v>1.0375487213613463</v>
      </c>
      <c r="O1415" s="2067" t="s">
        <v>302</v>
      </c>
      <c r="P1415" s="2068">
        <f>IFERROR(VLOOKUP(F1415,[1]Trainingsarten!$A$9:$N$84,12,FALSE),"")</f>
        <v>205</v>
      </c>
      <c r="Q1415" s="2069" t="s">
        <v>14</v>
      </c>
      <c r="R1415" s="2070">
        <f>IFERROR(VLOOKUP(F1415,[1]Trainingsarten!$A$9:$N$84,14,FALSE),"")</f>
        <v>224.4</v>
      </c>
      <c r="S1415" s="1991">
        <f t="shared" si="182"/>
        <v>1.4551724137931035</v>
      </c>
      <c r="T1415" s="1989">
        <f t="shared" si="187"/>
        <v>17.277891367833369</v>
      </c>
      <c r="U1415" s="1989">
        <f t="shared" si="185"/>
        <v>18.012239469078409</v>
      </c>
      <c r="V1415" s="1989">
        <f t="shared" si="186"/>
        <v>4.2696322099169972</v>
      </c>
      <c r="W1415" s="2071">
        <f t="shared" si="183"/>
        <v>0.95923060525007486</v>
      </c>
      <c r="X1415" s="1987"/>
      <c r="Y1415" s="1988"/>
      <c r="AA1415" s="1990"/>
      <c r="AB1415" s="1991"/>
    </row>
    <row r="1416" spans="2:28" x14ac:dyDescent="0.2">
      <c r="B1416" s="2072" t="s">
        <v>9</v>
      </c>
      <c r="C1416" s="2060">
        <v>44504</v>
      </c>
      <c r="D1416" s="1989"/>
      <c r="E1416" s="2335"/>
      <c r="F1416" s="2124"/>
      <c r="G1416" s="2061"/>
      <c r="H1416" s="2062"/>
      <c r="I1416" s="2063" t="str">
        <f t="shared" si="181"/>
        <v/>
      </c>
      <c r="J1416" s="2064"/>
      <c r="K1416" s="2065" t="str">
        <f>IFERROR(VLOOKUP(F1416,[1]Trainingsarten!$A$9:$K$84,11,FALSE),"0")</f>
        <v>0</v>
      </c>
      <c r="L1416" s="2066"/>
      <c r="M1416" s="2064"/>
      <c r="N1416" s="1919" t="str">
        <f t="shared" si="184"/>
        <v/>
      </c>
      <c r="O1416" s="2067"/>
      <c r="P1416" s="2068" t="str">
        <f>IFERROR(VLOOKUP(F1416,[1]Trainingsarten!$A$9:$N$84,12,FALSE),"")</f>
        <v/>
      </c>
      <c r="Q1416" s="2069" t="s">
        <v>14</v>
      </c>
      <c r="R1416" s="2070" t="str">
        <f>IFERROR(VLOOKUP(F1416,[1]Trainingsarten!$A$9:$N$84,14,FALSE),"")</f>
        <v/>
      </c>
      <c r="S1416" s="1991" t="str">
        <f t="shared" si="182"/>
        <v/>
      </c>
      <c r="T1416" s="1989">
        <f t="shared" si="187"/>
        <v>14.809621172428603</v>
      </c>
      <c r="U1416" s="1989">
        <f t="shared" si="185"/>
        <v>17.583376624576541</v>
      </c>
      <c r="V1416" s="1989">
        <f t="shared" si="186"/>
        <v>0.73434810124503969</v>
      </c>
      <c r="W1416" s="2071">
        <f t="shared" si="183"/>
        <v>0.8422512631464073</v>
      </c>
      <c r="X1416" s="1987"/>
      <c r="Y1416" s="1988"/>
      <c r="AA1416" s="1990"/>
      <c r="AB1416" s="1991"/>
    </row>
    <row r="1417" spans="2:28" ht="16" thickBot="1" x14ac:dyDescent="0.25">
      <c r="B1417" s="2073">
        <f>SUM(K1413:K1419)</f>
        <v>122</v>
      </c>
      <c r="C1417" s="2060">
        <v>44505</v>
      </c>
      <c r="D1417" s="1989"/>
      <c r="E1417" s="2335"/>
      <c r="F1417" s="2124"/>
      <c r="G1417" s="2061"/>
      <c r="H1417" s="2062" t="str">
        <f>IFERROR(VLOOKUP(F1417,[1]Trainingsarten!$A$9:$K$84,10,FALSE),"")</f>
        <v/>
      </c>
      <c r="I1417" s="2063" t="str">
        <f t="shared" si="181"/>
        <v/>
      </c>
      <c r="J1417" s="2064"/>
      <c r="K1417" s="2065" t="str">
        <f>IFERROR(VLOOKUP(F1417,[1]Trainingsarten!$A$9:$K$84,11,FALSE),"0")</f>
        <v>0</v>
      </c>
      <c r="L1417" s="2066"/>
      <c r="M1417" s="2064"/>
      <c r="N1417" s="1919" t="str">
        <f t="shared" si="184"/>
        <v/>
      </c>
      <c r="O1417" s="2067"/>
      <c r="P1417" s="2068" t="str">
        <f>IFERROR(VLOOKUP(F1417,[1]Trainingsarten!$A$9:$N$84,12,FALSE),"")</f>
        <v/>
      </c>
      <c r="Q1417" s="2069" t="s">
        <v>14</v>
      </c>
      <c r="R1417" s="2070" t="str">
        <f>IFERROR(VLOOKUP(F1417,[1]Trainingsarten!$A$9:$N$84,14,FALSE),"")</f>
        <v/>
      </c>
      <c r="S1417" s="1991" t="str">
        <f t="shared" si="182"/>
        <v/>
      </c>
      <c r="T1417" s="1989">
        <f t="shared" si="187"/>
        <v>12.693961004938803</v>
      </c>
      <c r="U1417" s="1989">
        <f t="shared" si="185"/>
        <v>17.164724800181862</v>
      </c>
      <c r="V1417" s="1989">
        <f t="shared" si="186"/>
        <v>2.7737554521479382</v>
      </c>
      <c r="W1417" s="2071">
        <f t="shared" si="183"/>
        <v>0.73953769447001616</v>
      </c>
      <c r="X1417" s="1987"/>
      <c r="Y1417" s="1988"/>
      <c r="AA1417" s="1990"/>
      <c r="AB1417" s="1991"/>
    </row>
    <row r="1418" spans="2:28" x14ac:dyDescent="0.2">
      <c r="B1418" s="2074" t="s">
        <v>27</v>
      </c>
      <c r="C1418" s="2060">
        <v>44506</v>
      </c>
      <c r="D1418" s="1989">
        <v>119</v>
      </c>
      <c r="E1418" s="2335" t="s">
        <v>40</v>
      </c>
      <c r="F1418" s="2124" t="s">
        <v>283</v>
      </c>
      <c r="G1418" s="2061">
        <v>4.3368055555555556E-2</v>
      </c>
      <c r="H1418" s="2062">
        <v>11.6</v>
      </c>
      <c r="I1418" s="2063">
        <f t="shared" si="181"/>
        <v>3.7386254789272032E-3</v>
      </c>
      <c r="J1418" s="2064">
        <v>148</v>
      </c>
      <c r="K1418" s="2065">
        <v>80</v>
      </c>
      <c r="L1418" s="2066">
        <v>217</v>
      </c>
      <c r="M1418" s="2064">
        <v>44</v>
      </c>
      <c r="N1418" s="1919">
        <f t="shared" si="184"/>
        <v>1.046190169840453</v>
      </c>
      <c r="O1418" s="2067" t="s">
        <v>310</v>
      </c>
      <c r="P1418" s="2068">
        <f>IFERROR(VLOOKUP(F1418,[1]Trainingsarten!$A$9:$N$84,12,FALSE),"")</f>
        <v>205</v>
      </c>
      <c r="Q1418" s="2069" t="s">
        <v>14</v>
      </c>
      <c r="R1418" s="2070">
        <f>IFERROR(VLOOKUP(F1418,[1]Trainingsarten!$A$9:$N$84,14,FALSE),"")</f>
        <v>224.4</v>
      </c>
      <c r="S1418" s="1991">
        <f t="shared" si="182"/>
        <v>1.4662162162162162</v>
      </c>
      <c r="T1418" s="1989">
        <f t="shared" si="187"/>
        <v>22.309109432804689</v>
      </c>
      <c r="U1418" s="1989">
        <f t="shared" si="185"/>
        <v>18.660802781129913</v>
      </c>
      <c r="V1418" s="1989">
        <f t="shared" si="186"/>
        <v>4.4707637952430588</v>
      </c>
      <c r="W1418" s="2071">
        <f t="shared" si="183"/>
        <v>1.1955064149418051</v>
      </c>
      <c r="X1418" s="1987"/>
      <c r="Y1418" s="1988"/>
      <c r="AA1418" s="1990"/>
      <c r="AB1418" s="1991"/>
    </row>
    <row r="1419" spans="2:28" ht="16" thickBot="1" x14ac:dyDescent="0.25">
      <c r="B1419" s="2126">
        <f>AVERAGE(W1413:W1419)</f>
        <v>0.91444330036418819</v>
      </c>
      <c r="C1419" s="2086">
        <v>44507</v>
      </c>
      <c r="D1419" s="1922"/>
      <c r="E1419" s="2326"/>
      <c r="F1419" s="1952"/>
      <c r="G1419" s="2087"/>
      <c r="H1419" s="2088" t="str">
        <f>IFERROR(VLOOKUP(F1419,[1]Trainingsarten!$A$9:$K$84,10,FALSE),"")</f>
        <v/>
      </c>
      <c r="I1419" s="2089" t="str">
        <f t="shared" si="181"/>
        <v/>
      </c>
      <c r="J1419" s="1973"/>
      <c r="K1419" s="2090" t="str">
        <f>IFERROR(VLOOKUP(F1419,[1]Trainingsarten!$A$9:$K$84,11,FALSE),"0")</f>
        <v>0</v>
      </c>
      <c r="L1419" s="2091"/>
      <c r="M1419" s="1973"/>
      <c r="N1419" s="1930" t="str">
        <f t="shared" si="184"/>
        <v/>
      </c>
      <c r="O1419" s="2092"/>
      <c r="P1419" s="2093" t="str">
        <f>IFERROR(VLOOKUP(F1419,[1]Trainingsarten!$A$9:$N$84,12,FALSE),"")</f>
        <v/>
      </c>
      <c r="Q1419" s="2094" t="s">
        <v>14</v>
      </c>
      <c r="R1419" s="2095" t="str">
        <f>IFERROR(VLOOKUP(F1419,[1]Trainingsarten!$A$9:$N$84,14,FALSE),"")</f>
        <v/>
      </c>
      <c r="S1419" s="1932" t="str">
        <f t="shared" si="182"/>
        <v/>
      </c>
      <c r="T1419" s="1922">
        <f t="shared" si="187"/>
        <v>19.122093799546878</v>
      </c>
      <c r="U1419" s="1922">
        <f t="shared" si="185"/>
        <v>18.216497953007771</v>
      </c>
      <c r="V1419" s="1922">
        <f t="shared" si="186"/>
        <v>-3.6483066516747762</v>
      </c>
      <c r="W1419" s="2096">
        <f t="shared" si="183"/>
        <v>1.0497129497049997</v>
      </c>
      <c r="X1419" s="1987"/>
      <c r="Y1419" s="1988"/>
      <c r="AA1419" s="1990"/>
      <c r="AB1419" s="1991"/>
    </row>
    <row r="1420" spans="2:28" ht="16" thickBot="1" x14ac:dyDescent="0.25">
      <c r="B1420" s="1841">
        <f>B1413+1</f>
        <v>45</v>
      </c>
      <c r="C1420" s="2050">
        <v>44508</v>
      </c>
      <c r="D1420" s="1843">
        <v>120</v>
      </c>
      <c r="E1420" s="2322" t="s">
        <v>40</v>
      </c>
      <c r="F1420" s="2123" t="s">
        <v>323</v>
      </c>
      <c r="G1420" s="2052">
        <v>2.4479166666666666E-2</v>
      </c>
      <c r="H1420" s="2053">
        <v>6.13</v>
      </c>
      <c r="I1420" s="2054">
        <f t="shared" ref="I1420:I1483" si="188">IFERROR(G1420/H1420,"")</f>
        <v>3.9933387710712346E-3</v>
      </c>
      <c r="J1420" s="2055">
        <v>148</v>
      </c>
      <c r="K1420" s="2056">
        <v>39</v>
      </c>
      <c r="L1420" s="2057">
        <v>204</v>
      </c>
      <c r="M1420" s="2055">
        <v>19</v>
      </c>
      <c r="N1420" s="1852">
        <f t="shared" si="184"/>
        <v>1.0505222663193008</v>
      </c>
      <c r="O1420" s="2058" t="s">
        <v>302</v>
      </c>
      <c r="P1420" s="1854">
        <f>IFERROR(VLOOKUP(F1420,[1]Trainingsarten!$A$9:$N$84,12,FALSE),"")</f>
        <v>205</v>
      </c>
      <c r="Q1420" s="1855" t="s">
        <v>14</v>
      </c>
      <c r="R1420" s="2059">
        <f>IFERROR(VLOOKUP(F1420,[1]Trainingsarten!$A$9:$N$84,14,FALSE),"")</f>
        <v>224.4</v>
      </c>
      <c r="S1420" s="1856">
        <f t="shared" si="182"/>
        <v>1.3783783783783783</v>
      </c>
      <c r="T1420" s="1843">
        <f t="shared" si="187"/>
        <v>21.961794685325895</v>
      </c>
      <c r="U1420" s="1843">
        <f t="shared" si="185"/>
        <v>18.711343239840918</v>
      </c>
      <c r="V1420" s="1843">
        <f t="shared" si="186"/>
        <v>-0.90559584653910719</v>
      </c>
      <c r="W1420" s="2042">
        <f t="shared" si="183"/>
        <v>1.1737155587293162</v>
      </c>
      <c r="X1420" s="1987"/>
      <c r="Y1420" s="1988"/>
      <c r="AA1420" s="1990"/>
      <c r="AB1420" s="1991"/>
    </row>
    <row r="1421" spans="2:28" x14ac:dyDescent="0.2">
      <c r="B1421" s="1859" t="s">
        <v>26</v>
      </c>
      <c r="C1421" s="2060">
        <v>44509</v>
      </c>
      <c r="D1421" s="1989"/>
      <c r="E1421" s="2335"/>
      <c r="F1421" s="2124"/>
      <c r="G1421" s="2061"/>
      <c r="H1421" s="2062" t="str">
        <f>IFERROR(VLOOKUP(F1421,[1]Trainingsarten!$A$9:$K$84,10,FALSE),"")</f>
        <v/>
      </c>
      <c r="I1421" s="2063" t="str">
        <f t="shared" si="188"/>
        <v/>
      </c>
      <c r="J1421" s="2064"/>
      <c r="K1421" s="2065" t="str">
        <f>IFERROR(VLOOKUP(F1421,[1]Trainingsarten!$A$9:$K$84,11,FALSE),"0")</f>
        <v>0</v>
      </c>
      <c r="L1421" s="2066"/>
      <c r="M1421" s="2064"/>
      <c r="N1421" s="1919" t="str">
        <f t="shared" si="184"/>
        <v/>
      </c>
      <c r="O1421" s="2067"/>
      <c r="P1421" s="2068" t="str">
        <f>IFERROR(VLOOKUP(F1421,[1]Trainingsarten!$A$9:$N$84,12,FALSE),"")</f>
        <v/>
      </c>
      <c r="Q1421" s="2069" t="s">
        <v>14</v>
      </c>
      <c r="R1421" s="2070" t="str">
        <f>IFERROR(VLOOKUP(F1421,[1]Trainingsarten!$A$9:$N$84,14,FALSE),"")</f>
        <v/>
      </c>
      <c r="S1421" s="1991" t="str">
        <f t="shared" si="182"/>
        <v/>
      </c>
      <c r="T1421" s="1989">
        <f t="shared" si="187"/>
        <v>18.824395444565052</v>
      </c>
      <c r="U1421" s="1989">
        <f t="shared" si="185"/>
        <v>18.265835067463755</v>
      </c>
      <c r="V1421" s="1989">
        <f t="shared" si="186"/>
        <v>-3.2504514454849769</v>
      </c>
      <c r="W1421" s="2071">
        <f t="shared" si="183"/>
        <v>1.0305795149818384</v>
      </c>
      <c r="X1421" s="1987"/>
      <c r="Y1421" s="1988"/>
      <c r="AA1421" s="1990"/>
      <c r="AB1421" s="1991"/>
    </row>
    <row r="1422" spans="2:28" ht="16" thickBot="1" x14ac:dyDescent="0.25">
      <c r="B1422" s="33">
        <f>SUM(H1420:H1426)</f>
        <v>23.73</v>
      </c>
      <c r="C1422" s="2060">
        <v>44510</v>
      </c>
      <c r="D1422" s="1989">
        <v>121</v>
      </c>
      <c r="E1422" s="2335" t="s">
        <v>40</v>
      </c>
      <c r="F1422" s="2124" t="s">
        <v>323</v>
      </c>
      <c r="G1422" s="2061">
        <v>2.9849537037037036E-2</v>
      </c>
      <c r="H1422" s="2062">
        <v>7.87</v>
      </c>
      <c r="I1422" s="2063">
        <f t="shared" si="188"/>
        <v>3.7928255447315165E-3</v>
      </c>
      <c r="J1422" s="2064">
        <v>146</v>
      </c>
      <c r="K1422" s="2065">
        <v>53</v>
      </c>
      <c r="L1422" s="2066">
        <v>215</v>
      </c>
      <c r="M1422" s="2064">
        <v>19</v>
      </c>
      <c r="N1422" s="1919">
        <f t="shared" si="184"/>
        <v>1.0515750346109352</v>
      </c>
      <c r="O1422" s="2067" t="s">
        <v>310</v>
      </c>
      <c r="P1422" s="2068">
        <f>IFERROR(VLOOKUP(F1422,[1]Trainingsarten!$A$9:$N$84,12,FALSE),"")</f>
        <v>205</v>
      </c>
      <c r="Q1422" s="2069" t="s">
        <v>14</v>
      </c>
      <c r="R1422" s="2070">
        <f>IFERROR(VLOOKUP(F1422,[1]Trainingsarten!$A$9:$N$84,14,FALSE),"")</f>
        <v>224.4</v>
      </c>
      <c r="S1422" s="1991">
        <f t="shared" si="182"/>
        <v>1.4726027397260273</v>
      </c>
      <c r="T1422" s="1989">
        <f t="shared" si="187"/>
        <v>23.706624666770043</v>
      </c>
      <c r="U1422" s="1989">
        <f t="shared" si="185"/>
        <v>19.092838994428902</v>
      </c>
      <c r="V1422" s="1989">
        <f t="shared" si="186"/>
        <v>-0.55856037710129769</v>
      </c>
      <c r="W1422" s="2071">
        <f t="shared" si="183"/>
        <v>1.241650059149789</v>
      </c>
      <c r="X1422" s="1987"/>
      <c r="Y1422" s="1988"/>
      <c r="AA1422" s="1990"/>
      <c r="AB1422" s="1991"/>
    </row>
    <row r="1423" spans="2:28" x14ac:dyDescent="0.2">
      <c r="B1423" s="2072" t="s">
        <v>9</v>
      </c>
      <c r="C1423" s="2060">
        <v>44511</v>
      </c>
      <c r="D1423" s="1989"/>
      <c r="E1423" s="2335"/>
      <c r="F1423" s="2124"/>
      <c r="G1423" s="2061"/>
      <c r="H1423" s="2062" t="str">
        <f>IFERROR(VLOOKUP(F1423,[1]Trainingsarten!$A$9:$K$84,10,FALSE),"")</f>
        <v/>
      </c>
      <c r="I1423" s="2063" t="str">
        <f t="shared" si="188"/>
        <v/>
      </c>
      <c r="J1423" s="2064"/>
      <c r="K1423" s="2065" t="str">
        <f>IFERROR(VLOOKUP(F1423,[1]Trainingsarten!$A$9:$K$84,11,FALSE),"0")</f>
        <v>0</v>
      </c>
      <c r="L1423" s="2066"/>
      <c r="M1423" s="2064"/>
      <c r="N1423" s="1919" t="str">
        <f t="shared" si="184"/>
        <v/>
      </c>
      <c r="O1423" s="2067"/>
      <c r="P1423" s="2068" t="str">
        <f>IFERROR(VLOOKUP(F1423,[1]Trainingsarten!$A$9:$N$84,12,FALSE),"")</f>
        <v/>
      </c>
      <c r="Q1423" s="2069" t="s">
        <v>14</v>
      </c>
      <c r="R1423" s="2070" t="str">
        <f>IFERROR(VLOOKUP(F1423,[1]Trainingsarten!$A$9:$N$84,14,FALSE),"")</f>
        <v/>
      </c>
      <c r="S1423" s="1991" t="str">
        <f t="shared" si="182"/>
        <v/>
      </c>
      <c r="T1423" s="1989">
        <f t="shared" si="187"/>
        <v>20.319964000088607</v>
      </c>
      <c r="U1423" s="1989">
        <f t="shared" si="185"/>
        <v>18.638247589799644</v>
      </c>
      <c r="V1423" s="1989">
        <f t="shared" si="186"/>
        <v>-4.613785672341141</v>
      </c>
      <c r="W1423" s="2071">
        <f t="shared" si="183"/>
        <v>1.0902293202290829</v>
      </c>
      <c r="X1423" s="1987"/>
      <c r="Y1423" s="1988"/>
      <c r="AA1423" s="1990"/>
      <c r="AB1423" s="1991"/>
    </row>
    <row r="1424" spans="2:28" ht="16" thickBot="1" x14ac:dyDescent="0.25">
      <c r="B1424" s="2073">
        <f>SUM(K1420:K1426)</f>
        <v>157</v>
      </c>
      <c r="C1424" s="2060">
        <v>44512</v>
      </c>
      <c r="D1424" s="1989"/>
      <c r="E1424" s="2335"/>
      <c r="F1424" s="2124"/>
      <c r="G1424" s="2061"/>
      <c r="H1424" s="2062" t="str">
        <f>IFERROR(VLOOKUP(F1424,[1]Trainingsarten!$A$9:$K$84,10,FALSE),"")</f>
        <v/>
      </c>
      <c r="I1424" s="2063" t="str">
        <f t="shared" si="188"/>
        <v/>
      </c>
      <c r="J1424" s="2064"/>
      <c r="K1424" s="2065" t="str">
        <f>IFERROR(VLOOKUP(F1424,[1]Trainingsarten!$A$9:$K$84,11,FALSE),"0")</f>
        <v>0</v>
      </c>
      <c r="L1424" s="2066"/>
      <c r="M1424" s="2064"/>
      <c r="N1424" s="1919" t="str">
        <f t="shared" si="184"/>
        <v/>
      </c>
      <c r="O1424" s="2067"/>
      <c r="P1424" s="2068" t="str">
        <f>IFERROR(VLOOKUP(F1424,[1]Trainingsarten!$A$9:$N$84,12,FALSE),"")</f>
        <v/>
      </c>
      <c r="Q1424" s="2069" t="s">
        <v>14</v>
      </c>
      <c r="R1424" s="2070" t="str">
        <f>IFERROR(VLOOKUP(F1424,[1]Trainingsarten!$A$9:$N$84,14,FALSE),"")</f>
        <v/>
      </c>
      <c r="S1424" s="1991" t="str">
        <f t="shared" si="182"/>
        <v/>
      </c>
      <c r="T1424" s="1989">
        <f t="shared" si="187"/>
        <v>17.417112000075949</v>
      </c>
      <c r="U1424" s="1989">
        <f t="shared" si="185"/>
        <v>18.194479790042511</v>
      </c>
      <c r="V1424" s="1989">
        <f t="shared" si="186"/>
        <v>-1.6817164102889635</v>
      </c>
      <c r="W1424" s="2071">
        <f t="shared" si="183"/>
        <v>0.95727452507919464</v>
      </c>
      <c r="X1424" s="1987"/>
      <c r="Y1424" s="1988"/>
      <c r="AA1424" s="1990"/>
      <c r="AB1424" s="1991"/>
    </row>
    <row r="1425" spans="2:28" x14ac:dyDescent="0.2">
      <c r="B1425" s="2074" t="s">
        <v>27</v>
      </c>
      <c r="C1425" s="2060">
        <v>44513</v>
      </c>
      <c r="D1425" s="1989"/>
      <c r="E1425" s="2335"/>
      <c r="F1425" s="2124"/>
      <c r="G1425" s="2061"/>
      <c r="H1425" s="2062" t="str">
        <f>IFERROR(VLOOKUP(F1425,[1]Trainingsarten!$A$9:$K$84,10,FALSE),"")</f>
        <v/>
      </c>
      <c r="I1425" s="2063" t="str">
        <f t="shared" si="188"/>
        <v/>
      </c>
      <c r="J1425" s="2064"/>
      <c r="K1425" s="2065" t="str">
        <f>IFERROR(VLOOKUP(F1425,[1]Trainingsarten!$A$9:$K$84,11,FALSE),"0")</f>
        <v>0</v>
      </c>
      <c r="L1425" s="2066"/>
      <c r="M1425" s="2064"/>
      <c r="N1425" s="1919" t="str">
        <f t="shared" si="184"/>
        <v/>
      </c>
      <c r="O1425" s="2067"/>
      <c r="P1425" s="2068" t="str">
        <f>IFERROR(VLOOKUP(F1425,[1]Trainingsarten!$A$9:$N$84,12,FALSE),"")</f>
        <v/>
      </c>
      <c r="Q1425" s="2069" t="s">
        <v>14</v>
      </c>
      <c r="R1425" s="2070" t="str">
        <f>IFERROR(VLOOKUP(F1425,[1]Trainingsarten!$A$9:$N$84,14,FALSE),"")</f>
        <v/>
      </c>
      <c r="S1425" s="1991" t="str">
        <f t="shared" si="182"/>
        <v/>
      </c>
      <c r="T1425" s="1989">
        <f t="shared" si="187"/>
        <v>14.928953142922243</v>
      </c>
      <c r="U1425" s="1989">
        <f t="shared" si="185"/>
        <v>17.761277890279594</v>
      </c>
      <c r="V1425" s="1989">
        <f t="shared" si="186"/>
        <v>0.77736778996656142</v>
      </c>
      <c r="W1425" s="2071">
        <f t="shared" si="183"/>
        <v>0.84053372933782944</v>
      </c>
      <c r="X1425" s="1987"/>
      <c r="Y1425" s="1988"/>
      <c r="AA1425" s="1990"/>
      <c r="AB1425" s="1991"/>
    </row>
    <row r="1426" spans="2:28" ht="16" thickBot="1" x14ac:dyDescent="0.25">
      <c r="B1426" s="2126">
        <f>AVERAGE(W1420:W1426)</f>
        <v>1.0718865546377538</v>
      </c>
      <c r="C1426" s="2086">
        <v>44514</v>
      </c>
      <c r="D1426" s="1922">
        <v>122</v>
      </c>
      <c r="E1426" s="2326" t="s">
        <v>40</v>
      </c>
      <c r="F1426" s="1952" t="s">
        <v>283</v>
      </c>
      <c r="G1426" s="2087">
        <v>3.7685185185185183E-2</v>
      </c>
      <c r="H1426" s="2088">
        <v>9.73</v>
      </c>
      <c r="I1426" s="2089">
        <f t="shared" si="188"/>
        <v>3.873092002588405E-3</v>
      </c>
      <c r="J1426" s="1973">
        <v>146</v>
      </c>
      <c r="K1426" s="2090">
        <v>65</v>
      </c>
      <c r="L1426" s="2091">
        <v>211</v>
      </c>
      <c r="M1426" s="1973">
        <v>37</v>
      </c>
      <c r="N1426" s="1930">
        <f t="shared" si="184"/>
        <v>1.0538509917013084</v>
      </c>
      <c r="O1426" s="2092" t="s">
        <v>310</v>
      </c>
      <c r="P1426" s="2093">
        <f>IFERROR(VLOOKUP(F1426,[1]Trainingsarten!$A$9:$N$84,12,FALSE),"")</f>
        <v>205</v>
      </c>
      <c r="Q1426" s="2094" t="s">
        <v>14</v>
      </c>
      <c r="R1426" s="2095">
        <f>IFERROR(VLOOKUP(F1426,[1]Trainingsarten!$A$9:$N$84,14,FALSE),"")</f>
        <v>224.4</v>
      </c>
      <c r="S1426" s="1932">
        <f t="shared" si="182"/>
        <v>1.4452054794520548</v>
      </c>
      <c r="T1426" s="1922">
        <f t="shared" si="187"/>
        <v>22.081959836790496</v>
      </c>
      <c r="U1426" s="1922">
        <f t="shared" si="185"/>
        <v>18.886009369082462</v>
      </c>
      <c r="V1426" s="1922">
        <f t="shared" si="186"/>
        <v>2.832324747357351</v>
      </c>
      <c r="W1426" s="2096">
        <f t="shared" si="183"/>
        <v>1.1692231749572251</v>
      </c>
      <c r="X1426" s="1987"/>
      <c r="Y1426" s="1988"/>
      <c r="AA1426" s="1990"/>
      <c r="AB1426" s="1991"/>
    </row>
    <row r="1427" spans="2:28" ht="16" thickBot="1" x14ac:dyDescent="0.25">
      <c r="B1427" s="1841">
        <f>B1420+1</f>
        <v>46</v>
      </c>
      <c r="C1427" s="2050">
        <v>44515</v>
      </c>
      <c r="D1427" s="1843"/>
      <c r="E1427" s="2322"/>
      <c r="F1427" s="2123"/>
      <c r="G1427" s="2052"/>
      <c r="H1427" s="2053" t="str">
        <f>IFERROR(VLOOKUP(F1427,[1]Trainingsarten!$A$9:$K$84,10,FALSE),"")</f>
        <v/>
      </c>
      <c r="I1427" s="2054" t="str">
        <f t="shared" si="188"/>
        <v/>
      </c>
      <c r="J1427" s="2055"/>
      <c r="K1427" s="2056" t="str">
        <f>IFERROR(VLOOKUP(F1427,[1]Trainingsarten!$A$9:$K$84,11,FALSE),"0")</f>
        <v>0</v>
      </c>
      <c r="L1427" s="2057"/>
      <c r="M1427" s="2055"/>
      <c r="N1427" s="1852" t="str">
        <f t="shared" si="184"/>
        <v/>
      </c>
      <c r="O1427" s="2058"/>
      <c r="P1427" s="1854" t="str">
        <f>IFERROR(VLOOKUP(F1427,[1]Trainingsarten!$A$9:$N$84,12,FALSE),"")</f>
        <v/>
      </c>
      <c r="Q1427" s="1855" t="s">
        <v>14</v>
      </c>
      <c r="R1427" s="2059" t="str">
        <f>IFERROR(VLOOKUP(F1427,[1]Trainingsarten!$A$9:$N$84,14,FALSE),"")</f>
        <v/>
      </c>
      <c r="S1427" s="1856" t="str">
        <f t="shared" si="182"/>
        <v/>
      </c>
      <c r="T1427" s="1843">
        <f t="shared" si="187"/>
        <v>18.927394145820426</v>
      </c>
      <c r="U1427" s="1843">
        <f t="shared" si="185"/>
        <v>18.436342479342404</v>
      </c>
      <c r="V1427" s="1843">
        <f t="shared" si="186"/>
        <v>-3.1959504677080339</v>
      </c>
      <c r="W1427" s="2042">
        <f t="shared" si="183"/>
        <v>1.0266349828892709</v>
      </c>
      <c r="X1427" s="1987"/>
      <c r="Y1427" s="1988"/>
      <c r="AA1427" s="1990"/>
      <c r="AB1427" s="1991"/>
    </row>
    <row r="1428" spans="2:28" x14ac:dyDescent="0.2">
      <c r="B1428" s="1859" t="s">
        <v>26</v>
      </c>
      <c r="C1428" s="2060">
        <v>44516</v>
      </c>
      <c r="D1428" s="1989"/>
      <c r="E1428" s="2335"/>
      <c r="F1428" s="2124"/>
      <c r="G1428" s="2061"/>
      <c r="H1428" s="2062" t="str">
        <f>IFERROR(VLOOKUP(F1428,[1]Trainingsarten!$A$9:$K$84,10,FALSE),"")</f>
        <v/>
      </c>
      <c r="I1428" s="2063" t="str">
        <f t="shared" si="188"/>
        <v/>
      </c>
      <c r="J1428" s="2064"/>
      <c r="K1428" s="2065" t="str">
        <f>IFERROR(VLOOKUP(F1428,[1]Trainingsarten!$A$9:$K$84,11,FALSE),"0")</f>
        <v>0</v>
      </c>
      <c r="L1428" s="2066"/>
      <c r="M1428" s="2064"/>
      <c r="N1428" s="1919" t="str">
        <f t="shared" si="184"/>
        <v/>
      </c>
      <c r="O1428" s="2067"/>
      <c r="P1428" s="2068" t="str">
        <f>IFERROR(VLOOKUP(F1428,[1]Trainingsarten!$A$9:$N$84,12,FALSE),"")</f>
        <v/>
      </c>
      <c r="Q1428" s="2069" t="s">
        <v>14</v>
      </c>
      <c r="R1428" s="2070" t="str">
        <f>IFERROR(VLOOKUP(F1428,[1]Trainingsarten!$A$9:$N$84,14,FALSE),"")</f>
        <v/>
      </c>
      <c r="S1428" s="1991" t="str">
        <f t="shared" si="182"/>
        <v/>
      </c>
      <c r="T1428" s="1989">
        <f t="shared" si="187"/>
        <v>16.223480696417507</v>
      </c>
      <c r="U1428" s="1989">
        <f t="shared" si="185"/>
        <v>17.997381944119965</v>
      </c>
      <c r="V1428" s="1989">
        <f t="shared" si="186"/>
        <v>-0.49105166647802179</v>
      </c>
      <c r="W1428" s="2071">
        <f t="shared" si="183"/>
        <v>0.90143559473204271</v>
      </c>
      <c r="X1428" s="1987"/>
      <c r="Y1428" s="1988"/>
      <c r="AA1428" s="1990"/>
      <c r="AB1428" s="1991"/>
    </row>
    <row r="1429" spans="2:28" ht="16" thickBot="1" x14ac:dyDescent="0.25">
      <c r="B1429" s="33">
        <f>SUM(H1427:H1433)</f>
        <v>16.560000000000002</v>
      </c>
      <c r="C1429" s="2060">
        <v>44517</v>
      </c>
      <c r="D1429" s="1989"/>
      <c r="E1429" s="2335"/>
      <c r="F1429" s="2124"/>
      <c r="G1429" s="2061"/>
      <c r="H1429" s="2062" t="str">
        <f>IFERROR(VLOOKUP(F1429,[1]Trainingsarten!$A$9:$K$84,10,FALSE),"")</f>
        <v/>
      </c>
      <c r="I1429" s="2063" t="str">
        <f t="shared" si="188"/>
        <v/>
      </c>
      <c r="J1429" s="2064"/>
      <c r="K1429" s="2065" t="str">
        <f>IFERROR(VLOOKUP(F1429,[1]Trainingsarten!$A$9:$K$84,11,FALSE),"0")</f>
        <v>0</v>
      </c>
      <c r="L1429" s="2066"/>
      <c r="M1429" s="2064"/>
      <c r="N1429" s="1919" t="str">
        <f t="shared" si="184"/>
        <v/>
      </c>
      <c r="O1429" s="2067"/>
      <c r="P1429" s="2068" t="str">
        <f>IFERROR(VLOOKUP(F1429,[1]Trainingsarten!$A$9:$N$84,12,FALSE),"")</f>
        <v/>
      </c>
      <c r="Q1429" s="2069" t="s">
        <v>14</v>
      </c>
      <c r="R1429" s="2070" t="str">
        <f>IFERROR(VLOOKUP(F1429,[1]Trainingsarten!$A$9:$N$84,14,FALSE),"")</f>
        <v/>
      </c>
      <c r="S1429" s="1991" t="str">
        <f t="shared" ref="S1429:S1492" si="189">IFERROR(L1429/J1429,"")</f>
        <v/>
      </c>
      <c r="T1429" s="1989">
        <f t="shared" si="187"/>
        <v>13.905840596929291</v>
      </c>
      <c r="U1429" s="1989">
        <f t="shared" si="185"/>
        <v>17.568872850212347</v>
      </c>
      <c r="V1429" s="1989">
        <f t="shared" si="186"/>
        <v>1.7739012477024581</v>
      </c>
      <c r="W1429" s="2071">
        <f t="shared" si="183"/>
        <v>0.79150442464276916</v>
      </c>
      <c r="X1429" s="1987"/>
      <c r="Y1429" s="1988"/>
      <c r="AA1429" s="1990"/>
      <c r="AB1429" s="1991"/>
    </row>
    <row r="1430" spans="2:28" x14ac:dyDescent="0.2">
      <c r="B1430" s="2072" t="s">
        <v>9</v>
      </c>
      <c r="C1430" s="2060">
        <v>44518</v>
      </c>
      <c r="D1430" s="1989"/>
      <c r="E1430" s="2335"/>
      <c r="F1430" s="2124"/>
      <c r="G1430" s="2061"/>
      <c r="H1430" s="2062" t="str">
        <f>IFERROR(VLOOKUP(F1430,[1]Trainingsarten!$A$9:$K$84,10,FALSE),"")</f>
        <v/>
      </c>
      <c r="I1430" s="2063" t="str">
        <f t="shared" si="188"/>
        <v/>
      </c>
      <c r="J1430" s="2064"/>
      <c r="K1430" s="2065" t="str">
        <f>IFERROR(VLOOKUP(F1430,[1]Trainingsarten!$A$9:$K$84,11,FALSE),"0")</f>
        <v>0</v>
      </c>
      <c r="L1430" s="2066"/>
      <c r="M1430" s="2064"/>
      <c r="N1430" s="1919" t="str">
        <f t="shared" si="184"/>
        <v/>
      </c>
      <c r="O1430" s="2067"/>
      <c r="P1430" s="2068" t="str">
        <f>IFERROR(VLOOKUP(F1430,[1]Trainingsarten!$A$9:$N$84,12,FALSE),"")</f>
        <v/>
      </c>
      <c r="Q1430" s="2069" t="s">
        <v>14</v>
      </c>
      <c r="R1430" s="2070" t="str">
        <f>IFERROR(VLOOKUP(F1430,[1]Trainingsarten!$A$9:$N$84,14,FALSE),"")</f>
        <v/>
      </c>
      <c r="S1430" s="1991" t="str">
        <f t="shared" si="189"/>
        <v/>
      </c>
      <c r="T1430" s="1989">
        <f t="shared" si="187"/>
        <v>11.919291940225106</v>
      </c>
      <c r="U1430" s="1989">
        <f t="shared" si="185"/>
        <v>17.150566353778721</v>
      </c>
      <c r="V1430" s="1989">
        <f t="shared" si="186"/>
        <v>3.6630322532830561</v>
      </c>
      <c r="W1430" s="2071">
        <f t="shared" si="183"/>
        <v>0.69497949480828503</v>
      </c>
      <c r="X1430" s="1987"/>
      <c r="Y1430" s="1988"/>
      <c r="AA1430" s="1990"/>
      <c r="AB1430" s="1991"/>
    </row>
    <row r="1431" spans="2:28" ht="16" thickBot="1" x14ac:dyDescent="0.25">
      <c r="B1431" s="2073">
        <f>SUM(K1427:K1433)</f>
        <v>106</v>
      </c>
      <c r="C1431" s="2060">
        <v>44519</v>
      </c>
      <c r="D1431" s="1989">
        <v>123</v>
      </c>
      <c r="E1431" s="2335" t="s">
        <v>40</v>
      </c>
      <c r="F1431" s="2124" t="s">
        <v>323</v>
      </c>
      <c r="G1431" s="2061">
        <v>2.4351851851851857E-2</v>
      </c>
      <c r="H1431" s="2062">
        <v>6.16</v>
      </c>
      <c r="I1431" s="2063">
        <f t="shared" si="188"/>
        <v>3.9532227032227042E-3</v>
      </c>
      <c r="J1431" s="2064">
        <v>138</v>
      </c>
      <c r="K1431" s="2065">
        <v>40</v>
      </c>
      <c r="L1431" s="2066">
        <v>206</v>
      </c>
      <c r="M1431" s="2064">
        <v>17</v>
      </c>
      <c r="N1431" s="1919">
        <f t="shared" si="184"/>
        <v>1.050164760612522</v>
      </c>
      <c r="O1431" s="2067" t="s">
        <v>310</v>
      </c>
      <c r="P1431" s="2068">
        <f>IFERROR(VLOOKUP(F1431,[1]Trainingsarten!$A$9:$N$84,12,FALSE),"")</f>
        <v>205</v>
      </c>
      <c r="Q1431" s="2069" t="s">
        <v>14</v>
      </c>
      <c r="R1431" s="2070">
        <f>IFERROR(VLOOKUP(F1431,[1]Trainingsarten!$A$9:$N$84,14,FALSE),"")</f>
        <v>224.4</v>
      </c>
      <c r="S1431" s="1991">
        <f t="shared" si="189"/>
        <v>1.4927536231884058</v>
      </c>
      <c r="T1431" s="1989">
        <f t="shared" si="187"/>
        <v>15.930821663050089</v>
      </c>
      <c r="U1431" s="1989">
        <f t="shared" si="185"/>
        <v>17.694600488212561</v>
      </c>
      <c r="V1431" s="1989">
        <f t="shared" si="186"/>
        <v>5.2312744135536153</v>
      </c>
      <c r="W1431" s="2071">
        <f t="shared" si="183"/>
        <v>0.90032107103308545</v>
      </c>
      <c r="X1431" s="1987"/>
      <c r="Y1431" s="1988"/>
      <c r="AA1431" s="1990"/>
      <c r="AB1431" s="1991"/>
    </row>
    <row r="1432" spans="2:28" x14ac:dyDescent="0.2">
      <c r="B1432" s="2074" t="s">
        <v>27</v>
      </c>
      <c r="C1432" s="2060">
        <v>44520</v>
      </c>
      <c r="D1432" s="1989"/>
      <c r="E1432" s="2335"/>
      <c r="F1432" s="2124"/>
      <c r="G1432" s="2061"/>
      <c r="H1432" s="2062" t="str">
        <f>IFERROR(VLOOKUP(F1432,[1]Trainingsarten!$A$9:$K$84,10,FALSE),"")</f>
        <v/>
      </c>
      <c r="I1432" s="2063" t="str">
        <f t="shared" si="188"/>
        <v/>
      </c>
      <c r="J1432" s="2064"/>
      <c r="K1432" s="2065" t="str">
        <f>IFERROR(VLOOKUP(F1432,[1]Trainingsarten!$A$9:$K$84,11,FALSE),"0")</f>
        <v>0</v>
      </c>
      <c r="L1432" s="2066"/>
      <c r="M1432" s="2064"/>
      <c r="N1432" s="1919" t="str">
        <f t="shared" si="184"/>
        <v/>
      </c>
      <c r="O1432" s="2067"/>
      <c r="P1432" s="2068" t="str">
        <f>IFERROR(VLOOKUP(F1432,[1]Trainingsarten!$A$9:$N$84,12,FALSE),"")</f>
        <v/>
      </c>
      <c r="Q1432" s="2069" t="s">
        <v>14</v>
      </c>
      <c r="R1432" s="2070" t="str">
        <f>IFERROR(VLOOKUP(F1432,[1]Trainingsarten!$A$9:$N$84,14,FALSE),"")</f>
        <v/>
      </c>
      <c r="S1432" s="1991" t="str">
        <f t="shared" si="189"/>
        <v/>
      </c>
      <c r="T1432" s="1989">
        <f t="shared" si="187"/>
        <v>13.654989996900078</v>
      </c>
      <c r="U1432" s="1989">
        <f t="shared" si="185"/>
        <v>17.273300476588453</v>
      </c>
      <c r="V1432" s="1989">
        <f t="shared" si="186"/>
        <v>1.763778825162472</v>
      </c>
      <c r="W1432" s="2071">
        <f t="shared" si="183"/>
        <v>0.79052581846807501</v>
      </c>
      <c r="X1432" s="1987"/>
      <c r="Y1432" s="1988"/>
      <c r="AA1432" s="1990"/>
      <c r="AB1432" s="1991"/>
    </row>
    <row r="1433" spans="2:28" ht="16" thickBot="1" x14ac:dyDescent="0.25">
      <c r="B1433" s="2126">
        <f>AVERAGE(W1427:W1433)</f>
        <v>0.89312014149945618</v>
      </c>
      <c r="C1433" s="2086">
        <v>44521</v>
      </c>
      <c r="D1433" s="1922">
        <v>124</v>
      </c>
      <c r="E1433" s="2326" t="s">
        <v>288</v>
      </c>
      <c r="F1433" s="1952" t="s">
        <v>283</v>
      </c>
      <c r="G1433" s="2087">
        <v>4.1701388888888885E-2</v>
      </c>
      <c r="H1433" s="2088">
        <v>10.4</v>
      </c>
      <c r="I1433" s="2089">
        <f t="shared" si="188"/>
        <v>4.0097489316239313E-3</v>
      </c>
      <c r="J1433" s="1973">
        <v>142</v>
      </c>
      <c r="K1433" s="2090">
        <v>66</v>
      </c>
      <c r="L1433" s="2091">
        <v>202</v>
      </c>
      <c r="M1433" s="1973">
        <v>27</v>
      </c>
      <c r="N1433" s="1930">
        <f t="shared" si="184"/>
        <v>1.0444977037887484</v>
      </c>
      <c r="O1433" s="2092" t="s">
        <v>310</v>
      </c>
      <c r="P1433" s="2093">
        <f>IFERROR(VLOOKUP(F1433,[1]Trainingsarten!$A$9:$N$84,12,FALSE),"")</f>
        <v>205</v>
      </c>
      <c r="Q1433" s="2094" t="s">
        <v>14</v>
      </c>
      <c r="R1433" s="2095">
        <f>IFERROR(VLOOKUP(F1433,[1]Trainingsarten!$A$9:$N$84,14,FALSE),"")</f>
        <v>224.4</v>
      </c>
      <c r="S1433" s="1932">
        <f t="shared" si="189"/>
        <v>1.4225352112676057</v>
      </c>
      <c r="T1433" s="1922">
        <f t="shared" si="187"/>
        <v>21.132848568771493</v>
      </c>
      <c r="U1433" s="1922">
        <f t="shared" si="185"/>
        <v>18.433459989050633</v>
      </c>
      <c r="V1433" s="1922">
        <f t="shared" si="186"/>
        <v>3.6183104796883754</v>
      </c>
      <c r="W1433" s="2096">
        <f t="shared" si="183"/>
        <v>1.1464396039226645</v>
      </c>
      <c r="X1433" s="1987"/>
      <c r="Y1433" s="1988"/>
      <c r="AA1433" s="1990"/>
      <c r="AB1433" s="1991"/>
    </row>
    <row r="1434" spans="2:28" ht="16" thickBot="1" x14ac:dyDescent="0.25">
      <c r="B1434" s="1841">
        <f>B1427+1</f>
        <v>47</v>
      </c>
      <c r="C1434" s="2050">
        <v>44522</v>
      </c>
      <c r="D1434" s="1843"/>
      <c r="E1434" s="2322"/>
      <c r="F1434" s="2123"/>
      <c r="G1434" s="2052"/>
      <c r="H1434" s="2053" t="str">
        <f>IFERROR(VLOOKUP(F1434,[1]Trainingsarten!$A$9:$K$84,10,FALSE),"")</f>
        <v/>
      </c>
      <c r="I1434" s="2054" t="str">
        <f t="shared" si="188"/>
        <v/>
      </c>
      <c r="J1434" s="2055"/>
      <c r="K1434" s="2056" t="str">
        <f>IFERROR(VLOOKUP(F1434,[1]Trainingsarten!$A$9:$K$84,11,FALSE),"0")</f>
        <v>0</v>
      </c>
      <c r="L1434" s="2057"/>
      <c r="M1434" s="2055"/>
      <c r="N1434" s="1852" t="str">
        <f t="shared" si="184"/>
        <v/>
      </c>
      <c r="O1434" s="2058"/>
      <c r="P1434" s="1854" t="str">
        <f>IFERROR(VLOOKUP(F1434,[1]Trainingsarten!$A$9:$N$84,12,FALSE),"")</f>
        <v/>
      </c>
      <c r="Q1434" s="1855" t="s">
        <v>14</v>
      </c>
      <c r="R1434" s="2059" t="str">
        <f>IFERROR(VLOOKUP(F1434,[1]Trainingsarten!$A$9:$N$84,14,FALSE),"")</f>
        <v/>
      </c>
      <c r="S1434" s="1856" t="str">
        <f t="shared" si="189"/>
        <v/>
      </c>
      <c r="T1434" s="1843">
        <f t="shared" si="187"/>
        <v>18.113870201804136</v>
      </c>
      <c r="U1434" s="1843">
        <f t="shared" si="185"/>
        <v>17.994568084549428</v>
      </c>
      <c r="V1434" s="1843">
        <f t="shared" si="186"/>
        <v>-2.6993885797208605</v>
      </c>
      <c r="W1434" s="2042">
        <f t="shared" si="183"/>
        <v>1.0066298961272175</v>
      </c>
      <c r="X1434" s="1987"/>
      <c r="Y1434" s="1988"/>
      <c r="AA1434" s="1990"/>
      <c r="AB1434" s="1991"/>
    </row>
    <row r="1435" spans="2:28" x14ac:dyDescent="0.2">
      <c r="B1435" s="1859" t="s">
        <v>26</v>
      </c>
      <c r="C1435" s="2060">
        <v>44523</v>
      </c>
      <c r="D1435" s="1989">
        <v>125</v>
      </c>
      <c r="E1435" s="2335" t="s">
        <v>40</v>
      </c>
      <c r="F1435" s="2124" t="s">
        <v>283</v>
      </c>
      <c r="G1435" s="2061">
        <v>3.9247685185185184E-2</v>
      </c>
      <c r="H1435" s="2062">
        <v>10.6</v>
      </c>
      <c r="I1435" s="2063">
        <f t="shared" si="188"/>
        <v>3.7026118099231305E-3</v>
      </c>
      <c r="J1435" s="2064">
        <v>146</v>
      </c>
      <c r="K1435" s="2065">
        <v>75</v>
      </c>
      <c r="L1435" s="2066">
        <v>217</v>
      </c>
      <c r="M1435" s="2064">
        <v>39</v>
      </c>
      <c r="N1435" s="1919">
        <f t="shared" si="184"/>
        <v>1.0361123627147282</v>
      </c>
      <c r="O1435" s="2067" t="s">
        <v>287</v>
      </c>
      <c r="P1435" s="2068">
        <f>IFERROR(VLOOKUP(F1435,[1]Trainingsarten!$A$9:$N$84,12,FALSE),"")</f>
        <v>205</v>
      </c>
      <c r="Q1435" s="2069" t="s">
        <v>14</v>
      </c>
      <c r="R1435" s="2070">
        <f>IFERROR(VLOOKUP(F1435,[1]Trainingsarten!$A$9:$N$84,14,FALSE),"")</f>
        <v>224.4</v>
      </c>
      <c r="S1435" s="1991">
        <f t="shared" si="189"/>
        <v>1.4863013698630136</v>
      </c>
      <c r="T1435" s="1989">
        <f t="shared" si="187"/>
        <v>26.240460172974977</v>
      </c>
      <c r="U1435" s="1989">
        <f t="shared" si="185"/>
        <v>19.351840273012538</v>
      </c>
      <c r="V1435" s="1989">
        <f t="shared" si="186"/>
        <v>-0.11930211725470841</v>
      </c>
      <c r="W1435" s="2071">
        <f t="shared" si="183"/>
        <v>1.3559671743244537</v>
      </c>
      <c r="X1435" s="1987"/>
      <c r="Y1435" s="1988"/>
      <c r="AA1435" s="1990"/>
      <c r="AB1435" s="1991"/>
    </row>
    <row r="1436" spans="2:28" ht="16" thickBot="1" x14ac:dyDescent="0.25">
      <c r="B1436" s="33">
        <f>SUM(H1434:H1440)</f>
        <v>35.099999999999994</v>
      </c>
      <c r="C1436" s="2060">
        <v>44524</v>
      </c>
      <c r="D1436" s="1989"/>
      <c r="E1436" s="2335"/>
      <c r="F1436" s="2124"/>
      <c r="G1436" s="2061"/>
      <c r="H1436" s="2062" t="str">
        <f>IFERROR(VLOOKUP(F1436,[1]Trainingsarten!$A$9:$K$84,10,FALSE),"")</f>
        <v/>
      </c>
      <c r="I1436" s="2063" t="str">
        <f t="shared" si="188"/>
        <v/>
      </c>
      <c r="J1436" s="2064"/>
      <c r="K1436" s="2065" t="str">
        <f>IFERROR(VLOOKUP(F1436,[1]Trainingsarten!$A$9:$K$84,11,FALSE),"0")</f>
        <v>0</v>
      </c>
      <c r="L1436" s="2066"/>
      <c r="M1436" s="2064"/>
      <c r="N1436" s="1919" t="str">
        <f t="shared" si="184"/>
        <v/>
      </c>
      <c r="O1436" s="2067"/>
      <c r="P1436" s="2068" t="str">
        <f>IFERROR(VLOOKUP(F1436,[1]Trainingsarten!$A$9:$N$84,12,FALSE),"")</f>
        <v/>
      </c>
      <c r="Q1436" s="2069" t="s">
        <v>14</v>
      </c>
      <c r="R1436" s="2070" t="str">
        <f>IFERROR(VLOOKUP(F1436,[1]Trainingsarten!$A$9:$N$84,14,FALSE),"")</f>
        <v/>
      </c>
      <c r="S1436" s="1991" t="str">
        <f t="shared" si="189"/>
        <v/>
      </c>
      <c r="T1436" s="1989">
        <f t="shared" si="187"/>
        <v>22.491823005407124</v>
      </c>
      <c r="U1436" s="1989">
        <f t="shared" si="185"/>
        <v>18.891082171274146</v>
      </c>
      <c r="V1436" s="1989">
        <f t="shared" si="186"/>
        <v>-6.8886198999624391</v>
      </c>
      <c r="W1436" s="2071">
        <f t="shared" si="183"/>
        <v>1.1906053237970813</v>
      </c>
      <c r="X1436" s="1987"/>
      <c r="Y1436" s="1988"/>
      <c r="AA1436" s="1990"/>
      <c r="AB1436" s="1991"/>
    </row>
    <row r="1437" spans="2:28" x14ac:dyDescent="0.2">
      <c r="B1437" s="2072" t="s">
        <v>9</v>
      </c>
      <c r="C1437" s="2060">
        <v>44525</v>
      </c>
      <c r="D1437" s="1989"/>
      <c r="E1437" s="2335"/>
      <c r="F1437" s="2124"/>
      <c r="G1437" s="2061"/>
      <c r="H1437" s="2062" t="str">
        <f>IFERROR(VLOOKUP(F1437,[1]Trainingsarten!$A$9:$K$84,10,FALSE),"")</f>
        <v/>
      </c>
      <c r="I1437" s="2063" t="str">
        <f t="shared" si="188"/>
        <v/>
      </c>
      <c r="J1437" s="2064"/>
      <c r="K1437" s="2065" t="str">
        <f>IFERROR(VLOOKUP(F1437,[1]Trainingsarten!$A$9:$K$84,11,FALSE),"0")</f>
        <v>0</v>
      </c>
      <c r="L1437" s="2066"/>
      <c r="M1437" s="2064"/>
      <c r="N1437" s="1919" t="str">
        <f t="shared" si="184"/>
        <v/>
      </c>
      <c r="O1437" s="2067"/>
      <c r="P1437" s="2068" t="str">
        <f>IFERROR(VLOOKUP(F1437,[1]Trainingsarten!$A$9:$N$84,12,FALSE),"")</f>
        <v/>
      </c>
      <c r="Q1437" s="2069" t="s">
        <v>14</v>
      </c>
      <c r="R1437" s="2070" t="str">
        <f>IFERROR(VLOOKUP(F1437,[1]Trainingsarten!$A$9:$N$84,14,FALSE),"")</f>
        <v/>
      </c>
      <c r="S1437" s="1991" t="str">
        <f t="shared" si="189"/>
        <v/>
      </c>
      <c r="T1437" s="1989">
        <f t="shared" si="187"/>
        <v>19.278705433206106</v>
      </c>
      <c r="U1437" s="1989">
        <f t="shared" si="185"/>
        <v>18.441294500529523</v>
      </c>
      <c r="V1437" s="1989">
        <f t="shared" si="186"/>
        <v>-3.6007408341329779</v>
      </c>
      <c r="W1437" s="2071">
        <f t="shared" si="183"/>
        <v>1.0454095526023153</v>
      </c>
      <c r="X1437" s="1987"/>
      <c r="Y1437" s="1988"/>
      <c r="AA1437" s="1990"/>
      <c r="AB1437" s="1991"/>
    </row>
    <row r="1438" spans="2:28" ht="16" thickBot="1" x14ac:dyDescent="0.25">
      <c r="B1438" s="2073">
        <f>SUM(K1434:K1440)</f>
        <v>234</v>
      </c>
      <c r="C1438" s="2060">
        <v>44526</v>
      </c>
      <c r="D1438" s="1989">
        <v>126</v>
      </c>
      <c r="E1438" s="2335" t="s">
        <v>288</v>
      </c>
      <c r="F1438" s="2124" t="s">
        <v>283</v>
      </c>
      <c r="G1438" s="2061">
        <v>4.8564814814814818E-2</v>
      </c>
      <c r="H1438" s="2062">
        <v>11.8</v>
      </c>
      <c r="I1438" s="2063">
        <f t="shared" si="188"/>
        <v>4.1156622724419336E-3</v>
      </c>
      <c r="J1438" s="2064">
        <v>141</v>
      </c>
      <c r="K1438" s="2065">
        <v>72</v>
      </c>
      <c r="L1438" s="2066">
        <v>196</v>
      </c>
      <c r="M1438" s="2064">
        <v>45</v>
      </c>
      <c r="N1438" s="1919">
        <f t="shared" si="184"/>
        <v>1.0402428535289654</v>
      </c>
      <c r="O1438" s="2067" t="s">
        <v>302</v>
      </c>
      <c r="P1438" s="2068">
        <f>IFERROR(VLOOKUP(F1438,[1]Trainingsarten!$A$9:$N$84,12,FALSE),"")</f>
        <v>205</v>
      </c>
      <c r="Q1438" s="2069" t="s">
        <v>14</v>
      </c>
      <c r="R1438" s="2070">
        <f>IFERROR(VLOOKUP(F1438,[1]Trainingsarten!$A$9:$N$84,14,FALSE),"")</f>
        <v>224.4</v>
      </c>
      <c r="S1438" s="1991">
        <f t="shared" si="189"/>
        <v>1.3900709219858156</v>
      </c>
      <c r="T1438" s="1989">
        <f t="shared" si="187"/>
        <v>26.81031894274809</v>
      </c>
      <c r="U1438" s="1989">
        <f t="shared" si="185"/>
        <v>19.716501774326439</v>
      </c>
      <c r="V1438" s="1989">
        <f t="shared" si="186"/>
        <v>-0.83741093267658329</v>
      </c>
      <c r="W1438" s="2071">
        <f t="shared" si="183"/>
        <v>1.3597908619701879</v>
      </c>
      <c r="X1438" s="1987"/>
      <c r="Y1438" s="1988"/>
      <c r="AA1438" s="1990"/>
      <c r="AB1438" s="1991"/>
    </row>
    <row r="1439" spans="2:28" x14ac:dyDescent="0.2">
      <c r="B1439" s="2074" t="s">
        <v>27</v>
      </c>
      <c r="C1439" s="2060">
        <v>44527</v>
      </c>
      <c r="D1439" s="1989"/>
      <c r="E1439" s="2335"/>
      <c r="F1439" s="2124"/>
      <c r="G1439" s="2061"/>
      <c r="H1439" s="2062" t="str">
        <f>IFERROR(VLOOKUP(F1439,[1]Trainingsarten!$A$9:$K$84,10,FALSE),"")</f>
        <v/>
      </c>
      <c r="I1439" s="2063" t="str">
        <f t="shared" si="188"/>
        <v/>
      </c>
      <c r="J1439" s="2064"/>
      <c r="K1439" s="2065" t="str">
        <f>IFERROR(VLOOKUP(F1439,[1]Trainingsarten!$A$9:$K$84,11,FALSE),"0")</f>
        <v>0</v>
      </c>
      <c r="L1439" s="2066"/>
      <c r="M1439" s="2064"/>
      <c r="N1439" s="1919" t="str">
        <f t="shared" si="184"/>
        <v/>
      </c>
      <c r="O1439" s="2067"/>
      <c r="P1439" s="2068" t="str">
        <f>IFERROR(VLOOKUP(F1439,[1]Trainingsarten!$A$9:$N$84,12,FALSE),"")</f>
        <v/>
      </c>
      <c r="Q1439" s="2069" t="s">
        <v>14</v>
      </c>
      <c r="R1439" s="2070" t="str">
        <f>IFERROR(VLOOKUP(F1439,[1]Trainingsarten!$A$9:$N$84,14,FALSE),"")</f>
        <v/>
      </c>
      <c r="S1439" s="1991" t="str">
        <f t="shared" si="189"/>
        <v/>
      </c>
      <c r="T1439" s="1989">
        <f t="shared" si="187"/>
        <v>22.980273379498364</v>
      </c>
      <c r="U1439" s="1989">
        <f t="shared" si="185"/>
        <v>19.247061255890095</v>
      </c>
      <c r="V1439" s="1989">
        <f t="shared" si="186"/>
        <v>-7.0938171684216513</v>
      </c>
      <c r="W1439" s="2071">
        <f t="shared" si="183"/>
        <v>1.1939627080713846</v>
      </c>
      <c r="X1439" s="1987"/>
      <c r="Y1439" s="1988"/>
      <c r="AA1439" s="1990"/>
      <c r="AB1439" s="1991"/>
    </row>
    <row r="1440" spans="2:28" ht="16" thickBot="1" x14ac:dyDescent="0.25">
      <c r="B1440" s="2126">
        <f>AVERAGE(W1434:W1440)</f>
        <v>1.2417747193923092</v>
      </c>
      <c r="C1440" s="2086">
        <v>44528</v>
      </c>
      <c r="D1440" s="1922">
        <v>127</v>
      </c>
      <c r="E1440" s="2326" t="s">
        <v>40</v>
      </c>
      <c r="F1440" s="1952" t="s">
        <v>283</v>
      </c>
      <c r="G1440" s="2087">
        <v>4.701388888888889E-2</v>
      </c>
      <c r="H1440" s="2088">
        <v>12.7</v>
      </c>
      <c r="I1440" s="2089">
        <f t="shared" si="188"/>
        <v>3.7018810148731411E-3</v>
      </c>
      <c r="J1440" s="1973">
        <v>150</v>
      </c>
      <c r="K1440" s="2090">
        <v>87</v>
      </c>
      <c r="L1440" s="2091">
        <v>221</v>
      </c>
      <c r="M1440" s="1973">
        <v>44</v>
      </c>
      <c r="N1440" s="1930">
        <f t="shared" si="184"/>
        <v>1.0550029380655777</v>
      </c>
      <c r="O1440" s="2092" t="s">
        <v>310</v>
      </c>
      <c r="P1440" s="2093">
        <f>IFERROR(VLOOKUP(F1440,[1]Trainingsarten!$A$9:$N$84,12,FALSE),"")</f>
        <v>205</v>
      </c>
      <c r="Q1440" s="2094" t="s">
        <v>14</v>
      </c>
      <c r="R1440" s="2095">
        <f>IFERROR(VLOOKUP(F1440,[1]Trainingsarten!$A$9:$N$84,14,FALSE),"")</f>
        <v>224.4</v>
      </c>
      <c r="S1440" s="1932">
        <f t="shared" si="189"/>
        <v>1.4733333333333334</v>
      </c>
      <c r="T1440" s="1922">
        <f t="shared" si="187"/>
        <v>32.125948610998599</v>
      </c>
      <c r="U1440" s="1922">
        <f t="shared" si="185"/>
        <v>20.860226464083187</v>
      </c>
      <c r="V1440" s="1922">
        <f t="shared" si="186"/>
        <v>-3.7332121236082685</v>
      </c>
      <c r="W1440" s="2096">
        <f t="shared" si="183"/>
        <v>1.5400575188535253</v>
      </c>
      <c r="X1440" s="1987"/>
      <c r="Y1440" s="1988"/>
      <c r="AA1440" s="1990"/>
      <c r="AB1440" s="1991"/>
    </row>
    <row r="1441" spans="2:28" ht="16" thickBot="1" x14ac:dyDescent="0.25">
      <c r="B1441" s="1841">
        <f>B1434+1</f>
        <v>48</v>
      </c>
      <c r="C1441" s="2050">
        <v>44529</v>
      </c>
      <c r="D1441" s="1843"/>
      <c r="E1441" s="2322"/>
      <c r="F1441" s="2123"/>
      <c r="G1441" s="2052"/>
      <c r="H1441" s="2053" t="str">
        <f>IFERROR(VLOOKUP(F1441,[1]Trainingsarten!$A$9:$K$84,10,FALSE),"")</f>
        <v/>
      </c>
      <c r="I1441" s="2054" t="str">
        <f t="shared" si="188"/>
        <v/>
      </c>
      <c r="J1441" s="2055"/>
      <c r="K1441" s="2056" t="str">
        <f>IFERROR(VLOOKUP(F1441,[1]Trainingsarten!$A$9:$K$84,11,FALSE),"0")</f>
        <v>0</v>
      </c>
      <c r="L1441" s="2057"/>
      <c r="M1441" s="2055"/>
      <c r="N1441" s="1852" t="str">
        <f t="shared" si="184"/>
        <v/>
      </c>
      <c r="O1441" s="2058"/>
      <c r="P1441" s="1854" t="str">
        <f>IFERROR(VLOOKUP(F1441,[1]Trainingsarten!$A$9:$N$84,12,FALSE),"")</f>
        <v/>
      </c>
      <c r="Q1441" s="1855" t="s">
        <v>14</v>
      </c>
      <c r="R1441" s="2059" t="str">
        <f>IFERROR(VLOOKUP(F1441,[1]Trainingsarten!$A$9:$N$84,14,FALSE),"")</f>
        <v/>
      </c>
      <c r="S1441" s="1856" t="str">
        <f t="shared" si="189"/>
        <v/>
      </c>
      <c r="T1441" s="1843">
        <f t="shared" si="187"/>
        <v>27.536527380855944</v>
      </c>
      <c r="U1441" s="1843">
        <f t="shared" si="185"/>
        <v>20.36355440541454</v>
      </c>
      <c r="V1441" s="1843">
        <f t="shared" si="186"/>
        <v>-11.265722146915412</v>
      </c>
      <c r="W1441" s="2042">
        <f t="shared" si="183"/>
        <v>1.3522456263104126</v>
      </c>
      <c r="X1441" s="1987"/>
      <c r="Y1441" s="1988"/>
      <c r="AA1441" s="1990"/>
      <c r="AB1441" s="1991"/>
    </row>
    <row r="1442" spans="2:28" x14ac:dyDescent="0.2">
      <c r="B1442" s="1859" t="s">
        <v>26</v>
      </c>
      <c r="C1442" s="2060">
        <v>44530</v>
      </c>
      <c r="D1442" s="1989"/>
      <c r="E1442" s="2335"/>
      <c r="F1442" s="2124"/>
      <c r="G1442" s="2061"/>
      <c r="H1442" s="2062" t="str">
        <f>IFERROR(VLOOKUP(F1442,[1]Trainingsarten!$A$9:$K$84,10,FALSE),"")</f>
        <v/>
      </c>
      <c r="I1442" s="2063" t="str">
        <f t="shared" si="188"/>
        <v/>
      </c>
      <c r="J1442" s="2064"/>
      <c r="K1442" s="2065" t="str">
        <f>IFERROR(VLOOKUP(F1442,[1]Trainingsarten!$A$9:$K$84,11,FALSE),"0")</f>
        <v>0</v>
      </c>
      <c r="L1442" s="2066"/>
      <c r="M1442" s="2064"/>
      <c r="N1442" s="1919" t="str">
        <f t="shared" si="184"/>
        <v/>
      </c>
      <c r="O1442" s="2067"/>
      <c r="P1442" s="2068" t="str">
        <f>IFERROR(VLOOKUP(F1442,[1]Trainingsarten!$A$9:$N$84,12,FALSE),"")</f>
        <v/>
      </c>
      <c r="Q1442" s="2069" t="s">
        <v>14</v>
      </c>
      <c r="R1442" s="2070" t="str">
        <f>IFERROR(VLOOKUP(F1442,[1]Trainingsarten!$A$9:$N$84,14,FALSE),"")</f>
        <v/>
      </c>
      <c r="S1442" s="1991" t="str">
        <f t="shared" si="189"/>
        <v/>
      </c>
      <c r="T1442" s="1989">
        <f t="shared" si="187"/>
        <v>23.60273775501938</v>
      </c>
      <c r="U1442" s="1989">
        <f t="shared" si="185"/>
        <v>19.87870787195229</v>
      </c>
      <c r="V1442" s="1989">
        <f t="shared" si="186"/>
        <v>-7.1729729754414038</v>
      </c>
      <c r="W1442" s="2071">
        <f t="shared" si="183"/>
        <v>1.1873376231018256</v>
      </c>
      <c r="X1442" s="1987"/>
      <c r="Y1442" s="1988"/>
      <c r="AA1442" s="1990"/>
      <c r="AB1442" s="1991"/>
    </row>
    <row r="1443" spans="2:28" ht="16" thickBot="1" x14ac:dyDescent="0.25">
      <c r="B1443" s="33">
        <f>SUM(H1441:H1447)</f>
        <v>33.26</v>
      </c>
      <c r="C1443" s="2060">
        <v>44531</v>
      </c>
      <c r="D1443" s="1989">
        <v>128</v>
      </c>
      <c r="E1443" s="2335" t="s">
        <v>40</v>
      </c>
      <c r="F1443" s="2124" t="s">
        <v>323</v>
      </c>
      <c r="G1443" s="2061">
        <v>3.079861111111111E-2</v>
      </c>
      <c r="H1443" s="2062">
        <v>7.96</v>
      </c>
      <c r="I1443" s="2063">
        <f t="shared" si="188"/>
        <v>3.8691722501395867E-3</v>
      </c>
      <c r="J1443" s="2064">
        <v>140</v>
      </c>
      <c r="K1443" s="2065">
        <v>52</v>
      </c>
      <c r="L1443" s="2066">
        <v>211</v>
      </c>
      <c r="M1443" s="2064">
        <v>26</v>
      </c>
      <c r="N1443" s="1919">
        <f t="shared" si="184"/>
        <v>1.0527844446111152</v>
      </c>
      <c r="O1443" s="2067" t="s">
        <v>310</v>
      </c>
      <c r="P1443" s="2068">
        <f>IFERROR(VLOOKUP(F1443,[1]Trainingsarten!$A$9:$N$84,12,FALSE),"")</f>
        <v>205</v>
      </c>
      <c r="Q1443" s="2069" t="s">
        <v>14</v>
      </c>
      <c r="R1443" s="2070">
        <f>IFERROR(VLOOKUP(F1443,[1]Trainingsarten!$A$9:$N$84,14,FALSE),"")</f>
        <v>224.4</v>
      </c>
      <c r="S1443" s="1991">
        <f t="shared" si="189"/>
        <v>1.5071428571428571</v>
      </c>
      <c r="T1443" s="1989">
        <f t="shared" si="187"/>
        <v>27.659489504302325</v>
      </c>
      <c r="U1443" s="1989">
        <f t="shared" si="185"/>
        <v>20.643500541667713</v>
      </c>
      <c r="V1443" s="1989">
        <f t="shared" si="186"/>
        <v>-3.7240298830670895</v>
      </c>
      <c r="W1443" s="2071">
        <f t="shared" si="183"/>
        <v>1.3398643049163703</v>
      </c>
      <c r="X1443" s="1987"/>
      <c r="Y1443" s="1988"/>
      <c r="AA1443" s="1990"/>
      <c r="AB1443" s="1991"/>
    </row>
    <row r="1444" spans="2:28" x14ac:dyDescent="0.2">
      <c r="B1444" s="2072" t="s">
        <v>9</v>
      </c>
      <c r="C1444" s="2060">
        <v>44532</v>
      </c>
      <c r="D1444" s="1989"/>
      <c r="E1444" s="2335"/>
      <c r="F1444" s="2124"/>
      <c r="G1444" s="2061"/>
      <c r="H1444" s="2062" t="str">
        <f>IFERROR(VLOOKUP(F1444,[1]Trainingsarten!$A$9:$K$84,10,FALSE),"")</f>
        <v/>
      </c>
      <c r="I1444" s="2063" t="str">
        <f t="shared" si="188"/>
        <v/>
      </c>
      <c r="J1444" s="2064"/>
      <c r="K1444" s="2065" t="str">
        <f>IFERROR(VLOOKUP(F1444,[1]Trainingsarten!$A$9:$K$84,11,FALSE),"0")</f>
        <v>0</v>
      </c>
      <c r="L1444" s="2066"/>
      <c r="M1444" s="2064"/>
      <c r="N1444" s="1919" t="str">
        <f t="shared" si="184"/>
        <v/>
      </c>
      <c r="O1444" s="2067"/>
      <c r="P1444" s="2068" t="str">
        <f>IFERROR(VLOOKUP(F1444,[1]Trainingsarten!$A$9:$N$84,12,FALSE),"")</f>
        <v/>
      </c>
      <c r="Q1444" s="2069" t="s">
        <v>14</v>
      </c>
      <c r="R1444" s="2070" t="str">
        <f>IFERROR(VLOOKUP(F1444,[1]Trainingsarten!$A$9:$N$84,14,FALSE),"")</f>
        <v/>
      </c>
      <c r="S1444" s="1991" t="str">
        <f t="shared" si="189"/>
        <v/>
      </c>
      <c r="T1444" s="1989">
        <f t="shared" si="187"/>
        <v>23.708133860830564</v>
      </c>
      <c r="U1444" s="1989">
        <f t="shared" si="185"/>
        <v>20.151988624008958</v>
      </c>
      <c r="V1444" s="1989">
        <f t="shared" si="186"/>
        <v>-7.0159889626346121</v>
      </c>
      <c r="W1444" s="2071">
        <f t="shared" si="183"/>
        <v>1.1764662189509594</v>
      </c>
      <c r="X1444" s="1987"/>
      <c r="Y1444" s="1988"/>
      <c r="AA1444" s="1990"/>
      <c r="AB1444" s="1991"/>
    </row>
    <row r="1445" spans="2:28" ht="16" thickBot="1" x14ac:dyDescent="0.25">
      <c r="B1445" s="2073">
        <f>SUM(K1441:K1447)</f>
        <v>216</v>
      </c>
      <c r="C1445" s="2060">
        <v>44533</v>
      </c>
      <c r="D1445" s="1989">
        <v>129</v>
      </c>
      <c r="E1445" s="2335" t="s">
        <v>288</v>
      </c>
      <c r="F1445" s="2124" t="s">
        <v>283</v>
      </c>
      <c r="G1445" s="2061">
        <v>4.0069444444444442E-2</v>
      </c>
      <c r="H1445" s="2062">
        <v>10.4</v>
      </c>
      <c r="I1445" s="2063">
        <f t="shared" si="188"/>
        <v>3.8528311965811963E-3</v>
      </c>
      <c r="J1445" s="2064">
        <v>141</v>
      </c>
      <c r="K1445" s="2065">
        <v>68</v>
      </c>
      <c r="L1445" s="2066">
        <v>210</v>
      </c>
      <c r="M1445" s="2064">
        <v>33</v>
      </c>
      <c r="N1445" s="1919">
        <f t="shared" si="184"/>
        <v>1.0433696900114811</v>
      </c>
      <c r="O1445" s="2067" t="s">
        <v>310</v>
      </c>
      <c r="P1445" s="2068">
        <f>IFERROR(VLOOKUP(F1445,[1]Trainingsarten!$A$9:$N$84,12,FALSE),"")</f>
        <v>205</v>
      </c>
      <c r="Q1445" s="2069" t="s">
        <v>14</v>
      </c>
      <c r="R1445" s="2070">
        <f>IFERROR(VLOOKUP(F1445,[1]Trainingsarten!$A$9:$N$84,14,FALSE),"")</f>
        <v>224.4</v>
      </c>
      <c r="S1445" s="1991">
        <f t="shared" si="189"/>
        <v>1.4893617021276595</v>
      </c>
      <c r="T1445" s="1989">
        <f t="shared" si="187"/>
        <v>30.035543309283341</v>
      </c>
      <c r="U1445" s="1989">
        <f t="shared" si="185"/>
        <v>21.291226990103983</v>
      </c>
      <c r="V1445" s="1989">
        <f t="shared" si="186"/>
        <v>-3.5561452368216067</v>
      </c>
      <c r="W1445" s="2071">
        <f t="shared" si="183"/>
        <v>1.4107004412307311</v>
      </c>
      <c r="X1445" s="1987"/>
      <c r="Y1445" s="1988"/>
      <c r="AA1445" s="1990"/>
      <c r="AB1445" s="1991"/>
    </row>
    <row r="1446" spans="2:28" x14ac:dyDescent="0.2">
      <c r="B1446" s="2074" t="s">
        <v>27</v>
      </c>
      <c r="C1446" s="2060">
        <v>44534</v>
      </c>
      <c r="D1446" s="1989"/>
      <c r="E1446" s="2335"/>
      <c r="F1446" s="2124"/>
      <c r="G1446" s="2061"/>
      <c r="H1446" s="2062" t="str">
        <f>IFERROR(VLOOKUP(F1446,[1]Trainingsarten!$A$9:$K$84,10,FALSE),"")</f>
        <v/>
      </c>
      <c r="I1446" s="2063" t="str">
        <f t="shared" si="188"/>
        <v/>
      </c>
      <c r="J1446" s="2064"/>
      <c r="K1446" s="2065" t="str">
        <f>IFERROR(VLOOKUP(F1446,[1]Trainingsarten!$A$9:$K$84,11,FALSE),"0")</f>
        <v>0</v>
      </c>
      <c r="L1446" s="2066"/>
      <c r="M1446" s="2064"/>
      <c r="N1446" s="1919" t="str">
        <f t="shared" si="184"/>
        <v/>
      </c>
      <c r="O1446" s="2067"/>
      <c r="P1446" s="2068" t="str">
        <f>IFERROR(VLOOKUP(F1446,[1]Trainingsarten!$A$9:$N$84,12,FALSE),"")</f>
        <v/>
      </c>
      <c r="Q1446" s="2069" t="s">
        <v>14</v>
      </c>
      <c r="R1446" s="2070" t="str">
        <f>IFERROR(VLOOKUP(F1446,[1]Trainingsarten!$A$9:$N$84,14,FALSE),"")</f>
        <v/>
      </c>
      <c r="S1446" s="1991" t="str">
        <f t="shared" si="189"/>
        <v/>
      </c>
      <c r="T1446" s="1989">
        <f t="shared" si="187"/>
        <v>25.74475140795715</v>
      </c>
      <c r="U1446" s="1989">
        <f t="shared" si="185"/>
        <v>20.784293014149124</v>
      </c>
      <c r="V1446" s="1989">
        <f t="shared" si="186"/>
        <v>-8.744316319179358</v>
      </c>
      <c r="W1446" s="2071">
        <f t="shared" si="183"/>
        <v>1.2386638020562519</v>
      </c>
      <c r="X1446" s="1987"/>
      <c r="Y1446" s="1988"/>
      <c r="AA1446" s="1990"/>
      <c r="AB1446" s="1991"/>
    </row>
    <row r="1447" spans="2:28" ht="16" thickBot="1" x14ac:dyDescent="0.25">
      <c r="B1447" s="2126">
        <f>AVERAGE(W1441:W1447)</f>
        <v>1.3271801283209399</v>
      </c>
      <c r="C1447" s="2086">
        <v>44535</v>
      </c>
      <c r="D1447" s="1922">
        <v>130</v>
      </c>
      <c r="E1447" s="2326" t="s">
        <v>288</v>
      </c>
      <c r="F1447" s="1952" t="s">
        <v>307</v>
      </c>
      <c r="G1447" s="2087">
        <v>5.8101851851851849E-2</v>
      </c>
      <c r="H1447" s="2088">
        <v>14.9</v>
      </c>
      <c r="I1447" s="2089">
        <f t="shared" si="188"/>
        <v>3.8994531444195872E-3</v>
      </c>
      <c r="J1447" s="1973">
        <v>144</v>
      </c>
      <c r="K1447" s="2090">
        <v>96</v>
      </c>
      <c r="L1447" s="2091">
        <v>209</v>
      </c>
      <c r="M1447" s="1973">
        <v>64</v>
      </c>
      <c r="N1447" s="1930">
        <f t="shared" si="184"/>
        <v>1.0509666432935989</v>
      </c>
      <c r="O1447" s="2092" t="s">
        <v>310</v>
      </c>
      <c r="P1447" s="2093">
        <f>IFERROR(VLOOKUP(F1447,[1]Trainingsarten!$A$9:$N$84,12,FALSE),"")</f>
        <v>205</v>
      </c>
      <c r="Q1447" s="2094" t="s">
        <v>14</v>
      </c>
      <c r="R1447" s="2095">
        <f>IFERROR(VLOOKUP(F1447,[1]Trainingsarten!$A$9:$N$84,14,FALSE),"")</f>
        <v>224.4</v>
      </c>
      <c r="S1447" s="1932">
        <f t="shared" si="189"/>
        <v>1.4513888888888888</v>
      </c>
      <c r="T1447" s="1922">
        <f t="shared" si="187"/>
        <v>35.781215492534699</v>
      </c>
      <c r="U1447" s="1922">
        <f t="shared" si="185"/>
        <v>22.575143180478907</v>
      </c>
      <c r="V1447" s="1922">
        <f t="shared" si="186"/>
        <v>-4.9604583938080253</v>
      </c>
      <c r="W1447" s="2096">
        <f t="shared" si="183"/>
        <v>1.5849828816800284</v>
      </c>
      <c r="X1447" s="1987"/>
      <c r="Y1447" s="1988"/>
      <c r="AA1447" s="1990"/>
      <c r="AB1447" s="1991"/>
    </row>
    <row r="1448" spans="2:28" ht="16" thickBot="1" x14ac:dyDescent="0.25">
      <c r="B1448" s="1841">
        <f>B1441+1</f>
        <v>49</v>
      </c>
      <c r="C1448" s="2050">
        <v>44536</v>
      </c>
      <c r="D1448" s="1843"/>
      <c r="E1448" s="2322"/>
      <c r="F1448" s="2123"/>
      <c r="G1448" s="2052"/>
      <c r="H1448" s="2053" t="str">
        <f>IFERROR(VLOOKUP(F1448,[1]Trainingsarten!$A$9:$K$84,10,FALSE),"")</f>
        <v/>
      </c>
      <c r="I1448" s="2054" t="str">
        <f t="shared" si="188"/>
        <v/>
      </c>
      <c r="J1448" s="2055"/>
      <c r="K1448" s="2056" t="str">
        <f>IFERROR(VLOOKUP(F1448,[1]Trainingsarten!$A$9:$K$84,11,FALSE),"0")</f>
        <v>0</v>
      </c>
      <c r="L1448" s="2057"/>
      <c r="M1448" s="2055"/>
      <c r="N1448" s="1852" t="str">
        <f t="shared" si="184"/>
        <v/>
      </c>
      <c r="O1448" s="2058"/>
      <c r="P1448" s="1854" t="str">
        <f>IFERROR(VLOOKUP(F1448,[1]Trainingsarten!$A$9:$N$84,12,FALSE),"")</f>
        <v/>
      </c>
      <c r="Q1448" s="1855" t="s">
        <v>14</v>
      </c>
      <c r="R1448" s="2059" t="str">
        <f>IFERROR(VLOOKUP(F1448,[1]Trainingsarten!$A$9:$N$84,14,FALSE),"")</f>
        <v/>
      </c>
      <c r="S1448" s="1856" t="str">
        <f t="shared" si="189"/>
        <v/>
      </c>
      <c r="T1448" s="1843">
        <f t="shared" si="187"/>
        <v>30.669613279315456</v>
      </c>
      <c r="U1448" s="1843">
        <f t="shared" si="185"/>
        <v>22.037639771419887</v>
      </c>
      <c r="V1448" s="1843">
        <f t="shared" si="186"/>
        <v>-13.206072312055792</v>
      </c>
      <c r="W1448" s="2042">
        <f t="shared" si="183"/>
        <v>1.3916922863531955</v>
      </c>
      <c r="X1448" s="1987"/>
      <c r="Y1448" s="1988"/>
      <c r="AA1448" s="1990"/>
      <c r="AB1448" s="1991"/>
    </row>
    <row r="1449" spans="2:28" x14ac:dyDescent="0.2">
      <c r="B1449" s="1859" t="s">
        <v>26</v>
      </c>
      <c r="C1449" s="2060">
        <v>44537</v>
      </c>
      <c r="D1449" s="1989">
        <v>131</v>
      </c>
      <c r="E1449" s="2335" t="s">
        <v>40</v>
      </c>
      <c r="F1449" s="2124" t="s">
        <v>283</v>
      </c>
      <c r="G1449" s="2061">
        <v>3.7326388888888888E-2</v>
      </c>
      <c r="H1449" s="2062">
        <v>9.67</v>
      </c>
      <c r="I1449" s="2063">
        <f t="shared" si="188"/>
        <v>3.8600195334941973E-3</v>
      </c>
      <c r="J1449" s="2064">
        <v>143</v>
      </c>
      <c r="K1449" s="2065">
        <v>64</v>
      </c>
      <c r="L1449" s="2066">
        <v>212</v>
      </c>
      <c r="M1449" s="2064">
        <v>35</v>
      </c>
      <c r="N1449" s="1919">
        <f t="shared" si="184"/>
        <v>1.0552717282254702</v>
      </c>
      <c r="O1449" s="2067" t="s">
        <v>302</v>
      </c>
      <c r="P1449" s="2068">
        <f>IFERROR(VLOOKUP(F1449,[1]Trainingsarten!$A$9:$N$84,12,FALSE),"")</f>
        <v>205</v>
      </c>
      <c r="Q1449" s="2069" t="s">
        <v>14</v>
      </c>
      <c r="R1449" s="2070">
        <f>IFERROR(VLOOKUP(F1449,[1]Trainingsarten!$A$9:$N$84,14,FALSE),"")</f>
        <v>224.4</v>
      </c>
      <c r="S1449" s="1991">
        <f t="shared" si="189"/>
        <v>1.4825174825174825</v>
      </c>
      <c r="T1449" s="1989">
        <f t="shared" si="187"/>
        <v>35.431097096556108</v>
      </c>
      <c r="U1449" s="1989">
        <f t="shared" si="185"/>
        <v>23.036743586386081</v>
      </c>
      <c r="V1449" s="1989">
        <f t="shared" si="186"/>
        <v>-8.6319735078955695</v>
      </c>
      <c r="W1449" s="2071">
        <f t="shared" ref="W1449:W1512" si="190">T1449/U1449</f>
        <v>1.5380254142123917</v>
      </c>
      <c r="X1449" s="1987"/>
      <c r="Y1449" s="1988"/>
      <c r="AA1449" s="1990"/>
      <c r="AB1449" s="1991"/>
    </row>
    <row r="1450" spans="2:28" ht="16" thickBot="1" x14ac:dyDescent="0.25">
      <c r="B1450" s="33">
        <f>SUM(H1448:H1454)</f>
        <v>37.700000000000003</v>
      </c>
      <c r="C1450" s="2060">
        <v>44538</v>
      </c>
      <c r="D1450" s="1989">
        <v>132</v>
      </c>
      <c r="E1450" s="2335" t="s">
        <v>40</v>
      </c>
      <c r="F1450" s="2124" t="s">
        <v>323</v>
      </c>
      <c r="G1450" s="2061">
        <v>2.6493055555555558E-2</v>
      </c>
      <c r="H1450" s="2062">
        <v>6.83</v>
      </c>
      <c r="I1450" s="2063">
        <f t="shared" si="188"/>
        <v>3.8789246787050598E-3</v>
      </c>
      <c r="J1450" s="2064">
        <v>135</v>
      </c>
      <c r="K1450" s="2065">
        <v>44</v>
      </c>
      <c r="L1450" s="2066">
        <v>212</v>
      </c>
      <c r="M1450" s="2064">
        <v>23</v>
      </c>
      <c r="N1450" s="1919">
        <f t="shared" si="184"/>
        <v>1.0604401127597738</v>
      </c>
      <c r="O1450" s="2067" t="s">
        <v>310</v>
      </c>
      <c r="P1450" s="2068">
        <f>IFERROR(VLOOKUP(F1450,[1]Trainingsarten!$A$9:$N$84,12,FALSE),"")</f>
        <v>205</v>
      </c>
      <c r="Q1450" s="2069" t="s">
        <v>14</v>
      </c>
      <c r="R1450" s="2070">
        <f>IFERROR(VLOOKUP(F1450,[1]Trainingsarten!$A$9:$N$84,14,FALSE),"")</f>
        <v>224.4</v>
      </c>
      <c r="S1450" s="1991">
        <f t="shared" si="189"/>
        <v>1.5703703703703704</v>
      </c>
      <c r="T1450" s="1989">
        <f t="shared" si="187"/>
        <v>36.655226082762375</v>
      </c>
      <c r="U1450" s="1989">
        <f t="shared" si="185"/>
        <v>23.535868739091175</v>
      </c>
      <c r="V1450" s="1989">
        <f t="shared" si="186"/>
        <v>-12.394353510170028</v>
      </c>
      <c r="W1450" s="2071">
        <f t="shared" si="190"/>
        <v>1.557419719199955</v>
      </c>
      <c r="X1450" s="1987"/>
      <c r="Y1450" s="1988"/>
      <c r="AA1450" s="1990"/>
      <c r="AB1450" s="1991"/>
    </row>
    <row r="1451" spans="2:28" x14ac:dyDescent="0.2">
      <c r="B1451" s="2072" t="s">
        <v>9</v>
      </c>
      <c r="C1451" s="2060">
        <v>44539</v>
      </c>
      <c r="D1451" s="1989"/>
      <c r="E1451" s="2335"/>
      <c r="F1451" s="2124"/>
      <c r="G1451" s="2061"/>
      <c r="H1451" s="2062" t="str">
        <f>IFERROR(VLOOKUP(F1451,[1]Trainingsarten!$A$9:$K$84,10,FALSE),"")</f>
        <v/>
      </c>
      <c r="I1451" s="2063" t="str">
        <f t="shared" si="188"/>
        <v/>
      </c>
      <c r="J1451" s="2064"/>
      <c r="K1451" s="2065" t="str">
        <f>IFERROR(VLOOKUP(F1451,[1]Trainingsarten!$A$9:$K$84,11,FALSE),"0")</f>
        <v>0</v>
      </c>
      <c r="L1451" s="2066"/>
      <c r="M1451" s="2064"/>
      <c r="N1451" s="1919" t="str">
        <f t="shared" si="184"/>
        <v/>
      </c>
      <c r="O1451" s="2067"/>
      <c r="P1451" s="2068" t="str">
        <f>IFERROR(VLOOKUP(F1451,[1]Trainingsarten!$A$9:$N$84,12,FALSE),"")</f>
        <v/>
      </c>
      <c r="Q1451" s="2069" t="s">
        <v>14</v>
      </c>
      <c r="R1451" s="2070" t="str">
        <f>IFERROR(VLOOKUP(F1451,[1]Trainingsarten!$A$9:$N$84,14,FALSE),"")</f>
        <v/>
      </c>
      <c r="S1451" s="1991" t="str">
        <f t="shared" si="189"/>
        <v/>
      </c>
      <c r="T1451" s="1989">
        <f t="shared" si="187"/>
        <v>31.41876521379632</v>
      </c>
      <c r="U1451" s="1989">
        <f t="shared" si="185"/>
        <v>22.975490911969956</v>
      </c>
      <c r="V1451" s="1989">
        <f t="shared" si="186"/>
        <v>-13.119357343671201</v>
      </c>
      <c r="W1451" s="2071">
        <f t="shared" si="190"/>
        <v>1.36749048515118</v>
      </c>
      <c r="X1451" s="1987"/>
      <c r="Y1451" s="1988"/>
      <c r="AA1451" s="1990"/>
      <c r="AB1451" s="1991"/>
    </row>
    <row r="1452" spans="2:28" ht="16" thickBot="1" x14ac:dyDescent="0.25">
      <c r="B1452" s="2073">
        <f>SUM(K1448:K1454)</f>
        <v>249</v>
      </c>
      <c r="C1452" s="2060">
        <v>44540</v>
      </c>
      <c r="D1452" s="1989">
        <v>133</v>
      </c>
      <c r="E1452" s="2335" t="s">
        <v>40</v>
      </c>
      <c r="F1452" s="2124" t="s">
        <v>328</v>
      </c>
      <c r="G1452" s="2061">
        <v>3.6284722222222225E-2</v>
      </c>
      <c r="H1452" s="2062">
        <v>10.6</v>
      </c>
      <c r="I1452" s="2063">
        <f t="shared" si="188"/>
        <v>3.4230870020964363E-3</v>
      </c>
      <c r="J1452" s="2064">
        <v>151</v>
      </c>
      <c r="K1452" s="2065">
        <v>76</v>
      </c>
      <c r="L1452" s="2066">
        <v>235</v>
      </c>
      <c r="M1452" s="2064">
        <v>38</v>
      </c>
      <c r="N1452" s="1919">
        <f t="shared" si="184"/>
        <v>1.0373486341875531</v>
      </c>
      <c r="O1452" s="2067" t="s">
        <v>311</v>
      </c>
      <c r="P1452" s="2068">
        <f>IFERROR(VLOOKUP(F1452,[1]Trainingsarten!$A$9:$N$84,12,FALSE),"")</f>
        <v>229.68</v>
      </c>
      <c r="Q1452" s="2069" t="s">
        <v>14</v>
      </c>
      <c r="R1452" s="2070">
        <f>IFERROR(VLOOKUP(F1452,[1]Trainingsarten!$A$9:$N$84,14,FALSE),"")</f>
        <v>247.95</v>
      </c>
      <c r="S1452" s="1991">
        <f t="shared" si="189"/>
        <v>1.5562913907284768</v>
      </c>
      <c r="T1452" s="1989">
        <f t="shared" si="187"/>
        <v>37.787513040396846</v>
      </c>
      <c r="U1452" s="1989">
        <f t="shared" si="185"/>
        <v>24.237979223589718</v>
      </c>
      <c r="V1452" s="1989">
        <f t="shared" si="186"/>
        <v>-8.4432743018263636</v>
      </c>
      <c r="W1452" s="2071">
        <f t="shared" si="190"/>
        <v>1.5590207703297305</v>
      </c>
      <c r="X1452" s="1987"/>
      <c r="Y1452" s="1988"/>
      <c r="AA1452" s="1990"/>
      <c r="AB1452" s="1991"/>
    </row>
    <row r="1453" spans="2:28" x14ac:dyDescent="0.2">
      <c r="B1453" s="2074" t="s">
        <v>27</v>
      </c>
      <c r="C1453" s="2060">
        <v>44541</v>
      </c>
      <c r="D1453" s="1989">
        <v>134</v>
      </c>
      <c r="E1453" s="2335" t="s">
        <v>288</v>
      </c>
      <c r="F1453" s="2124" t="s">
        <v>283</v>
      </c>
      <c r="G1453" s="2061">
        <v>4.3912037037037034E-2</v>
      </c>
      <c r="H1453" s="2062">
        <v>10.6</v>
      </c>
      <c r="I1453" s="2063">
        <f t="shared" si="188"/>
        <v>4.1426450034940596E-3</v>
      </c>
      <c r="J1453" s="2064">
        <v>136</v>
      </c>
      <c r="K1453" s="2065">
        <v>65</v>
      </c>
      <c r="L1453" s="2066">
        <v>197</v>
      </c>
      <c r="M1453" s="2064">
        <v>36</v>
      </c>
      <c r="N1453" s="1919">
        <f t="shared" si="184"/>
        <v>1.0524049563503237</v>
      </c>
      <c r="O1453" s="2067" t="s">
        <v>310</v>
      </c>
      <c r="P1453" s="2068">
        <f>IFERROR(VLOOKUP(F1453,[1]Trainingsarten!$A$9:$N$84,12,FALSE),"")</f>
        <v>205</v>
      </c>
      <c r="Q1453" s="2069" t="s">
        <v>14</v>
      </c>
      <c r="R1453" s="2070">
        <f>IFERROR(VLOOKUP(F1453,[1]Trainingsarten!$A$9:$N$84,14,FALSE),"")</f>
        <v>224.4</v>
      </c>
      <c r="S1453" s="1991">
        <f t="shared" si="189"/>
        <v>1.4485294117647058</v>
      </c>
      <c r="T1453" s="1989">
        <f t="shared" si="187"/>
        <v>41.675011177483007</v>
      </c>
      <c r="U1453" s="1989">
        <f t="shared" si="185"/>
        <v>25.208503527789965</v>
      </c>
      <c r="V1453" s="1989">
        <f t="shared" si="186"/>
        <v>-13.549533816807127</v>
      </c>
      <c r="W1453" s="2071">
        <f t="shared" si="190"/>
        <v>1.6532124222106359</v>
      </c>
      <c r="X1453" s="1987"/>
      <c r="Y1453" s="1988"/>
      <c r="AA1453" s="1990"/>
      <c r="AB1453" s="1991"/>
    </row>
    <row r="1454" spans="2:28" ht="16" thickBot="1" x14ac:dyDescent="0.25">
      <c r="B1454" s="2126">
        <f>AVERAGE(W1448:W1454)</f>
        <v>1.5026374640952038</v>
      </c>
      <c r="C1454" s="2086">
        <v>44542</v>
      </c>
      <c r="D1454" s="1922"/>
      <c r="E1454" s="2326"/>
      <c r="F1454" s="1952"/>
      <c r="G1454" s="2087"/>
      <c r="H1454" s="2088" t="str">
        <f>IFERROR(VLOOKUP(F1454,[1]Trainingsarten!$A$9:$K$84,10,FALSE),"")</f>
        <v/>
      </c>
      <c r="I1454" s="2089" t="str">
        <f t="shared" si="188"/>
        <v/>
      </c>
      <c r="J1454" s="1973"/>
      <c r="K1454" s="2090" t="str">
        <f>IFERROR(VLOOKUP(F1454,[1]Trainingsarten!$A$9:$K$84,11,FALSE),"0")</f>
        <v>0</v>
      </c>
      <c r="L1454" s="2091"/>
      <c r="M1454" s="1973"/>
      <c r="N1454" s="1930" t="str">
        <f t="shared" ref="N1454:N1517" si="191">IFERROR((L1454/67)/(1/(I1454*24)/3.6),"")</f>
        <v/>
      </c>
      <c r="O1454" s="2092"/>
      <c r="P1454" s="2093" t="str">
        <f>IFERROR(VLOOKUP(F1454,[1]Trainingsarten!$A$9:$N$84,12,FALSE),"")</f>
        <v/>
      </c>
      <c r="Q1454" s="2094" t="s">
        <v>14</v>
      </c>
      <c r="R1454" s="2095" t="str">
        <f>IFERROR(VLOOKUP(F1454,[1]Trainingsarten!$A$9:$N$84,14,FALSE),"")</f>
        <v/>
      </c>
      <c r="S1454" s="1932" t="str">
        <f t="shared" si="189"/>
        <v/>
      </c>
      <c r="T1454" s="1922">
        <f t="shared" si="187"/>
        <v>35.721438152128293</v>
      </c>
      <c r="U1454" s="1922">
        <f t="shared" si="185"/>
        <v>24.608301062842585</v>
      </c>
      <c r="V1454" s="1922">
        <f t="shared" si="186"/>
        <v>-16.466507649693042</v>
      </c>
      <c r="W1454" s="2096">
        <f t="shared" si="190"/>
        <v>1.4516011512093387</v>
      </c>
      <c r="X1454" s="1987"/>
      <c r="Y1454" s="1988"/>
      <c r="AA1454" s="1990"/>
      <c r="AB1454" s="1991"/>
    </row>
    <row r="1455" spans="2:28" ht="16" thickBot="1" x14ac:dyDescent="0.25">
      <c r="B1455" s="1841">
        <f>B1448+1</f>
        <v>50</v>
      </c>
      <c r="C1455" s="2050">
        <v>44543</v>
      </c>
      <c r="D1455" s="1843">
        <v>135</v>
      </c>
      <c r="E1455" s="2322" t="s">
        <v>40</v>
      </c>
      <c r="F1455" s="2123" t="s">
        <v>323</v>
      </c>
      <c r="G1455" s="2052">
        <v>2.7210648148148147E-2</v>
      </c>
      <c r="H1455" s="2053">
        <v>7.02</v>
      </c>
      <c r="I1455" s="2054">
        <f t="shared" si="188"/>
        <v>3.8761607048644086E-3</v>
      </c>
      <c r="J1455" s="2055">
        <v>138</v>
      </c>
      <c r="K1455" s="2056">
        <v>45</v>
      </c>
      <c r="L1455" s="2057">
        <v>210</v>
      </c>
      <c r="M1455" s="2055">
        <v>18</v>
      </c>
      <c r="N1455" s="1852">
        <f t="shared" si="191"/>
        <v>1.0496874601352213</v>
      </c>
      <c r="O1455" s="2058" t="s">
        <v>302</v>
      </c>
      <c r="P1455" s="1854">
        <f>IFERROR(VLOOKUP(F1455,[1]Trainingsarten!$A$9:$N$84,12,FALSE),"")</f>
        <v>205</v>
      </c>
      <c r="Q1455" s="1855" t="s">
        <v>14</v>
      </c>
      <c r="R1455" s="2059">
        <f>IFERROR(VLOOKUP(F1455,[1]Trainingsarten!$A$9:$N$84,14,FALSE),"")</f>
        <v>224.4</v>
      </c>
      <c r="S1455" s="1856">
        <f t="shared" si="189"/>
        <v>1.5217391304347827</v>
      </c>
      <c r="T1455" s="1843">
        <f t="shared" si="187"/>
        <v>37.04694698753854</v>
      </c>
      <c r="U1455" s="1843">
        <f t="shared" si="185"/>
        <v>25.093817704203477</v>
      </c>
      <c r="V1455" s="1843">
        <f t="shared" si="186"/>
        <v>-11.113137089285708</v>
      </c>
      <c r="W1455" s="2042">
        <f t="shared" si="190"/>
        <v>1.4763376152737728</v>
      </c>
      <c r="X1455" s="1987"/>
      <c r="Y1455" s="1988"/>
      <c r="AA1455" s="1990"/>
      <c r="AB1455" s="1991"/>
    </row>
    <row r="1456" spans="2:28" x14ac:dyDescent="0.2">
      <c r="B1456" s="1859" t="s">
        <v>26</v>
      </c>
      <c r="C1456" s="2060">
        <v>44544</v>
      </c>
      <c r="D1456" s="1989"/>
      <c r="E1456" s="2335"/>
      <c r="F1456" s="2124"/>
      <c r="G1456" s="2061"/>
      <c r="H1456" s="2062" t="str">
        <f>IFERROR(VLOOKUP(F1456,[1]Trainingsarten!$A$9:$K$84,10,FALSE),"")</f>
        <v/>
      </c>
      <c r="I1456" s="2063" t="str">
        <f t="shared" si="188"/>
        <v/>
      </c>
      <c r="J1456" s="2064"/>
      <c r="K1456" s="2065" t="str">
        <f>IFERROR(VLOOKUP(F1456,[1]Trainingsarten!$A$9:$K$84,11,FALSE),"0")</f>
        <v>0</v>
      </c>
      <c r="L1456" s="2066"/>
      <c r="M1456" s="2064"/>
      <c r="N1456" s="1919" t="str">
        <f t="shared" si="191"/>
        <v/>
      </c>
      <c r="O1456" s="2067"/>
      <c r="P1456" s="2068" t="str">
        <f>IFERROR(VLOOKUP(F1456,[1]Trainingsarten!$A$9:$N$84,12,FALSE),"")</f>
        <v/>
      </c>
      <c r="Q1456" s="2069" t="s">
        <v>14</v>
      </c>
      <c r="R1456" s="2070" t="str">
        <f>IFERROR(VLOOKUP(F1456,[1]Trainingsarten!$A$9:$N$84,14,FALSE),"")</f>
        <v/>
      </c>
      <c r="S1456" s="1991" t="str">
        <f t="shared" si="189"/>
        <v/>
      </c>
      <c r="T1456" s="1989">
        <f t="shared" si="187"/>
        <v>31.754525989318751</v>
      </c>
      <c r="U1456" s="1989">
        <f t="shared" si="185"/>
        <v>24.496345854103396</v>
      </c>
      <c r="V1456" s="1989">
        <f t="shared" si="186"/>
        <v>-11.953129283335063</v>
      </c>
      <c r="W1456" s="2071">
        <f t="shared" si="190"/>
        <v>1.2962964426794101</v>
      </c>
      <c r="X1456" s="1987"/>
      <c r="Y1456" s="1988"/>
      <c r="AA1456" s="1990"/>
      <c r="AB1456" s="1991"/>
    </row>
    <row r="1457" spans="2:28" ht="16" thickBot="1" x14ac:dyDescent="0.25">
      <c r="B1457" s="33">
        <f>SUM(H1455:H1461)</f>
        <v>17.119999999999997</v>
      </c>
      <c r="C1457" s="2060">
        <v>44545</v>
      </c>
      <c r="D1457" s="1989">
        <v>136</v>
      </c>
      <c r="E1457" s="2335" t="s">
        <v>40</v>
      </c>
      <c r="F1457" s="2124" t="s">
        <v>283</v>
      </c>
      <c r="G1457" s="2061">
        <v>3.8206018518518521E-2</v>
      </c>
      <c r="H1457" s="2062">
        <v>10.1</v>
      </c>
      <c r="I1457" s="2063">
        <f t="shared" si="188"/>
        <v>3.782774110744408E-3</v>
      </c>
      <c r="J1457" s="2064">
        <v>140</v>
      </c>
      <c r="K1457" s="2065">
        <v>67</v>
      </c>
      <c r="L1457" s="2066">
        <v>214</v>
      </c>
      <c r="M1457" s="2064">
        <v>39</v>
      </c>
      <c r="N1457" s="1919">
        <f t="shared" si="191"/>
        <v>1.0439101522092509</v>
      </c>
      <c r="O1457" s="2067" t="s">
        <v>302</v>
      </c>
      <c r="P1457" s="2068">
        <f>IFERROR(VLOOKUP(F1457,[1]Trainingsarten!$A$9:$N$84,12,FALSE),"")</f>
        <v>205</v>
      </c>
      <c r="Q1457" s="2069" t="s">
        <v>14</v>
      </c>
      <c r="R1457" s="2070">
        <f>IFERROR(VLOOKUP(F1457,[1]Trainingsarten!$A$9:$N$84,14,FALSE),"")</f>
        <v>224.4</v>
      </c>
      <c r="S1457" s="1991">
        <f t="shared" si="189"/>
        <v>1.5285714285714285</v>
      </c>
      <c r="T1457" s="1989">
        <f t="shared" si="187"/>
        <v>36.789593705130358</v>
      </c>
      <c r="U1457" s="1989">
        <f t="shared" si="185"/>
        <v>25.508337619481885</v>
      </c>
      <c r="V1457" s="1989">
        <f t="shared" si="186"/>
        <v>-7.2581801352153548</v>
      </c>
      <c r="W1457" s="2071">
        <f t="shared" si="190"/>
        <v>1.4422575964743567</v>
      </c>
      <c r="X1457" s="1987"/>
      <c r="Y1457" s="1988"/>
      <c r="AA1457" s="1990"/>
      <c r="AB1457" s="1991"/>
    </row>
    <row r="1458" spans="2:28" x14ac:dyDescent="0.2">
      <c r="B1458" s="2072" t="s">
        <v>9</v>
      </c>
      <c r="C1458" s="2060">
        <v>44546</v>
      </c>
      <c r="D1458" s="1989"/>
      <c r="E1458" s="2335"/>
      <c r="F1458" s="2124"/>
      <c r="G1458" s="2061"/>
      <c r="H1458" s="2062" t="str">
        <f>IFERROR(VLOOKUP(F1458,[1]Trainingsarten!$A$9:$K$84,10,FALSE),"")</f>
        <v/>
      </c>
      <c r="I1458" s="2063" t="str">
        <f t="shared" si="188"/>
        <v/>
      </c>
      <c r="J1458" s="2064"/>
      <c r="K1458" s="2065" t="str">
        <f>IFERROR(VLOOKUP(F1458,[1]Trainingsarten!$A$9:$K$84,11,FALSE),"0")</f>
        <v>0</v>
      </c>
      <c r="L1458" s="2066"/>
      <c r="M1458" s="2064"/>
      <c r="N1458" s="1919" t="str">
        <f t="shared" si="191"/>
        <v/>
      </c>
      <c r="O1458" s="2067"/>
      <c r="P1458" s="2068" t="str">
        <f>IFERROR(VLOOKUP(F1458,[1]Trainingsarten!$A$9:$N$84,12,FALSE),"")</f>
        <v/>
      </c>
      <c r="Q1458" s="2069" t="s">
        <v>14</v>
      </c>
      <c r="R1458" s="2070" t="str">
        <f>IFERROR(VLOOKUP(F1458,[1]Trainingsarten!$A$9:$N$84,14,FALSE),"")</f>
        <v/>
      </c>
      <c r="S1458" s="1991" t="str">
        <f t="shared" si="189"/>
        <v/>
      </c>
      <c r="T1458" s="1989">
        <f t="shared" si="187"/>
        <v>31.533937461540305</v>
      </c>
      <c r="U1458" s="1989">
        <f t="shared" si="185"/>
        <v>24.900996247589461</v>
      </c>
      <c r="V1458" s="1989">
        <f t="shared" si="186"/>
        <v>-11.281256085648472</v>
      </c>
      <c r="W1458" s="2071">
        <f t="shared" si="190"/>
        <v>1.2663725237335812</v>
      </c>
      <c r="X1458" s="1987"/>
      <c r="Y1458" s="1988"/>
      <c r="AA1458" s="1990"/>
      <c r="AB1458" s="1991"/>
    </row>
    <row r="1459" spans="2:28" ht="16" thickBot="1" x14ac:dyDescent="0.25">
      <c r="B1459" s="2073">
        <f>SUM(K1455:K1461)</f>
        <v>112</v>
      </c>
      <c r="C1459" s="2060">
        <v>44547</v>
      </c>
      <c r="D1459" s="1989"/>
      <c r="E1459" s="2335"/>
      <c r="F1459" s="2124"/>
      <c r="G1459" s="2061"/>
      <c r="H1459" s="2062"/>
      <c r="I1459" s="2063" t="str">
        <f t="shared" si="188"/>
        <v/>
      </c>
      <c r="J1459" s="2064"/>
      <c r="K1459" s="2065" t="str">
        <f>IFERROR(VLOOKUP(F1459,[1]Trainingsarten!$A$9:$K$84,11,FALSE),"0")</f>
        <v>0</v>
      </c>
      <c r="L1459" s="2066"/>
      <c r="M1459" s="2064"/>
      <c r="N1459" s="1919" t="str">
        <f t="shared" si="191"/>
        <v/>
      </c>
      <c r="O1459" s="2067"/>
      <c r="P1459" s="2068" t="str">
        <f>IFERROR(VLOOKUP(F1459,[1]Trainingsarten!$A$9:$N$84,12,FALSE),"")</f>
        <v/>
      </c>
      <c r="Q1459" s="2069" t="s">
        <v>14</v>
      </c>
      <c r="R1459" s="2070" t="str">
        <f>IFERROR(VLOOKUP(F1459,[1]Trainingsarten!$A$9:$N$84,14,FALSE),"")</f>
        <v/>
      </c>
      <c r="S1459" s="1991" t="str">
        <f t="shared" si="189"/>
        <v/>
      </c>
      <c r="T1459" s="1989">
        <f t="shared" si="187"/>
        <v>27.029089252748832</v>
      </c>
      <c r="U1459" s="1989">
        <f t="shared" si="185"/>
        <v>24.308115384551616</v>
      </c>
      <c r="V1459" s="1989">
        <f t="shared" si="186"/>
        <v>-6.6329412139508435</v>
      </c>
      <c r="W1459" s="2071">
        <f t="shared" si="190"/>
        <v>1.1119368501075348</v>
      </c>
      <c r="X1459" s="1987"/>
      <c r="Y1459" s="1988"/>
      <c r="AA1459" s="1990"/>
      <c r="AB1459" s="1991"/>
    </row>
    <row r="1460" spans="2:28" x14ac:dyDescent="0.2">
      <c r="B1460" s="2074" t="s">
        <v>27</v>
      </c>
      <c r="C1460" s="2060">
        <v>44548</v>
      </c>
      <c r="D1460" s="1989"/>
      <c r="E1460" s="2335"/>
      <c r="F1460" s="2124"/>
      <c r="G1460" s="2061"/>
      <c r="H1460" s="2062"/>
      <c r="I1460" s="2063" t="str">
        <f t="shared" si="188"/>
        <v/>
      </c>
      <c r="J1460" s="2064"/>
      <c r="K1460" s="2065" t="str">
        <f>IFERROR(VLOOKUP(F1460,[1]Trainingsarten!$A$9:$K$84,11,FALSE),"0")</f>
        <v>0</v>
      </c>
      <c r="L1460" s="2066"/>
      <c r="M1460" s="2064"/>
      <c r="N1460" s="1919" t="str">
        <f t="shared" si="191"/>
        <v/>
      </c>
      <c r="O1460" s="2067"/>
      <c r="P1460" s="2068" t="str">
        <f>IFERROR(VLOOKUP(F1460,[1]Trainingsarten!$A$9:$N$84,12,FALSE),"")</f>
        <v/>
      </c>
      <c r="Q1460" s="2069" t="s">
        <v>14</v>
      </c>
      <c r="R1460" s="2070" t="str">
        <f>IFERROR(VLOOKUP(F1460,[1]Trainingsarten!$A$9:$N$84,14,FALSE),"")</f>
        <v/>
      </c>
      <c r="S1460" s="1991" t="str">
        <f t="shared" si="189"/>
        <v/>
      </c>
      <c r="T1460" s="1989">
        <f t="shared" si="187"/>
        <v>23.167790788070427</v>
      </c>
      <c r="U1460" s="1989">
        <f t="shared" si="185"/>
        <v>23.729350732538482</v>
      </c>
      <c r="V1460" s="1989">
        <f t="shared" si="186"/>
        <v>-2.7209738681972162</v>
      </c>
      <c r="W1460" s="2071">
        <f t="shared" si="190"/>
        <v>0.97633479521637201</v>
      </c>
      <c r="X1460" s="1987"/>
      <c r="Y1460" s="1988"/>
      <c r="AA1460" s="1990"/>
      <c r="AB1460" s="1991"/>
    </row>
    <row r="1461" spans="2:28" ht="16" thickBot="1" x14ac:dyDescent="0.25">
      <c r="B1461" s="2126">
        <f>AVERAGE(W1455:W1461)</f>
        <v>1.2038293428246534</v>
      </c>
      <c r="C1461" s="2086">
        <v>44549</v>
      </c>
      <c r="D1461" s="1922"/>
      <c r="E1461" s="2326"/>
      <c r="F1461" s="1952"/>
      <c r="G1461" s="2087"/>
      <c r="H1461" s="2088"/>
      <c r="I1461" s="2089" t="str">
        <f t="shared" si="188"/>
        <v/>
      </c>
      <c r="J1461" s="1973"/>
      <c r="K1461" s="2090" t="str">
        <f>IFERROR(VLOOKUP(F1461,[1]Trainingsarten!$A$9:$K$84,11,FALSE),"0")</f>
        <v>0</v>
      </c>
      <c r="L1461" s="2091"/>
      <c r="M1461" s="1973"/>
      <c r="N1461" s="1930" t="str">
        <f t="shared" si="191"/>
        <v/>
      </c>
      <c r="O1461" s="2092"/>
      <c r="P1461" s="2093" t="str">
        <f>IFERROR(VLOOKUP(F1461,[1]Trainingsarten!$A$9:$N$84,12,FALSE),"")</f>
        <v/>
      </c>
      <c r="Q1461" s="2094" t="s">
        <v>14</v>
      </c>
      <c r="R1461" s="2095" t="str">
        <f>IFERROR(VLOOKUP(F1461,[1]Trainingsarten!$A$9:$N$84,14,FALSE),"")</f>
        <v/>
      </c>
      <c r="S1461" s="1932" t="str">
        <f t="shared" si="189"/>
        <v/>
      </c>
      <c r="T1461" s="1922">
        <f t="shared" si="187"/>
        <v>19.858106389774651</v>
      </c>
      <c r="U1461" s="1922">
        <f t="shared" si="185"/>
        <v>23.164366191287566</v>
      </c>
      <c r="V1461" s="1922">
        <f t="shared" si="186"/>
        <v>0.56155994446805479</v>
      </c>
      <c r="W1461" s="2096">
        <f t="shared" si="190"/>
        <v>0.85726957628754619</v>
      </c>
      <c r="X1461" s="1987"/>
      <c r="Y1461" s="1988"/>
      <c r="AA1461" s="1990"/>
      <c r="AB1461" s="1991"/>
    </row>
    <row r="1462" spans="2:28" ht="16" thickBot="1" x14ac:dyDescent="0.25">
      <c r="B1462" s="1841">
        <f>B1455+1</f>
        <v>51</v>
      </c>
      <c r="C1462" s="2050">
        <v>44550</v>
      </c>
      <c r="D1462" s="1843"/>
      <c r="E1462" s="2322"/>
      <c r="F1462" s="2123"/>
      <c r="G1462" s="2052"/>
      <c r="H1462" s="2053"/>
      <c r="I1462" s="2054" t="str">
        <f t="shared" si="188"/>
        <v/>
      </c>
      <c r="J1462" s="2055"/>
      <c r="K1462" s="2056" t="str">
        <f>IFERROR(VLOOKUP(F1462,[1]Trainingsarten!$A$9:$K$84,11,FALSE),"0")</f>
        <v>0</v>
      </c>
      <c r="L1462" s="2057"/>
      <c r="M1462" s="2055"/>
      <c r="N1462" s="1852" t="str">
        <f t="shared" si="191"/>
        <v/>
      </c>
      <c r="O1462" s="2058"/>
      <c r="P1462" s="1854" t="str">
        <f>IFERROR(VLOOKUP(F1462,[1]Trainingsarten!$A$9:$N$84,12,FALSE),"")</f>
        <v/>
      </c>
      <c r="Q1462" s="1855" t="s">
        <v>14</v>
      </c>
      <c r="R1462" s="2059" t="str">
        <f>IFERROR(VLOOKUP(F1462,[1]Trainingsarten!$A$9:$N$84,14,FALSE),"")</f>
        <v/>
      </c>
      <c r="S1462" s="1856" t="str">
        <f t="shared" si="189"/>
        <v/>
      </c>
      <c r="T1462" s="1843">
        <f t="shared" si="187"/>
        <v>17.021234048378272</v>
      </c>
      <c r="U1462" s="1843">
        <f t="shared" si="185"/>
        <v>22.612833662923578</v>
      </c>
      <c r="V1462" s="1843">
        <f t="shared" si="186"/>
        <v>3.3062598015129154</v>
      </c>
      <c r="W1462" s="2042">
        <f t="shared" si="190"/>
        <v>0.7527245060085771</v>
      </c>
      <c r="X1462" s="1987"/>
      <c r="Y1462" s="1988"/>
      <c r="AA1462" s="1990"/>
      <c r="AB1462" s="1991"/>
    </row>
    <row r="1463" spans="2:28" x14ac:dyDescent="0.2">
      <c r="B1463" s="1859" t="s">
        <v>26</v>
      </c>
      <c r="C1463" s="2060">
        <v>44551</v>
      </c>
      <c r="D1463" s="1989"/>
      <c r="E1463" s="2335"/>
      <c r="F1463" s="2124"/>
      <c r="G1463" s="2061"/>
      <c r="H1463" s="2062"/>
      <c r="I1463" s="2063" t="str">
        <f t="shared" si="188"/>
        <v/>
      </c>
      <c r="J1463" s="2064"/>
      <c r="K1463" s="2065" t="str">
        <f>IFERROR(VLOOKUP(F1463,[1]Trainingsarten!$A$9:$K$84,11,FALSE),"0")</f>
        <v>0</v>
      </c>
      <c r="L1463" s="2066"/>
      <c r="M1463" s="2064"/>
      <c r="N1463" s="1919" t="str">
        <f t="shared" si="191"/>
        <v/>
      </c>
      <c r="O1463" s="2067"/>
      <c r="P1463" s="2068" t="str">
        <f>IFERROR(VLOOKUP(F1463,[1]Trainingsarten!$A$9:$N$84,12,FALSE),"")</f>
        <v/>
      </c>
      <c r="Q1463" s="2069" t="s">
        <v>14</v>
      </c>
      <c r="R1463" s="2070" t="str">
        <f>IFERROR(VLOOKUP(F1463,[1]Trainingsarten!$A$9:$N$84,14,FALSE),"")</f>
        <v/>
      </c>
      <c r="S1463" s="1991" t="str">
        <f t="shared" si="189"/>
        <v/>
      </c>
      <c r="T1463" s="1989">
        <f t="shared" si="187"/>
        <v>14.589629184324233</v>
      </c>
      <c r="U1463" s="1989">
        <f t="shared" si="185"/>
        <v>22.074432861425397</v>
      </c>
      <c r="V1463" s="1989">
        <f t="shared" si="186"/>
        <v>5.5915996145453057</v>
      </c>
      <c r="W1463" s="2071">
        <f t="shared" si="190"/>
        <v>0.66092883454411644</v>
      </c>
      <c r="X1463" s="1987"/>
      <c r="Y1463" s="1988"/>
      <c r="AA1463" s="1990"/>
      <c r="AB1463" s="1991"/>
    </row>
    <row r="1464" spans="2:28" ht="16" thickBot="1" x14ac:dyDescent="0.25">
      <c r="B1464" s="33">
        <f>SUM(H1462:H1468)</f>
        <v>0</v>
      </c>
      <c r="C1464" s="2060">
        <v>44552</v>
      </c>
      <c r="D1464" s="1989"/>
      <c r="E1464" s="2335"/>
      <c r="F1464" s="2124"/>
      <c r="G1464" s="2061"/>
      <c r="H1464" s="2062"/>
      <c r="I1464" s="2063" t="str">
        <f t="shared" si="188"/>
        <v/>
      </c>
      <c r="J1464" s="2064"/>
      <c r="K1464" s="2065" t="str">
        <f>IFERROR(VLOOKUP(F1464,[1]Trainingsarten!$A$9:$K$84,11,FALSE),"0")</f>
        <v>0</v>
      </c>
      <c r="L1464" s="2066"/>
      <c r="M1464" s="2064"/>
      <c r="N1464" s="1919" t="str">
        <f t="shared" si="191"/>
        <v/>
      </c>
      <c r="O1464" s="2067"/>
      <c r="P1464" s="2068" t="str">
        <f>IFERROR(VLOOKUP(F1464,[1]Trainingsarten!$A$9:$N$84,12,FALSE),"")</f>
        <v/>
      </c>
      <c r="Q1464" s="2069" t="s">
        <v>14</v>
      </c>
      <c r="R1464" s="2070" t="str">
        <f>IFERROR(VLOOKUP(F1464,[1]Trainingsarten!$A$9:$N$84,14,FALSE),"")</f>
        <v/>
      </c>
      <c r="S1464" s="1991" t="str">
        <f t="shared" si="189"/>
        <v/>
      </c>
      <c r="T1464" s="1989">
        <f t="shared" si="187"/>
        <v>12.505396443706484</v>
      </c>
      <c r="U1464" s="1989">
        <f t="shared" si="185"/>
        <v>21.548851126629554</v>
      </c>
      <c r="V1464" s="1989">
        <f t="shared" si="186"/>
        <v>7.4848036771011639</v>
      </c>
      <c r="W1464" s="2071">
        <f t="shared" si="190"/>
        <v>0.58032775716068752</v>
      </c>
      <c r="X1464" s="1987"/>
      <c r="Y1464" s="1988"/>
      <c r="AA1464" s="1990"/>
      <c r="AB1464" s="1991"/>
    </row>
    <row r="1465" spans="2:28" x14ac:dyDescent="0.2">
      <c r="B1465" s="2072" t="s">
        <v>9</v>
      </c>
      <c r="C1465" s="2060">
        <v>44553</v>
      </c>
      <c r="D1465" s="1989"/>
      <c r="E1465" s="2335"/>
      <c r="F1465" s="2124"/>
      <c r="G1465" s="2061"/>
      <c r="H1465" s="2062"/>
      <c r="I1465" s="2063" t="str">
        <f t="shared" si="188"/>
        <v/>
      </c>
      <c r="J1465" s="2064"/>
      <c r="K1465" s="2065" t="str">
        <f>IFERROR(VLOOKUP(F1465,[1]Trainingsarten!$A$9:$K$84,11,FALSE),"0")</f>
        <v>0</v>
      </c>
      <c r="L1465" s="2066"/>
      <c r="M1465" s="2064"/>
      <c r="N1465" s="1919" t="str">
        <f t="shared" si="191"/>
        <v/>
      </c>
      <c r="O1465" s="2067"/>
      <c r="P1465" s="2068" t="str">
        <f>IFERROR(VLOOKUP(F1465,[1]Trainingsarten!$A$9:$N$84,12,FALSE),"")</f>
        <v/>
      </c>
      <c r="Q1465" s="2069" t="s">
        <v>14</v>
      </c>
      <c r="R1465" s="2070" t="str">
        <f>IFERROR(VLOOKUP(F1465,[1]Trainingsarten!$A$9:$N$84,14,FALSE),"")</f>
        <v/>
      </c>
      <c r="S1465" s="1991" t="str">
        <f t="shared" si="189"/>
        <v/>
      </c>
      <c r="T1465" s="1989">
        <f t="shared" si="187"/>
        <v>10.7189112374627</v>
      </c>
      <c r="U1465" s="1989">
        <f t="shared" si="185"/>
        <v>21.035783242662184</v>
      </c>
      <c r="V1465" s="1989">
        <f t="shared" si="186"/>
        <v>9.0434546829230698</v>
      </c>
      <c r="W1465" s="2071">
        <f t="shared" si="190"/>
        <v>0.50955607945816461</v>
      </c>
      <c r="X1465" s="1987"/>
      <c r="Y1465" s="1988"/>
      <c r="AA1465" s="1990"/>
      <c r="AB1465" s="1991"/>
    </row>
    <row r="1466" spans="2:28" ht="16" thickBot="1" x14ac:dyDescent="0.25">
      <c r="B1466" s="2073">
        <f>SUM(K1462:K1468)</f>
        <v>0</v>
      </c>
      <c r="C1466" s="2060">
        <v>44554</v>
      </c>
      <c r="D1466" s="1989"/>
      <c r="E1466" s="2335"/>
      <c r="F1466" s="2124"/>
      <c r="G1466" s="2061"/>
      <c r="H1466" s="2062" t="str">
        <f>IFERROR(VLOOKUP(F1466,[1]Trainingsarten!$A$9:$K$84,10,FALSE),"")</f>
        <v/>
      </c>
      <c r="I1466" s="2063" t="str">
        <f t="shared" si="188"/>
        <v/>
      </c>
      <c r="J1466" s="2064"/>
      <c r="K1466" s="2065" t="str">
        <f>IFERROR(VLOOKUP(F1466,[1]Trainingsarten!$A$9:$K$84,11,FALSE),"0")</f>
        <v>0</v>
      </c>
      <c r="L1466" s="2066"/>
      <c r="M1466" s="2064"/>
      <c r="N1466" s="1919" t="str">
        <f t="shared" si="191"/>
        <v/>
      </c>
      <c r="O1466" s="2067"/>
      <c r="P1466" s="2068" t="str">
        <f>IFERROR(VLOOKUP(F1466,[1]Trainingsarten!$A$9:$N$84,12,FALSE),"")</f>
        <v/>
      </c>
      <c r="Q1466" s="2069" t="s">
        <v>14</v>
      </c>
      <c r="R1466" s="2070" t="str">
        <f>IFERROR(VLOOKUP(F1466,[1]Trainingsarten!$A$9:$N$84,14,FALSE),"")</f>
        <v/>
      </c>
      <c r="S1466" s="1991" t="str">
        <f t="shared" si="189"/>
        <v/>
      </c>
      <c r="T1466" s="1989">
        <f t="shared" si="187"/>
        <v>9.187638203539457</v>
      </c>
      <c r="U1466" s="1989">
        <f t="shared" ref="U1466:U1529" si="192">U1465+(K1466-U1465)/42</f>
        <v>20.534931260694037</v>
      </c>
      <c r="V1466" s="1989">
        <f t="shared" ref="V1466:V1529" si="193">U1465-T1465</f>
        <v>10.316872005199484</v>
      </c>
      <c r="W1466" s="2071">
        <f t="shared" si="190"/>
        <v>0.44741509415838843</v>
      </c>
      <c r="X1466" s="1987"/>
      <c r="Y1466" s="1988"/>
      <c r="AA1466" s="1990"/>
      <c r="AB1466" s="1991"/>
    </row>
    <row r="1467" spans="2:28" x14ac:dyDescent="0.2">
      <c r="B1467" s="2074" t="s">
        <v>27</v>
      </c>
      <c r="C1467" s="2060">
        <v>44555</v>
      </c>
      <c r="D1467" s="1989"/>
      <c r="E1467" s="2335"/>
      <c r="F1467" s="2124"/>
      <c r="G1467" s="2061"/>
      <c r="H1467" s="2062" t="str">
        <f>IFERROR(VLOOKUP(F1467,[1]Trainingsarten!$A$9:$K$84,10,FALSE),"")</f>
        <v/>
      </c>
      <c r="I1467" s="2063" t="str">
        <f t="shared" si="188"/>
        <v/>
      </c>
      <c r="J1467" s="2064"/>
      <c r="K1467" s="2065" t="str">
        <f>IFERROR(VLOOKUP(F1467,[1]Trainingsarten!$A$9:$K$84,11,FALSE),"0")</f>
        <v>0</v>
      </c>
      <c r="L1467" s="2066"/>
      <c r="M1467" s="2064"/>
      <c r="N1467" s="1919" t="str">
        <f t="shared" si="191"/>
        <v/>
      </c>
      <c r="O1467" s="2067"/>
      <c r="P1467" s="2068" t="str">
        <f>IFERROR(VLOOKUP(F1467,[1]Trainingsarten!$A$9:$N$84,12,FALSE),"")</f>
        <v/>
      </c>
      <c r="Q1467" s="2069" t="s">
        <v>14</v>
      </c>
      <c r="R1467" s="2070" t="str">
        <f>IFERROR(VLOOKUP(F1467,[1]Trainingsarten!$A$9:$N$84,14,FALSE),"")</f>
        <v/>
      </c>
      <c r="S1467" s="1991" t="str">
        <f t="shared" si="189"/>
        <v/>
      </c>
      <c r="T1467" s="1989">
        <f t="shared" ref="T1467:T1530" si="194">T1466+(K1467-T1466)/7</f>
        <v>7.8751184601766777</v>
      </c>
      <c r="U1467" s="1989">
        <f t="shared" si="192"/>
        <v>20.046004325915607</v>
      </c>
      <c r="V1467" s="1989">
        <f t="shared" si="193"/>
        <v>11.34729305715458</v>
      </c>
      <c r="W1467" s="2071">
        <f t="shared" si="190"/>
        <v>0.39285227779760939</v>
      </c>
      <c r="X1467" s="1987"/>
      <c r="Y1467" s="1988"/>
      <c r="AA1467" s="1990"/>
      <c r="AB1467" s="1991"/>
    </row>
    <row r="1468" spans="2:28" ht="16" thickBot="1" x14ac:dyDescent="0.25">
      <c r="B1468" s="2126">
        <f>AVERAGE(W1462:W1468)</f>
        <v>0.5269640017942272</v>
      </c>
      <c r="C1468" s="2086">
        <v>44556</v>
      </c>
      <c r="D1468" s="1922"/>
      <c r="E1468" s="2326"/>
      <c r="F1468" s="1952"/>
      <c r="G1468" s="2087"/>
      <c r="H1468" s="2088" t="str">
        <f>IFERROR(VLOOKUP(F1468,[1]Trainingsarten!$A$9:$K$84,10,FALSE),"")</f>
        <v/>
      </c>
      <c r="I1468" s="2089" t="str">
        <f t="shared" si="188"/>
        <v/>
      </c>
      <c r="J1468" s="1973"/>
      <c r="K1468" s="2090" t="str">
        <f>IFERROR(VLOOKUP(F1468,[1]Trainingsarten!$A$9:$K$84,11,FALSE),"0")</f>
        <v>0</v>
      </c>
      <c r="L1468" s="2091"/>
      <c r="M1468" s="1973"/>
      <c r="N1468" s="1930" t="str">
        <f t="shared" si="191"/>
        <v/>
      </c>
      <c r="O1468" s="2092"/>
      <c r="P1468" s="2093" t="str">
        <f>IFERROR(VLOOKUP(F1468,[1]Trainingsarten!$A$9:$N$84,12,FALSE),"")</f>
        <v/>
      </c>
      <c r="Q1468" s="2094" t="s">
        <v>14</v>
      </c>
      <c r="R1468" s="2095" t="str">
        <f>IFERROR(VLOOKUP(F1468,[1]Trainingsarten!$A$9:$N$84,14,FALSE),"")</f>
        <v/>
      </c>
      <c r="S1468" s="1932" t="str">
        <f t="shared" si="189"/>
        <v/>
      </c>
      <c r="T1468" s="1922">
        <f t="shared" si="194"/>
        <v>6.7501015372942952</v>
      </c>
      <c r="U1468" s="1922">
        <f t="shared" si="192"/>
        <v>19.568718508631903</v>
      </c>
      <c r="V1468" s="1922">
        <f t="shared" si="193"/>
        <v>12.17088586573893</v>
      </c>
      <c r="W1468" s="2096">
        <f t="shared" si="190"/>
        <v>0.34494346343204724</v>
      </c>
      <c r="X1468" s="1987"/>
      <c r="Y1468" s="1988"/>
      <c r="AA1468" s="1990"/>
      <c r="AB1468" s="1991"/>
    </row>
    <row r="1469" spans="2:28" ht="16" thickBot="1" x14ac:dyDescent="0.25">
      <c r="B1469" s="1841">
        <v>52</v>
      </c>
      <c r="C1469" s="2050">
        <v>44557</v>
      </c>
      <c r="D1469" s="1843"/>
      <c r="E1469" s="2322"/>
      <c r="F1469" s="2110"/>
      <c r="G1469" s="2052"/>
      <c r="H1469" s="2053" t="str">
        <f>IFERROR(VLOOKUP(F1469,[1]Trainingsarten!$A$9:$K$84,10,FALSE),"")</f>
        <v/>
      </c>
      <c r="I1469" s="2054" t="str">
        <f t="shared" si="188"/>
        <v/>
      </c>
      <c r="J1469" s="2055"/>
      <c r="K1469" s="2056" t="str">
        <f>IFERROR(VLOOKUP(F1469,[1]Trainingsarten!$A$9:$K$84,11,FALSE),"0")</f>
        <v>0</v>
      </c>
      <c r="L1469" s="2057"/>
      <c r="M1469" s="2055"/>
      <c r="N1469" s="1852" t="str">
        <f t="shared" si="191"/>
        <v/>
      </c>
      <c r="O1469" s="2058"/>
      <c r="P1469" s="1854" t="str">
        <f>IFERROR(VLOOKUP(F1469,[1]Trainingsarten!$A$9:$N$84,12,FALSE),"")</f>
        <v/>
      </c>
      <c r="Q1469" s="1855" t="s">
        <v>14</v>
      </c>
      <c r="R1469" s="2059" t="str">
        <f>IFERROR(VLOOKUP(F1469,[1]Trainingsarten!$A$9:$N$84,14,FALSE),"")</f>
        <v/>
      </c>
      <c r="S1469" s="1856" t="str">
        <f t="shared" si="189"/>
        <v/>
      </c>
      <c r="T1469" s="1843">
        <f t="shared" si="194"/>
        <v>5.7858013176808241</v>
      </c>
      <c r="U1469" s="1843">
        <f t="shared" si="192"/>
        <v>19.102796639378763</v>
      </c>
      <c r="V1469" s="1843">
        <f t="shared" si="193"/>
        <v>12.818616971337608</v>
      </c>
      <c r="W1469" s="2042">
        <f t="shared" si="190"/>
        <v>0.3028771874037488</v>
      </c>
      <c r="X1469" s="1987"/>
      <c r="Y1469" s="1988"/>
      <c r="AA1469" s="1990"/>
      <c r="AB1469" s="1991"/>
    </row>
    <row r="1470" spans="2:28" x14ac:dyDescent="0.2">
      <c r="B1470" s="1859" t="s">
        <v>26</v>
      </c>
      <c r="C1470" s="2060">
        <v>44558</v>
      </c>
      <c r="D1470" s="1989"/>
      <c r="E1470" s="2335"/>
      <c r="F1470" s="2108"/>
      <c r="G1470" s="2061"/>
      <c r="H1470" s="2062" t="str">
        <f>IFERROR(VLOOKUP(F1470,[1]Trainingsarten!$A$9:$K$84,10,FALSE),"")</f>
        <v/>
      </c>
      <c r="I1470" s="2063" t="str">
        <f t="shared" si="188"/>
        <v/>
      </c>
      <c r="J1470" s="2064"/>
      <c r="K1470" s="2065" t="str">
        <f>IFERROR(VLOOKUP(F1470,[1]Trainingsarten!$A$9:$K$84,11,FALSE),"0")</f>
        <v>0</v>
      </c>
      <c r="L1470" s="2066"/>
      <c r="M1470" s="2064"/>
      <c r="N1470" s="1919" t="str">
        <f t="shared" si="191"/>
        <v/>
      </c>
      <c r="O1470" s="2067"/>
      <c r="P1470" s="2068" t="str">
        <f>IFERROR(VLOOKUP(F1470,[1]Trainingsarten!$A$9:$N$84,12,FALSE),"")</f>
        <v/>
      </c>
      <c r="Q1470" s="2069" t="s">
        <v>14</v>
      </c>
      <c r="R1470" s="2070" t="str">
        <f>IFERROR(VLOOKUP(F1470,[1]Trainingsarten!$A$9:$N$84,14,FALSE),"")</f>
        <v/>
      </c>
      <c r="S1470" s="1991" t="str">
        <f t="shared" si="189"/>
        <v/>
      </c>
      <c r="T1470" s="1989">
        <f t="shared" si="194"/>
        <v>4.9592582722978493</v>
      </c>
      <c r="U1470" s="1989">
        <f t="shared" si="192"/>
        <v>18.647968147964981</v>
      </c>
      <c r="V1470" s="1989">
        <f t="shared" si="193"/>
        <v>13.316995321697938</v>
      </c>
      <c r="W1470" s="2071">
        <f t="shared" si="190"/>
        <v>0.26594094503743798</v>
      </c>
      <c r="X1470" s="1987"/>
      <c r="Y1470" s="1988"/>
      <c r="AA1470" s="1990"/>
      <c r="AB1470" s="1991"/>
    </row>
    <row r="1471" spans="2:28" ht="16" thickBot="1" x14ac:dyDescent="0.25">
      <c r="B1471" s="33">
        <f>SUM(H1469:H1475)</f>
        <v>27.999999999999996</v>
      </c>
      <c r="C1471" s="2060">
        <v>44559</v>
      </c>
      <c r="D1471" s="1989">
        <v>137</v>
      </c>
      <c r="E1471" s="2335" t="s">
        <v>40</v>
      </c>
      <c r="F1471" s="2108" t="s">
        <v>323</v>
      </c>
      <c r="G1471" s="2061">
        <v>2.7534722222222221E-2</v>
      </c>
      <c r="H1471" s="2062">
        <v>7.1</v>
      </c>
      <c r="I1471" s="2063">
        <f t="shared" si="188"/>
        <v>3.8781298904538341E-3</v>
      </c>
      <c r="J1471" s="2064">
        <v>149</v>
      </c>
      <c r="K1471" s="2065">
        <v>46</v>
      </c>
      <c r="L1471" s="2066">
        <v>210</v>
      </c>
      <c r="M1471" s="2064">
        <v>21</v>
      </c>
      <c r="N1471" s="1919">
        <f t="shared" si="191"/>
        <v>1.0502207273491697</v>
      </c>
      <c r="O1471" s="2067" t="s">
        <v>329</v>
      </c>
      <c r="P1471" s="2068">
        <f>IFERROR(VLOOKUP(F1471,[1]Trainingsarten!$A$9:$N$84,12,FALSE),"")</f>
        <v>205</v>
      </c>
      <c r="Q1471" s="2069" t="s">
        <v>14</v>
      </c>
      <c r="R1471" s="2070">
        <f>IFERROR(VLOOKUP(F1471,[1]Trainingsarten!$A$9:$N$84,14,FALSE),"")</f>
        <v>224.4</v>
      </c>
      <c r="S1471" s="1991">
        <f t="shared" si="189"/>
        <v>1.4093959731543624</v>
      </c>
      <c r="T1471" s="1989">
        <f t="shared" si="194"/>
        <v>10.8222213762553</v>
      </c>
      <c r="U1471" s="1989">
        <f t="shared" si="192"/>
        <v>19.299207001584861</v>
      </c>
      <c r="V1471" s="1989">
        <f t="shared" si="193"/>
        <v>13.688709875667133</v>
      </c>
      <c r="W1471" s="2071">
        <f t="shared" si="190"/>
        <v>0.56075989937651705</v>
      </c>
      <c r="X1471" s="1987"/>
      <c r="Y1471" s="1988"/>
      <c r="AA1471" s="1990"/>
      <c r="AB1471" s="1991"/>
    </row>
    <row r="1472" spans="2:28" x14ac:dyDescent="0.2">
      <c r="B1472" s="2072" t="s">
        <v>9</v>
      </c>
      <c r="C1472" s="2060">
        <v>44560</v>
      </c>
      <c r="D1472" s="1989"/>
      <c r="E1472" s="2335"/>
      <c r="F1472" s="2108"/>
      <c r="G1472" s="2061"/>
      <c r="H1472" s="2062" t="str">
        <f>IFERROR(VLOOKUP(F1472,[1]Trainingsarten!$A$9:$K$84,10,FALSE),"")</f>
        <v/>
      </c>
      <c r="I1472" s="2063" t="str">
        <f t="shared" si="188"/>
        <v/>
      </c>
      <c r="J1472" s="2064"/>
      <c r="K1472" s="2065" t="str">
        <f>IFERROR(VLOOKUP(F1472,[1]Trainingsarten!$A$9:$K$84,11,FALSE),"0")</f>
        <v>0</v>
      </c>
      <c r="L1472" s="2066"/>
      <c r="M1472" s="2064"/>
      <c r="N1472" s="1919" t="str">
        <f t="shared" si="191"/>
        <v/>
      </c>
      <c r="O1472" s="2067"/>
      <c r="P1472" s="2068" t="str">
        <f>IFERROR(VLOOKUP(F1472,[1]Trainingsarten!$A$9:$N$84,12,FALSE),"")</f>
        <v/>
      </c>
      <c r="Q1472" s="2069" t="s">
        <v>14</v>
      </c>
      <c r="R1472" s="2070" t="str">
        <f>IFERROR(VLOOKUP(F1472,[1]Trainingsarten!$A$9:$N$84,14,FALSE),"")</f>
        <v/>
      </c>
      <c r="S1472" s="1991" t="str">
        <f t="shared" si="189"/>
        <v/>
      </c>
      <c r="T1472" s="1989">
        <f t="shared" si="194"/>
        <v>9.2761897510759717</v>
      </c>
      <c r="U1472" s="1989">
        <f t="shared" si="192"/>
        <v>18.839702072975697</v>
      </c>
      <c r="V1472" s="1989">
        <f t="shared" si="193"/>
        <v>8.4769856253295615</v>
      </c>
      <c r="W1472" s="2071">
        <f t="shared" si="190"/>
        <v>0.49237454579401496</v>
      </c>
      <c r="X1472" s="1987"/>
      <c r="Y1472" s="1988"/>
      <c r="AA1472" s="1990"/>
      <c r="AB1472" s="1991"/>
    </row>
    <row r="1473" spans="2:28" ht="16" thickBot="1" x14ac:dyDescent="0.25">
      <c r="B1473" s="2073">
        <f>SUM(K1469:K1475)</f>
        <v>189</v>
      </c>
      <c r="C1473" s="2127">
        <v>44561</v>
      </c>
      <c r="D1473" s="1896">
        <v>138</v>
      </c>
      <c r="E1473" s="2325" t="s">
        <v>40</v>
      </c>
      <c r="F1473" s="2128" t="s">
        <v>328</v>
      </c>
      <c r="G1473" s="2129">
        <v>3.5914351851851857E-2</v>
      </c>
      <c r="H1473" s="2130">
        <v>10.199999999999999</v>
      </c>
      <c r="I1473" s="2131">
        <f t="shared" si="188"/>
        <v>3.5210148874364566E-3</v>
      </c>
      <c r="J1473" s="2132">
        <v>155</v>
      </c>
      <c r="K1473" s="2133">
        <v>72</v>
      </c>
      <c r="L1473" s="2134">
        <v>228</v>
      </c>
      <c r="M1473" s="2132">
        <v>31</v>
      </c>
      <c r="N1473" s="1904">
        <f t="shared" si="191"/>
        <v>1.035241439859526</v>
      </c>
      <c r="O1473" s="2135" t="s">
        <v>287</v>
      </c>
      <c r="P1473" s="2136">
        <f>IFERROR(VLOOKUP(F1473,[1]Trainingsarten!$A$9:$N$84,12,FALSE),"")</f>
        <v>229.68</v>
      </c>
      <c r="Q1473" s="2137" t="s">
        <v>14</v>
      </c>
      <c r="R1473" s="2138">
        <f>IFERROR(VLOOKUP(F1473,[1]Trainingsarten!$A$9:$N$84,14,FALSE),"")</f>
        <v>247.95</v>
      </c>
      <c r="S1473" s="1908">
        <f t="shared" si="189"/>
        <v>1.4709677419354839</v>
      </c>
      <c r="T1473" s="1896">
        <f t="shared" si="194"/>
        <v>18.236734072350835</v>
      </c>
      <c r="U1473" s="1896">
        <f t="shared" si="192"/>
        <v>20.105423452190561</v>
      </c>
      <c r="V1473" s="1896">
        <f t="shared" si="193"/>
        <v>9.5635123218997258</v>
      </c>
      <c r="W1473" s="2139">
        <f t="shared" si="190"/>
        <v>0.90705545773341445</v>
      </c>
      <c r="X1473" s="1987"/>
      <c r="Y1473" s="1988"/>
      <c r="AA1473" s="1990"/>
      <c r="AB1473" s="1991"/>
    </row>
    <row r="1474" spans="2:28" ht="16" thickTop="1" x14ac:dyDescent="0.2">
      <c r="B1474" s="2074" t="s">
        <v>27</v>
      </c>
      <c r="C1474" s="2097">
        <v>44562</v>
      </c>
      <c r="D1474" s="60"/>
      <c r="E1474" s="2247"/>
      <c r="F1474" s="2107"/>
      <c r="G1474" s="2098"/>
      <c r="H1474" s="2099" t="str">
        <f>IFERROR(VLOOKUP(F1474,[1]Trainingsarten!$A$9:$K$84,10,FALSE),"")</f>
        <v/>
      </c>
      <c r="I1474" s="2100" t="str">
        <f t="shared" si="188"/>
        <v/>
      </c>
      <c r="J1474" s="545"/>
      <c r="K1474" s="2101" t="str">
        <f>IFERROR(VLOOKUP(F1474,[1]Trainingsarten!$A$9:$K$84,11,FALSE),"0")</f>
        <v>0</v>
      </c>
      <c r="L1474" s="2102"/>
      <c r="M1474" s="545"/>
      <c r="N1474" s="69" t="str">
        <f t="shared" si="191"/>
        <v/>
      </c>
      <c r="O1474" s="2103"/>
      <c r="P1474" s="347" t="str">
        <f>IFERROR(VLOOKUP(F1474,[1]Trainingsarten!$A$9:$N$84,12,FALSE),"")</f>
        <v/>
      </c>
      <c r="Q1474" s="72" t="s">
        <v>14</v>
      </c>
      <c r="R1474" s="2104" t="str">
        <f>IFERROR(VLOOKUP(F1474,[1]Trainingsarten!$A$9:$N$84,14,FALSE),"")</f>
        <v/>
      </c>
      <c r="S1474" s="2012" t="str">
        <f t="shared" si="189"/>
        <v/>
      </c>
      <c r="T1474" s="60">
        <f t="shared" si="194"/>
        <v>15.631486347729286</v>
      </c>
      <c r="U1474" s="60">
        <f t="shared" si="192"/>
        <v>19.62672289380507</v>
      </c>
      <c r="V1474" s="60">
        <f t="shared" si="193"/>
        <v>1.8686893798397257</v>
      </c>
      <c r="W1474" s="350">
        <f t="shared" si="190"/>
        <v>0.79643893849763225</v>
      </c>
      <c r="X1474" s="1987"/>
      <c r="Y1474" s="1988"/>
      <c r="AA1474" s="1990"/>
      <c r="AB1474" s="1991"/>
    </row>
    <row r="1475" spans="2:28" ht="16" thickBot="1" x14ac:dyDescent="0.25">
      <c r="B1475" s="2126">
        <f>AVERAGE(W1469:W1475)</f>
        <v>0.63636149820474286</v>
      </c>
      <c r="C1475" s="2086">
        <v>44563</v>
      </c>
      <c r="D1475" s="1922">
        <v>1</v>
      </c>
      <c r="E1475" s="2326" t="s">
        <v>40</v>
      </c>
      <c r="F1475" s="2111" t="s">
        <v>283</v>
      </c>
      <c r="G1475" s="2087">
        <v>4.0960648148148149E-2</v>
      </c>
      <c r="H1475" s="2088">
        <v>10.7</v>
      </c>
      <c r="I1475" s="2089">
        <f t="shared" si="188"/>
        <v>3.8280979577708552E-3</v>
      </c>
      <c r="J1475" s="1973">
        <v>141</v>
      </c>
      <c r="K1475" s="2090">
        <v>71</v>
      </c>
      <c r="L1475" s="2091">
        <v>213</v>
      </c>
      <c r="M1475" s="1973">
        <v>38</v>
      </c>
      <c r="N1475" s="1930">
        <f t="shared" si="191"/>
        <v>1.0514813781559493</v>
      </c>
      <c r="O1475" s="2092" t="s">
        <v>329</v>
      </c>
      <c r="P1475" s="2093">
        <f>IFERROR(VLOOKUP(F1475,[1]Trainingsarten!$A$9:$N$84,12,FALSE),"")</f>
        <v>205</v>
      </c>
      <c r="Q1475" s="2094" t="s">
        <v>14</v>
      </c>
      <c r="R1475" s="2095">
        <f>IFERROR(VLOOKUP(F1475,[1]Trainingsarten!$A$9:$N$84,14,FALSE),"")</f>
        <v>224.4</v>
      </c>
      <c r="S1475" s="1932">
        <f t="shared" si="189"/>
        <v>1.5106382978723405</v>
      </c>
      <c r="T1475" s="1922">
        <f t="shared" si="194"/>
        <v>23.541274012339386</v>
      </c>
      <c r="U1475" s="1922">
        <f t="shared" si="192"/>
        <v>20.849896158238284</v>
      </c>
      <c r="V1475" s="1922">
        <f t="shared" si="193"/>
        <v>3.9952365460757839</v>
      </c>
      <c r="W1475" s="2096">
        <f t="shared" si="190"/>
        <v>1.1290835135904347</v>
      </c>
      <c r="X1475" s="1987"/>
      <c r="Y1475" s="1988"/>
      <c r="AA1475" s="1990"/>
      <c r="AB1475" s="1991"/>
    </row>
    <row r="1476" spans="2:28" ht="16" thickBot="1" x14ac:dyDescent="0.25">
      <c r="B1476" s="1841">
        <v>1</v>
      </c>
      <c r="C1476" s="2050">
        <v>44564</v>
      </c>
      <c r="D1476" s="1843"/>
      <c r="E1476" s="2322"/>
      <c r="F1476" s="2051"/>
      <c r="G1476" s="2052"/>
      <c r="H1476" s="2053" t="str">
        <f>IFERROR(VLOOKUP(F1476,[1]Trainingsarten!$A$9:$K$84,10,FALSE),"")</f>
        <v/>
      </c>
      <c r="I1476" s="2054" t="str">
        <f t="shared" si="188"/>
        <v/>
      </c>
      <c r="J1476" s="2055"/>
      <c r="K1476" s="2056" t="str">
        <f>IFERROR(VLOOKUP(F1476,[1]Trainingsarten!$A$9:$K$84,11,FALSE),"0")</f>
        <v>0</v>
      </c>
      <c r="L1476" s="2057"/>
      <c r="M1476" s="2055"/>
      <c r="N1476" s="1852" t="str">
        <f t="shared" si="191"/>
        <v/>
      </c>
      <c r="O1476" s="2058"/>
      <c r="P1476" s="1854" t="str">
        <f>IFERROR(VLOOKUP(F1476,[1]Trainingsarten!$A$9:$N$84,12,FALSE),"")</f>
        <v/>
      </c>
      <c r="Q1476" s="1855" t="s">
        <v>14</v>
      </c>
      <c r="R1476" s="2059" t="str">
        <f>IFERROR(VLOOKUP(F1476,[1]Trainingsarten!$A$9:$N$84,14,FALSE),"")</f>
        <v/>
      </c>
      <c r="S1476" s="1856" t="str">
        <f t="shared" si="189"/>
        <v/>
      </c>
      <c r="T1476" s="1843">
        <f t="shared" si="194"/>
        <v>20.178234867719475</v>
      </c>
      <c r="U1476" s="1843">
        <f t="shared" si="192"/>
        <v>20.35347005923261</v>
      </c>
      <c r="V1476" s="1843">
        <f t="shared" si="193"/>
        <v>-2.691377854101102</v>
      </c>
      <c r="W1476" s="2042">
        <f t="shared" si="190"/>
        <v>0.99139040217696706</v>
      </c>
      <c r="X1476" s="1987"/>
      <c r="Y1476" s="1988"/>
      <c r="AA1476" s="1990"/>
      <c r="AB1476" s="1991"/>
    </row>
    <row r="1477" spans="2:28" x14ac:dyDescent="0.2">
      <c r="B1477" s="1859" t="s">
        <v>26</v>
      </c>
      <c r="C1477" s="2060">
        <v>44565</v>
      </c>
      <c r="D1477" s="1989">
        <v>2</v>
      </c>
      <c r="E1477" s="2335" t="s">
        <v>40</v>
      </c>
      <c r="F1477" s="1993" t="s">
        <v>283</v>
      </c>
      <c r="G1477" s="2061">
        <v>4.1921296296296297E-2</v>
      </c>
      <c r="H1477" s="2062">
        <v>10.83</v>
      </c>
      <c r="I1477" s="2063">
        <f t="shared" si="188"/>
        <v>3.8708491501658628E-3</v>
      </c>
      <c r="J1477" s="2064">
        <v>149</v>
      </c>
      <c r="K1477" s="2065">
        <v>71</v>
      </c>
      <c r="L1477" s="2066">
        <v>212</v>
      </c>
      <c r="M1477" s="2064">
        <v>40</v>
      </c>
      <c r="N1477" s="1919">
        <f t="shared" si="191"/>
        <v>1.0582323837874339</v>
      </c>
      <c r="O1477" s="2067" t="s">
        <v>310</v>
      </c>
      <c r="P1477" s="2068">
        <f>IFERROR(VLOOKUP(F1477,[1]Trainingsarten!$A$9:$N$84,12,FALSE),"")</f>
        <v>205</v>
      </c>
      <c r="Q1477" s="2069" t="s">
        <v>14</v>
      </c>
      <c r="R1477" s="2070">
        <f>IFERROR(VLOOKUP(F1477,[1]Trainingsarten!$A$9:$N$84,14,FALSE),"")</f>
        <v>224.4</v>
      </c>
      <c r="S1477" s="1991">
        <f t="shared" si="189"/>
        <v>1.4228187919463087</v>
      </c>
      <c r="T1477" s="1989">
        <f t="shared" si="194"/>
        <v>27.438487029473833</v>
      </c>
      <c r="U1477" s="1989">
        <f t="shared" si="192"/>
        <v>21.559339819727072</v>
      </c>
      <c r="V1477" s="1989">
        <f t="shared" si="193"/>
        <v>0.17523519151313494</v>
      </c>
      <c r="W1477" s="2071">
        <f t="shared" si="190"/>
        <v>1.2726960685673347</v>
      </c>
      <c r="X1477" s="1987"/>
      <c r="Y1477" s="1988"/>
      <c r="AA1477" s="1990"/>
      <c r="AB1477" s="1991"/>
    </row>
    <row r="1478" spans="2:28" ht="16" thickBot="1" x14ac:dyDescent="0.25">
      <c r="B1478" s="33">
        <f t="shared" ref="B1478" si="195">SUM(H1476:H1482)</f>
        <v>30.409999999999997</v>
      </c>
      <c r="C1478" s="2060">
        <v>44566</v>
      </c>
      <c r="D1478" s="1989"/>
      <c r="E1478" s="2335"/>
      <c r="F1478" s="1993"/>
      <c r="G1478" s="2061"/>
      <c r="H1478" s="2062" t="str">
        <f>IFERROR(VLOOKUP(F1478,[1]Trainingsarten!$A$9:$K$84,10,FALSE),"")</f>
        <v/>
      </c>
      <c r="I1478" s="2063" t="str">
        <f t="shared" si="188"/>
        <v/>
      </c>
      <c r="J1478" s="2064"/>
      <c r="K1478" s="2065" t="str">
        <f>IFERROR(VLOOKUP(F1478,[1]Trainingsarten!$A$9:$K$84,11,FALSE),"0")</f>
        <v>0</v>
      </c>
      <c r="L1478" s="2066"/>
      <c r="M1478" s="2064"/>
      <c r="N1478" s="1919" t="str">
        <f t="shared" si="191"/>
        <v/>
      </c>
      <c r="O1478" s="2067"/>
      <c r="P1478" s="2068" t="str">
        <f>IFERROR(VLOOKUP(F1478,[1]Trainingsarten!$A$9:$N$84,12,FALSE),"")</f>
        <v/>
      </c>
      <c r="Q1478" s="2069" t="s">
        <v>14</v>
      </c>
      <c r="R1478" s="2070" t="str">
        <f>IFERROR(VLOOKUP(F1478,[1]Trainingsarten!$A$9:$N$84,14,FALSE),"")</f>
        <v/>
      </c>
      <c r="S1478" s="1991" t="str">
        <f t="shared" si="189"/>
        <v/>
      </c>
      <c r="T1478" s="1989">
        <f t="shared" si="194"/>
        <v>23.518703168120428</v>
      </c>
      <c r="U1478" s="1989">
        <f t="shared" si="192"/>
        <v>21.046022204971663</v>
      </c>
      <c r="V1478" s="1989">
        <f t="shared" si="193"/>
        <v>-5.8791472097467619</v>
      </c>
      <c r="W1478" s="2071">
        <f t="shared" si="190"/>
        <v>1.117489230937172</v>
      </c>
      <c r="X1478" s="1987"/>
      <c r="Y1478" s="1988"/>
      <c r="AA1478" s="1990"/>
      <c r="AB1478" s="1991"/>
    </row>
    <row r="1479" spans="2:28" x14ac:dyDescent="0.2">
      <c r="B1479" s="2072" t="s">
        <v>9</v>
      </c>
      <c r="C1479" s="2060">
        <v>44567</v>
      </c>
      <c r="D1479" s="1989">
        <v>3</v>
      </c>
      <c r="E1479" s="2335" t="s">
        <v>40</v>
      </c>
      <c r="F1479" s="1993" t="s">
        <v>283</v>
      </c>
      <c r="G1479" s="2061">
        <v>4.1273148148148149E-2</v>
      </c>
      <c r="H1479" s="2062">
        <v>10.64</v>
      </c>
      <c r="I1479" s="2063">
        <f t="shared" si="188"/>
        <v>3.8790552770815927E-3</v>
      </c>
      <c r="J1479" s="2064">
        <v>141</v>
      </c>
      <c r="K1479" s="2065">
        <v>68</v>
      </c>
      <c r="L1479" s="2066">
        <v>210</v>
      </c>
      <c r="M1479" s="2064">
        <v>39</v>
      </c>
      <c r="N1479" s="1919">
        <f t="shared" si="191"/>
        <v>1.0504713275726629</v>
      </c>
      <c r="O1479" s="2067" t="s">
        <v>302</v>
      </c>
      <c r="P1479" s="2068">
        <f>IFERROR(VLOOKUP(F1479,[1]Trainingsarten!$A$9:$N$84,12,FALSE),"")</f>
        <v>205</v>
      </c>
      <c r="Q1479" s="2069" t="s">
        <v>14</v>
      </c>
      <c r="R1479" s="2070">
        <f>IFERROR(VLOOKUP(F1479,[1]Trainingsarten!$A$9:$N$84,14,FALSE),"")</f>
        <v>224.4</v>
      </c>
      <c r="S1479" s="1991">
        <f t="shared" si="189"/>
        <v>1.4893617021276595</v>
      </c>
      <c r="T1479" s="1989">
        <f t="shared" si="194"/>
        <v>29.873174144103224</v>
      </c>
      <c r="U1479" s="1989">
        <f t="shared" si="192"/>
        <v>22.163974057234242</v>
      </c>
      <c r="V1479" s="1989">
        <f t="shared" si="193"/>
        <v>-2.4726809631487647</v>
      </c>
      <c r="W1479" s="2071">
        <f t="shared" si="190"/>
        <v>1.3478257133382958</v>
      </c>
      <c r="X1479" s="1987"/>
      <c r="Y1479" s="1988"/>
      <c r="AA1479" s="1990"/>
      <c r="AB1479" s="1991"/>
    </row>
    <row r="1480" spans="2:28" ht="16" thickBot="1" x14ac:dyDescent="0.25">
      <c r="B1480" s="2073">
        <f t="shared" ref="B1480" si="196">SUM(K1476:K1482)</f>
        <v>197</v>
      </c>
      <c r="C1480" s="2060">
        <v>44568</v>
      </c>
      <c r="D1480" s="1989"/>
      <c r="E1480" s="2335"/>
      <c r="F1480" s="1993"/>
      <c r="G1480" s="2061"/>
      <c r="H1480" s="2062" t="str">
        <f>IFERROR(VLOOKUP(F1480,[1]Trainingsarten!$A$9:$K$84,10,FALSE),"")</f>
        <v/>
      </c>
      <c r="I1480" s="2063" t="str">
        <f t="shared" si="188"/>
        <v/>
      </c>
      <c r="J1480" s="2064"/>
      <c r="K1480" s="2065" t="str">
        <f>IFERROR(VLOOKUP(F1480,[1]Trainingsarten!$A$9:$K$84,11,FALSE),"0")</f>
        <v>0</v>
      </c>
      <c r="L1480" s="2066"/>
      <c r="M1480" s="2064"/>
      <c r="N1480" s="1919" t="str">
        <f t="shared" si="191"/>
        <v/>
      </c>
      <c r="O1480" s="2067"/>
      <c r="P1480" s="2068" t="str">
        <f>IFERROR(VLOOKUP(F1480,[1]Trainingsarten!$A$9:$N$84,12,FALSE),"")</f>
        <v/>
      </c>
      <c r="Q1480" s="2069" t="s">
        <v>14</v>
      </c>
      <c r="R1480" s="2070" t="str">
        <f>IFERROR(VLOOKUP(F1480,[1]Trainingsarten!$A$9:$N$84,14,FALSE),"")</f>
        <v/>
      </c>
      <c r="S1480" s="1991" t="str">
        <f t="shared" si="189"/>
        <v/>
      </c>
      <c r="T1480" s="1989">
        <f t="shared" si="194"/>
        <v>25.605577837802763</v>
      </c>
      <c r="U1480" s="1989">
        <f t="shared" si="192"/>
        <v>21.636260389204857</v>
      </c>
      <c r="V1480" s="1989">
        <f t="shared" si="193"/>
        <v>-7.7092000868689823</v>
      </c>
      <c r="W1480" s="2071">
        <f t="shared" si="190"/>
        <v>1.1834567239067961</v>
      </c>
      <c r="X1480" s="1987"/>
      <c r="Y1480" s="1988"/>
      <c r="AA1480" s="1990"/>
      <c r="AB1480" s="1991"/>
    </row>
    <row r="1481" spans="2:28" x14ac:dyDescent="0.2">
      <c r="B1481" s="2074" t="s">
        <v>27</v>
      </c>
      <c r="C1481" s="2097">
        <v>44569</v>
      </c>
      <c r="D1481" s="60">
        <v>4</v>
      </c>
      <c r="E1481" s="2247" t="s">
        <v>40</v>
      </c>
      <c r="F1481" s="1993" t="s">
        <v>283</v>
      </c>
      <c r="G1481" s="2098">
        <v>3.4097222222222223E-2</v>
      </c>
      <c r="H1481" s="2099">
        <v>8.94</v>
      </c>
      <c r="I1481" s="2100">
        <f t="shared" si="188"/>
        <v>3.8140069599801145E-3</v>
      </c>
      <c r="J1481" s="545">
        <v>143</v>
      </c>
      <c r="K1481" s="2101">
        <v>58</v>
      </c>
      <c r="L1481" s="2102">
        <v>214</v>
      </c>
      <c r="M1481" s="545">
        <v>28</v>
      </c>
      <c r="N1481" s="69">
        <f t="shared" si="191"/>
        <v>1.0525292998096765</v>
      </c>
      <c r="O1481" s="2103" t="s">
        <v>329</v>
      </c>
      <c r="P1481" s="347">
        <f>IFERROR(VLOOKUP(F1481,[1]Trainingsarten!$A$9:$N$84,12,FALSE),"")</f>
        <v>205</v>
      </c>
      <c r="Q1481" s="72" t="s">
        <v>14</v>
      </c>
      <c r="R1481" s="2104">
        <f>IFERROR(VLOOKUP(F1481,[1]Trainingsarten!$A$9:$N$84,14,FALSE),"")</f>
        <v>224.4</v>
      </c>
      <c r="S1481" s="2012">
        <f t="shared" si="189"/>
        <v>1.4965034965034965</v>
      </c>
      <c r="T1481" s="60">
        <f t="shared" si="194"/>
        <v>30.23335243240237</v>
      </c>
      <c r="U1481" s="60">
        <f t="shared" si="192"/>
        <v>22.502063713271408</v>
      </c>
      <c r="V1481" s="60">
        <f t="shared" si="193"/>
        <v>-3.9693174485979057</v>
      </c>
      <c r="W1481" s="350">
        <f t="shared" si="190"/>
        <v>1.343581318480187</v>
      </c>
      <c r="X1481" s="1987"/>
      <c r="Y1481" s="1988"/>
      <c r="AA1481" s="1990"/>
      <c r="AB1481" s="1991"/>
    </row>
    <row r="1482" spans="2:28" ht="16" thickBot="1" x14ac:dyDescent="0.25">
      <c r="B1482" s="2126">
        <f t="shared" ref="B1482" si="197">AVERAGE(W1476:W1482)</f>
        <v>1.2051670565120685</v>
      </c>
      <c r="C1482" s="2086">
        <v>44570</v>
      </c>
      <c r="D1482" s="1922"/>
      <c r="E1482" s="2326"/>
      <c r="F1482" s="1952"/>
      <c r="G1482" s="2087"/>
      <c r="H1482" s="2088" t="str">
        <f>IFERROR(VLOOKUP(F1482,[1]Trainingsarten!$A$9:$K$84,10,FALSE),"")</f>
        <v/>
      </c>
      <c r="I1482" s="2089" t="str">
        <f t="shared" si="188"/>
        <v/>
      </c>
      <c r="J1482" s="1973"/>
      <c r="K1482" s="2090" t="str">
        <f>IFERROR(VLOOKUP(F1482,[1]Trainingsarten!$A$9:$K$84,11,FALSE),"0")</f>
        <v>0</v>
      </c>
      <c r="L1482" s="2091"/>
      <c r="M1482" s="1973"/>
      <c r="N1482" s="1930" t="str">
        <f t="shared" si="191"/>
        <v/>
      </c>
      <c r="O1482" s="2092"/>
      <c r="P1482" s="2093" t="str">
        <f>IFERROR(VLOOKUP(F1482,[1]Trainingsarten!$A$9:$N$84,12,FALSE),"")</f>
        <v/>
      </c>
      <c r="Q1482" s="2094" t="s">
        <v>14</v>
      </c>
      <c r="R1482" s="2095" t="str">
        <f>IFERROR(VLOOKUP(F1482,[1]Trainingsarten!$A$9:$N$84,14,FALSE),"")</f>
        <v/>
      </c>
      <c r="S1482" s="1932" t="str">
        <f t="shared" si="189"/>
        <v/>
      </c>
      <c r="T1482" s="1922">
        <f t="shared" si="194"/>
        <v>25.914302084916315</v>
      </c>
      <c r="U1482" s="1922">
        <f t="shared" si="192"/>
        <v>21.966300291526849</v>
      </c>
      <c r="V1482" s="1922">
        <f t="shared" si="193"/>
        <v>-7.7312887191309621</v>
      </c>
      <c r="W1482" s="2096">
        <f t="shared" si="190"/>
        <v>1.1797299381777251</v>
      </c>
      <c r="X1482" s="1987"/>
      <c r="Y1482" s="1988"/>
      <c r="AA1482" s="1990"/>
      <c r="AB1482" s="1991"/>
    </row>
    <row r="1483" spans="2:28" ht="16" thickBot="1" x14ac:dyDescent="0.25">
      <c r="B1483" s="1841">
        <f>B1476+1</f>
        <v>2</v>
      </c>
      <c r="C1483" s="2050">
        <v>44571</v>
      </c>
      <c r="D1483" s="1843">
        <v>5</v>
      </c>
      <c r="E1483" s="2322" t="s">
        <v>40</v>
      </c>
      <c r="F1483" s="2051" t="s">
        <v>323</v>
      </c>
      <c r="G1483" s="2052">
        <v>3.1793981481481479E-2</v>
      </c>
      <c r="H1483" s="2053">
        <v>8.31</v>
      </c>
      <c r="I1483" s="2054">
        <f t="shared" si="188"/>
        <v>3.8259905513214772E-3</v>
      </c>
      <c r="J1483" s="2055">
        <v>140</v>
      </c>
      <c r="K1483" s="2056">
        <v>54</v>
      </c>
      <c r="L1483" s="2057">
        <v>212</v>
      </c>
      <c r="M1483" s="2055">
        <v>23</v>
      </c>
      <c r="N1483" s="1852">
        <f t="shared" si="191"/>
        <v>1.0459687123947048</v>
      </c>
      <c r="O1483" s="2058" t="s">
        <v>302</v>
      </c>
      <c r="P1483" s="1854">
        <f>IFERROR(VLOOKUP(F1483,[1]Trainingsarten!$A$9:$N$84,12,FALSE),"")</f>
        <v>205</v>
      </c>
      <c r="Q1483" s="1855" t="s">
        <v>14</v>
      </c>
      <c r="R1483" s="2059">
        <f>IFERROR(VLOOKUP(F1483,[1]Trainingsarten!$A$9:$N$84,14,FALSE),"")</f>
        <v>224.4</v>
      </c>
      <c r="S1483" s="1856">
        <f t="shared" si="189"/>
        <v>1.5142857142857142</v>
      </c>
      <c r="T1483" s="1843">
        <f t="shared" si="194"/>
        <v>29.926544644213983</v>
      </c>
      <c r="U1483" s="1843">
        <f t="shared" si="192"/>
        <v>22.729007427442877</v>
      </c>
      <c r="V1483" s="1843">
        <f t="shared" si="193"/>
        <v>-3.9480017933894658</v>
      </c>
      <c r="W1483" s="2042">
        <f t="shared" si="190"/>
        <v>1.3166674673211132</v>
      </c>
      <c r="X1483" s="2140"/>
      <c r="Y1483" s="2141"/>
      <c r="AA1483" s="1990"/>
      <c r="AB1483" s="1991"/>
    </row>
    <row r="1484" spans="2:28" x14ac:dyDescent="0.2">
      <c r="B1484" s="1859" t="s">
        <v>26</v>
      </c>
      <c r="C1484" s="2060">
        <v>44572</v>
      </c>
      <c r="D1484" s="1989">
        <v>6</v>
      </c>
      <c r="E1484" s="2335" t="s">
        <v>40</v>
      </c>
      <c r="F1484" s="1993" t="s">
        <v>283</v>
      </c>
      <c r="G1484" s="2061">
        <v>3.8599537037037036E-2</v>
      </c>
      <c r="H1484" s="2062">
        <v>10.14</v>
      </c>
      <c r="I1484" s="2063">
        <f t="shared" ref="I1484:I1547" si="198">IFERROR(G1484/H1484,"")</f>
        <v>3.8066604573014826E-3</v>
      </c>
      <c r="J1484" s="2064">
        <v>139</v>
      </c>
      <c r="K1484" s="2065">
        <v>66</v>
      </c>
      <c r="L1484" s="2066">
        <v>212</v>
      </c>
      <c r="M1484" s="2064">
        <v>39</v>
      </c>
      <c r="N1484" s="1919">
        <f t="shared" si="191"/>
        <v>1.0406841531985043</v>
      </c>
      <c r="O1484" s="2067" t="s">
        <v>310</v>
      </c>
      <c r="P1484" s="2068">
        <f>IFERROR(VLOOKUP(F1484,[1]Trainingsarten!$A$9:$N$84,12,FALSE),"")</f>
        <v>205</v>
      </c>
      <c r="Q1484" s="2069" t="s">
        <v>14</v>
      </c>
      <c r="R1484" s="2070">
        <f>IFERROR(VLOOKUP(F1484,[1]Trainingsarten!$A$9:$N$84,14,FALSE),"")</f>
        <v>224.4</v>
      </c>
      <c r="S1484" s="1991">
        <f t="shared" si="189"/>
        <v>1.525179856115108</v>
      </c>
      <c r="T1484" s="1989">
        <f t="shared" si="194"/>
        <v>35.079895409326269</v>
      </c>
      <c r="U1484" s="1989">
        <f t="shared" si="192"/>
        <v>23.759269155360904</v>
      </c>
      <c r="V1484" s="1989">
        <f t="shared" si="193"/>
        <v>-7.1975372167711065</v>
      </c>
      <c r="W1484" s="2071">
        <f t="shared" si="190"/>
        <v>1.4764719899395997</v>
      </c>
      <c r="X1484" s="2140"/>
      <c r="Y1484" s="2141"/>
      <c r="AA1484" s="1990"/>
      <c r="AB1484" s="1991"/>
    </row>
    <row r="1485" spans="2:28" ht="16" thickBot="1" x14ac:dyDescent="0.25">
      <c r="B1485" s="33">
        <f t="shared" ref="B1485" si="199">SUM(H1483:H1489)</f>
        <v>40.020000000000003</v>
      </c>
      <c r="C1485" s="2060">
        <v>44573</v>
      </c>
      <c r="D1485" s="1989"/>
      <c r="E1485" s="2335"/>
      <c r="F1485" s="1993"/>
      <c r="G1485" s="2061"/>
      <c r="H1485" s="2062" t="str">
        <f>IFERROR(VLOOKUP(F1485,[1]Trainingsarten!$A$9:$K$84,10,FALSE),"")</f>
        <v/>
      </c>
      <c r="I1485" s="2063" t="str">
        <f t="shared" si="198"/>
        <v/>
      </c>
      <c r="J1485" s="2064"/>
      <c r="K1485" s="2065" t="str">
        <f>IFERROR(VLOOKUP(F1485,[1]Trainingsarten!$A$9:$K$84,11,FALSE),"0")</f>
        <v>0</v>
      </c>
      <c r="L1485" s="2066"/>
      <c r="M1485" s="2064"/>
      <c r="N1485" s="1919" t="str">
        <f t="shared" si="191"/>
        <v/>
      </c>
      <c r="O1485" s="2067"/>
      <c r="P1485" s="2068" t="str">
        <f>IFERROR(VLOOKUP(F1485,[1]Trainingsarten!$A$9:$N$84,12,FALSE),"")</f>
        <v/>
      </c>
      <c r="Q1485" s="2069" t="s">
        <v>14</v>
      </c>
      <c r="R1485" s="2070" t="str">
        <f>IFERROR(VLOOKUP(F1485,[1]Trainingsarten!$A$9:$N$84,14,FALSE),"")</f>
        <v/>
      </c>
      <c r="S1485" s="1991" t="str">
        <f t="shared" si="189"/>
        <v/>
      </c>
      <c r="T1485" s="1989">
        <f t="shared" si="194"/>
        <v>30.068481779422516</v>
      </c>
      <c r="U1485" s="1989">
        <f t="shared" si="192"/>
        <v>23.193572270709453</v>
      </c>
      <c r="V1485" s="1989">
        <f t="shared" si="193"/>
        <v>-11.320626253965365</v>
      </c>
      <c r="W1485" s="2071">
        <f t="shared" si="190"/>
        <v>1.2964144301908682</v>
      </c>
      <c r="X1485" s="2140"/>
      <c r="Y1485" s="2141"/>
      <c r="AA1485" s="1990"/>
      <c r="AB1485" s="1991"/>
    </row>
    <row r="1486" spans="2:28" x14ac:dyDescent="0.2">
      <c r="B1486" s="2072" t="s">
        <v>9</v>
      </c>
      <c r="C1486" s="2060">
        <v>44574</v>
      </c>
      <c r="D1486" s="1989">
        <v>7</v>
      </c>
      <c r="E1486" s="2335" t="s">
        <v>40</v>
      </c>
      <c r="F1486" s="1993" t="s">
        <v>283</v>
      </c>
      <c r="G1486" s="2061">
        <v>3.7303240740740741E-2</v>
      </c>
      <c r="H1486" s="2062">
        <v>10.130000000000001</v>
      </c>
      <c r="I1486" s="2063">
        <f t="shared" si="198"/>
        <v>3.6824521955321557E-3</v>
      </c>
      <c r="J1486" s="2064">
        <v>142</v>
      </c>
      <c r="K1486" s="2065">
        <v>74</v>
      </c>
      <c r="L1486" s="2066">
        <v>219</v>
      </c>
      <c r="M1486" s="2064">
        <v>66</v>
      </c>
      <c r="N1486" s="1919">
        <f t="shared" si="191"/>
        <v>1.0399684695967348</v>
      </c>
      <c r="O1486" s="2067" t="s">
        <v>287</v>
      </c>
      <c r="P1486" s="2068">
        <f>IFERROR(VLOOKUP(F1486,[1]Trainingsarten!$A$9:$N$84,12,FALSE),"")</f>
        <v>205</v>
      </c>
      <c r="Q1486" s="2069" t="s">
        <v>14</v>
      </c>
      <c r="R1486" s="2070">
        <f>IFERROR(VLOOKUP(F1486,[1]Trainingsarten!$A$9:$N$84,14,FALSE),"")</f>
        <v>224.4</v>
      </c>
      <c r="S1486" s="1991">
        <f t="shared" si="189"/>
        <v>1.5422535211267605</v>
      </c>
      <c r="T1486" s="1989">
        <f t="shared" si="194"/>
        <v>36.34441295379073</v>
      </c>
      <c r="U1486" s="1989">
        <f t="shared" si="192"/>
        <v>24.403249121406848</v>
      </c>
      <c r="V1486" s="1989">
        <f t="shared" si="193"/>
        <v>-6.8749095087130634</v>
      </c>
      <c r="W1486" s="2071">
        <f t="shared" si="190"/>
        <v>1.4893268012376655</v>
      </c>
      <c r="X1486" s="2140"/>
      <c r="Y1486" s="2141"/>
      <c r="AA1486" s="1990"/>
      <c r="AB1486" s="1991"/>
    </row>
    <row r="1487" spans="2:28" ht="16" thickBot="1" x14ac:dyDescent="0.25">
      <c r="B1487" s="2073">
        <f t="shared" ref="B1487" si="200">SUM(K1483:K1489)</f>
        <v>264</v>
      </c>
      <c r="C1487" s="2060">
        <v>44575</v>
      </c>
      <c r="D1487" s="1989"/>
      <c r="E1487" s="2335"/>
      <c r="F1487" s="1993"/>
      <c r="G1487" s="2061"/>
      <c r="H1487" s="2062" t="str">
        <f>IFERROR(VLOOKUP(F1487,[1]Trainingsarten!$A$9:$K$84,10,FALSE),"")</f>
        <v/>
      </c>
      <c r="I1487" s="2063" t="str">
        <f t="shared" si="198"/>
        <v/>
      </c>
      <c r="J1487" s="2064"/>
      <c r="K1487" s="2065" t="str">
        <f>IFERROR(VLOOKUP(F1487,[1]Trainingsarten!$A$9:$K$84,11,FALSE),"0")</f>
        <v>0</v>
      </c>
      <c r="L1487" s="2066"/>
      <c r="M1487" s="2064"/>
      <c r="N1487" s="1919" t="str">
        <f t="shared" si="191"/>
        <v/>
      </c>
      <c r="O1487" s="2067"/>
      <c r="P1487" s="2068" t="str">
        <f>IFERROR(VLOOKUP(F1487,[1]Trainingsarten!$A$9:$N$84,12,FALSE),"")</f>
        <v/>
      </c>
      <c r="Q1487" s="2069" t="s">
        <v>14</v>
      </c>
      <c r="R1487" s="2070" t="str">
        <f>IFERROR(VLOOKUP(F1487,[1]Trainingsarten!$A$9:$N$84,14,FALSE),"")</f>
        <v/>
      </c>
      <c r="S1487" s="1991" t="str">
        <f t="shared" si="189"/>
        <v/>
      </c>
      <c r="T1487" s="1989">
        <f t="shared" si="194"/>
        <v>31.152353960392055</v>
      </c>
      <c r="U1487" s="1989">
        <f t="shared" si="192"/>
        <v>23.822219380420972</v>
      </c>
      <c r="V1487" s="1989">
        <f t="shared" si="193"/>
        <v>-11.941163832383882</v>
      </c>
      <c r="W1487" s="2071">
        <f t="shared" si="190"/>
        <v>1.3077015815745354</v>
      </c>
      <c r="X1487" s="2140"/>
      <c r="Y1487" s="2141"/>
      <c r="AA1487" s="1990"/>
      <c r="AB1487" s="1991"/>
    </row>
    <row r="1488" spans="2:28" x14ac:dyDescent="0.2">
      <c r="B1488" s="2074" t="s">
        <v>27</v>
      </c>
      <c r="C1488" s="2097">
        <v>44576</v>
      </c>
      <c r="D1488" s="60">
        <v>8</v>
      </c>
      <c r="E1488" s="2247" t="s">
        <v>288</v>
      </c>
      <c r="F1488" s="1993" t="s">
        <v>307</v>
      </c>
      <c r="G1488" s="2098">
        <v>4.6203703703703698E-2</v>
      </c>
      <c r="H1488" s="2099">
        <v>11.44</v>
      </c>
      <c r="I1488" s="2100">
        <f t="shared" si="198"/>
        <v>4.0387852887852887E-3</v>
      </c>
      <c r="J1488" s="545">
        <v>139</v>
      </c>
      <c r="K1488" s="2101">
        <v>70</v>
      </c>
      <c r="L1488" s="2102">
        <v>201</v>
      </c>
      <c r="M1488" s="545">
        <v>38</v>
      </c>
      <c r="N1488" s="69">
        <f t="shared" si="191"/>
        <v>1.0468531468531468</v>
      </c>
      <c r="O1488" s="2103" t="s">
        <v>329</v>
      </c>
      <c r="P1488" s="347">
        <f>IFERROR(VLOOKUP(F1488,[1]Trainingsarten!$A$9:$N$84,12,FALSE),"")</f>
        <v>205</v>
      </c>
      <c r="Q1488" s="72" t="s">
        <v>14</v>
      </c>
      <c r="R1488" s="2104">
        <f>IFERROR(VLOOKUP(F1488,[1]Trainingsarten!$A$9:$N$84,14,FALSE),"")</f>
        <v>224.4</v>
      </c>
      <c r="S1488" s="2012">
        <f t="shared" si="189"/>
        <v>1.4460431654676258</v>
      </c>
      <c r="T1488" s="60">
        <f t="shared" si="194"/>
        <v>36.702017680336048</v>
      </c>
      <c r="U1488" s="60">
        <f t="shared" si="192"/>
        <v>24.921690347553806</v>
      </c>
      <c r="V1488" s="60">
        <f t="shared" si="193"/>
        <v>-7.3301345799710838</v>
      </c>
      <c r="W1488" s="350">
        <f t="shared" si="190"/>
        <v>1.4726937526506321</v>
      </c>
      <c r="X1488" s="2140"/>
      <c r="Y1488" s="2141"/>
      <c r="AA1488" s="1990"/>
      <c r="AB1488" s="1991"/>
    </row>
    <row r="1489" spans="2:28" ht="16" thickBot="1" x14ac:dyDescent="0.25">
      <c r="B1489" s="2126">
        <f t="shared" ref="B1489" si="201">AVERAGE(W1483:W1489)</f>
        <v>1.3789104252087587</v>
      </c>
      <c r="C1489" s="2086">
        <v>44577</v>
      </c>
      <c r="D1489" s="1922"/>
      <c r="E1489" s="2326"/>
      <c r="F1489" s="1952"/>
      <c r="G1489" s="2087"/>
      <c r="H1489" s="2088" t="str">
        <f>IFERROR(VLOOKUP(F1489,[1]Trainingsarten!$A$9:$K$84,10,FALSE),"")</f>
        <v/>
      </c>
      <c r="I1489" s="2089" t="str">
        <f t="shared" si="198"/>
        <v/>
      </c>
      <c r="J1489" s="1973"/>
      <c r="K1489" s="2090" t="str">
        <f>IFERROR(VLOOKUP(F1489,[1]Trainingsarten!$A$9:$K$84,11,FALSE),"0")</f>
        <v>0</v>
      </c>
      <c r="L1489" s="2091"/>
      <c r="M1489" s="1973"/>
      <c r="N1489" s="1930" t="str">
        <f t="shared" si="191"/>
        <v/>
      </c>
      <c r="O1489" s="2092"/>
      <c r="P1489" s="2093" t="str">
        <f>IFERROR(VLOOKUP(F1489,[1]Trainingsarten!$A$9:$N$84,12,FALSE),"")</f>
        <v/>
      </c>
      <c r="Q1489" s="2094" t="s">
        <v>14</v>
      </c>
      <c r="R1489" s="2095" t="str">
        <f>IFERROR(VLOOKUP(F1489,[1]Trainingsarten!$A$9:$N$84,14,FALSE),"")</f>
        <v/>
      </c>
      <c r="S1489" s="1932" t="str">
        <f t="shared" si="189"/>
        <v/>
      </c>
      <c r="T1489" s="1922">
        <f t="shared" si="194"/>
        <v>31.458872297430901</v>
      </c>
      <c r="U1489" s="1922">
        <f t="shared" si="192"/>
        <v>24.328316767850144</v>
      </c>
      <c r="V1489" s="1922">
        <f t="shared" si="193"/>
        <v>-11.780327332782242</v>
      </c>
      <c r="W1489" s="2096">
        <f t="shared" si="190"/>
        <v>1.2930969535468966</v>
      </c>
      <c r="X1489" s="2140"/>
      <c r="Y1489" s="2141"/>
      <c r="AA1489" s="1990"/>
      <c r="AB1489" s="1991"/>
    </row>
    <row r="1490" spans="2:28" ht="16" thickBot="1" x14ac:dyDescent="0.25">
      <c r="B1490" s="1841">
        <f t="shared" ref="B1490" si="202">B1483+1</f>
        <v>3</v>
      </c>
      <c r="C1490" s="2050">
        <v>44578</v>
      </c>
      <c r="D1490" s="1843">
        <v>9</v>
      </c>
      <c r="E1490" s="2322" t="s">
        <v>40</v>
      </c>
      <c r="F1490" s="2051" t="s">
        <v>283</v>
      </c>
      <c r="G1490" s="2052">
        <v>3.8622685185185184E-2</v>
      </c>
      <c r="H1490" s="2053">
        <v>10.14</v>
      </c>
      <c r="I1490" s="2054">
        <f t="shared" si="198"/>
        <v>3.8089433121484399E-3</v>
      </c>
      <c r="J1490" s="2055">
        <v>143</v>
      </c>
      <c r="K1490" s="2056">
        <v>66</v>
      </c>
      <c r="L1490" s="2057">
        <v>214</v>
      </c>
      <c r="M1490" s="2055">
        <v>61</v>
      </c>
      <c r="N1490" s="1852">
        <f t="shared" si="191"/>
        <v>1.0511319143925342</v>
      </c>
      <c r="O1490" s="2058" t="s">
        <v>310</v>
      </c>
      <c r="P1490" s="1854">
        <f>IFERROR(VLOOKUP(F1490,[1]Trainingsarten!$A$9:$N$84,12,FALSE),"")</f>
        <v>205</v>
      </c>
      <c r="Q1490" s="1855" t="s">
        <v>14</v>
      </c>
      <c r="R1490" s="2059">
        <f>IFERROR(VLOOKUP(F1490,[1]Trainingsarten!$A$9:$N$84,14,FALSE),"")</f>
        <v>224.4</v>
      </c>
      <c r="S1490" s="1856">
        <f t="shared" si="189"/>
        <v>1.4965034965034965</v>
      </c>
      <c r="T1490" s="1843">
        <f t="shared" si="194"/>
        <v>36.393319112083631</v>
      </c>
      <c r="U1490" s="1843">
        <f t="shared" si="192"/>
        <v>25.32049970194895</v>
      </c>
      <c r="V1490" s="1843">
        <f t="shared" si="193"/>
        <v>-7.1305555295807572</v>
      </c>
      <c r="W1490" s="2042">
        <f t="shared" si="190"/>
        <v>1.4373065121334234</v>
      </c>
      <c r="X1490" s="2140"/>
      <c r="Y1490" s="2141"/>
      <c r="AA1490" s="1990"/>
      <c r="AB1490" s="1991"/>
    </row>
    <row r="1491" spans="2:28" x14ac:dyDescent="0.2">
      <c r="B1491" s="1859" t="s">
        <v>26</v>
      </c>
      <c r="C1491" s="2060">
        <v>44579</v>
      </c>
      <c r="D1491" s="1989">
        <v>10</v>
      </c>
      <c r="E1491" s="2335" t="s">
        <v>40</v>
      </c>
      <c r="F1491" s="1993" t="s">
        <v>283</v>
      </c>
      <c r="G1491" s="2061">
        <v>3.8912037037037037E-2</v>
      </c>
      <c r="H1491" s="2062">
        <v>10.44</v>
      </c>
      <c r="I1491" s="2063">
        <f t="shared" si="198"/>
        <v>3.7272066127430115E-3</v>
      </c>
      <c r="J1491" s="2064">
        <v>142</v>
      </c>
      <c r="K1491" s="2065">
        <v>68</v>
      </c>
      <c r="L1491" s="2066">
        <v>216</v>
      </c>
      <c r="M1491" s="2064">
        <v>19</v>
      </c>
      <c r="N1491" s="1919">
        <f t="shared" si="191"/>
        <v>1.0381883685023161</v>
      </c>
      <c r="O1491" s="2067" t="s">
        <v>302</v>
      </c>
      <c r="P1491" s="2068">
        <f>IFERROR(VLOOKUP(F1491,[1]Trainingsarten!$A$9:$N$84,12,FALSE),"")</f>
        <v>205</v>
      </c>
      <c r="Q1491" s="2069" t="s">
        <v>14</v>
      </c>
      <c r="R1491" s="2070">
        <f>IFERROR(VLOOKUP(F1491,[1]Trainingsarten!$A$9:$N$84,14,FALSE),"")</f>
        <v>224.4</v>
      </c>
      <c r="S1491" s="1991">
        <f t="shared" si="189"/>
        <v>1.5211267605633803</v>
      </c>
      <c r="T1491" s="1989">
        <f t="shared" si="194"/>
        <v>40.908559238928824</v>
      </c>
      <c r="U1491" s="1989">
        <f t="shared" si="192"/>
        <v>26.336678280473976</v>
      </c>
      <c r="V1491" s="1989">
        <f t="shared" si="193"/>
        <v>-11.072819410134681</v>
      </c>
      <c r="W1491" s="2071">
        <f t="shared" si="190"/>
        <v>1.5532922870253705</v>
      </c>
      <c r="X1491" s="2140"/>
      <c r="Y1491" s="2141"/>
      <c r="AA1491" s="1990"/>
      <c r="AB1491" s="1991"/>
    </row>
    <row r="1492" spans="2:28" ht="16" thickBot="1" x14ac:dyDescent="0.25">
      <c r="B1492" s="33">
        <f t="shared" ref="B1492" si="203">SUM(H1490:H1496)</f>
        <v>43.65</v>
      </c>
      <c r="C1492" s="2060">
        <v>44580</v>
      </c>
      <c r="D1492" s="1989"/>
      <c r="E1492" s="2335"/>
      <c r="F1492" s="2114"/>
      <c r="G1492" s="2061"/>
      <c r="H1492" s="2062" t="str">
        <f>IFERROR(VLOOKUP(F1492,[1]Trainingsarten!$A$9:$K$84,10,FALSE),"")</f>
        <v/>
      </c>
      <c r="I1492" s="2063" t="str">
        <f t="shared" si="198"/>
        <v/>
      </c>
      <c r="J1492" s="2064"/>
      <c r="K1492" s="2065" t="str">
        <f>IFERROR(VLOOKUP(F1492,[1]Trainingsarten!$A$9:$K$84,11,FALSE),"0")</f>
        <v>0</v>
      </c>
      <c r="L1492" s="2066"/>
      <c r="M1492" s="2064"/>
      <c r="N1492" s="1919" t="str">
        <f t="shared" si="191"/>
        <v/>
      </c>
      <c r="O1492" s="2067"/>
      <c r="P1492" s="2068" t="str">
        <f>IFERROR(VLOOKUP(F1492,[1]Trainingsarten!$A$9:$N$84,12,FALSE),"")</f>
        <v/>
      </c>
      <c r="Q1492" s="2069" t="s">
        <v>14</v>
      </c>
      <c r="R1492" s="2070" t="str">
        <f>IFERROR(VLOOKUP(F1492,[1]Trainingsarten!$A$9:$N$84,14,FALSE),"")</f>
        <v/>
      </c>
      <c r="S1492" s="1991" t="str">
        <f t="shared" si="189"/>
        <v/>
      </c>
      <c r="T1492" s="1989">
        <f t="shared" si="194"/>
        <v>35.064479347653275</v>
      </c>
      <c r="U1492" s="1989">
        <f t="shared" si="192"/>
        <v>25.70961451189126</v>
      </c>
      <c r="V1492" s="1989">
        <f t="shared" si="193"/>
        <v>-14.571880958454848</v>
      </c>
      <c r="W1492" s="2071">
        <f t="shared" si="190"/>
        <v>1.36386639836374</v>
      </c>
      <c r="X1492" s="2140"/>
      <c r="Y1492" s="2141"/>
      <c r="AA1492" s="1990"/>
      <c r="AB1492" s="1991"/>
    </row>
    <row r="1493" spans="2:28" x14ac:dyDescent="0.2">
      <c r="B1493" s="2072" t="s">
        <v>9</v>
      </c>
      <c r="C1493" s="2060">
        <v>44581</v>
      </c>
      <c r="D1493" s="1989">
        <v>11</v>
      </c>
      <c r="E1493" s="2335" t="s">
        <v>40</v>
      </c>
      <c r="F1493" s="2114" t="s">
        <v>328</v>
      </c>
      <c r="G1493" s="2061">
        <v>3.7962962962962962E-2</v>
      </c>
      <c r="H1493" s="2062">
        <v>10.65</v>
      </c>
      <c r="I1493" s="2063">
        <f t="shared" si="198"/>
        <v>3.5645974613110762E-3</v>
      </c>
      <c r="J1493" s="2064">
        <v>151</v>
      </c>
      <c r="K1493" s="2065">
        <v>75</v>
      </c>
      <c r="L1493" s="2066">
        <v>224</v>
      </c>
      <c r="M1493" s="2064">
        <v>48</v>
      </c>
      <c r="N1493" s="1919">
        <f t="shared" si="191"/>
        <v>1.029668558615374</v>
      </c>
      <c r="O1493" s="2067" t="s">
        <v>287</v>
      </c>
      <c r="P1493" s="2068">
        <f>IFERROR(VLOOKUP(F1493,[1]Trainingsarten!$A$9:$N$84,12,FALSE),"")</f>
        <v>229.68</v>
      </c>
      <c r="Q1493" s="2069" t="s">
        <v>14</v>
      </c>
      <c r="R1493" s="2070">
        <f>IFERROR(VLOOKUP(F1493,[1]Trainingsarten!$A$9:$N$84,14,FALSE),"")</f>
        <v>247.95</v>
      </c>
      <c r="S1493" s="1991">
        <f t="shared" ref="S1493:S1556" si="204">IFERROR(L1493/J1493,"")</f>
        <v>1.4834437086092715</v>
      </c>
      <c r="T1493" s="1989">
        <f t="shared" si="194"/>
        <v>40.769553726559948</v>
      </c>
      <c r="U1493" s="1989">
        <f t="shared" si="192"/>
        <v>26.883195118750994</v>
      </c>
      <c r="V1493" s="1989">
        <f t="shared" si="193"/>
        <v>-9.3548648357620152</v>
      </c>
      <c r="W1493" s="2071">
        <f t="shared" si="190"/>
        <v>1.516544203412906</v>
      </c>
      <c r="X1493" s="2140"/>
      <c r="Y1493" s="2141"/>
      <c r="AA1493" s="1990"/>
      <c r="AB1493" s="1991"/>
    </row>
    <row r="1494" spans="2:28" ht="16" thickBot="1" x14ac:dyDescent="0.25">
      <c r="B1494" s="2073">
        <f t="shared" ref="B1494" si="205">SUM(K1490:K1496)</f>
        <v>288</v>
      </c>
      <c r="C1494" s="2060">
        <v>44582</v>
      </c>
      <c r="D1494" s="1989"/>
      <c r="E1494" s="2335"/>
      <c r="F1494" s="2114"/>
      <c r="G1494" s="2061"/>
      <c r="H1494" s="2062" t="str">
        <f>IFERROR(VLOOKUP(F1494,[1]Trainingsarten!$A$9:$K$84,10,FALSE),"")</f>
        <v/>
      </c>
      <c r="I1494" s="2063" t="str">
        <f t="shared" si="198"/>
        <v/>
      </c>
      <c r="J1494" s="2064"/>
      <c r="K1494" s="2065" t="str">
        <f>IFERROR(VLOOKUP(F1494,[1]Trainingsarten!$A$9:$K$84,11,FALSE),"0")</f>
        <v>0</v>
      </c>
      <c r="L1494" s="2066"/>
      <c r="M1494" s="2064"/>
      <c r="N1494" s="1919" t="str">
        <f t="shared" si="191"/>
        <v/>
      </c>
      <c r="O1494" s="2067"/>
      <c r="P1494" s="2068" t="str">
        <f>IFERROR(VLOOKUP(F1494,[1]Trainingsarten!$A$9:$N$84,12,FALSE),"")</f>
        <v/>
      </c>
      <c r="Q1494" s="2069" t="s">
        <v>14</v>
      </c>
      <c r="R1494" s="2070" t="str">
        <f>IFERROR(VLOOKUP(F1494,[1]Trainingsarten!$A$9:$N$84,14,FALSE),"")</f>
        <v/>
      </c>
      <c r="S1494" s="1991" t="str">
        <f t="shared" si="204"/>
        <v/>
      </c>
      <c r="T1494" s="1989">
        <f t="shared" si="194"/>
        <v>34.945331765622811</v>
      </c>
      <c r="U1494" s="1989">
        <f t="shared" si="192"/>
        <v>26.243119044495018</v>
      </c>
      <c r="V1494" s="1989">
        <f t="shared" si="193"/>
        <v>-13.886358607808955</v>
      </c>
      <c r="W1494" s="2071">
        <f t="shared" si="190"/>
        <v>1.3315997883625514</v>
      </c>
      <c r="X1494" s="2140"/>
      <c r="Y1494" s="2141"/>
      <c r="AA1494" s="1990"/>
      <c r="AB1494" s="1991"/>
    </row>
    <row r="1495" spans="2:28" x14ac:dyDescent="0.2">
      <c r="B1495" s="2074" t="s">
        <v>27</v>
      </c>
      <c r="C1495" s="2097">
        <v>44583</v>
      </c>
      <c r="D1495" s="60">
        <v>12</v>
      </c>
      <c r="E1495" s="2247" t="s">
        <v>288</v>
      </c>
      <c r="F1495" s="2114" t="s">
        <v>307</v>
      </c>
      <c r="G1495" s="2098">
        <v>4.8148148148148141E-2</v>
      </c>
      <c r="H1495" s="2099">
        <v>12.42</v>
      </c>
      <c r="I1495" s="2100">
        <f t="shared" si="198"/>
        <v>3.8766624917993672E-3</v>
      </c>
      <c r="J1495" s="545">
        <v>142</v>
      </c>
      <c r="K1495" s="2101">
        <v>79</v>
      </c>
      <c r="L1495" s="2102">
        <v>208</v>
      </c>
      <c r="M1495" s="545">
        <v>50</v>
      </c>
      <c r="N1495" s="69">
        <f t="shared" si="191"/>
        <v>1.0398250294421609</v>
      </c>
      <c r="O1495" s="2103" t="s">
        <v>329</v>
      </c>
      <c r="P1495" s="347">
        <f>IFERROR(VLOOKUP(F1495,[1]Trainingsarten!$A$9:$N$84,12,FALSE),"")</f>
        <v>205</v>
      </c>
      <c r="Q1495" s="72" t="s">
        <v>14</v>
      </c>
      <c r="R1495" s="2104">
        <f>IFERROR(VLOOKUP(F1495,[1]Trainingsarten!$A$9:$N$84,14,FALSE),"")</f>
        <v>224.4</v>
      </c>
      <c r="S1495" s="2012">
        <f t="shared" si="204"/>
        <v>1.4647887323943662</v>
      </c>
      <c r="T1495" s="60">
        <f t="shared" si="194"/>
        <v>41.238855799105266</v>
      </c>
      <c r="U1495" s="60">
        <f t="shared" si="192"/>
        <v>27.499235257721327</v>
      </c>
      <c r="V1495" s="60">
        <f t="shared" si="193"/>
        <v>-8.7022127211277933</v>
      </c>
      <c r="W1495" s="350">
        <f t="shared" si="190"/>
        <v>1.4996364594366705</v>
      </c>
      <c r="X1495" s="2140"/>
      <c r="Y1495" s="2141"/>
      <c r="AA1495" s="1990"/>
      <c r="AB1495" s="1991"/>
    </row>
    <row r="1496" spans="2:28" ht="16" thickBot="1" x14ac:dyDescent="0.25">
      <c r="B1496" s="2126">
        <f t="shared" ref="B1496" si="206">AVERAGE(W1490:W1496)</f>
        <v>1.4312856590168685</v>
      </c>
      <c r="C1496" s="2086">
        <v>44584</v>
      </c>
      <c r="D1496" s="1922"/>
      <c r="E1496" s="2326"/>
      <c r="F1496" s="2142"/>
      <c r="G1496" s="2087"/>
      <c r="H1496" s="2088" t="str">
        <f>IFERROR(VLOOKUP(F1496,[1]Trainingsarten!$A$9:$K$84,10,FALSE),"")</f>
        <v/>
      </c>
      <c r="I1496" s="2089" t="str">
        <f t="shared" si="198"/>
        <v/>
      </c>
      <c r="J1496" s="1973"/>
      <c r="K1496" s="2090" t="str">
        <f>IFERROR(VLOOKUP(F1496,[1]Trainingsarten!$A$9:$K$84,11,FALSE),"0")</f>
        <v>0</v>
      </c>
      <c r="L1496" s="2091"/>
      <c r="M1496" s="1973"/>
      <c r="N1496" s="1930" t="str">
        <f t="shared" si="191"/>
        <v/>
      </c>
      <c r="O1496" s="2092"/>
      <c r="P1496" s="2093" t="str">
        <f>IFERROR(VLOOKUP(F1496,[1]Trainingsarten!$A$9:$N$84,12,FALSE),"")</f>
        <v/>
      </c>
      <c r="Q1496" s="2094" t="s">
        <v>14</v>
      </c>
      <c r="R1496" s="2095" t="str">
        <f>IFERROR(VLOOKUP(F1496,[1]Trainingsarten!$A$9:$N$84,14,FALSE),"")</f>
        <v/>
      </c>
      <c r="S1496" s="1932" t="str">
        <f t="shared" si="204"/>
        <v/>
      </c>
      <c r="T1496" s="1922">
        <f t="shared" si="194"/>
        <v>35.34759068494737</v>
      </c>
      <c r="U1496" s="1922">
        <f t="shared" si="192"/>
        <v>26.844491561108914</v>
      </c>
      <c r="V1496" s="1922">
        <f t="shared" si="193"/>
        <v>-13.739620541383939</v>
      </c>
      <c r="W1496" s="2096">
        <f t="shared" si="190"/>
        <v>1.3167539643834179</v>
      </c>
      <c r="X1496" s="2140"/>
      <c r="Y1496" s="2141"/>
      <c r="AA1496" s="1990"/>
      <c r="AB1496" s="1991"/>
    </row>
    <row r="1497" spans="2:28" ht="16" thickBot="1" x14ac:dyDescent="0.25">
      <c r="B1497" s="1841">
        <f t="shared" ref="B1497" si="207">B1490+1</f>
        <v>4</v>
      </c>
      <c r="C1497" s="2050">
        <v>44585</v>
      </c>
      <c r="D1497" s="1843">
        <v>13</v>
      </c>
      <c r="E1497" s="2322" t="s">
        <v>40</v>
      </c>
      <c r="F1497" s="2113" t="s">
        <v>328</v>
      </c>
      <c r="G1497" s="2052">
        <v>3.8043981481481477E-2</v>
      </c>
      <c r="H1497" s="2053">
        <v>10.63</v>
      </c>
      <c r="I1497" s="2063">
        <f t="shared" si="198"/>
        <v>3.5789258213999504E-3</v>
      </c>
      <c r="J1497" s="2055">
        <v>148</v>
      </c>
      <c r="K1497" s="2056">
        <f>IFERROR(VLOOKUP(F1497,[1]Trainingsarten!$A$9:$K$84,11,FALSE),"0")</f>
        <v>83.722499999999997</v>
      </c>
      <c r="L1497" s="2057">
        <v>225</v>
      </c>
      <c r="M1497" s="2055">
        <v>35</v>
      </c>
      <c r="N1497" s="1852">
        <f>IFERROR((L1497/67)/(1/(I1497*24)/3.6),"")</f>
        <v>1.0384226562390304</v>
      </c>
      <c r="O1497" s="2058" t="s">
        <v>310</v>
      </c>
      <c r="P1497" s="1854">
        <f>IFERROR(VLOOKUP(F1497,[1]Trainingsarten!$A$9:$N$84,12,FALSE),"")</f>
        <v>229.68</v>
      </c>
      <c r="Q1497" s="1855" t="s">
        <v>14</v>
      </c>
      <c r="R1497" s="2059">
        <f>IFERROR(VLOOKUP(F1497,[1]Trainingsarten!$A$9:$N$84,14,FALSE),"")</f>
        <v>247.95</v>
      </c>
      <c r="S1497" s="1856">
        <f t="shared" si="204"/>
        <v>1.5202702702702702</v>
      </c>
      <c r="T1497" s="1843">
        <f t="shared" si="194"/>
        <v>42.258292015669177</v>
      </c>
      <c r="U1497" s="1843">
        <f t="shared" si="192"/>
        <v>28.198729857272987</v>
      </c>
      <c r="V1497" s="1843">
        <f t="shared" si="193"/>
        <v>-8.5030991238384566</v>
      </c>
      <c r="W1497" s="2042">
        <f t="shared" si="190"/>
        <v>1.4985884906716804</v>
      </c>
      <c r="X1497" s="2140"/>
      <c r="Y1497" s="2141"/>
      <c r="AA1497" s="1990"/>
      <c r="AB1497" s="1991"/>
    </row>
    <row r="1498" spans="2:28" x14ac:dyDescent="0.2">
      <c r="B1498" s="1859" t="s">
        <v>26</v>
      </c>
      <c r="C1498" s="2060">
        <v>44586</v>
      </c>
      <c r="D1498" s="1989">
        <v>14</v>
      </c>
      <c r="E1498" s="2335" t="s">
        <v>40</v>
      </c>
      <c r="F1498" s="2114" t="s">
        <v>323</v>
      </c>
      <c r="G1498" s="2061">
        <v>3.3680555555555554E-2</v>
      </c>
      <c r="H1498" s="2062">
        <v>8.51</v>
      </c>
      <c r="I1498" s="2063">
        <f t="shared" si="198"/>
        <v>3.957762109936023E-3</v>
      </c>
      <c r="J1498" s="2064">
        <v>133</v>
      </c>
      <c r="K1498" s="2065">
        <v>54</v>
      </c>
      <c r="L1498" s="2066">
        <v>206</v>
      </c>
      <c r="M1498" s="2064">
        <v>24</v>
      </c>
      <c r="N1498" s="1919">
        <f t="shared" si="191"/>
        <v>1.0513706438430643</v>
      </c>
      <c r="O1498" s="2067" t="s">
        <v>302</v>
      </c>
      <c r="P1498" s="2068">
        <f>IFERROR(VLOOKUP(F1498,[1]Trainingsarten!$A$9:$N$84,12,FALSE),"")</f>
        <v>205</v>
      </c>
      <c r="Q1498" s="2069" t="s">
        <v>14</v>
      </c>
      <c r="R1498" s="2070">
        <f>IFERROR(VLOOKUP(F1498,[1]Trainingsarten!$A$9:$N$84,14,FALSE),"")</f>
        <v>224.4</v>
      </c>
      <c r="S1498" s="1991">
        <f t="shared" si="204"/>
        <v>1.5488721804511278</v>
      </c>
      <c r="T1498" s="1989">
        <f t="shared" si="194"/>
        <v>43.935678870573582</v>
      </c>
      <c r="U1498" s="1989">
        <f t="shared" si="192"/>
        <v>28.813045813052202</v>
      </c>
      <c r="V1498" s="1989">
        <f t="shared" si="193"/>
        <v>-14.05956215839619</v>
      </c>
      <c r="W1498" s="2071">
        <f t="shared" si="190"/>
        <v>1.5248536775890207</v>
      </c>
      <c r="X1498" s="2140"/>
      <c r="Y1498" s="2141"/>
      <c r="AA1498" s="1990"/>
      <c r="AB1498" s="1991"/>
    </row>
    <row r="1499" spans="2:28" ht="16" thickBot="1" x14ac:dyDescent="0.25">
      <c r="B1499" s="33">
        <f t="shared" ref="B1499" si="208">SUM(H1497:H1503)</f>
        <v>48.040000000000006</v>
      </c>
      <c r="C1499" s="2060">
        <v>44587</v>
      </c>
      <c r="D1499" s="1989"/>
      <c r="E1499" s="2335"/>
      <c r="F1499" s="2114"/>
      <c r="G1499" s="2061"/>
      <c r="H1499" s="2062" t="str">
        <f>IFERROR(VLOOKUP(F1499,[1]Trainingsarten!$A$9:$K$84,10,FALSE),"")</f>
        <v/>
      </c>
      <c r="I1499" s="2063" t="str">
        <f t="shared" si="198"/>
        <v/>
      </c>
      <c r="J1499" s="2064"/>
      <c r="K1499" s="2065" t="str">
        <f>IFERROR(VLOOKUP(F1499,[1]Trainingsarten!$A$9:$K$84,11,FALSE),"0")</f>
        <v>0</v>
      </c>
      <c r="L1499" s="2066"/>
      <c r="M1499" s="2064"/>
      <c r="N1499" s="1919" t="str">
        <f t="shared" si="191"/>
        <v/>
      </c>
      <c r="O1499" s="2067"/>
      <c r="P1499" s="2068" t="str">
        <f>IFERROR(VLOOKUP(F1499,[1]Trainingsarten!$A$9:$N$84,12,FALSE),"")</f>
        <v/>
      </c>
      <c r="Q1499" s="2069" t="s">
        <v>14</v>
      </c>
      <c r="R1499" s="2070" t="str">
        <f>IFERROR(VLOOKUP(F1499,[1]Trainingsarten!$A$9:$N$84,14,FALSE),"")</f>
        <v/>
      </c>
      <c r="S1499" s="1991" t="str">
        <f t="shared" si="204"/>
        <v/>
      </c>
      <c r="T1499" s="1989">
        <f t="shared" si="194"/>
        <v>37.659153317634498</v>
      </c>
      <c r="U1499" s="1989">
        <f t="shared" si="192"/>
        <v>28.127020912741436</v>
      </c>
      <c r="V1499" s="1989">
        <f t="shared" si="193"/>
        <v>-15.12263305752138</v>
      </c>
      <c r="W1499" s="2071">
        <f t="shared" si="190"/>
        <v>1.338895912029384</v>
      </c>
      <c r="X1499" s="2140"/>
      <c r="Y1499" s="2141"/>
      <c r="AA1499" s="1990"/>
      <c r="AB1499" s="1991"/>
    </row>
    <row r="1500" spans="2:28" x14ac:dyDescent="0.2">
      <c r="B1500" s="2072" t="s">
        <v>9</v>
      </c>
      <c r="C1500" s="2060">
        <v>44588</v>
      </c>
      <c r="D1500" s="1989">
        <v>15</v>
      </c>
      <c r="E1500" s="2335" t="s">
        <v>40</v>
      </c>
      <c r="F1500" s="2114" t="s">
        <v>328</v>
      </c>
      <c r="G1500" s="2061">
        <v>4.3078703703703702E-2</v>
      </c>
      <c r="H1500" s="2062">
        <v>12.74</v>
      </c>
      <c r="I1500" s="2063">
        <f t="shared" si="198"/>
        <v>3.3813739170882027E-3</v>
      </c>
      <c r="J1500" s="2064">
        <v>150</v>
      </c>
      <c r="K1500" s="2065">
        <v>92</v>
      </c>
      <c r="L1500" s="2066">
        <v>236</v>
      </c>
      <c r="M1500" s="2064">
        <v>54</v>
      </c>
      <c r="N1500" s="1919">
        <f t="shared" si="191"/>
        <v>1.0290681599850042</v>
      </c>
      <c r="O1500" s="2067" t="s">
        <v>311</v>
      </c>
      <c r="P1500" s="2068">
        <f>IFERROR(VLOOKUP(F1500,[1]Trainingsarten!$A$9:$N$84,12,FALSE),"")</f>
        <v>229.68</v>
      </c>
      <c r="Q1500" s="2069" t="s">
        <v>14</v>
      </c>
      <c r="R1500" s="2070">
        <f>IFERROR(VLOOKUP(F1500,[1]Trainingsarten!$A$9:$N$84,14,FALSE),"")</f>
        <v>247.95</v>
      </c>
      <c r="S1500" s="1991">
        <f t="shared" si="204"/>
        <v>1.5733333333333333</v>
      </c>
      <c r="T1500" s="1989">
        <f t="shared" si="194"/>
        <v>45.422131415115281</v>
      </c>
      <c r="U1500" s="1989">
        <f t="shared" si="192"/>
        <v>29.647806129104737</v>
      </c>
      <c r="V1500" s="1989">
        <f t="shared" si="193"/>
        <v>-9.532132404893062</v>
      </c>
      <c r="W1500" s="2071">
        <f t="shared" si="190"/>
        <v>1.5320570843360029</v>
      </c>
      <c r="X1500" s="2140"/>
      <c r="Y1500" s="2141"/>
      <c r="AA1500" s="1990"/>
      <c r="AB1500" s="1991"/>
    </row>
    <row r="1501" spans="2:28" ht="16" thickBot="1" x14ac:dyDescent="0.25">
      <c r="B1501" s="2073">
        <f t="shared" ref="B1501" si="209">SUM(K1497:K1503)</f>
        <v>337.72249999999997</v>
      </c>
      <c r="C1501" s="2060">
        <v>44589</v>
      </c>
      <c r="D1501" s="1989"/>
      <c r="E1501" s="2335"/>
      <c r="F1501" s="2114"/>
      <c r="G1501" s="2061"/>
      <c r="H1501" s="2062" t="str">
        <f>IFERROR(VLOOKUP(F1501,[1]Trainingsarten!$A$9:$K$84,10,FALSE),"")</f>
        <v/>
      </c>
      <c r="I1501" s="2063" t="str">
        <f t="shared" si="198"/>
        <v/>
      </c>
      <c r="J1501" s="2064"/>
      <c r="K1501" s="2065" t="str">
        <f>IFERROR(VLOOKUP(F1501,[1]Trainingsarten!$A$9:$K$84,11,FALSE),"0")</f>
        <v>0</v>
      </c>
      <c r="L1501" s="2066"/>
      <c r="M1501" s="2064"/>
      <c r="N1501" s="1919" t="str">
        <f t="shared" si="191"/>
        <v/>
      </c>
      <c r="O1501" s="2067"/>
      <c r="P1501" s="2068" t="str">
        <f>IFERROR(VLOOKUP(F1501,[1]Trainingsarten!$A$9:$N$84,12,FALSE),"")</f>
        <v/>
      </c>
      <c r="Q1501" s="2069" t="s">
        <v>14</v>
      </c>
      <c r="R1501" s="2070" t="str">
        <f>IFERROR(VLOOKUP(F1501,[1]Trainingsarten!$A$9:$N$84,14,FALSE),"")</f>
        <v/>
      </c>
      <c r="S1501" s="1991" t="str">
        <f t="shared" si="204"/>
        <v/>
      </c>
      <c r="T1501" s="1989">
        <f t="shared" si="194"/>
        <v>38.933255498670242</v>
      </c>
      <c r="U1501" s="1989">
        <f t="shared" si="192"/>
        <v>28.941905983173672</v>
      </c>
      <c r="V1501" s="1989">
        <f t="shared" si="193"/>
        <v>-15.774325286010544</v>
      </c>
      <c r="W1501" s="2071">
        <f t="shared" si="190"/>
        <v>1.3452208545389295</v>
      </c>
      <c r="X1501" s="2140"/>
      <c r="Y1501" s="2141"/>
      <c r="AA1501" s="1990"/>
      <c r="AB1501" s="1991"/>
    </row>
    <row r="1502" spans="2:28" x14ac:dyDescent="0.2">
      <c r="B1502" s="2074" t="s">
        <v>27</v>
      </c>
      <c r="C1502" s="2097">
        <v>44590</v>
      </c>
      <c r="D1502" s="60">
        <v>16</v>
      </c>
      <c r="E1502" s="2247" t="s">
        <v>40</v>
      </c>
      <c r="F1502" s="2114" t="s">
        <v>292</v>
      </c>
      <c r="G1502" s="2098">
        <v>5.9756944444444439E-2</v>
      </c>
      <c r="H1502" s="2099">
        <v>16.16</v>
      </c>
      <c r="I1502" s="2100">
        <f t="shared" si="198"/>
        <v>3.6978307205720569E-3</v>
      </c>
      <c r="J1502" s="545">
        <v>142</v>
      </c>
      <c r="K1502" s="2101">
        <v>108</v>
      </c>
      <c r="L1502" s="2102">
        <v>220</v>
      </c>
      <c r="M1502" s="545">
        <v>59</v>
      </c>
      <c r="N1502" s="69">
        <f t="shared" si="191"/>
        <v>1.0490800945766221</v>
      </c>
      <c r="O1502" s="2103" t="s">
        <v>329</v>
      </c>
      <c r="P1502" s="347">
        <f>IFERROR(VLOOKUP(F1502,[1]Trainingsarten!$A$9:$N$84,12,FALSE),"")</f>
        <v>205</v>
      </c>
      <c r="Q1502" s="72" t="s">
        <v>14</v>
      </c>
      <c r="R1502" s="2104">
        <f>IFERROR(VLOOKUP(F1502,[1]Trainingsarten!$A$9:$N$84,14,FALSE),"")</f>
        <v>224.4</v>
      </c>
      <c r="S1502" s="2012">
        <f t="shared" si="204"/>
        <v>1.5492957746478873</v>
      </c>
      <c r="T1502" s="60">
        <f t="shared" si="194"/>
        <v>48.799933284574493</v>
      </c>
      <c r="U1502" s="60">
        <f t="shared" si="192"/>
        <v>30.824241555002871</v>
      </c>
      <c r="V1502" s="60">
        <f t="shared" si="193"/>
        <v>-9.9913495154965695</v>
      </c>
      <c r="W1502" s="350">
        <f t="shared" si="190"/>
        <v>1.5831673651238343</v>
      </c>
      <c r="X1502" s="2140"/>
      <c r="Y1502" s="2141"/>
      <c r="AA1502" s="1990"/>
      <c r="AB1502" s="1991"/>
    </row>
    <row r="1503" spans="2:28" ht="16" thickBot="1" x14ac:dyDescent="0.25">
      <c r="B1503" s="2143">
        <f t="shared" ref="B1503" si="210">AVERAGE(W1497:W1503)</f>
        <v>1.4589830797919896</v>
      </c>
      <c r="C1503" s="2086">
        <v>44591</v>
      </c>
      <c r="D1503" s="1922"/>
      <c r="E1503" s="2326"/>
      <c r="F1503" s="2144"/>
      <c r="G1503" s="2087"/>
      <c r="H1503" s="2088" t="str">
        <f>IFERROR(VLOOKUP(F1503,[1]Trainingsarten!$A$9:$K$84,10,FALSE),"")</f>
        <v/>
      </c>
      <c r="I1503" s="2089" t="str">
        <f t="shared" si="198"/>
        <v/>
      </c>
      <c r="J1503" s="1973"/>
      <c r="K1503" s="2090" t="str">
        <f>IFERROR(VLOOKUP(F1503,[1]Trainingsarten!$A$9:$K$84,11,FALSE),"0")</f>
        <v>0</v>
      </c>
      <c r="L1503" s="2091"/>
      <c r="M1503" s="1973"/>
      <c r="N1503" s="1930" t="str">
        <f t="shared" si="191"/>
        <v/>
      </c>
      <c r="O1503" s="2092"/>
      <c r="P1503" s="2093" t="str">
        <f>IFERROR(VLOOKUP(F1503,[1]Trainingsarten!$A$9:$N$84,12,FALSE),"")</f>
        <v/>
      </c>
      <c r="Q1503" s="2094" t="s">
        <v>14</v>
      </c>
      <c r="R1503" s="2095" t="str">
        <f>IFERROR(VLOOKUP(F1503,[1]Trainingsarten!$A$9:$N$84,14,FALSE),"")</f>
        <v/>
      </c>
      <c r="S1503" s="1932" t="str">
        <f t="shared" si="204"/>
        <v/>
      </c>
      <c r="T1503" s="1922">
        <f t="shared" si="194"/>
        <v>41.828514243920992</v>
      </c>
      <c r="U1503" s="1922">
        <f t="shared" si="192"/>
        <v>30.090331041788517</v>
      </c>
      <c r="V1503" s="1922">
        <f t="shared" si="193"/>
        <v>-17.975691729571622</v>
      </c>
      <c r="W1503" s="2096">
        <f t="shared" si="190"/>
        <v>1.390098174255074</v>
      </c>
      <c r="X1503" s="2140"/>
      <c r="Y1503" s="2141"/>
      <c r="AA1503" s="1990"/>
      <c r="AB1503" s="1991"/>
    </row>
    <row r="1504" spans="2:28" ht="16" thickBot="1" x14ac:dyDescent="0.25">
      <c r="B1504" s="1841">
        <f t="shared" ref="B1504" si="211">B1497+1</f>
        <v>5</v>
      </c>
      <c r="C1504" s="2050">
        <v>44592</v>
      </c>
      <c r="D1504" s="1843">
        <v>17</v>
      </c>
      <c r="E1504" s="2322" t="s">
        <v>40</v>
      </c>
      <c r="F1504" s="2145" t="s">
        <v>323</v>
      </c>
      <c r="G1504" s="2052">
        <v>3.1099537037037037E-2</v>
      </c>
      <c r="H1504" s="2053">
        <v>7.84</v>
      </c>
      <c r="I1504" s="2054">
        <f t="shared" si="198"/>
        <v>3.9667776832955403E-3</v>
      </c>
      <c r="J1504" s="2055">
        <v>133</v>
      </c>
      <c r="K1504" s="2056">
        <v>49</v>
      </c>
      <c r="L1504" s="2057">
        <v>206</v>
      </c>
      <c r="M1504" s="2055">
        <v>33</v>
      </c>
      <c r="N1504" s="1852">
        <f t="shared" si="191"/>
        <v>1.0537656107219007</v>
      </c>
      <c r="O1504" s="2058" t="s">
        <v>310</v>
      </c>
      <c r="P1504" s="1854">
        <f>IFERROR(VLOOKUP(F1504,[1]Trainingsarten!$A$9:$N$84,12,FALSE),"")</f>
        <v>205</v>
      </c>
      <c r="Q1504" s="1855" t="s">
        <v>14</v>
      </c>
      <c r="R1504" s="2059">
        <f>IFERROR(VLOOKUP(F1504,[1]Trainingsarten!$A$9:$N$84,14,FALSE),"")</f>
        <v>224.4</v>
      </c>
      <c r="S1504" s="1856">
        <f t="shared" si="204"/>
        <v>1.5488721804511278</v>
      </c>
      <c r="T1504" s="1843">
        <f t="shared" si="194"/>
        <v>42.853012209075139</v>
      </c>
      <c r="U1504" s="1843">
        <f t="shared" si="192"/>
        <v>30.540561255079265</v>
      </c>
      <c r="V1504" s="1843">
        <f t="shared" si="193"/>
        <v>-11.738183202132475</v>
      </c>
      <c r="W1504" s="2042">
        <f t="shared" si="190"/>
        <v>1.4031507754936288</v>
      </c>
      <c r="X1504" s="2140"/>
      <c r="Y1504" s="2141"/>
      <c r="AA1504" s="1990"/>
      <c r="AB1504" s="1991"/>
    </row>
    <row r="1505" spans="2:28" x14ac:dyDescent="0.2">
      <c r="B1505" s="1859" t="s">
        <v>26</v>
      </c>
      <c r="C1505" s="2060">
        <v>44593</v>
      </c>
      <c r="D1505" s="1989"/>
      <c r="E1505" s="2335"/>
      <c r="F1505" s="2114"/>
      <c r="G1505" s="2061"/>
      <c r="H1505" s="2062" t="str">
        <f>IFERROR(VLOOKUP(F1505,[1]Trainingsarten!$A$9:$K$84,10,FALSE),"")</f>
        <v/>
      </c>
      <c r="I1505" s="2063" t="str">
        <f t="shared" si="198"/>
        <v/>
      </c>
      <c r="J1505" s="2064"/>
      <c r="K1505" s="2065" t="str">
        <f>IFERROR(VLOOKUP(F1505,[1]Trainingsarten!$A$9:$K$84,11,FALSE),"0")</f>
        <v>0</v>
      </c>
      <c r="L1505" s="2066"/>
      <c r="M1505" s="2064"/>
      <c r="N1505" s="1919" t="str">
        <f t="shared" si="191"/>
        <v/>
      </c>
      <c r="O1505" s="2067"/>
      <c r="P1505" s="2068" t="str">
        <f>IFERROR(VLOOKUP(F1505,[1]Trainingsarten!$A$9:$N$84,12,FALSE),"")</f>
        <v/>
      </c>
      <c r="Q1505" s="2069" t="s">
        <v>14</v>
      </c>
      <c r="R1505" s="2070" t="str">
        <f>IFERROR(VLOOKUP(F1505,[1]Trainingsarten!$A$9:$N$84,14,FALSE),"")</f>
        <v/>
      </c>
      <c r="S1505" s="1991" t="str">
        <f t="shared" si="204"/>
        <v/>
      </c>
      <c r="T1505" s="1989">
        <f t="shared" si="194"/>
        <v>36.731153322064408</v>
      </c>
      <c r="U1505" s="1989">
        <f t="shared" si="192"/>
        <v>29.813405034720233</v>
      </c>
      <c r="V1505" s="1989">
        <f t="shared" si="193"/>
        <v>-12.312450953995874</v>
      </c>
      <c r="W1505" s="2071">
        <f t="shared" si="190"/>
        <v>1.2320348272626984</v>
      </c>
      <c r="X1505" s="2140"/>
      <c r="Y1505" s="2141"/>
      <c r="AA1505" s="1990"/>
      <c r="AB1505" s="1991"/>
    </row>
    <row r="1506" spans="2:28" ht="16" thickBot="1" x14ac:dyDescent="0.25">
      <c r="B1506" s="33">
        <f t="shared" ref="B1506" si="212">SUM(H1504:H1510)</f>
        <v>26.16</v>
      </c>
      <c r="C1506" s="2060">
        <v>44594</v>
      </c>
      <c r="D1506" s="1989">
        <v>18</v>
      </c>
      <c r="E1506" s="2335" t="s">
        <v>40</v>
      </c>
      <c r="F1506" s="2114" t="s">
        <v>283</v>
      </c>
      <c r="G1506" s="2061">
        <v>3.4826388888888886E-2</v>
      </c>
      <c r="H1506" s="2062">
        <v>9.25</v>
      </c>
      <c r="I1506" s="2063">
        <f t="shared" si="198"/>
        <v>3.7650150150150149E-3</v>
      </c>
      <c r="J1506" s="2064">
        <v>142</v>
      </c>
      <c r="K1506" s="2065">
        <v>59</v>
      </c>
      <c r="L1506" s="2066">
        <v>214</v>
      </c>
      <c r="M1506" s="2064">
        <v>39</v>
      </c>
      <c r="N1506" s="1919">
        <f t="shared" si="191"/>
        <v>1.0390092779346511</v>
      </c>
      <c r="O1506" s="2067" t="s">
        <v>302</v>
      </c>
      <c r="P1506" s="2068">
        <f>IFERROR(VLOOKUP(F1506,[1]Trainingsarten!$A$9:$N$84,12,FALSE),"")</f>
        <v>205</v>
      </c>
      <c r="Q1506" s="2069" t="s">
        <v>14</v>
      </c>
      <c r="R1506" s="2070">
        <f>IFERROR(VLOOKUP(F1506,[1]Trainingsarten!$A$9:$N$84,14,FALSE),"")</f>
        <v>224.4</v>
      </c>
      <c r="S1506" s="1991">
        <f t="shared" si="204"/>
        <v>1.5070422535211268</v>
      </c>
      <c r="T1506" s="1989">
        <f t="shared" si="194"/>
        <v>39.912417133198062</v>
      </c>
      <c r="U1506" s="1989">
        <f t="shared" si="192"/>
        <v>30.508323962464988</v>
      </c>
      <c r="V1506" s="1989">
        <f t="shared" si="193"/>
        <v>-6.9177482873441747</v>
      </c>
      <c r="W1506" s="2071">
        <f t="shared" si="190"/>
        <v>1.3082467979002426</v>
      </c>
      <c r="X1506" s="2140"/>
      <c r="Y1506" s="2141"/>
      <c r="AA1506" s="1990"/>
      <c r="AB1506" s="1991"/>
    </row>
    <row r="1507" spans="2:28" x14ac:dyDescent="0.2">
      <c r="B1507" s="2072" t="s">
        <v>9</v>
      </c>
      <c r="C1507" s="2060">
        <v>44595</v>
      </c>
      <c r="D1507" s="1989"/>
      <c r="E1507" s="2335"/>
      <c r="F1507" s="2114"/>
      <c r="G1507" s="2061"/>
      <c r="H1507" s="2062" t="str">
        <f>IFERROR(VLOOKUP(F1507,[1]Trainingsarten!$A$9:$K$84,10,FALSE),"")</f>
        <v/>
      </c>
      <c r="I1507" s="2063" t="str">
        <f t="shared" si="198"/>
        <v/>
      </c>
      <c r="J1507" s="2064"/>
      <c r="K1507" s="2065" t="str">
        <f>IFERROR(VLOOKUP(F1507,[1]Trainingsarten!$A$9:$K$84,11,FALSE),"0")</f>
        <v>0</v>
      </c>
      <c r="L1507" s="2066"/>
      <c r="M1507" s="2064"/>
      <c r="N1507" s="1919" t="str">
        <f t="shared" si="191"/>
        <v/>
      </c>
      <c r="O1507" s="2067"/>
      <c r="P1507" s="2068" t="str">
        <f>IFERROR(VLOOKUP(F1507,[1]Trainingsarten!$A$9:$N$84,12,FALSE),"")</f>
        <v/>
      </c>
      <c r="Q1507" s="2069" t="s">
        <v>14</v>
      </c>
      <c r="R1507" s="2070" t="str">
        <f>IFERROR(VLOOKUP(F1507,[1]Trainingsarten!$A$9:$N$84,14,FALSE),"")</f>
        <v/>
      </c>
      <c r="S1507" s="1991" t="str">
        <f t="shared" si="204"/>
        <v/>
      </c>
      <c r="T1507" s="1989">
        <f t="shared" si="194"/>
        <v>34.210643257026909</v>
      </c>
      <c r="U1507" s="1989">
        <f t="shared" si="192"/>
        <v>29.781935296692012</v>
      </c>
      <c r="V1507" s="1989">
        <f t="shared" si="193"/>
        <v>-9.4040931707330735</v>
      </c>
      <c r="W1507" s="2071">
        <f t="shared" si="190"/>
        <v>1.1487045054733838</v>
      </c>
      <c r="X1507" s="2140"/>
      <c r="Y1507" s="2141"/>
      <c r="AA1507" s="1990"/>
      <c r="AB1507" s="1991"/>
    </row>
    <row r="1508" spans="2:28" ht="16" thickBot="1" x14ac:dyDescent="0.25">
      <c r="B1508" s="2073">
        <f t="shared" ref="B1508" si="213">SUM(K1504:K1510)</f>
        <v>167</v>
      </c>
      <c r="C1508" s="2060">
        <v>44596</v>
      </c>
      <c r="D1508" s="1989">
        <v>19</v>
      </c>
      <c r="E1508" s="2335" t="s">
        <v>288</v>
      </c>
      <c r="F1508" s="2114" t="s">
        <v>283</v>
      </c>
      <c r="G1508" s="2061">
        <v>3.4652777777777775E-2</v>
      </c>
      <c r="H1508" s="2062">
        <v>9.07</v>
      </c>
      <c r="I1508" s="2063">
        <f t="shared" si="198"/>
        <v>3.8205929192698758E-3</v>
      </c>
      <c r="J1508" s="2064">
        <v>139</v>
      </c>
      <c r="K1508" s="2065">
        <v>59</v>
      </c>
      <c r="L1508" s="2066">
        <v>213</v>
      </c>
      <c r="M1508" s="2064">
        <v>28</v>
      </c>
      <c r="N1508" s="1919">
        <f t="shared" si="191"/>
        <v>1.0494199345060802</v>
      </c>
      <c r="O1508" s="2067" t="s">
        <v>329</v>
      </c>
      <c r="P1508" s="2068">
        <f>IFERROR(VLOOKUP(F1508,[1]Trainingsarten!$A$9:$N$84,12,FALSE),"")</f>
        <v>205</v>
      </c>
      <c r="Q1508" s="2069" t="s">
        <v>14</v>
      </c>
      <c r="R1508" s="2070">
        <f>IFERROR(VLOOKUP(F1508,[1]Trainingsarten!$A$9:$N$84,14,FALSE),"")</f>
        <v>224.4</v>
      </c>
      <c r="S1508" s="1991">
        <f t="shared" si="204"/>
        <v>1.5323741007194245</v>
      </c>
      <c r="T1508" s="1989">
        <f t="shared" si="194"/>
        <v>37.751979934594495</v>
      </c>
      <c r="U1508" s="1989">
        <f t="shared" si="192"/>
        <v>30.477603503913631</v>
      </c>
      <c r="V1508" s="1989">
        <f t="shared" si="193"/>
        <v>-4.4287079603348971</v>
      </c>
      <c r="W1508" s="2071">
        <f t="shared" si="190"/>
        <v>1.2386794102675023</v>
      </c>
      <c r="X1508" s="2140"/>
      <c r="Y1508" s="2141"/>
      <c r="AA1508" s="1990"/>
      <c r="AB1508" s="1991"/>
    </row>
    <row r="1509" spans="2:28" ht="16" thickBot="1" x14ac:dyDescent="0.25">
      <c r="B1509" s="2074" t="s">
        <v>27</v>
      </c>
      <c r="C1509" s="2097">
        <v>44597</v>
      </c>
      <c r="D1509" s="60"/>
      <c r="E1509" s="2247"/>
      <c r="F1509" s="2142"/>
      <c r="G1509" s="2098"/>
      <c r="H1509" s="2099" t="str">
        <f>IFERROR(VLOOKUP(F1509,[1]Trainingsarten!$A$9:$K$84,10,FALSE),"")</f>
        <v/>
      </c>
      <c r="I1509" s="2100" t="str">
        <f t="shared" si="198"/>
        <v/>
      </c>
      <c r="J1509" s="545"/>
      <c r="K1509" s="2101" t="str">
        <f>IFERROR(VLOOKUP(F1509,[1]Trainingsarten!$A$9:$K$84,11,FALSE),"0")</f>
        <v>0</v>
      </c>
      <c r="L1509" s="2102"/>
      <c r="M1509" s="545"/>
      <c r="N1509" s="69" t="str">
        <f t="shared" si="191"/>
        <v/>
      </c>
      <c r="O1509" s="2103"/>
      <c r="P1509" s="347" t="str">
        <f>IFERROR(VLOOKUP(F1509,[1]Trainingsarten!$A$9:$N$84,12,FALSE),"")</f>
        <v/>
      </c>
      <c r="Q1509" s="72" t="s">
        <v>14</v>
      </c>
      <c r="R1509" s="2104" t="str">
        <f>IFERROR(VLOOKUP(F1509,[1]Trainingsarten!$A$9:$N$84,14,FALSE),"")</f>
        <v/>
      </c>
      <c r="S1509" s="2012" t="str">
        <f t="shared" si="204"/>
        <v/>
      </c>
      <c r="T1509" s="60">
        <f t="shared" si="194"/>
        <v>32.358839943938136</v>
      </c>
      <c r="U1509" s="60">
        <f t="shared" si="192"/>
        <v>29.751946277629973</v>
      </c>
      <c r="V1509" s="60">
        <f t="shared" si="193"/>
        <v>-7.2743764306808636</v>
      </c>
      <c r="W1509" s="350">
        <f t="shared" si="190"/>
        <v>1.0876209456007335</v>
      </c>
      <c r="X1509" s="2140"/>
      <c r="Y1509" s="2141"/>
      <c r="AA1509" s="1990"/>
      <c r="AB1509" s="1991"/>
    </row>
    <row r="1510" spans="2:28" ht="16" thickBot="1" x14ac:dyDescent="0.25">
      <c r="B1510" s="2143">
        <f t="shared" ref="B1510" si="214">AVERAGE(W1504:W1510)</f>
        <v>1.1962030724165582</v>
      </c>
      <c r="C1510" s="2086">
        <v>44598</v>
      </c>
      <c r="D1510" s="1922"/>
      <c r="E1510" s="2326"/>
      <c r="F1510" s="2146"/>
      <c r="G1510" s="2087"/>
      <c r="H1510" s="2088" t="str">
        <f>IFERROR(VLOOKUP(F1510,[1]Trainingsarten!$A$9:$K$84,10,FALSE),"")</f>
        <v/>
      </c>
      <c r="I1510" s="2089" t="str">
        <f t="shared" si="198"/>
        <v/>
      </c>
      <c r="J1510" s="1973"/>
      <c r="K1510" s="2090" t="str">
        <f>IFERROR(VLOOKUP(F1510,[1]Trainingsarten!$A$9:$K$84,11,FALSE),"0")</f>
        <v>0</v>
      </c>
      <c r="L1510" s="2091"/>
      <c r="M1510" s="1973"/>
      <c r="N1510" s="1930" t="str">
        <f t="shared" si="191"/>
        <v/>
      </c>
      <c r="O1510" s="2092"/>
      <c r="P1510" s="2093" t="str">
        <f>IFERROR(VLOOKUP(F1510,[1]Trainingsarten!$A$9:$N$84,12,FALSE),"")</f>
        <v/>
      </c>
      <c r="Q1510" s="2094" t="s">
        <v>14</v>
      </c>
      <c r="R1510" s="2095" t="str">
        <f>IFERROR(VLOOKUP(F1510,[1]Trainingsarten!$A$9:$N$84,14,FALSE),"")</f>
        <v/>
      </c>
      <c r="S1510" s="1932" t="str">
        <f t="shared" si="204"/>
        <v/>
      </c>
      <c r="T1510" s="1922">
        <f t="shared" si="194"/>
        <v>27.736148523375547</v>
      </c>
      <c r="U1510" s="1922">
        <f t="shared" si="192"/>
        <v>29.043566604353067</v>
      </c>
      <c r="V1510" s="1922">
        <f t="shared" si="193"/>
        <v>-2.6068936663081637</v>
      </c>
      <c r="W1510" s="2096">
        <f t="shared" si="190"/>
        <v>0.95498424491771738</v>
      </c>
      <c r="X1510" s="2140"/>
      <c r="Y1510" s="2141"/>
      <c r="AA1510" s="1990"/>
      <c r="AB1510" s="1991"/>
    </row>
    <row r="1511" spans="2:28" ht="16" thickBot="1" x14ac:dyDescent="0.25">
      <c r="B1511" s="1841">
        <f t="shared" ref="B1511" si="215">B1504+1</f>
        <v>6</v>
      </c>
      <c r="C1511" s="2050">
        <v>44599</v>
      </c>
      <c r="D1511" s="1843">
        <v>20</v>
      </c>
      <c r="E1511" s="2322" t="s">
        <v>40</v>
      </c>
      <c r="F1511" s="2147" t="s">
        <v>283</v>
      </c>
      <c r="G1511" s="2052">
        <v>3.8506944444444448E-2</v>
      </c>
      <c r="H1511" s="2053">
        <v>10.130000000000001</v>
      </c>
      <c r="I1511" s="2054">
        <f t="shared" si="198"/>
        <v>3.8012778326203794E-3</v>
      </c>
      <c r="J1511" s="2055">
        <v>141</v>
      </c>
      <c r="K1511" s="2056">
        <v>65</v>
      </c>
      <c r="L1511" s="2057">
        <v>214</v>
      </c>
      <c r="M1511" s="2055">
        <v>63</v>
      </c>
      <c r="N1511" s="1852">
        <f t="shared" si="191"/>
        <v>1.0490165166271308</v>
      </c>
      <c r="O1511" s="2058" t="s">
        <v>310</v>
      </c>
      <c r="P1511" s="1854">
        <f>IFERROR(VLOOKUP(F1511,[1]Trainingsarten!$A$9:$N$84,12,FALSE),"")</f>
        <v>205</v>
      </c>
      <c r="Q1511" s="1855" t="s">
        <v>14</v>
      </c>
      <c r="R1511" s="2059">
        <f>IFERROR(VLOOKUP(F1511,[1]Trainingsarten!$A$9:$N$84,14,FALSE),"")</f>
        <v>224.4</v>
      </c>
      <c r="S1511" s="1856">
        <f t="shared" si="204"/>
        <v>1.5177304964539007</v>
      </c>
      <c r="T1511" s="1843">
        <f t="shared" si="194"/>
        <v>33.059555877179044</v>
      </c>
      <c r="U1511" s="1843">
        <f t="shared" si="192"/>
        <v>29.899672161392282</v>
      </c>
      <c r="V1511" s="1843">
        <f t="shared" si="193"/>
        <v>1.30741808097752</v>
      </c>
      <c r="W1511" s="2042">
        <f t="shared" si="190"/>
        <v>1.105682888385209</v>
      </c>
      <c r="X1511" s="2140"/>
      <c r="Y1511" s="2141"/>
      <c r="AA1511" s="1990"/>
      <c r="AB1511" s="1991"/>
    </row>
    <row r="1512" spans="2:28" x14ac:dyDescent="0.2">
      <c r="B1512" s="1859" t="s">
        <v>26</v>
      </c>
      <c r="C1512" s="2060">
        <v>44600</v>
      </c>
      <c r="D1512" s="1989">
        <v>21</v>
      </c>
      <c r="E1512" s="2335" t="s">
        <v>40</v>
      </c>
      <c r="F1512" s="2145" t="s">
        <v>330</v>
      </c>
      <c r="G1512" s="2061">
        <v>2.9942129629629628E-2</v>
      </c>
      <c r="H1512" s="2062">
        <v>7.94</v>
      </c>
      <c r="I1512" s="2063">
        <f t="shared" si="198"/>
        <v>3.7710490717417664E-3</v>
      </c>
      <c r="J1512" s="2064">
        <v>140</v>
      </c>
      <c r="K1512" s="2065">
        <v>57</v>
      </c>
      <c r="L1512" s="2066">
        <v>210</v>
      </c>
      <c r="M1512" s="2064">
        <v>26</v>
      </c>
      <c r="N1512" s="1919">
        <f t="shared" si="191"/>
        <v>1.0212226023534718</v>
      </c>
      <c r="O1512" s="2067" t="s">
        <v>311</v>
      </c>
      <c r="P1512" s="2068">
        <f>IFERROR(VLOOKUP(F1512,[1]Trainingsarten!$A$9:$N$84,12,FALSE),"")</f>
        <v>294.25</v>
      </c>
      <c r="Q1512" s="2069" t="s">
        <v>14</v>
      </c>
      <c r="R1512" s="2070">
        <f>IFERROR(VLOOKUP(F1512,[1]Trainingsarten!$A$9:$N$84,14,FALSE),"")</f>
        <v>331.5</v>
      </c>
      <c r="S1512" s="1991">
        <f t="shared" si="204"/>
        <v>1.5</v>
      </c>
      <c r="T1512" s="1989">
        <f t="shared" si="194"/>
        <v>36.479619323296326</v>
      </c>
      <c r="U1512" s="1989">
        <f t="shared" si="192"/>
        <v>30.544918062311513</v>
      </c>
      <c r="V1512" s="1989">
        <f t="shared" si="193"/>
        <v>-3.1598837157867621</v>
      </c>
      <c r="W1512" s="2071">
        <f t="shared" si="190"/>
        <v>1.1942942275660404</v>
      </c>
      <c r="X1512" s="2140"/>
      <c r="Y1512" s="2141"/>
      <c r="AA1512" s="1990"/>
      <c r="AB1512" s="1991"/>
    </row>
    <row r="1513" spans="2:28" ht="16" thickBot="1" x14ac:dyDescent="0.25">
      <c r="B1513" s="33">
        <f t="shared" ref="B1513" si="216">SUM(H1511:H1517)</f>
        <v>59</v>
      </c>
      <c r="C1513" s="2060">
        <v>44601</v>
      </c>
      <c r="D1513" s="1989">
        <v>22</v>
      </c>
      <c r="E1513" s="2335" t="s">
        <v>40</v>
      </c>
      <c r="F1513" s="2142" t="s">
        <v>283</v>
      </c>
      <c r="G1513" s="2061">
        <v>3.9861111111111111E-2</v>
      </c>
      <c r="H1513" s="2062">
        <v>10.07</v>
      </c>
      <c r="I1513" s="2063">
        <f t="shared" si="198"/>
        <v>3.9584022950457905E-3</v>
      </c>
      <c r="J1513" s="2064">
        <v>135</v>
      </c>
      <c r="K1513" s="2065">
        <v>64</v>
      </c>
      <c r="L1513" s="2066">
        <v>207</v>
      </c>
      <c r="M1513" s="2064">
        <v>37</v>
      </c>
      <c r="N1513" s="1919">
        <f t="shared" si="191"/>
        <v>1.0566452741258949</v>
      </c>
      <c r="O1513" s="2067" t="s">
        <v>302</v>
      </c>
      <c r="P1513" s="2068">
        <f>IFERROR(VLOOKUP(F1513,[1]Trainingsarten!$A$9:$N$84,12,FALSE),"")</f>
        <v>205</v>
      </c>
      <c r="Q1513" s="2069" t="s">
        <v>14</v>
      </c>
      <c r="R1513" s="2070">
        <f>IFERROR(VLOOKUP(F1513,[1]Trainingsarten!$A$9:$N$84,14,FALSE),"")</f>
        <v>224.4</v>
      </c>
      <c r="S1513" s="1991">
        <f t="shared" si="204"/>
        <v>1.5333333333333334</v>
      </c>
      <c r="T1513" s="1989">
        <f t="shared" si="194"/>
        <v>40.411102277111134</v>
      </c>
      <c r="U1513" s="1989">
        <f t="shared" si="192"/>
        <v>31.341467632256478</v>
      </c>
      <c r="V1513" s="1989">
        <f t="shared" si="193"/>
        <v>-5.9347012609848129</v>
      </c>
      <c r="W1513" s="2071">
        <f t="shared" ref="W1513:W1576" si="217">T1513/U1513</f>
        <v>1.2893812999210106</v>
      </c>
      <c r="X1513" s="2140"/>
      <c r="Y1513" s="2141"/>
      <c r="AA1513" s="1990"/>
      <c r="AB1513" s="1991"/>
    </row>
    <row r="1514" spans="2:28" x14ac:dyDescent="0.2">
      <c r="B1514" s="2072" t="s">
        <v>9</v>
      </c>
      <c r="C1514" s="2060">
        <v>44602</v>
      </c>
      <c r="D1514" s="1989">
        <v>23</v>
      </c>
      <c r="E1514" s="2335" t="s">
        <v>40</v>
      </c>
      <c r="F1514" s="2147" t="s">
        <v>307</v>
      </c>
      <c r="G1514" s="2061">
        <v>4.5740740740740742E-2</v>
      </c>
      <c r="H1514" s="2062">
        <v>12.72</v>
      </c>
      <c r="I1514" s="2063">
        <f t="shared" si="198"/>
        <v>3.5959701840204985E-3</v>
      </c>
      <c r="J1514" s="2064">
        <v>142</v>
      </c>
      <c r="K1514" s="2065">
        <v>88</v>
      </c>
      <c r="L1514" s="2066">
        <v>227</v>
      </c>
      <c r="M1514" s="2064">
        <v>52</v>
      </c>
      <c r="N1514" s="1919">
        <f t="shared" si="191"/>
        <v>1.052642448136675</v>
      </c>
      <c r="O1514" s="2067" t="s">
        <v>329</v>
      </c>
      <c r="P1514" s="2068">
        <f>IFERROR(VLOOKUP(F1514,[1]Trainingsarten!$A$9:$N$84,12,FALSE),"")</f>
        <v>205</v>
      </c>
      <c r="Q1514" s="2069" t="s">
        <v>14</v>
      </c>
      <c r="R1514" s="2070">
        <f>IFERROR(VLOOKUP(F1514,[1]Trainingsarten!$A$9:$N$84,14,FALSE),"")</f>
        <v>224.4</v>
      </c>
      <c r="S1514" s="1991">
        <f t="shared" si="204"/>
        <v>1.5985915492957747</v>
      </c>
      <c r="T1514" s="1989">
        <f t="shared" si="194"/>
        <v>47.209516237523829</v>
      </c>
      <c r="U1514" s="1989">
        <f t="shared" si="192"/>
        <v>32.690480307678939</v>
      </c>
      <c r="V1514" s="1989">
        <f t="shared" si="193"/>
        <v>-9.0696346448546556</v>
      </c>
      <c r="W1514" s="2071">
        <f t="shared" si="217"/>
        <v>1.4441365129295574</v>
      </c>
      <c r="X1514" s="2140"/>
      <c r="Y1514" s="2141"/>
      <c r="AA1514" s="1990"/>
      <c r="AB1514" s="1991"/>
    </row>
    <row r="1515" spans="2:28" ht="16" thickBot="1" x14ac:dyDescent="0.25">
      <c r="B1515" s="2073">
        <f t="shared" ref="B1515" si="218">SUM(K1511:K1517)</f>
        <v>392</v>
      </c>
      <c r="C1515" s="2060">
        <v>44603</v>
      </c>
      <c r="D1515" s="1989"/>
      <c r="E1515" s="2335"/>
      <c r="F1515" s="2145"/>
      <c r="G1515" s="2061"/>
      <c r="H1515" s="2062" t="str">
        <f>IFERROR(VLOOKUP(F1515,[1]Trainingsarten!$A$9:$K$84,10,FALSE),"")</f>
        <v/>
      </c>
      <c r="I1515" s="2063" t="str">
        <f t="shared" si="198"/>
        <v/>
      </c>
      <c r="J1515" s="2064"/>
      <c r="K1515" s="2065" t="str">
        <f>IFERROR(VLOOKUP(F1515,[1]Trainingsarten!$A$9:$K$84,11,FALSE),"0")</f>
        <v>0</v>
      </c>
      <c r="L1515" s="2066"/>
      <c r="M1515" s="2064"/>
      <c r="N1515" s="1919" t="str">
        <f t="shared" si="191"/>
        <v/>
      </c>
      <c r="O1515" s="2067"/>
      <c r="P1515" s="2068" t="str">
        <f>IFERROR(VLOOKUP(F1515,[1]Trainingsarten!$A$9:$N$84,12,FALSE),"")</f>
        <v/>
      </c>
      <c r="Q1515" s="2069" t="s">
        <v>14</v>
      </c>
      <c r="R1515" s="2070" t="str">
        <f>IFERROR(VLOOKUP(F1515,[1]Trainingsarten!$A$9:$N$84,14,FALSE),"")</f>
        <v/>
      </c>
      <c r="S1515" s="1991" t="str">
        <f t="shared" si="204"/>
        <v/>
      </c>
      <c r="T1515" s="1989">
        <f t="shared" si="194"/>
        <v>40.46529963216328</v>
      </c>
      <c r="U1515" s="1989">
        <f t="shared" si="192"/>
        <v>31.912135538448489</v>
      </c>
      <c r="V1515" s="1989">
        <f t="shared" si="193"/>
        <v>-14.51903592984489</v>
      </c>
      <c r="W1515" s="2071">
        <f t="shared" si="217"/>
        <v>1.2680223040357088</v>
      </c>
      <c r="X1515" s="2140"/>
      <c r="Y1515" s="2141"/>
      <c r="AA1515" s="1990"/>
      <c r="AB1515" s="1991"/>
    </row>
    <row r="1516" spans="2:28" x14ac:dyDescent="0.2">
      <c r="B1516" s="2074" t="s">
        <v>27</v>
      </c>
      <c r="C1516" s="2097">
        <v>44604</v>
      </c>
      <c r="D1516" s="60">
        <v>24</v>
      </c>
      <c r="E1516" s="2247" t="s">
        <v>40</v>
      </c>
      <c r="F1516" s="2147" t="s">
        <v>315</v>
      </c>
      <c r="G1516" s="2098">
        <v>6.8495370370370359E-2</v>
      </c>
      <c r="H1516" s="2099">
        <v>18.14</v>
      </c>
      <c r="I1516" s="2100">
        <f t="shared" si="198"/>
        <v>3.775930009391971E-3</v>
      </c>
      <c r="J1516" s="545">
        <v>144</v>
      </c>
      <c r="K1516" s="2101">
        <v>118</v>
      </c>
      <c r="L1516" s="2102">
        <v>215</v>
      </c>
      <c r="M1516" s="545">
        <v>80</v>
      </c>
      <c r="N1516" s="69">
        <f t="shared" si="191"/>
        <v>1.0468906843950039</v>
      </c>
      <c r="O1516" s="2103" t="s">
        <v>329</v>
      </c>
      <c r="P1516" s="347">
        <f>IFERROR(VLOOKUP(F1516,[1]Trainingsarten!$A$9:$N$84,12,FALSE),"")</f>
        <v>205</v>
      </c>
      <c r="Q1516" s="72" t="s">
        <v>14</v>
      </c>
      <c r="R1516" s="2104">
        <f>IFERROR(VLOOKUP(F1516,[1]Trainingsarten!$A$9:$N$84,14,FALSE),"")</f>
        <v>224.4</v>
      </c>
      <c r="S1516" s="2012">
        <f t="shared" si="204"/>
        <v>1.4930555555555556</v>
      </c>
      <c r="T1516" s="60">
        <f t="shared" si="194"/>
        <v>51.541685398997096</v>
      </c>
      <c r="U1516" s="60">
        <f t="shared" si="192"/>
        <v>33.961846597056855</v>
      </c>
      <c r="V1516" s="60">
        <f t="shared" si="193"/>
        <v>-8.5531640937147912</v>
      </c>
      <c r="W1516" s="350">
        <f t="shared" si="217"/>
        <v>1.5176349510825398</v>
      </c>
      <c r="X1516" s="2140"/>
      <c r="Y1516" s="2141"/>
      <c r="AA1516" s="1990"/>
      <c r="AB1516" s="1991"/>
    </row>
    <row r="1517" spans="2:28" ht="16" thickBot="1" x14ac:dyDescent="0.25">
      <c r="B1517" s="2143">
        <f t="shared" ref="B1517" si="219">AVERAGE(W1511:W1517)</f>
        <v>1.3073871002776798</v>
      </c>
      <c r="C1517" s="2086">
        <v>44605</v>
      </c>
      <c r="D1517" s="1922"/>
      <c r="E1517" s="2326"/>
      <c r="F1517" s="2147"/>
      <c r="G1517" s="2087"/>
      <c r="H1517" s="2088" t="str">
        <f>IFERROR(VLOOKUP(F1517,[1]Trainingsarten!$A$9:$K$84,10,FALSE),"")</f>
        <v/>
      </c>
      <c r="I1517" s="2089" t="str">
        <f t="shared" si="198"/>
        <v/>
      </c>
      <c r="J1517" s="1973"/>
      <c r="K1517" s="2090" t="str">
        <f>IFERROR(VLOOKUP(F1517,[1]Trainingsarten!$A$9:$K$84,11,FALSE),"0")</f>
        <v>0</v>
      </c>
      <c r="L1517" s="2091"/>
      <c r="M1517" s="1973"/>
      <c r="N1517" s="1930" t="str">
        <f t="shared" si="191"/>
        <v/>
      </c>
      <c r="O1517" s="2092"/>
      <c r="P1517" s="2093" t="str">
        <f>IFERROR(VLOOKUP(F1517,[1]Trainingsarten!$A$9:$N$84,12,FALSE),"")</f>
        <v/>
      </c>
      <c r="Q1517" s="2094" t="s">
        <v>14</v>
      </c>
      <c r="R1517" s="2095" t="str">
        <f>IFERROR(VLOOKUP(F1517,[1]Trainingsarten!$A$9:$N$84,14,FALSE),"")</f>
        <v/>
      </c>
      <c r="S1517" s="1932" t="str">
        <f t="shared" si="204"/>
        <v/>
      </c>
      <c r="T1517" s="1922">
        <f t="shared" si="194"/>
        <v>44.178587484854653</v>
      </c>
      <c r="U1517" s="1922">
        <f t="shared" si="192"/>
        <v>33.153231201888836</v>
      </c>
      <c r="V1517" s="1922">
        <f t="shared" si="193"/>
        <v>-17.579838801940241</v>
      </c>
      <c r="W1517" s="2096">
        <f t="shared" si="217"/>
        <v>1.3325575180236933</v>
      </c>
      <c r="X1517" s="2140"/>
      <c r="Y1517" s="2141"/>
      <c r="AA1517" s="1990"/>
      <c r="AB1517" s="1991"/>
    </row>
    <row r="1518" spans="2:28" ht="16" thickBot="1" x14ac:dyDescent="0.25">
      <c r="B1518" s="1841">
        <f t="shared" ref="B1518" si="220">B1511+1</f>
        <v>7</v>
      </c>
      <c r="C1518" s="2050">
        <v>44606</v>
      </c>
      <c r="D1518" s="1843">
        <v>25</v>
      </c>
      <c r="E1518" s="2322" t="s">
        <v>40</v>
      </c>
      <c r="F1518" s="2148" t="s">
        <v>283</v>
      </c>
      <c r="G1518" s="2052">
        <v>3.7743055555555557E-2</v>
      </c>
      <c r="H1518" s="2053">
        <v>10.14</v>
      </c>
      <c r="I1518" s="2054">
        <f t="shared" si="198"/>
        <v>3.7221948279640587E-3</v>
      </c>
      <c r="J1518" s="2055">
        <v>140</v>
      </c>
      <c r="K1518" s="2056">
        <v>67</v>
      </c>
      <c r="L1518" s="2057">
        <v>219</v>
      </c>
      <c r="M1518" s="2055">
        <v>38</v>
      </c>
      <c r="N1518" s="1852">
        <f t="shared" ref="N1518:N1581" si="221">IFERROR((L1518/67)/(1/(I1518*24)/3.6),"")</f>
        <v>1.0511922635343991</v>
      </c>
      <c r="O1518" s="2058" t="s">
        <v>310</v>
      </c>
      <c r="P1518" s="1854">
        <f>IFERROR(VLOOKUP(F1518,[1]Trainingsarten!$A$9:$N$84,12,FALSE),"")</f>
        <v>205</v>
      </c>
      <c r="Q1518" s="1855" t="s">
        <v>14</v>
      </c>
      <c r="R1518" s="2059">
        <f>IFERROR(VLOOKUP(F1518,[1]Trainingsarten!$A$9:$N$84,14,FALSE),"")</f>
        <v>224.4</v>
      </c>
      <c r="S1518" s="1856">
        <f t="shared" si="204"/>
        <v>1.5642857142857143</v>
      </c>
      <c r="T1518" s="1843">
        <f t="shared" si="194"/>
        <v>47.438789272732556</v>
      </c>
      <c r="U1518" s="1843">
        <f t="shared" si="192"/>
        <v>33.95910664946291</v>
      </c>
      <c r="V1518" s="1843">
        <f t="shared" si="193"/>
        <v>-11.025356282965816</v>
      </c>
      <c r="W1518" s="2042">
        <f t="shared" si="217"/>
        <v>1.3969386698658293</v>
      </c>
      <c r="X1518" s="2140"/>
      <c r="Y1518" s="2141"/>
      <c r="AA1518" s="1990"/>
      <c r="AB1518" s="1991"/>
    </row>
    <row r="1519" spans="2:28" x14ac:dyDescent="0.2">
      <c r="B1519" s="1859" t="s">
        <v>26</v>
      </c>
      <c r="C1519" s="2060">
        <v>44607</v>
      </c>
      <c r="D1519" s="1989">
        <v>26</v>
      </c>
      <c r="E1519" s="2335" t="s">
        <v>40</v>
      </c>
      <c r="F1519" s="2147" t="s">
        <v>330</v>
      </c>
      <c r="G1519" s="2061">
        <v>3.4016203703703708E-2</v>
      </c>
      <c r="H1519" s="2062">
        <v>8.16</v>
      </c>
      <c r="I1519" s="2063">
        <f t="shared" si="198"/>
        <v>4.1686524146695722E-3</v>
      </c>
      <c r="J1519" s="2064">
        <v>140</v>
      </c>
      <c r="K1519" s="2065">
        <v>59</v>
      </c>
      <c r="L1519" s="2066">
        <v>188</v>
      </c>
      <c r="M1519" s="2064">
        <v>24</v>
      </c>
      <c r="N1519" s="1919">
        <f t="shared" si="221"/>
        <v>1.0106306701785195</v>
      </c>
      <c r="O1519" s="2067" t="s">
        <v>311</v>
      </c>
      <c r="P1519" s="2068">
        <f>IFERROR(VLOOKUP(F1519,[1]Trainingsarten!$A$9:$N$84,12,FALSE),"")</f>
        <v>294.25</v>
      </c>
      <c r="Q1519" s="2069" t="s">
        <v>14</v>
      </c>
      <c r="R1519" s="2070">
        <f>IFERROR(VLOOKUP(F1519,[1]Trainingsarten!$A$9:$N$84,14,FALSE),"")</f>
        <v>331.5</v>
      </c>
      <c r="S1519" s="1991">
        <f t="shared" si="204"/>
        <v>1.3428571428571427</v>
      </c>
      <c r="T1519" s="1989">
        <f t="shared" si="194"/>
        <v>49.090390805199334</v>
      </c>
      <c r="U1519" s="1989">
        <f t="shared" si="192"/>
        <v>34.555318395904273</v>
      </c>
      <c r="V1519" s="1989">
        <f t="shared" si="193"/>
        <v>-13.479682623269646</v>
      </c>
      <c r="W1519" s="2071">
        <f t="shared" si="217"/>
        <v>1.4206319919488242</v>
      </c>
      <c r="X1519" s="2140"/>
      <c r="Y1519" s="2141"/>
      <c r="AA1519" s="1990"/>
      <c r="AB1519" s="1991"/>
    </row>
    <row r="1520" spans="2:28" ht="16" thickBot="1" x14ac:dyDescent="0.25">
      <c r="B1520" s="33">
        <f>SUM(H1518:H1524)</f>
        <v>59.39</v>
      </c>
      <c r="C1520" s="2060">
        <v>44608</v>
      </c>
      <c r="D1520" s="1989">
        <v>27</v>
      </c>
      <c r="E1520" s="2335" t="s">
        <v>40</v>
      </c>
      <c r="F1520" s="2147" t="s">
        <v>327</v>
      </c>
      <c r="G1520" s="2061">
        <v>3.096064814814815E-2</v>
      </c>
      <c r="H1520" s="2062">
        <v>7.85</v>
      </c>
      <c r="I1520" s="2063">
        <f t="shared" si="198"/>
        <v>3.9440316112290636E-3</v>
      </c>
      <c r="J1520" s="2064">
        <v>131</v>
      </c>
      <c r="K1520" s="2065">
        <v>49</v>
      </c>
      <c r="L1520" s="2066">
        <v>206</v>
      </c>
      <c r="M1520" s="2064">
        <v>22</v>
      </c>
      <c r="N1520" s="1919">
        <f t="shared" si="221"/>
        <v>1.0477231676014831</v>
      </c>
      <c r="O1520" s="2067" t="s">
        <v>302</v>
      </c>
      <c r="P1520" s="2068">
        <f>IFERROR(VLOOKUP(F1520,[1]Trainingsarten!$A$9:$N$84,12,FALSE),"")</f>
        <v>178.5</v>
      </c>
      <c r="Q1520" s="2069" t="s">
        <v>14</v>
      </c>
      <c r="R1520" s="2070">
        <f>IFERROR(VLOOKUP(F1520,[1]Trainingsarten!$A$9:$N$84,14,FALSE),"")</f>
        <v>204</v>
      </c>
      <c r="S1520" s="1991">
        <f t="shared" si="204"/>
        <v>1.5725190839694656</v>
      </c>
      <c r="T1520" s="1989">
        <f t="shared" si="194"/>
        <v>49.077477833027999</v>
      </c>
      <c r="U1520" s="1989">
        <f t="shared" si="192"/>
        <v>34.89923938647798</v>
      </c>
      <c r="V1520" s="1989">
        <f t="shared" si="193"/>
        <v>-14.535072409295061</v>
      </c>
      <c r="W1520" s="2071">
        <f t="shared" si="217"/>
        <v>1.4062621047278039</v>
      </c>
      <c r="X1520" s="2140"/>
      <c r="Y1520" s="2141"/>
      <c r="AA1520" s="1990"/>
      <c r="AB1520" s="1991"/>
    </row>
    <row r="1521" spans="2:28" x14ac:dyDescent="0.2">
      <c r="B1521" s="2072" t="s">
        <v>9</v>
      </c>
      <c r="C1521" s="2060">
        <v>44609</v>
      </c>
      <c r="D1521" s="1989"/>
      <c r="E1521" s="2335"/>
      <c r="F1521" s="2145"/>
      <c r="G1521" s="2061"/>
      <c r="H1521" s="2062" t="str">
        <f>IFERROR(VLOOKUP(F1521,[1]Trainingsarten!$A$9:$K$84,10,FALSE),"")</f>
        <v/>
      </c>
      <c r="I1521" s="2063" t="str">
        <f t="shared" si="198"/>
        <v/>
      </c>
      <c r="J1521" s="2064"/>
      <c r="K1521" s="2065" t="str">
        <f>IFERROR(VLOOKUP(F1521,[1]Trainingsarten!$A$9:$K$84,11,FALSE),"0")</f>
        <v>0</v>
      </c>
      <c r="L1521" s="2066"/>
      <c r="M1521" s="2064"/>
      <c r="N1521" s="1919" t="str">
        <f t="shared" si="221"/>
        <v/>
      </c>
      <c r="O1521" s="2067"/>
      <c r="P1521" s="2068" t="str">
        <f>IFERROR(VLOOKUP(F1521,[1]Trainingsarten!$A$9:$N$84,12,FALSE),"")</f>
        <v/>
      </c>
      <c r="Q1521" s="2069" t="s">
        <v>14</v>
      </c>
      <c r="R1521" s="2070" t="str">
        <f>IFERROR(VLOOKUP(F1521,[1]Trainingsarten!$A$9:$N$84,14,FALSE),"")</f>
        <v/>
      </c>
      <c r="S1521" s="1991" t="str">
        <f t="shared" si="204"/>
        <v/>
      </c>
      <c r="T1521" s="1989">
        <f>T1520+(K1521-T1520)/7</f>
        <v>42.066409571166858</v>
      </c>
      <c r="U1521" s="1989">
        <f>U1520+(K1521-U1520)/42</f>
        <v>34.068305115371359</v>
      </c>
      <c r="V1521" s="1989">
        <f>U1520-T1520</f>
        <v>-14.178238446550019</v>
      </c>
      <c r="W1521" s="2071">
        <f t="shared" si="217"/>
        <v>1.2347667261024622</v>
      </c>
      <c r="X1521" s="2140"/>
      <c r="Y1521" s="2141"/>
      <c r="AA1521" s="1990"/>
      <c r="AB1521" s="1991"/>
    </row>
    <row r="1522" spans="2:28" ht="16" thickBot="1" x14ac:dyDescent="0.25">
      <c r="B1522" s="2073">
        <f>SUM(K1518:K1524)</f>
        <v>421</v>
      </c>
      <c r="C1522" s="2060">
        <v>44610</v>
      </c>
      <c r="D1522" s="1989">
        <v>28</v>
      </c>
      <c r="E1522" s="2335" t="s">
        <v>40</v>
      </c>
      <c r="F1522" s="2147" t="s">
        <v>307</v>
      </c>
      <c r="G1522" s="2061">
        <v>4.8449074074074082E-2</v>
      </c>
      <c r="H1522" s="2062">
        <v>13.24</v>
      </c>
      <c r="I1522" s="2063">
        <f t="shared" si="198"/>
        <v>3.6592956249300664E-3</v>
      </c>
      <c r="J1522" s="2064">
        <v>137</v>
      </c>
      <c r="K1522" s="2065">
        <v>99</v>
      </c>
      <c r="L1522" s="2066">
        <v>234</v>
      </c>
      <c r="M1522" s="2064">
        <v>56</v>
      </c>
      <c r="N1522" s="1919">
        <f t="shared" si="221"/>
        <v>1.1042115705460613</v>
      </c>
      <c r="O1522" s="2067" t="s">
        <v>329</v>
      </c>
      <c r="P1522" s="2068">
        <f>IFERROR(VLOOKUP(F1522,[1]Trainingsarten!$A$9:$N$84,12,FALSE),"")</f>
        <v>205</v>
      </c>
      <c r="Q1522" s="2069" t="s">
        <v>14</v>
      </c>
      <c r="R1522" s="2070">
        <f>IFERROR(VLOOKUP(F1522,[1]Trainingsarten!$A$9:$N$84,14,FALSE),"")</f>
        <v>224.4</v>
      </c>
      <c r="S1522" s="2012">
        <f t="shared" si="204"/>
        <v>1.7080291970802919</v>
      </c>
      <c r="T1522" s="1989">
        <f t="shared" si="194"/>
        <v>50.199779632428736</v>
      </c>
      <c r="U1522" s="1989">
        <f t="shared" si="192"/>
        <v>35.614297850719659</v>
      </c>
      <c r="V1522" s="1989">
        <f t="shared" si="193"/>
        <v>-7.9981044557954988</v>
      </c>
      <c r="W1522" s="2071">
        <f t="shared" si="217"/>
        <v>1.4095400628939916</v>
      </c>
      <c r="X1522" s="2140"/>
      <c r="Y1522" s="2141"/>
      <c r="AA1522" s="1990"/>
      <c r="AB1522" s="1991"/>
    </row>
    <row r="1523" spans="2:28" x14ac:dyDescent="0.2">
      <c r="B1523" s="2074" t="s">
        <v>27</v>
      </c>
      <c r="C1523" s="2097">
        <v>44611</v>
      </c>
      <c r="D1523" s="60">
        <v>29</v>
      </c>
      <c r="E1523" s="2247" t="s">
        <v>40</v>
      </c>
      <c r="F1523" s="2147" t="s">
        <v>293</v>
      </c>
      <c r="G1523" s="2098">
        <v>7.587962962962963E-2</v>
      </c>
      <c r="H1523" s="2099">
        <v>20</v>
      </c>
      <c r="I1523" s="2100">
        <f t="shared" si="198"/>
        <v>3.7939814814814815E-3</v>
      </c>
      <c r="J1523" s="545">
        <v>137</v>
      </c>
      <c r="K1523" s="2101">
        <v>147</v>
      </c>
      <c r="L1523" s="2102">
        <v>228</v>
      </c>
      <c r="M1523" s="545">
        <v>120</v>
      </c>
      <c r="N1523" s="1919">
        <f t="shared" si="221"/>
        <v>1.1154985074626866</v>
      </c>
      <c r="O1523" s="2103" t="s">
        <v>329</v>
      </c>
      <c r="P1523" s="347">
        <f>IFERROR(VLOOKUP(F1523,[1]Trainingsarten!$A$9:$N$84,12,FALSE),"")</f>
        <v>205</v>
      </c>
      <c r="Q1523" s="72" t="s">
        <v>14</v>
      </c>
      <c r="R1523" s="2104">
        <f>IFERROR(VLOOKUP(F1523,[1]Trainingsarten!$A$9:$N$84,14,FALSE),"")</f>
        <v>224.4</v>
      </c>
      <c r="S1523" s="2012">
        <f t="shared" si="204"/>
        <v>1.6642335766423357</v>
      </c>
      <c r="T1523" s="60">
        <f t="shared" si="194"/>
        <v>64.028382542081772</v>
      </c>
      <c r="U1523" s="60">
        <f t="shared" si="192"/>
        <v>38.266338378083475</v>
      </c>
      <c r="V1523" s="60">
        <f t="shared" si="193"/>
        <v>-14.585481781709078</v>
      </c>
      <c r="W1523" s="350">
        <f t="shared" si="217"/>
        <v>1.6732299262464359</v>
      </c>
      <c r="X1523" s="2140"/>
      <c r="Y1523" s="2141"/>
      <c r="AA1523" s="1990"/>
      <c r="AB1523" s="1991"/>
    </row>
    <row r="1524" spans="2:28" ht="16" thickBot="1" x14ac:dyDescent="0.25">
      <c r="B1524" s="2143">
        <f>AVERAGE(W1518:W1524)</f>
        <v>1.4300781397145328</v>
      </c>
      <c r="C1524" s="2086">
        <v>44612</v>
      </c>
      <c r="D1524" s="1922"/>
      <c r="E1524" s="2326"/>
      <c r="F1524" s="2145"/>
      <c r="G1524" s="2087"/>
      <c r="H1524" s="2088" t="str">
        <f>IFERROR(VLOOKUP(F1524,[1]Trainingsarten!$A$9:$K$84,10,FALSE),"")</f>
        <v/>
      </c>
      <c r="I1524" s="2089" t="str">
        <f t="shared" si="198"/>
        <v/>
      </c>
      <c r="J1524" s="1973"/>
      <c r="K1524" s="2090" t="str">
        <f>IFERROR(VLOOKUP(F1524,[1]Trainingsarten!$A$9:$K$84,11,FALSE),"0")</f>
        <v>0</v>
      </c>
      <c r="L1524" s="2091"/>
      <c r="M1524" s="1973"/>
      <c r="N1524" s="1930" t="str">
        <f t="shared" si="221"/>
        <v/>
      </c>
      <c r="O1524" s="2092"/>
      <c r="P1524" s="2093" t="str">
        <f>IFERROR(VLOOKUP(F1524,[1]Trainingsarten!$A$9:$N$84,12,FALSE),"")</f>
        <v/>
      </c>
      <c r="Q1524" s="2094" t="s">
        <v>14</v>
      </c>
      <c r="R1524" s="2095" t="str">
        <f>IFERROR(VLOOKUP(F1524,[1]Trainingsarten!$A$9:$N$84,14,FALSE),"")</f>
        <v/>
      </c>
      <c r="S1524" s="1932" t="str">
        <f t="shared" si="204"/>
        <v/>
      </c>
      <c r="T1524" s="1922">
        <f t="shared" si="194"/>
        <v>54.881470750355803</v>
      </c>
      <c r="U1524" s="1922">
        <f t="shared" si="192"/>
        <v>37.355235083367205</v>
      </c>
      <c r="V1524" s="1922">
        <f t="shared" si="193"/>
        <v>-25.762044163998297</v>
      </c>
      <c r="W1524" s="2096">
        <f t="shared" si="217"/>
        <v>1.4691774962163826</v>
      </c>
      <c r="X1524" s="2140"/>
      <c r="Y1524" s="2141"/>
      <c r="AA1524" s="1990"/>
      <c r="AB1524" s="1991"/>
    </row>
    <row r="1525" spans="2:28" ht="16" thickBot="1" x14ac:dyDescent="0.25">
      <c r="B1525" s="1841">
        <f>B1518+1</f>
        <v>8</v>
      </c>
      <c r="C1525" s="2050">
        <v>44613</v>
      </c>
      <c r="D1525" s="1843"/>
      <c r="E1525" s="2322"/>
      <c r="F1525" s="2147"/>
      <c r="G1525" s="2052"/>
      <c r="H1525" s="2053" t="str">
        <f>IFERROR(VLOOKUP(F1525,[1]Trainingsarten!$A$9:$K$84,10,FALSE),"")</f>
        <v/>
      </c>
      <c r="I1525" s="2054" t="str">
        <f t="shared" si="198"/>
        <v/>
      </c>
      <c r="J1525" s="2055"/>
      <c r="K1525" s="2056" t="str">
        <f>IFERROR(VLOOKUP(F1525,[1]Trainingsarten!$A$9:$K$84,11,FALSE),"0")</f>
        <v>0</v>
      </c>
      <c r="L1525" s="2057"/>
      <c r="M1525" s="2055"/>
      <c r="N1525" s="1852" t="str">
        <f t="shared" si="221"/>
        <v/>
      </c>
      <c r="O1525" s="2058"/>
      <c r="P1525" s="1854" t="str">
        <f>IFERROR(VLOOKUP(F1525,[1]Trainingsarten!$A$9:$N$84,12,FALSE),"")</f>
        <v/>
      </c>
      <c r="Q1525" s="1855" t="s">
        <v>14</v>
      </c>
      <c r="R1525" s="2059" t="str">
        <f>IFERROR(VLOOKUP(F1525,[1]Trainingsarten!$A$9:$N$84,14,FALSE),"")</f>
        <v/>
      </c>
      <c r="S1525" s="1856" t="str">
        <f t="shared" si="204"/>
        <v/>
      </c>
      <c r="T1525" s="1843">
        <f t="shared" si="194"/>
        <v>47.041260643162119</v>
      </c>
      <c r="U1525" s="1843">
        <f t="shared" si="192"/>
        <v>36.465824724239411</v>
      </c>
      <c r="V1525" s="1843">
        <f t="shared" si="193"/>
        <v>-17.526235666988597</v>
      </c>
      <c r="W1525" s="2042">
        <f t="shared" si="217"/>
        <v>1.2900095088729215</v>
      </c>
      <c r="X1525" s="2140"/>
      <c r="Y1525" s="2141"/>
      <c r="AA1525" s="1990"/>
      <c r="AB1525" s="1991"/>
    </row>
    <row r="1526" spans="2:28" x14ac:dyDescent="0.2">
      <c r="B1526" s="1859" t="s">
        <v>26</v>
      </c>
      <c r="C1526" s="2060">
        <v>44614</v>
      </c>
      <c r="D1526" s="1989">
        <v>30</v>
      </c>
      <c r="E1526" s="2335" t="s">
        <v>40</v>
      </c>
      <c r="F1526" s="2147" t="s">
        <v>307</v>
      </c>
      <c r="G1526" s="2061">
        <v>4.7129629629629632E-2</v>
      </c>
      <c r="H1526" s="2062">
        <v>12.57</v>
      </c>
      <c r="I1526" s="2063">
        <f t="shared" si="198"/>
        <v>3.7493738766610687E-3</v>
      </c>
      <c r="J1526" s="2064">
        <v>135</v>
      </c>
      <c r="K1526" s="2065">
        <v>93</v>
      </c>
      <c r="L1526" s="2066">
        <v>230</v>
      </c>
      <c r="M1526" s="2064">
        <v>61</v>
      </c>
      <c r="N1526" s="1919">
        <f t="shared" si="221"/>
        <v>1.1120530996568472</v>
      </c>
      <c r="O1526" s="2067" t="s">
        <v>310</v>
      </c>
      <c r="P1526" s="2068">
        <f>IFERROR(VLOOKUP(F1526,[1]Trainingsarten!$A$9:$N$84,12,FALSE),"")</f>
        <v>205</v>
      </c>
      <c r="Q1526" s="2069" t="s">
        <v>14</v>
      </c>
      <c r="R1526" s="2070">
        <f>IFERROR(VLOOKUP(F1526,[1]Trainingsarten!$A$9:$N$84,14,FALSE),"")</f>
        <v>224.4</v>
      </c>
      <c r="S1526" s="1991">
        <f t="shared" si="204"/>
        <v>1.7037037037037037</v>
      </c>
      <c r="T1526" s="1989">
        <f t="shared" si="194"/>
        <v>53.606794836996102</v>
      </c>
      <c r="U1526" s="1989">
        <f t="shared" si="192"/>
        <v>37.811876516519426</v>
      </c>
      <c r="V1526" s="1989">
        <f t="shared" si="193"/>
        <v>-10.575435918922707</v>
      </c>
      <c r="W1526" s="2071">
        <f t="shared" si="217"/>
        <v>1.4177237359160453</v>
      </c>
      <c r="X1526" s="2140"/>
      <c r="Y1526" s="2141"/>
      <c r="AA1526" s="1990"/>
      <c r="AB1526" s="1991"/>
    </row>
    <row r="1527" spans="2:28" ht="16" thickBot="1" x14ac:dyDescent="0.25">
      <c r="B1527" s="33">
        <f t="shared" ref="B1527" si="222">SUM(H1525:H1531)</f>
        <v>64.180000000000007</v>
      </c>
      <c r="C1527" s="2060">
        <v>44615</v>
      </c>
      <c r="D1527" s="1989">
        <v>31</v>
      </c>
      <c r="E1527" s="2335" t="s">
        <v>40</v>
      </c>
      <c r="F1527" s="2147" t="s">
        <v>283</v>
      </c>
      <c r="G1527" s="2061">
        <v>3.8425925925925926E-2</v>
      </c>
      <c r="H1527" s="2062">
        <v>10.199999999999999</v>
      </c>
      <c r="I1527" s="2063">
        <f t="shared" si="198"/>
        <v>3.7672476397966597E-3</v>
      </c>
      <c r="J1527" s="2064">
        <v>135</v>
      </c>
      <c r="K1527" s="2065">
        <v>73</v>
      </c>
      <c r="L1527" s="2066">
        <v>226</v>
      </c>
      <c r="M1527" s="2064">
        <v>37</v>
      </c>
      <c r="N1527" s="1919">
        <f t="shared" si="221"/>
        <v>1.0979221539362014</v>
      </c>
      <c r="O1527" s="2067" t="s">
        <v>302</v>
      </c>
      <c r="P1527" s="2068">
        <f>IFERROR(VLOOKUP(F1527,[1]Trainingsarten!$A$9:$N$84,12,FALSE),"")</f>
        <v>205</v>
      </c>
      <c r="Q1527" s="2069" t="s">
        <v>14</v>
      </c>
      <c r="R1527" s="2070">
        <f>IFERROR(VLOOKUP(F1527,[1]Trainingsarten!$A$9:$N$84,14,FALSE),"")</f>
        <v>224.4</v>
      </c>
      <c r="S1527" s="1991">
        <f t="shared" si="204"/>
        <v>1.674074074074074</v>
      </c>
      <c r="T1527" s="1989">
        <f t="shared" si="194"/>
        <v>56.377252717425229</v>
      </c>
      <c r="U1527" s="1989">
        <f t="shared" si="192"/>
        <v>38.649688980411824</v>
      </c>
      <c r="V1527" s="1989">
        <f t="shared" si="193"/>
        <v>-15.794918320476675</v>
      </c>
      <c r="W1527" s="2071">
        <f t="shared" si="217"/>
        <v>1.4586728691658546</v>
      </c>
      <c r="X1527" s="2140"/>
      <c r="Y1527" s="2141"/>
      <c r="AA1527" s="1990"/>
      <c r="AB1527" s="1991"/>
    </row>
    <row r="1528" spans="2:28" x14ac:dyDescent="0.2">
      <c r="B1528" s="2072" t="s">
        <v>9</v>
      </c>
      <c r="C1528" s="2060">
        <v>44616</v>
      </c>
      <c r="D1528" s="1989">
        <v>32</v>
      </c>
      <c r="E1528" s="2335" t="s">
        <v>40</v>
      </c>
      <c r="F1528" s="2146" t="s">
        <v>326</v>
      </c>
      <c r="G1528" s="2061">
        <v>4.2905092592592592E-2</v>
      </c>
      <c r="H1528" s="2062">
        <v>12.3</v>
      </c>
      <c r="I1528" s="2063">
        <f t="shared" si="198"/>
        <v>3.488218909966877E-3</v>
      </c>
      <c r="J1528" s="2064">
        <v>152</v>
      </c>
      <c r="K1528" s="2065">
        <v>98</v>
      </c>
      <c r="L1528" s="2066">
        <v>244</v>
      </c>
      <c r="M1528" s="2064">
        <v>50</v>
      </c>
      <c r="N1528" s="1919">
        <f t="shared" si="221"/>
        <v>1.097570683169518</v>
      </c>
      <c r="O1528" s="2067" t="s">
        <v>311</v>
      </c>
      <c r="P1528" s="2068">
        <f>IFERROR(VLOOKUP(F1528,[1]Trainingsarten!$A$9:$N$84,12,FALSE),"")</f>
        <v>243.25</v>
      </c>
      <c r="Q1528" s="2069" t="s">
        <v>14</v>
      </c>
      <c r="R1528" s="2070">
        <f>IFERROR(VLOOKUP(F1528,[1]Trainingsarten!$A$9:$N$84,14,FALSE),"")</f>
        <v>267.75</v>
      </c>
      <c r="S1528" s="1991">
        <f t="shared" si="204"/>
        <v>1.6052631578947369</v>
      </c>
      <c r="T1528" s="1989">
        <f t="shared" si="194"/>
        <v>62.323359472078771</v>
      </c>
      <c r="U1528" s="1989">
        <f t="shared" si="192"/>
        <v>40.06279162373535</v>
      </c>
      <c r="V1528" s="1989">
        <f t="shared" si="193"/>
        <v>-17.727563737013405</v>
      </c>
      <c r="W1528" s="2071">
        <f t="shared" si="217"/>
        <v>1.5556419546948161</v>
      </c>
      <c r="X1528" s="2140"/>
      <c r="Y1528" s="2141"/>
      <c r="AA1528" s="1990"/>
      <c r="AB1528" s="1991"/>
    </row>
    <row r="1529" spans="2:28" ht="16" thickBot="1" x14ac:dyDescent="0.25">
      <c r="B1529" s="2073">
        <f t="shared" ref="B1529" si="223">SUM(K1525:K1531)</f>
        <v>455</v>
      </c>
      <c r="C1529" s="2060">
        <v>44617</v>
      </c>
      <c r="D1529" s="1989">
        <v>33</v>
      </c>
      <c r="E1529" s="2335" t="s">
        <v>40</v>
      </c>
      <c r="F1529" s="2147" t="s">
        <v>323</v>
      </c>
      <c r="G1529" s="2061">
        <v>3.0162037037037032E-2</v>
      </c>
      <c r="H1529" s="2062">
        <v>7.93</v>
      </c>
      <c r="I1529" s="2063">
        <f t="shared" si="198"/>
        <v>3.8035355658306473E-3</v>
      </c>
      <c r="J1529" s="2064">
        <v>137</v>
      </c>
      <c r="K1529" s="2065">
        <v>54</v>
      </c>
      <c r="L1529" s="2066">
        <v>224</v>
      </c>
      <c r="M1529" s="2064">
        <v>25</v>
      </c>
      <c r="N1529" s="1919">
        <f t="shared" si="221"/>
        <v>1.0986881481620898</v>
      </c>
      <c r="O1529" s="2067" t="s">
        <v>329</v>
      </c>
      <c r="P1529" s="2068">
        <f>IFERROR(VLOOKUP(F1529,[1]Trainingsarten!$A$9:$N$84,12,FALSE),"")</f>
        <v>205</v>
      </c>
      <c r="Q1529" s="2069" t="s">
        <v>14</v>
      </c>
      <c r="R1529" s="2070">
        <f>IFERROR(VLOOKUP(F1529,[1]Trainingsarten!$A$9:$N$84,14,FALSE),"")</f>
        <v>224.4</v>
      </c>
      <c r="S1529" s="1991">
        <f t="shared" si="204"/>
        <v>1.635036496350365</v>
      </c>
      <c r="T1529" s="1989">
        <f t="shared" si="194"/>
        <v>61.134308118924658</v>
      </c>
      <c r="U1529" s="1989">
        <f t="shared" si="192"/>
        <v>40.39462991840832</v>
      </c>
      <c r="V1529" s="1989">
        <f t="shared" si="193"/>
        <v>-22.26056784834342</v>
      </c>
      <c r="W1529" s="2071">
        <f t="shared" si="217"/>
        <v>1.5134266174094844</v>
      </c>
      <c r="X1529" s="2140"/>
      <c r="Y1529" s="2141"/>
      <c r="AA1529" s="1990"/>
      <c r="AB1529" s="1991"/>
    </row>
    <row r="1530" spans="2:28" x14ac:dyDescent="0.2">
      <c r="B1530" s="2074" t="s">
        <v>27</v>
      </c>
      <c r="C1530" s="2097">
        <v>44618</v>
      </c>
      <c r="D1530" s="60"/>
      <c r="E1530" s="2247"/>
      <c r="F1530" s="2145"/>
      <c r="G1530" s="2098"/>
      <c r="H1530" s="2099" t="str">
        <f>IFERROR(VLOOKUP(F1530,[1]Trainingsarten!$A$9:$K$84,10,FALSE),"")</f>
        <v/>
      </c>
      <c r="I1530" s="2100" t="str">
        <f t="shared" si="198"/>
        <v/>
      </c>
      <c r="J1530" s="545"/>
      <c r="K1530" s="2101" t="str">
        <f>IFERROR(VLOOKUP(F1530,[1]Trainingsarten!$A$9:$K$84,11,FALSE),"0")</f>
        <v>0</v>
      </c>
      <c r="L1530" s="2102"/>
      <c r="M1530" s="545"/>
      <c r="N1530" s="69" t="str">
        <f t="shared" si="221"/>
        <v/>
      </c>
      <c r="O1530" s="2103"/>
      <c r="P1530" s="347" t="str">
        <f>IFERROR(VLOOKUP(F1530,[1]Trainingsarten!$A$9:$N$84,12,FALSE),"")</f>
        <v/>
      </c>
      <c r="Q1530" s="72" t="s">
        <v>14</v>
      </c>
      <c r="R1530" s="2104" t="str">
        <f>IFERROR(VLOOKUP(F1530,[1]Trainingsarten!$A$9:$N$84,14,FALSE),"")</f>
        <v/>
      </c>
      <c r="S1530" s="2012" t="str">
        <f t="shared" si="204"/>
        <v/>
      </c>
      <c r="T1530" s="60">
        <f t="shared" si="194"/>
        <v>52.400835530506853</v>
      </c>
      <c r="U1530" s="60">
        <f t="shared" ref="U1530:U1593" si="224">U1529+(K1530-U1529)/42</f>
        <v>39.432853015589075</v>
      </c>
      <c r="V1530" s="60">
        <f t="shared" ref="V1530:V1593" si="225">U1529-T1529</f>
        <v>-20.739678200516337</v>
      </c>
      <c r="W1530" s="350">
        <f t="shared" si="217"/>
        <v>1.3288623957741814</v>
      </c>
      <c r="X1530" s="2140"/>
      <c r="Y1530" s="2141"/>
      <c r="AA1530" s="1990"/>
      <c r="AB1530" s="1991"/>
    </row>
    <row r="1531" spans="2:28" ht="16" thickBot="1" x14ac:dyDescent="0.25">
      <c r="B1531" s="2143">
        <f t="shared" ref="B1531" si="226">AVERAGE(W1525:W1531)</f>
        <v>1.4441006748947907</v>
      </c>
      <c r="C1531" s="2086">
        <v>44619</v>
      </c>
      <c r="D1531" s="1922">
        <v>34</v>
      </c>
      <c r="E1531" s="2326" t="s">
        <v>288</v>
      </c>
      <c r="F1531" s="2147" t="s">
        <v>295</v>
      </c>
      <c r="G1531" s="2087">
        <v>8.2465277777777776E-2</v>
      </c>
      <c r="H1531" s="2088">
        <v>21.18</v>
      </c>
      <c r="I1531" s="2089">
        <f t="shared" si="198"/>
        <v>3.8935447487147205E-3</v>
      </c>
      <c r="J1531" s="1973">
        <v>137</v>
      </c>
      <c r="K1531" s="2090">
        <v>137</v>
      </c>
      <c r="L1531" s="2091">
        <v>216</v>
      </c>
      <c r="M1531" s="1973">
        <v>107</v>
      </c>
      <c r="N1531" s="1930">
        <f t="shared" si="221"/>
        <v>1.0845207390807998</v>
      </c>
      <c r="O1531" s="2092" t="s">
        <v>329</v>
      </c>
      <c r="P1531" s="2093">
        <f>IFERROR(VLOOKUP(F1531,[1]Trainingsarten!$A$9:$N$84,12,FALSE),"")</f>
        <v>205</v>
      </c>
      <c r="Q1531" s="2094" t="s">
        <v>14</v>
      </c>
      <c r="R1531" s="2095">
        <f>IFERROR(VLOOKUP(F1531,[1]Trainingsarten!$A$9:$N$84,14,FALSE),"")</f>
        <v>224.4</v>
      </c>
      <c r="S1531" s="1932">
        <f t="shared" si="204"/>
        <v>1.5766423357664234</v>
      </c>
      <c r="T1531" s="1922">
        <f t="shared" ref="T1531:T1594" si="227">T1530+(K1531-T1530)/7</f>
        <v>64.486430454720164</v>
      </c>
      <c r="U1531" s="1922">
        <f t="shared" si="224"/>
        <v>41.755880324741717</v>
      </c>
      <c r="V1531" s="1922">
        <f t="shared" si="225"/>
        <v>-12.967982514917779</v>
      </c>
      <c r="W1531" s="2096">
        <f t="shared" si="217"/>
        <v>1.5443676424302293</v>
      </c>
      <c r="X1531" s="2140"/>
      <c r="Y1531" s="2141"/>
      <c r="AA1531" s="1990"/>
      <c r="AB1531" s="1991"/>
    </row>
    <row r="1532" spans="2:28" ht="16" thickBot="1" x14ac:dyDescent="0.25">
      <c r="B1532" s="1841">
        <f t="shared" ref="B1532" si="228">B1525+1</f>
        <v>9</v>
      </c>
      <c r="C1532" s="2050">
        <v>44620</v>
      </c>
      <c r="D1532" s="1843"/>
      <c r="E1532" s="2322"/>
      <c r="F1532" s="2147"/>
      <c r="G1532" s="2052"/>
      <c r="H1532" s="2053" t="str">
        <f>IFERROR(VLOOKUP(F1532,[1]Trainingsarten!$A$9:$K$84,10,FALSE),"")</f>
        <v/>
      </c>
      <c r="I1532" s="2054" t="str">
        <f t="shared" si="198"/>
        <v/>
      </c>
      <c r="J1532" s="2055"/>
      <c r="K1532" s="2056" t="str">
        <f>IFERROR(VLOOKUP(F1532,[1]Trainingsarten!$A$9:$K$84,11,FALSE),"0")</f>
        <v>0</v>
      </c>
      <c r="L1532" s="2057"/>
      <c r="M1532" s="2055"/>
      <c r="N1532" s="1852" t="str">
        <f t="shared" si="221"/>
        <v/>
      </c>
      <c r="O1532" s="2058"/>
      <c r="P1532" s="1854" t="str">
        <f>IFERROR(VLOOKUP(F1532,[1]Trainingsarten!$A$9:$N$84,12,FALSE),"")</f>
        <v/>
      </c>
      <c r="Q1532" s="1855" t="s">
        <v>14</v>
      </c>
      <c r="R1532" s="2059" t="str">
        <f>IFERROR(VLOOKUP(F1532,[1]Trainingsarten!$A$9:$N$84,14,FALSE),"")</f>
        <v/>
      </c>
      <c r="S1532" s="1856" t="str">
        <f t="shared" si="204"/>
        <v/>
      </c>
      <c r="T1532" s="1843">
        <f t="shared" si="227"/>
        <v>55.274083246902997</v>
      </c>
      <c r="U1532" s="1843">
        <f t="shared" si="224"/>
        <v>40.761692697962154</v>
      </c>
      <c r="V1532" s="1843">
        <f t="shared" si="225"/>
        <v>-22.730550129978447</v>
      </c>
      <c r="W1532" s="2042">
        <f t="shared" si="217"/>
        <v>1.356030125060689</v>
      </c>
      <c r="X1532" s="2140"/>
      <c r="Y1532" s="2141"/>
      <c r="AA1532" s="1990"/>
      <c r="AB1532" s="1991"/>
    </row>
    <row r="1533" spans="2:28" x14ac:dyDescent="0.2">
      <c r="B1533" s="1859" t="s">
        <v>26</v>
      </c>
      <c r="C1533" s="2060">
        <v>44621</v>
      </c>
      <c r="D1533" s="1989">
        <v>35</v>
      </c>
      <c r="E1533" s="2335" t="s">
        <v>40</v>
      </c>
      <c r="F1533" s="2145" t="s">
        <v>307</v>
      </c>
      <c r="G1533" s="2061">
        <v>4.594907407407408E-2</v>
      </c>
      <c r="H1533" s="2062">
        <v>12.5</v>
      </c>
      <c r="I1533" s="2063">
        <f t="shared" si="198"/>
        <v>3.6759259259259262E-3</v>
      </c>
      <c r="J1533" s="2064">
        <v>136</v>
      </c>
      <c r="K1533" s="2065">
        <v>88</v>
      </c>
      <c r="L1533" s="2066">
        <v>232</v>
      </c>
      <c r="M1533" s="2064">
        <v>54</v>
      </c>
      <c r="N1533" s="1919">
        <f t="shared" si="221"/>
        <v>1.0997492537313434</v>
      </c>
      <c r="O1533" s="2067" t="s">
        <v>302</v>
      </c>
      <c r="P1533" s="2068">
        <f>IFERROR(VLOOKUP(F1533,[1]Trainingsarten!$A$9:$N$84,12,FALSE),"")</f>
        <v>205</v>
      </c>
      <c r="Q1533" s="2069" t="s">
        <v>14</v>
      </c>
      <c r="R1533" s="2070">
        <f>IFERROR(VLOOKUP(F1533,[1]Trainingsarten!$A$9:$N$84,14,FALSE),"")</f>
        <v>224.4</v>
      </c>
      <c r="S1533" s="1991">
        <f t="shared" si="204"/>
        <v>1.7058823529411764</v>
      </c>
      <c r="T1533" s="1989">
        <f t="shared" si="227"/>
        <v>59.949214211631137</v>
      </c>
      <c r="U1533" s="1989">
        <f t="shared" si="224"/>
        <v>41.886414300391628</v>
      </c>
      <c r="V1533" s="1989">
        <f t="shared" si="225"/>
        <v>-14.512390548940843</v>
      </c>
      <c r="W1533" s="2071">
        <f t="shared" si="217"/>
        <v>1.4312329000448869</v>
      </c>
      <c r="X1533" s="2140"/>
      <c r="Y1533" s="2141"/>
      <c r="AA1533" s="1990"/>
      <c r="AB1533" s="1991"/>
    </row>
    <row r="1534" spans="2:28" ht="16" thickBot="1" x14ac:dyDescent="0.25">
      <c r="B1534" s="33">
        <f t="shared" ref="B1534" si="229">SUM(H1532:H1538)</f>
        <v>35.020000000000003</v>
      </c>
      <c r="C1534" s="2060">
        <v>44622</v>
      </c>
      <c r="D1534" s="1989">
        <v>36</v>
      </c>
      <c r="E1534" s="2335" t="s">
        <v>40</v>
      </c>
      <c r="F1534" s="2147" t="s">
        <v>331</v>
      </c>
      <c r="G1534" s="2061">
        <v>3.1296296296296301E-2</v>
      </c>
      <c r="H1534" s="2062">
        <v>8.09</v>
      </c>
      <c r="I1534" s="2063">
        <f t="shared" si="198"/>
        <v>3.8685162294556617E-3</v>
      </c>
      <c r="J1534" s="2064">
        <v>135</v>
      </c>
      <c r="K1534" s="2065">
        <v>60</v>
      </c>
      <c r="L1534" s="2066">
        <v>211</v>
      </c>
      <c r="M1534" s="2064">
        <v>13</v>
      </c>
      <c r="N1534" s="1919">
        <f t="shared" si="221"/>
        <v>1.0526059443204254</v>
      </c>
      <c r="O1534" s="2067" t="s">
        <v>311</v>
      </c>
      <c r="P1534" s="2068">
        <f>IFERROR(VLOOKUP(F1534,[1]Trainingsarten!$A$9:$N$84,12,FALSE),"")</f>
        <v>294.25</v>
      </c>
      <c r="Q1534" s="2069" t="s">
        <v>14</v>
      </c>
      <c r="R1534" s="2070">
        <f>IFERROR(VLOOKUP(F1534,[1]Trainingsarten!$A$9:$N$84,14,FALSE),"")</f>
        <v>331.5</v>
      </c>
      <c r="S1534" s="1991">
        <f t="shared" si="204"/>
        <v>1.5629629629629629</v>
      </c>
      <c r="T1534" s="1989">
        <f t="shared" si="227"/>
        <v>59.956469324255259</v>
      </c>
      <c r="U1534" s="1989">
        <f t="shared" si="224"/>
        <v>42.317690150382305</v>
      </c>
      <c r="V1534" s="1989">
        <f t="shared" si="225"/>
        <v>-18.062799911239509</v>
      </c>
      <c r="W1534" s="2071">
        <f t="shared" si="217"/>
        <v>1.4168180992674904</v>
      </c>
      <c r="X1534" s="2140"/>
      <c r="Y1534" s="2141"/>
      <c r="AA1534" s="1990"/>
      <c r="AB1534" s="1991"/>
    </row>
    <row r="1535" spans="2:28" x14ac:dyDescent="0.2">
      <c r="B1535" s="2072" t="s">
        <v>9</v>
      </c>
      <c r="C1535" s="2060">
        <v>44623</v>
      </c>
      <c r="D1535" s="1989"/>
      <c r="E1535" s="2335"/>
      <c r="F1535" s="2147"/>
      <c r="G1535" s="2061"/>
      <c r="H1535" s="2062" t="str">
        <f>IFERROR(VLOOKUP(F1535,[1]Trainingsarten!$A$9:$K$84,10,FALSE),"")</f>
        <v/>
      </c>
      <c r="I1535" s="2063" t="str">
        <f t="shared" si="198"/>
        <v/>
      </c>
      <c r="J1535" s="2064"/>
      <c r="K1535" s="2065" t="str">
        <f>IFERROR(VLOOKUP(F1535,[1]Trainingsarten!$A$9:$K$84,11,FALSE),"0")</f>
        <v>0</v>
      </c>
      <c r="L1535" s="2066"/>
      <c r="M1535" s="2064"/>
      <c r="N1535" s="1919" t="str">
        <f t="shared" si="221"/>
        <v/>
      </c>
      <c r="O1535" s="2067"/>
      <c r="P1535" s="2068" t="str">
        <f>IFERROR(VLOOKUP(F1535,[1]Trainingsarten!$A$9:$N$84,12,FALSE),"")</f>
        <v/>
      </c>
      <c r="Q1535" s="2069" t="s">
        <v>14</v>
      </c>
      <c r="R1535" s="2070" t="str">
        <f>IFERROR(VLOOKUP(F1535,[1]Trainingsarten!$A$9:$N$84,14,FALSE),"")</f>
        <v/>
      </c>
      <c r="S1535" s="1991" t="str">
        <f t="shared" si="204"/>
        <v/>
      </c>
      <c r="T1535" s="1989">
        <f t="shared" si="227"/>
        <v>51.39125942079022</v>
      </c>
      <c r="U1535" s="1989">
        <f t="shared" si="224"/>
        <v>41.310126099182725</v>
      </c>
      <c r="V1535" s="1989">
        <f t="shared" si="225"/>
        <v>-17.638779173872955</v>
      </c>
      <c r="W1535" s="2071">
        <f t="shared" si="217"/>
        <v>1.2440354042348696</v>
      </c>
      <c r="X1535" s="2140"/>
      <c r="Y1535" s="2141"/>
      <c r="AA1535" s="1990"/>
      <c r="AB1535" s="1991"/>
    </row>
    <row r="1536" spans="2:28" ht="16" thickBot="1" x14ac:dyDescent="0.25">
      <c r="B1536" s="2073">
        <f t="shared" ref="B1536" si="230">SUM(K1532:K1538)</f>
        <v>254</v>
      </c>
      <c r="C1536" s="2060">
        <v>44624</v>
      </c>
      <c r="D1536" s="1989">
        <v>37</v>
      </c>
      <c r="E1536" s="2335" t="s">
        <v>40</v>
      </c>
      <c r="F1536" s="2148" t="s">
        <v>299</v>
      </c>
      <c r="G1536" s="2061">
        <v>4.8969907407407413E-2</v>
      </c>
      <c r="H1536" s="2062">
        <v>8.9700000000000006</v>
      </c>
      <c r="I1536" s="2063">
        <f t="shared" si="198"/>
        <v>5.4592984846608041E-3</v>
      </c>
      <c r="J1536" s="2064">
        <v>142</v>
      </c>
      <c r="K1536" s="2065">
        <v>74</v>
      </c>
      <c r="L1536" s="2066">
        <v>192</v>
      </c>
      <c r="M1536" s="2064">
        <v>501</v>
      </c>
      <c r="N1536" s="1919"/>
      <c r="O1536" s="2067" t="s">
        <v>300</v>
      </c>
      <c r="P1536" s="2068" t="str">
        <f>IFERROR(VLOOKUP(F1536,[1]Trainingsarten!$A$9:$N$84,12,FALSE),"")</f>
        <v/>
      </c>
      <c r="Q1536" s="2069" t="s">
        <v>14</v>
      </c>
      <c r="R1536" s="2070" t="str">
        <f>IFERROR(VLOOKUP(F1536,[1]Trainingsarten!$A$9:$N$84,14,FALSE),"")</f>
        <v/>
      </c>
      <c r="S1536" s="1991"/>
      <c r="T1536" s="1989">
        <f t="shared" si="227"/>
        <v>54.621079503534474</v>
      </c>
      <c r="U1536" s="1989">
        <f t="shared" si="224"/>
        <v>42.088456430154565</v>
      </c>
      <c r="V1536" s="1989">
        <f t="shared" si="225"/>
        <v>-10.081133321607496</v>
      </c>
      <c r="W1536" s="2071">
        <f t="shared" si="217"/>
        <v>1.2977686552648395</v>
      </c>
      <c r="X1536" s="2140"/>
      <c r="Y1536" s="2141"/>
      <c r="AA1536" s="1990"/>
      <c r="AB1536" s="1991"/>
    </row>
    <row r="1537" spans="2:28" x14ac:dyDescent="0.2">
      <c r="B1537" s="2074" t="s">
        <v>27</v>
      </c>
      <c r="C1537" s="2097">
        <v>44625</v>
      </c>
      <c r="D1537" s="60"/>
      <c r="E1537" s="2247"/>
      <c r="F1537" s="2146"/>
      <c r="G1537" s="2098"/>
      <c r="H1537" s="2099" t="str">
        <f>IFERROR(VLOOKUP(F1537,[1]Trainingsarten!$A$9:$K$84,10,FALSE),"")</f>
        <v/>
      </c>
      <c r="I1537" s="2100" t="str">
        <f t="shared" si="198"/>
        <v/>
      </c>
      <c r="J1537" s="545"/>
      <c r="K1537" s="2101" t="str">
        <f>IFERROR(VLOOKUP(F1537,[1]Trainingsarten!$A$9:$K$84,11,FALSE),"0")</f>
        <v>0</v>
      </c>
      <c r="L1537" s="2102"/>
      <c r="M1537" s="545"/>
      <c r="N1537" s="69" t="str">
        <f t="shared" si="221"/>
        <v/>
      </c>
      <c r="O1537" s="2103"/>
      <c r="P1537" s="347" t="str">
        <f>IFERROR(VLOOKUP(F1537,[1]Trainingsarten!$A$9:$N$84,12,FALSE),"")</f>
        <v/>
      </c>
      <c r="Q1537" s="72" t="s">
        <v>14</v>
      </c>
      <c r="R1537" s="2104" t="str">
        <f>IFERROR(VLOOKUP(F1537,[1]Trainingsarten!$A$9:$N$84,14,FALSE),"")</f>
        <v/>
      </c>
      <c r="S1537" s="2012" t="str">
        <f t="shared" si="204"/>
        <v/>
      </c>
      <c r="T1537" s="60">
        <f t="shared" si="227"/>
        <v>46.818068145886691</v>
      </c>
      <c r="U1537" s="60">
        <f t="shared" si="224"/>
        <v>41.086350324674697</v>
      </c>
      <c r="V1537" s="60">
        <f t="shared" si="225"/>
        <v>-12.532623073379909</v>
      </c>
      <c r="W1537" s="350">
        <f t="shared" si="217"/>
        <v>1.1395041851105907</v>
      </c>
      <c r="X1537" s="2140"/>
      <c r="Y1537" s="2141"/>
      <c r="AA1537" s="1990"/>
      <c r="AB1537" s="1991"/>
    </row>
    <row r="1538" spans="2:28" ht="16" thickBot="1" x14ac:dyDescent="0.25">
      <c r="B1538" s="2143">
        <f t="shared" ref="B1538" si="231">AVERAGE(W1532:W1538)</f>
        <v>1.2827328998465179</v>
      </c>
      <c r="C1538" s="2086">
        <v>44626</v>
      </c>
      <c r="D1538" s="1922">
        <v>38</v>
      </c>
      <c r="E1538" s="2326" t="s">
        <v>288</v>
      </c>
      <c r="F1538" s="2147" t="s">
        <v>327</v>
      </c>
      <c r="G1538" s="2087">
        <v>2.2476851851851855E-2</v>
      </c>
      <c r="H1538" s="2088">
        <v>5.46</v>
      </c>
      <c r="I1538" s="2089">
        <f t="shared" si="198"/>
        <v>4.1166395333062005E-3</v>
      </c>
      <c r="J1538" s="1973">
        <v>126</v>
      </c>
      <c r="K1538" s="2090">
        <v>32</v>
      </c>
      <c r="L1538" s="2091">
        <v>202</v>
      </c>
      <c r="M1538" s="1973">
        <v>8</v>
      </c>
      <c r="N1538" s="1930">
        <f t="shared" si="221"/>
        <v>1.0723415887594994</v>
      </c>
      <c r="O1538" s="2092" t="s">
        <v>329</v>
      </c>
      <c r="P1538" s="2093">
        <f>IFERROR(VLOOKUP(F1538,[1]Trainingsarten!$A$9:$N$84,12,FALSE),"")</f>
        <v>178.5</v>
      </c>
      <c r="Q1538" s="2094" t="s">
        <v>14</v>
      </c>
      <c r="R1538" s="2095">
        <f>IFERROR(VLOOKUP(F1538,[1]Trainingsarten!$A$9:$N$84,14,FALSE),"")</f>
        <v>204</v>
      </c>
      <c r="S1538" s="1932">
        <f t="shared" si="204"/>
        <v>1.6031746031746033</v>
      </c>
      <c r="T1538" s="1922">
        <f t="shared" si="227"/>
        <v>44.701201267902881</v>
      </c>
      <c r="U1538" s="1922">
        <f t="shared" si="224"/>
        <v>40.870008650277683</v>
      </c>
      <c r="V1538" s="1922">
        <f t="shared" si="225"/>
        <v>-5.7317178212119941</v>
      </c>
      <c r="W1538" s="2096">
        <f t="shared" si="217"/>
        <v>1.0937409299422589</v>
      </c>
      <c r="X1538" s="2140"/>
      <c r="Y1538" s="2141"/>
      <c r="AA1538" s="1990"/>
      <c r="AB1538" s="1991"/>
    </row>
    <row r="1539" spans="2:28" ht="16" thickBot="1" x14ac:dyDescent="0.25">
      <c r="B1539" s="1841">
        <f t="shared" ref="B1539" si="232">B1532+1</f>
        <v>10</v>
      </c>
      <c r="C1539" s="2050">
        <v>44627</v>
      </c>
      <c r="D1539" s="1843"/>
      <c r="E1539" s="2322"/>
      <c r="F1539" s="2147"/>
      <c r="G1539" s="2052"/>
      <c r="H1539" s="2053" t="str">
        <f>IFERROR(VLOOKUP(F1539,[1]Trainingsarten!$A$9:$K$84,10,FALSE),"")</f>
        <v/>
      </c>
      <c r="I1539" s="2054" t="str">
        <f t="shared" si="198"/>
        <v/>
      </c>
      <c r="J1539" s="2055"/>
      <c r="K1539" s="2056" t="str">
        <f>IFERROR(VLOOKUP(F1539,[1]Trainingsarten!$A$9:$K$84,11,FALSE),"0")</f>
        <v>0</v>
      </c>
      <c r="L1539" s="2057"/>
      <c r="M1539" s="2055"/>
      <c r="N1539" s="1852" t="str">
        <f t="shared" si="221"/>
        <v/>
      </c>
      <c r="O1539" s="2058"/>
      <c r="P1539" s="1854" t="str">
        <f>IFERROR(VLOOKUP(F1539,[1]Trainingsarten!$A$9:$N$84,12,FALSE),"")</f>
        <v/>
      </c>
      <c r="Q1539" s="1855" t="s">
        <v>14</v>
      </c>
      <c r="R1539" s="2059" t="str">
        <f>IFERROR(VLOOKUP(F1539,[1]Trainingsarten!$A$9:$N$84,14,FALSE),"")</f>
        <v/>
      </c>
      <c r="S1539" s="1856" t="str">
        <f t="shared" si="204"/>
        <v/>
      </c>
      <c r="T1539" s="1843">
        <f t="shared" si="227"/>
        <v>38.315315372488186</v>
      </c>
      <c r="U1539" s="1843">
        <f t="shared" si="224"/>
        <v>39.896913206223452</v>
      </c>
      <c r="V1539" s="1843">
        <f t="shared" si="225"/>
        <v>-3.8311926176251987</v>
      </c>
      <c r="W1539" s="2042">
        <f t="shared" si="217"/>
        <v>0.96035788970539815</v>
      </c>
      <c r="X1539" s="2140"/>
      <c r="Y1539" s="2141"/>
      <c r="AA1539" s="1990"/>
      <c r="AB1539" s="1991"/>
    </row>
    <row r="1540" spans="2:28" x14ac:dyDescent="0.2">
      <c r="B1540" s="1859" t="s">
        <v>26</v>
      </c>
      <c r="C1540" s="2060">
        <v>44628</v>
      </c>
      <c r="D1540" s="1989">
        <v>39</v>
      </c>
      <c r="E1540" s="2335" t="s">
        <v>40</v>
      </c>
      <c r="F1540" s="2147" t="s">
        <v>283</v>
      </c>
      <c r="G1540" s="2061">
        <v>3.9398148148148147E-2</v>
      </c>
      <c r="H1540" s="2062">
        <v>10.119999999999999</v>
      </c>
      <c r="I1540" s="2063">
        <f t="shared" si="198"/>
        <v>3.8930976430976432E-3</v>
      </c>
      <c r="J1540" s="2064">
        <v>132</v>
      </c>
      <c r="K1540" s="2065">
        <v>67</v>
      </c>
      <c r="L1540" s="2066">
        <v>219</v>
      </c>
      <c r="M1540" s="2064">
        <v>33</v>
      </c>
      <c r="N1540" s="1919">
        <f t="shared" si="221"/>
        <v>1.0994572591587517</v>
      </c>
      <c r="O1540" s="2067" t="s">
        <v>329</v>
      </c>
      <c r="P1540" s="2068">
        <f>IFERROR(VLOOKUP(F1540,[1]Trainingsarten!$A$9:$N$84,12,FALSE),"")</f>
        <v>205</v>
      </c>
      <c r="Q1540" s="2069" t="s">
        <v>14</v>
      </c>
      <c r="R1540" s="2070">
        <f>IFERROR(VLOOKUP(F1540,[1]Trainingsarten!$A$9:$N$84,14,FALSE),"")</f>
        <v>224.4</v>
      </c>
      <c r="S1540" s="1991">
        <f t="shared" si="204"/>
        <v>1.6590909090909092</v>
      </c>
      <c r="T1540" s="1989">
        <f t="shared" si="227"/>
        <v>42.413127462132728</v>
      </c>
      <c r="U1540" s="1989">
        <f t="shared" si="224"/>
        <v>40.542224796551466</v>
      </c>
      <c r="V1540" s="1989">
        <f t="shared" si="225"/>
        <v>1.5815978337352661</v>
      </c>
      <c r="W1540" s="2071">
        <f t="shared" si="217"/>
        <v>1.0461470152407719</v>
      </c>
      <c r="X1540" s="2140"/>
      <c r="Y1540" s="2141"/>
      <c r="AA1540" s="1990"/>
      <c r="AB1540" s="1991"/>
    </row>
    <row r="1541" spans="2:28" ht="16" thickBot="1" x14ac:dyDescent="0.25">
      <c r="B1541" s="33">
        <f t="shared" ref="B1541" si="233">SUM(H1539:H1545)</f>
        <v>35.78</v>
      </c>
      <c r="C1541" s="2060">
        <v>44629</v>
      </c>
      <c r="D1541" s="1989"/>
      <c r="E1541" s="2335"/>
      <c r="F1541" s="2147"/>
      <c r="G1541" s="2061"/>
      <c r="H1541" s="2062" t="str">
        <f>IFERROR(VLOOKUP(F1541,[1]Trainingsarten!$A$9:$K$84,10,FALSE),"")</f>
        <v/>
      </c>
      <c r="I1541" s="2063" t="str">
        <f t="shared" si="198"/>
        <v/>
      </c>
      <c r="J1541" s="2064"/>
      <c r="K1541" s="2065" t="str">
        <f>IFERROR(VLOOKUP(F1541,[1]Trainingsarten!$A$9:$K$84,11,FALSE),"0")</f>
        <v>0</v>
      </c>
      <c r="L1541" s="2066"/>
      <c r="M1541" s="2064"/>
      <c r="N1541" s="1919" t="str">
        <f t="shared" si="221"/>
        <v/>
      </c>
      <c r="O1541" s="2067"/>
      <c r="P1541" s="2068" t="str">
        <f>IFERROR(VLOOKUP(F1541,[1]Trainingsarten!$A$9:$N$84,12,FALSE),"")</f>
        <v/>
      </c>
      <c r="Q1541" s="2069" t="s">
        <v>14</v>
      </c>
      <c r="R1541" s="2070" t="str">
        <f>IFERROR(VLOOKUP(F1541,[1]Trainingsarten!$A$9:$N$84,14,FALSE),"")</f>
        <v/>
      </c>
      <c r="S1541" s="1991" t="str">
        <f t="shared" si="204"/>
        <v/>
      </c>
      <c r="T1541" s="1989">
        <f t="shared" si="227"/>
        <v>36.354109253256624</v>
      </c>
      <c r="U1541" s="1989">
        <f t="shared" si="224"/>
        <v>39.57693372996691</v>
      </c>
      <c r="V1541" s="1989">
        <f t="shared" si="225"/>
        <v>-1.8709026655812622</v>
      </c>
      <c r="W1541" s="2071">
        <f t="shared" si="217"/>
        <v>0.91856811094311674</v>
      </c>
      <c r="X1541" s="2140"/>
      <c r="Y1541" s="2141"/>
      <c r="AA1541" s="1990"/>
      <c r="AB1541" s="1991"/>
    </row>
    <row r="1542" spans="2:28" x14ac:dyDescent="0.2">
      <c r="B1542" s="2072" t="s">
        <v>9</v>
      </c>
      <c r="C1542" s="2060">
        <v>44630</v>
      </c>
      <c r="D1542" s="1989">
        <v>40</v>
      </c>
      <c r="E1542" s="2335" t="s">
        <v>40</v>
      </c>
      <c r="F1542" s="2147" t="s">
        <v>283</v>
      </c>
      <c r="G1542" s="2061">
        <v>3.8287037037037036E-2</v>
      </c>
      <c r="H1542" s="2062">
        <v>10.119999999999999</v>
      </c>
      <c r="I1542" s="2063">
        <f t="shared" si="198"/>
        <v>3.7833040550431856E-3</v>
      </c>
      <c r="J1542" s="2064">
        <v>136</v>
      </c>
      <c r="K1542" s="2065">
        <v>69</v>
      </c>
      <c r="L1542" s="2066">
        <v>226</v>
      </c>
      <c r="M1542" s="2064">
        <v>34</v>
      </c>
      <c r="N1542" s="1919">
        <f t="shared" si="221"/>
        <v>1.1026016164238097</v>
      </c>
      <c r="O1542" s="2067" t="s">
        <v>310</v>
      </c>
      <c r="P1542" s="2068">
        <f>IFERROR(VLOOKUP(F1542,[1]Trainingsarten!$A$9:$N$84,12,FALSE),"")</f>
        <v>205</v>
      </c>
      <c r="Q1542" s="2069" t="s">
        <v>14</v>
      </c>
      <c r="R1542" s="2070">
        <f>IFERROR(VLOOKUP(F1542,[1]Trainingsarten!$A$9:$N$84,14,FALSE),"")</f>
        <v>224.4</v>
      </c>
      <c r="S1542" s="1991">
        <f t="shared" si="204"/>
        <v>1.661764705882353</v>
      </c>
      <c r="T1542" s="1989">
        <f t="shared" si="227"/>
        <v>41.017807931362817</v>
      </c>
      <c r="U1542" s="1989">
        <f t="shared" si="224"/>
        <v>40.277482926872459</v>
      </c>
      <c r="V1542" s="1989">
        <f t="shared" si="225"/>
        <v>3.2228244767102865</v>
      </c>
      <c r="W1542" s="2071">
        <f t="shared" si="217"/>
        <v>1.018380617424244</v>
      </c>
      <c r="X1542" s="2140"/>
      <c r="Y1542" s="2141"/>
      <c r="AA1542" s="1990"/>
      <c r="AB1542" s="1991"/>
    </row>
    <row r="1543" spans="2:28" ht="16" thickBot="1" x14ac:dyDescent="0.25">
      <c r="B1543" s="2073">
        <f t="shared" ref="B1543" si="234">SUM(K1539:K1545)</f>
        <v>240</v>
      </c>
      <c r="C1543" s="2060">
        <v>44631</v>
      </c>
      <c r="D1543" s="1989"/>
      <c r="E1543" s="2335"/>
      <c r="F1543" s="2147"/>
      <c r="G1543" s="2061"/>
      <c r="H1543" s="2062" t="str">
        <f>IFERROR(VLOOKUP(F1543,[1]Trainingsarten!$A$9:$K$84,10,FALSE),"")</f>
        <v/>
      </c>
      <c r="I1543" s="2063" t="str">
        <f t="shared" si="198"/>
        <v/>
      </c>
      <c r="J1543" s="2064"/>
      <c r="K1543" s="2065" t="str">
        <f>IFERROR(VLOOKUP(F1543,[1]Trainingsarten!$A$9:$K$84,11,FALSE),"0")</f>
        <v>0</v>
      </c>
      <c r="L1543" s="2066"/>
      <c r="M1543" s="2064"/>
      <c r="N1543" s="1919" t="str">
        <f t="shared" si="221"/>
        <v/>
      </c>
      <c r="O1543" s="2067"/>
      <c r="P1543" s="2068" t="str">
        <f>IFERROR(VLOOKUP(F1543,[1]Trainingsarten!$A$9:$N$84,12,FALSE),"")</f>
        <v/>
      </c>
      <c r="Q1543" s="2069" t="s">
        <v>14</v>
      </c>
      <c r="R1543" s="2070" t="str">
        <f>IFERROR(VLOOKUP(F1543,[1]Trainingsarten!$A$9:$N$84,14,FALSE),"")</f>
        <v/>
      </c>
      <c r="S1543" s="1991" t="str">
        <f t="shared" si="204"/>
        <v/>
      </c>
      <c r="T1543" s="1989">
        <f t="shared" si="227"/>
        <v>35.158121084025275</v>
      </c>
      <c r="U1543" s="1989">
        <f t="shared" si="224"/>
        <v>39.318495238137402</v>
      </c>
      <c r="V1543" s="1989">
        <f t="shared" si="225"/>
        <v>-0.74032500449035865</v>
      </c>
      <c r="W1543" s="2071">
        <f t="shared" si="217"/>
        <v>0.89418785920177524</v>
      </c>
      <c r="X1543" s="2140"/>
      <c r="Y1543" s="2141"/>
      <c r="AA1543" s="1990"/>
      <c r="AB1543" s="1991"/>
    </row>
    <row r="1544" spans="2:28" x14ac:dyDescent="0.2">
      <c r="B1544" s="2074" t="s">
        <v>27</v>
      </c>
      <c r="C1544" s="2097">
        <v>44632</v>
      </c>
      <c r="D1544" s="60">
        <v>41</v>
      </c>
      <c r="E1544" s="2247" t="s">
        <v>40</v>
      </c>
      <c r="F1544" s="2147" t="s">
        <v>292</v>
      </c>
      <c r="G1544" s="2098">
        <v>5.9895833333333336E-2</v>
      </c>
      <c r="H1544" s="2099">
        <v>15.54</v>
      </c>
      <c r="I1544" s="2100">
        <f t="shared" si="198"/>
        <v>3.8543007293007298E-3</v>
      </c>
      <c r="J1544" s="545">
        <v>139</v>
      </c>
      <c r="K1544" s="2101">
        <v>104</v>
      </c>
      <c r="L1544" s="2102">
        <v>221</v>
      </c>
      <c r="M1544" s="545">
        <v>63</v>
      </c>
      <c r="N1544" s="69">
        <f t="shared" si="221"/>
        <v>1.0984411917247741</v>
      </c>
      <c r="O1544" s="2103" t="s">
        <v>329</v>
      </c>
      <c r="P1544" s="347">
        <f>IFERROR(VLOOKUP(F1544,[1]Trainingsarten!$A$9:$N$84,12,FALSE),"")</f>
        <v>205</v>
      </c>
      <c r="Q1544" s="72" t="s">
        <v>14</v>
      </c>
      <c r="R1544" s="2104">
        <f>IFERROR(VLOOKUP(F1544,[1]Trainingsarten!$A$9:$N$84,14,FALSE),"")</f>
        <v>224.4</v>
      </c>
      <c r="S1544" s="2012">
        <f t="shared" si="204"/>
        <v>1.5899280575539569</v>
      </c>
      <c r="T1544" s="60">
        <f t="shared" si="227"/>
        <v>44.992675214878808</v>
      </c>
      <c r="U1544" s="60">
        <f t="shared" si="224"/>
        <v>40.858531065800797</v>
      </c>
      <c r="V1544" s="60">
        <f t="shared" si="225"/>
        <v>4.1603741541121266</v>
      </c>
      <c r="W1544" s="350">
        <f t="shared" si="217"/>
        <v>1.1011819084347443</v>
      </c>
      <c r="X1544" s="2140"/>
      <c r="Y1544" s="2141"/>
      <c r="AA1544" s="1990"/>
      <c r="AB1544" s="1991"/>
    </row>
    <row r="1545" spans="2:28" ht="16" thickBot="1" x14ac:dyDescent="0.25">
      <c r="B1545" s="2143">
        <f t="shared" ref="B1545" si="235">AVERAGE(W1539:W1545)</f>
        <v>0.98653069039234431</v>
      </c>
      <c r="C1545" s="2086">
        <v>44633</v>
      </c>
      <c r="D1545" s="1922"/>
      <c r="E1545" s="2326"/>
      <c r="F1545" s="2147"/>
      <c r="G1545" s="2087"/>
      <c r="H1545" s="2088" t="str">
        <f>IFERROR(VLOOKUP(F1545,[1]Trainingsarten!$A$9:$K$84,10,FALSE),"")</f>
        <v/>
      </c>
      <c r="I1545" s="2089" t="str">
        <f t="shared" si="198"/>
        <v/>
      </c>
      <c r="J1545" s="1973"/>
      <c r="K1545" s="2090" t="str">
        <f>IFERROR(VLOOKUP(F1545,[1]Trainingsarten!$A$9:$K$84,11,FALSE),"0")</f>
        <v>0</v>
      </c>
      <c r="L1545" s="2091"/>
      <c r="M1545" s="1973"/>
      <c r="N1545" s="1930" t="str">
        <f t="shared" si="221"/>
        <v/>
      </c>
      <c r="O1545" s="2092"/>
      <c r="P1545" s="2093" t="str">
        <f>IFERROR(VLOOKUP(F1545,[1]Trainingsarten!$A$9:$N$84,12,FALSE),"")</f>
        <v/>
      </c>
      <c r="Q1545" s="2094" t="s">
        <v>14</v>
      </c>
      <c r="R1545" s="2095" t="str">
        <f>IFERROR(VLOOKUP(F1545,[1]Trainingsarten!$A$9:$N$84,14,FALSE),"")</f>
        <v/>
      </c>
      <c r="S1545" s="1932" t="str">
        <f t="shared" si="204"/>
        <v/>
      </c>
      <c r="T1545" s="1922">
        <f t="shared" si="227"/>
        <v>38.565150184181839</v>
      </c>
      <c r="U1545" s="1922">
        <f t="shared" si="224"/>
        <v>39.885708897567447</v>
      </c>
      <c r="V1545" s="1922">
        <f t="shared" si="225"/>
        <v>-4.1341441490780113</v>
      </c>
      <c r="W1545" s="2096">
        <f t="shared" si="217"/>
        <v>0.96689143179636083</v>
      </c>
      <c r="X1545" s="2140"/>
      <c r="Y1545" s="2141"/>
      <c r="AA1545" s="1990"/>
      <c r="AB1545" s="1991"/>
    </row>
    <row r="1546" spans="2:28" ht="16" thickBot="1" x14ac:dyDescent="0.25">
      <c r="B1546" s="1841">
        <f t="shared" ref="B1546" si="236">B1539+1</f>
        <v>11</v>
      </c>
      <c r="C1546" s="2050">
        <v>44634</v>
      </c>
      <c r="D1546" s="1843">
        <v>42</v>
      </c>
      <c r="E1546" s="2322" t="s">
        <v>40</v>
      </c>
      <c r="F1546" s="2146" t="s">
        <v>319</v>
      </c>
      <c r="G1546" s="2052">
        <v>3.7337962962962962E-2</v>
      </c>
      <c r="H1546" s="2053">
        <v>9.74</v>
      </c>
      <c r="I1546" s="2054">
        <f t="shared" si="198"/>
        <v>3.8334664233021522E-3</v>
      </c>
      <c r="J1546" s="2055">
        <v>141</v>
      </c>
      <c r="K1546" s="2056">
        <v>75</v>
      </c>
      <c r="L1546" s="2057">
        <v>213</v>
      </c>
      <c r="M1546" s="2055">
        <v>30</v>
      </c>
      <c r="N1546" s="1852">
        <f t="shared" si="221"/>
        <v>1.0529559594225997</v>
      </c>
      <c r="O1546" s="2058" t="s">
        <v>311</v>
      </c>
      <c r="P1546" s="1854">
        <f>IFERROR(VLOOKUP(F1546,[1]Trainingsarten!$A$9:$N$84,12,FALSE),"")</f>
        <v>268.75</v>
      </c>
      <c r="Q1546" s="1855" t="s">
        <v>14</v>
      </c>
      <c r="R1546" s="2059">
        <f>IFERROR(VLOOKUP(F1546,[1]Trainingsarten!$A$9:$N$84,14,FALSE),"")</f>
        <v>293.25</v>
      </c>
      <c r="S1546" s="1856">
        <f t="shared" si="204"/>
        <v>1.5106382978723405</v>
      </c>
      <c r="T1546" s="1843">
        <f t="shared" si="227"/>
        <v>43.770128729298719</v>
      </c>
      <c r="U1546" s="1843">
        <f t="shared" si="224"/>
        <v>40.721763447625364</v>
      </c>
      <c r="V1546" s="1843">
        <f t="shared" si="225"/>
        <v>1.3205587133856085</v>
      </c>
      <c r="W1546" s="2042">
        <f t="shared" si="217"/>
        <v>1.0748583809636347</v>
      </c>
      <c r="X1546" s="2140"/>
      <c r="Y1546" s="2141"/>
      <c r="AA1546" s="1990"/>
      <c r="AB1546" s="1991"/>
    </row>
    <row r="1547" spans="2:28" x14ac:dyDescent="0.2">
      <c r="B1547" s="1859" t="s">
        <v>26</v>
      </c>
      <c r="C1547" s="2060">
        <v>44635</v>
      </c>
      <c r="D1547" s="1989">
        <v>43</v>
      </c>
      <c r="E1547" s="2335" t="s">
        <v>40</v>
      </c>
      <c r="F1547" s="2147" t="s">
        <v>327</v>
      </c>
      <c r="G1547" s="2061">
        <v>3.2384259259259258E-2</v>
      </c>
      <c r="H1547" s="2062">
        <v>8.11</v>
      </c>
      <c r="I1547" s="2063">
        <f t="shared" si="198"/>
        <v>3.9931269123624239E-3</v>
      </c>
      <c r="J1547" s="2064">
        <v>127</v>
      </c>
      <c r="K1547" s="2065">
        <v>52</v>
      </c>
      <c r="L1547" s="2066">
        <v>212</v>
      </c>
      <c r="M1547" s="2064">
        <v>23</v>
      </c>
      <c r="N1547" s="1919">
        <f t="shared" si="221"/>
        <v>1.0916612989307468</v>
      </c>
      <c r="O1547" s="2067" t="s">
        <v>302</v>
      </c>
      <c r="P1547" s="2068">
        <f>IFERROR(VLOOKUP(F1547,[1]Trainingsarten!$A$9:$N$84,12,FALSE),"")</f>
        <v>178.5</v>
      </c>
      <c r="Q1547" s="2069" t="s">
        <v>14</v>
      </c>
      <c r="R1547" s="2070">
        <f>IFERROR(VLOOKUP(F1547,[1]Trainingsarten!$A$9:$N$84,14,FALSE),"")</f>
        <v>204</v>
      </c>
      <c r="S1547" s="1991">
        <f t="shared" si="204"/>
        <v>1.6692913385826771</v>
      </c>
      <c r="T1547" s="1989">
        <f t="shared" si="227"/>
        <v>44.94582462511319</v>
      </c>
      <c r="U1547" s="1989">
        <f t="shared" si="224"/>
        <v>40.990292889348567</v>
      </c>
      <c r="V1547" s="1989">
        <f t="shared" si="225"/>
        <v>-3.0483652816733553</v>
      </c>
      <c r="W1547" s="2071">
        <f t="shared" si="217"/>
        <v>1.0964992308408823</v>
      </c>
      <c r="X1547" s="2140"/>
      <c r="Y1547" s="2141"/>
      <c r="AA1547" s="1990"/>
      <c r="AB1547" s="1991"/>
    </row>
    <row r="1548" spans="2:28" ht="16" thickBot="1" x14ac:dyDescent="0.25">
      <c r="B1548" s="33">
        <f t="shared" ref="B1548" si="237">SUM(H1546:H1552)</f>
        <v>53.269999999999996</v>
      </c>
      <c r="C1548" s="2060">
        <v>44636</v>
      </c>
      <c r="D1548" s="1989"/>
      <c r="E1548" s="2335"/>
      <c r="F1548" s="2145"/>
      <c r="G1548" s="2061"/>
      <c r="H1548" s="2062" t="str">
        <f>IFERROR(VLOOKUP(F1548,[1]Trainingsarten!$A$9:$K$84,10,FALSE),"")</f>
        <v/>
      </c>
      <c r="I1548" s="2063" t="str">
        <f t="shared" ref="I1548:I1611" si="238">IFERROR(G1548/H1548,"")</f>
        <v/>
      </c>
      <c r="J1548" s="2064"/>
      <c r="K1548" s="2065" t="str">
        <f>IFERROR(VLOOKUP(F1548,[1]Trainingsarten!$A$9:$K$84,11,FALSE),"0")</f>
        <v>0</v>
      </c>
      <c r="L1548" s="2066"/>
      <c r="M1548" s="2064"/>
      <c r="N1548" s="1919" t="str">
        <f t="shared" si="221"/>
        <v/>
      </c>
      <c r="O1548" s="2067"/>
      <c r="P1548" s="2068" t="str">
        <f>IFERROR(VLOOKUP(F1548,[1]Trainingsarten!$A$9:$N$84,12,FALSE),"")</f>
        <v/>
      </c>
      <c r="Q1548" s="2069" t="s">
        <v>14</v>
      </c>
      <c r="R1548" s="2070" t="str">
        <f>IFERROR(VLOOKUP(F1548,[1]Trainingsarten!$A$9:$N$84,14,FALSE),"")</f>
        <v/>
      </c>
      <c r="S1548" s="1991" t="str">
        <f t="shared" si="204"/>
        <v/>
      </c>
      <c r="T1548" s="1989">
        <f t="shared" si="227"/>
        <v>38.524992535811307</v>
      </c>
      <c r="U1548" s="1989">
        <f t="shared" si="224"/>
        <v>40.014333534840269</v>
      </c>
      <c r="V1548" s="1989">
        <f t="shared" si="225"/>
        <v>-3.9555317357646231</v>
      </c>
      <c r="W1548" s="2071">
        <f t="shared" si="217"/>
        <v>0.96277981244565281</v>
      </c>
      <c r="X1548" s="2140"/>
      <c r="Y1548" s="2141"/>
      <c r="AA1548" s="1990"/>
      <c r="AB1548" s="1991"/>
    </row>
    <row r="1549" spans="2:28" x14ac:dyDescent="0.2">
      <c r="B1549" s="2072" t="s">
        <v>9</v>
      </c>
      <c r="C1549" s="2060">
        <v>44637</v>
      </c>
      <c r="D1549" s="1989">
        <v>44</v>
      </c>
      <c r="E1549" s="2335" t="s">
        <v>40</v>
      </c>
      <c r="F1549" s="2142" t="s">
        <v>312</v>
      </c>
      <c r="G1549" s="2061">
        <v>3.3611111111111112E-2</v>
      </c>
      <c r="H1549" s="2062">
        <v>9.75</v>
      </c>
      <c r="I1549" s="2063">
        <f t="shared" si="238"/>
        <v>3.4472934472934472E-3</v>
      </c>
      <c r="J1549" s="2064">
        <v>152</v>
      </c>
      <c r="K1549" s="2065">
        <v>74</v>
      </c>
      <c r="L1549" s="2066">
        <v>239</v>
      </c>
      <c r="M1549" s="2064">
        <v>17</v>
      </c>
      <c r="N1549" s="1919">
        <f t="shared" si="221"/>
        <v>1.0624661308840413</v>
      </c>
      <c r="O1549" s="2067" t="s">
        <v>311</v>
      </c>
      <c r="P1549" s="2068">
        <f>IFERROR(VLOOKUP(F1549,[1]Trainingsarten!$A$9:$N$84,12,FALSE),"")</f>
        <v>243.25</v>
      </c>
      <c r="Q1549" s="2069" t="s">
        <v>14</v>
      </c>
      <c r="R1549" s="2070">
        <f>IFERROR(VLOOKUP(F1549,[1]Trainingsarten!$A$9:$N$84,14,FALSE),"")</f>
        <v>267.75</v>
      </c>
      <c r="S1549" s="1991">
        <f t="shared" si="204"/>
        <v>1.5723684210526316</v>
      </c>
      <c r="T1549" s="1989">
        <f t="shared" si="227"/>
        <v>43.592850744981121</v>
      </c>
      <c r="U1549" s="1989">
        <f t="shared" si="224"/>
        <v>40.823516069725024</v>
      </c>
      <c r="V1549" s="1989">
        <f t="shared" si="225"/>
        <v>1.4893409990289612</v>
      </c>
      <c r="W1549" s="2071">
        <f t="shared" si="217"/>
        <v>1.0678367505269801</v>
      </c>
      <c r="X1549" s="2140"/>
      <c r="Y1549" s="2141"/>
      <c r="AA1549" s="1990"/>
      <c r="AB1549" s="1991"/>
    </row>
    <row r="1550" spans="2:28" ht="16" thickBot="1" x14ac:dyDescent="0.25">
      <c r="B1550" s="2073">
        <f t="shared" ref="B1550" si="239">SUM(K1546:K1552)</f>
        <v>376</v>
      </c>
      <c r="C1550" s="2060">
        <v>44638</v>
      </c>
      <c r="D1550" s="1989">
        <v>45</v>
      </c>
      <c r="E1550" s="2335" t="s">
        <v>40</v>
      </c>
      <c r="F1550" s="2147" t="s">
        <v>327</v>
      </c>
      <c r="G1550" s="2061">
        <v>3.0949074074074077E-2</v>
      </c>
      <c r="H1550" s="2062">
        <v>8.09</v>
      </c>
      <c r="I1550" s="2063">
        <f t="shared" si="238"/>
        <v>3.8255963008744223E-3</v>
      </c>
      <c r="J1550" s="2064">
        <v>129</v>
      </c>
      <c r="K1550" s="2065">
        <v>53</v>
      </c>
      <c r="L1550" s="2066">
        <v>219</v>
      </c>
      <c r="M1550" s="2064">
        <v>21</v>
      </c>
      <c r="N1550" s="1919">
        <f t="shared" si="221"/>
        <v>1.0803940741287383</v>
      </c>
      <c r="O1550" s="2067" t="s">
        <v>302</v>
      </c>
      <c r="P1550" s="2068">
        <f>IFERROR(VLOOKUP(F1550,[1]Trainingsarten!$A$9:$N$84,12,FALSE),"")</f>
        <v>178.5</v>
      </c>
      <c r="Q1550" s="2069" t="s">
        <v>14</v>
      </c>
      <c r="R1550" s="2070">
        <f>IFERROR(VLOOKUP(F1550,[1]Trainingsarten!$A$9:$N$84,14,FALSE),"")</f>
        <v>204</v>
      </c>
      <c r="S1550" s="1991">
        <f t="shared" si="204"/>
        <v>1.6976744186046511</v>
      </c>
      <c r="T1550" s="1989">
        <f t="shared" si="227"/>
        <v>44.936729209983817</v>
      </c>
      <c r="U1550" s="1989">
        <f t="shared" si="224"/>
        <v>41.113432353779189</v>
      </c>
      <c r="V1550" s="1989">
        <f t="shared" si="225"/>
        <v>-2.769334675256097</v>
      </c>
      <c r="W1550" s="2071">
        <f t="shared" si="217"/>
        <v>1.0929938620377238</v>
      </c>
      <c r="X1550" s="2140"/>
      <c r="Y1550" s="2141"/>
      <c r="AA1550" s="1990"/>
      <c r="AB1550" s="1991"/>
    </row>
    <row r="1551" spans="2:28" x14ac:dyDescent="0.2">
      <c r="B1551" s="2074" t="s">
        <v>27</v>
      </c>
      <c r="C1551" s="2097">
        <v>44639</v>
      </c>
      <c r="D1551" s="60"/>
      <c r="E1551" s="2247"/>
      <c r="F1551" s="2145"/>
      <c r="G1551" s="2098"/>
      <c r="H1551" s="2099" t="str">
        <f>IFERROR(VLOOKUP(F1551,[1]Trainingsarten!$A$9:$K$84,10,FALSE),"")</f>
        <v/>
      </c>
      <c r="I1551" s="2100" t="str">
        <f t="shared" si="238"/>
        <v/>
      </c>
      <c r="J1551" s="545"/>
      <c r="K1551" s="2101" t="str">
        <f>IFERROR(VLOOKUP(F1551,[1]Trainingsarten!$A$9:$K$84,11,FALSE),"0")</f>
        <v>0</v>
      </c>
      <c r="L1551" s="2102"/>
      <c r="M1551" s="545"/>
      <c r="N1551" s="69" t="str">
        <f t="shared" si="221"/>
        <v/>
      </c>
      <c r="O1551" s="2103"/>
      <c r="P1551" s="347" t="str">
        <f>IFERROR(VLOOKUP(F1551,[1]Trainingsarten!$A$9:$N$84,12,FALSE),"")</f>
        <v/>
      </c>
      <c r="Q1551" s="72" t="s">
        <v>14</v>
      </c>
      <c r="R1551" s="2104" t="str">
        <f>IFERROR(VLOOKUP(F1551,[1]Trainingsarten!$A$9:$N$84,14,FALSE),"")</f>
        <v/>
      </c>
      <c r="S1551" s="2012" t="str">
        <f t="shared" si="204"/>
        <v/>
      </c>
      <c r="T1551" s="60">
        <f t="shared" si="227"/>
        <v>38.517196465700415</v>
      </c>
      <c r="U1551" s="60">
        <f t="shared" si="224"/>
        <v>40.134541107260638</v>
      </c>
      <c r="V1551" s="60">
        <f t="shared" si="225"/>
        <v>-3.8232968562046281</v>
      </c>
      <c r="W1551" s="350">
        <f t="shared" si="217"/>
        <v>0.95970192764287932</v>
      </c>
      <c r="X1551" s="2140"/>
      <c r="Y1551" s="2141"/>
      <c r="AA1551" s="1990"/>
      <c r="AB1551" s="1991"/>
    </row>
    <row r="1552" spans="2:28" ht="16" thickBot="1" x14ac:dyDescent="0.25">
      <c r="B1552" s="2143">
        <f t="shared" ref="B1552" si="240">AVERAGE(W1546:W1552)</f>
        <v>1.0647588469951434</v>
      </c>
      <c r="C1552" s="2086">
        <v>44640</v>
      </c>
      <c r="D1552" s="1922">
        <v>46</v>
      </c>
      <c r="E1552" s="2326" t="s">
        <v>40</v>
      </c>
      <c r="F1552" s="2147" t="s">
        <v>315</v>
      </c>
      <c r="G1552" s="2087">
        <v>6.7199074074074064E-2</v>
      </c>
      <c r="H1552" s="2088">
        <v>17.579999999999998</v>
      </c>
      <c r="I1552" s="2089">
        <f t="shared" si="238"/>
        <v>3.8224729279905615E-3</v>
      </c>
      <c r="J1552" s="1973">
        <v>134</v>
      </c>
      <c r="K1552" s="2090">
        <v>122</v>
      </c>
      <c r="L1552" s="2091">
        <v>222</v>
      </c>
      <c r="M1552" s="1973">
        <v>58</v>
      </c>
      <c r="N1552" s="1930">
        <f t="shared" si="221"/>
        <v>1.0942998318985278</v>
      </c>
      <c r="O1552" s="2092" t="s">
        <v>329</v>
      </c>
      <c r="P1552" s="2093">
        <f>IFERROR(VLOOKUP(F1552,[1]Trainingsarten!$A$9:$N$84,12,FALSE),"")</f>
        <v>205</v>
      </c>
      <c r="Q1552" s="2094" t="s">
        <v>14</v>
      </c>
      <c r="R1552" s="2095">
        <f>IFERROR(VLOOKUP(F1552,[1]Trainingsarten!$A$9:$N$84,14,FALSE),"")</f>
        <v>224.4</v>
      </c>
      <c r="S1552" s="1932">
        <f t="shared" si="204"/>
        <v>1.6567164179104477</v>
      </c>
      <c r="T1552" s="1922">
        <f t="shared" si="227"/>
        <v>50.443311256314644</v>
      </c>
      <c r="U1552" s="1922">
        <f t="shared" si="224"/>
        <v>42.08371869994491</v>
      </c>
      <c r="V1552" s="1922">
        <f t="shared" si="225"/>
        <v>1.6173446415602228</v>
      </c>
      <c r="W1552" s="2096">
        <f t="shared" si="217"/>
        <v>1.1986419645082524</v>
      </c>
      <c r="X1552" s="2140"/>
      <c r="Y1552" s="2141"/>
      <c r="AA1552" s="1990"/>
      <c r="AB1552" s="1991"/>
    </row>
    <row r="1553" spans="2:28" ht="16" thickBot="1" x14ac:dyDescent="0.25">
      <c r="B1553" s="1841">
        <f t="shared" ref="B1553" si="241">B1546+1</f>
        <v>12</v>
      </c>
      <c r="C1553" s="2050">
        <v>44641</v>
      </c>
      <c r="D1553" s="1843"/>
      <c r="E1553" s="2322"/>
      <c r="F1553" s="2147"/>
      <c r="G1553" s="2052"/>
      <c r="H1553" s="2053" t="str">
        <f>IFERROR(VLOOKUP(F1553,[1]Trainingsarten!$A$9:$K$84,10,FALSE),"")</f>
        <v/>
      </c>
      <c r="I1553" s="2054" t="str">
        <f t="shared" si="238"/>
        <v/>
      </c>
      <c r="J1553" s="2055"/>
      <c r="K1553" s="2056" t="str">
        <f>IFERROR(VLOOKUP(F1553,[1]Trainingsarten!$A$9:$K$84,11,FALSE),"0")</f>
        <v>0</v>
      </c>
      <c r="L1553" s="2057"/>
      <c r="M1553" s="2055"/>
      <c r="N1553" s="1852" t="str">
        <f t="shared" si="221"/>
        <v/>
      </c>
      <c r="O1553" s="2058"/>
      <c r="P1553" s="1854" t="str">
        <f>IFERROR(VLOOKUP(F1553,[1]Trainingsarten!$A$9:$N$84,12,FALSE),"")</f>
        <v/>
      </c>
      <c r="Q1553" s="1855" t="s">
        <v>14</v>
      </c>
      <c r="R1553" s="2059" t="str">
        <f>IFERROR(VLOOKUP(F1553,[1]Trainingsarten!$A$9:$N$84,14,FALSE),"")</f>
        <v/>
      </c>
      <c r="S1553" s="1856" t="str">
        <f t="shared" si="204"/>
        <v/>
      </c>
      <c r="T1553" s="1843">
        <f t="shared" si="227"/>
        <v>43.23712393398398</v>
      </c>
      <c r="U1553" s="1843">
        <f t="shared" si="224"/>
        <v>41.081725397565272</v>
      </c>
      <c r="V1553" s="1843">
        <f t="shared" si="225"/>
        <v>-8.3595925563697335</v>
      </c>
      <c r="W1553" s="2042">
        <f t="shared" si="217"/>
        <v>1.0524661151779777</v>
      </c>
      <c r="X1553" s="2140"/>
      <c r="Y1553" s="2141"/>
      <c r="AA1553" s="1990"/>
      <c r="AB1553" s="1991"/>
    </row>
    <row r="1554" spans="2:28" ht="16" thickBot="1" x14ac:dyDescent="0.25">
      <c r="B1554" s="1859" t="s">
        <v>26</v>
      </c>
      <c r="C1554" s="2060">
        <v>44642</v>
      </c>
      <c r="D1554" s="1989">
        <v>47</v>
      </c>
      <c r="E1554" s="2335" t="s">
        <v>40</v>
      </c>
      <c r="F1554" s="2148" t="s">
        <v>307</v>
      </c>
      <c r="G1554" s="2061">
        <v>4.6469907407407411E-2</v>
      </c>
      <c r="H1554" s="2062">
        <v>12.71</v>
      </c>
      <c r="I1554" s="2063">
        <f t="shared" si="238"/>
        <v>3.6561689541626599E-3</v>
      </c>
      <c r="J1554" s="2064">
        <v>143</v>
      </c>
      <c r="K1554" s="2065">
        <v>90</v>
      </c>
      <c r="L1554" s="2066">
        <v>234</v>
      </c>
      <c r="M1554" s="2064">
        <v>50</v>
      </c>
      <c r="N1554" s="1919">
        <f t="shared" si="221"/>
        <v>1.1032680813086415</v>
      </c>
      <c r="O1554" s="2067" t="s">
        <v>310</v>
      </c>
      <c r="P1554" s="2068">
        <f>IFERROR(VLOOKUP(F1554,[1]Trainingsarten!$A$9:$N$84,12,FALSE),"")</f>
        <v>205</v>
      </c>
      <c r="Q1554" s="2069" t="s">
        <v>14</v>
      </c>
      <c r="R1554" s="2070">
        <f>IFERROR(VLOOKUP(F1554,[1]Trainingsarten!$A$9:$N$84,14,FALSE),"")</f>
        <v>224.4</v>
      </c>
      <c r="S1554" s="1991">
        <f t="shared" si="204"/>
        <v>1.6363636363636365</v>
      </c>
      <c r="T1554" s="1989">
        <f t="shared" si="227"/>
        <v>49.917534800557696</v>
      </c>
      <c r="U1554" s="1989">
        <f t="shared" si="224"/>
        <v>42.246446221432763</v>
      </c>
      <c r="V1554" s="1989">
        <f t="shared" si="225"/>
        <v>-2.1553985364187085</v>
      </c>
      <c r="W1554" s="2071">
        <f t="shared" si="217"/>
        <v>1.1815794999398832</v>
      </c>
      <c r="X1554" s="2140"/>
      <c r="Y1554" s="2141"/>
      <c r="AA1554" s="1990"/>
      <c r="AB1554" s="1991"/>
    </row>
    <row r="1555" spans="2:28" ht="16" thickBot="1" x14ac:dyDescent="0.25">
      <c r="B1555" s="33">
        <f t="shared" ref="B1555" si="242">SUM(H1553:H1559)</f>
        <v>50.88000000000001</v>
      </c>
      <c r="C1555" s="2060">
        <v>44643</v>
      </c>
      <c r="D1555" s="1989">
        <v>48</v>
      </c>
      <c r="E1555" s="2335" t="s">
        <v>40</v>
      </c>
      <c r="F1555" s="2147" t="s">
        <v>332</v>
      </c>
      <c r="G1555" s="2061">
        <v>4.3819444444444446E-2</v>
      </c>
      <c r="H1555" s="2062">
        <v>12.38</v>
      </c>
      <c r="I1555" s="2063">
        <f t="shared" si="238"/>
        <v>3.5395350924430084E-3</v>
      </c>
      <c r="J1555" s="2064">
        <v>144</v>
      </c>
      <c r="K1555" s="2065">
        <v>96</v>
      </c>
      <c r="L1555" s="2066">
        <v>234</v>
      </c>
      <c r="M1555" s="2064">
        <v>22</v>
      </c>
      <c r="N1555" s="1919">
        <f t="shared" si="221"/>
        <v>1.0680732042533696</v>
      </c>
      <c r="O1555" s="2067" t="s">
        <v>311</v>
      </c>
      <c r="P1555" s="2068">
        <f>IFERROR(VLOOKUP(F1555,[1]Trainingsarten!$A$9:$N$84,12,FALSE),"")</f>
        <v>268.75</v>
      </c>
      <c r="Q1555" s="2069" t="s">
        <v>14</v>
      </c>
      <c r="R1555" s="2070">
        <f>IFERROR(VLOOKUP(F1555,[1]Trainingsarten!$A$9:$N$84,14,FALSE),"")</f>
        <v>293.25</v>
      </c>
      <c r="S1555" s="1991">
        <f t="shared" si="204"/>
        <v>1.625</v>
      </c>
      <c r="T1555" s="1989">
        <f t="shared" si="227"/>
        <v>56.500744114763741</v>
      </c>
      <c r="U1555" s="1989">
        <f t="shared" si="224"/>
        <v>43.526292739970074</v>
      </c>
      <c r="V1555" s="1989">
        <f t="shared" si="225"/>
        <v>-7.6710885791249339</v>
      </c>
      <c r="W1555" s="2071">
        <f t="shared" si="217"/>
        <v>1.2980830793999432</v>
      </c>
      <c r="X1555" s="2140"/>
      <c r="Y1555" s="2141"/>
      <c r="AA1555" s="1990"/>
      <c r="AB1555" s="1991"/>
    </row>
    <row r="1556" spans="2:28" x14ac:dyDescent="0.2">
      <c r="B1556" s="2072" t="s">
        <v>9</v>
      </c>
      <c r="C1556" s="2060">
        <v>44644</v>
      </c>
      <c r="D1556" s="1989">
        <v>49</v>
      </c>
      <c r="E1556" s="2335" t="s">
        <v>40</v>
      </c>
      <c r="F1556" s="2147" t="s">
        <v>283</v>
      </c>
      <c r="G1556" s="2061">
        <v>3.9664351851851853E-2</v>
      </c>
      <c r="H1556" s="2062">
        <v>10.7</v>
      </c>
      <c r="I1556" s="2063">
        <f t="shared" si="238"/>
        <v>3.706948771201108E-3</v>
      </c>
      <c r="J1556" s="2064">
        <v>140</v>
      </c>
      <c r="K1556" s="2065">
        <v>72</v>
      </c>
      <c r="L1556" s="2066">
        <v>226</v>
      </c>
      <c r="M1556" s="2064">
        <v>32</v>
      </c>
      <c r="N1556" s="1919">
        <f t="shared" si="221"/>
        <v>1.0803487236713629</v>
      </c>
      <c r="O1556" s="2067" t="s">
        <v>302</v>
      </c>
      <c r="P1556" s="2068">
        <f>IFERROR(VLOOKUP(F1556,[1]Trainingsarten!$A$9:$N$84,12,FALSE),"")</f>
        <v>205</v>
      </c>
      <c r="Q1556" s="2069" t="s">
        <v>14</v>
      </c>
      <c r="R1556" s="2070">
        <f>IFERROR(VLOOKUP(F1556,[1]Trainingsarten!$A$9:$N$84,14,FALSE),"")</f>
        <v>224.4</v>
      </c>
      <c r="S1556" s="1991">
        <f t="shared" si="204"/>
        <v>1.6142857142857143</v>
      </c>
      <c r="T1556" s="1989">
        <f t="shared" si="227"/>
        <v>58.714923526940346</v>
      </c>
      <c r="U1556" s="1989">
        <f t="shared" si="224"/>
        <v>44.204238150923167</v>
      </c>
      <c r="V1556" s="1989">
        <f t="shared" si="225"/>
        <v>-12.974451374793667</v>
      </c>
      <c r="W1556" s="2071">
        <f t="shared" si="217"/>
        <v>1.3282645733306035</v>
      </c>
      <c r="X1556" s="2140"/>
      <c r="Y1556" s="2141"/>
      <c r="AA1556" s="1990"/>
      <c r="AB1556" s="1991"/>
    </row>
    <row r="1557" spans="2:28" ht="16" thickBot="1" x14ac:dyDescent="0.25">
      <c r="B1557" s="2073">
        <f t="shared" ref="B1557" si="243">SUM(K1553:K1559)</f>
        <v>355</v>
      </c>
      <c r="C1557" s="2060">
        <v>44645</v>
      </c>
      <c r="D1557" s="1989"/>
      <c r="E1557" s="2335"/>
      <c r="F1557" s="2145"/>
      <c r="G1557" s="2061"/>
      <c r="H1557" s="2062" t="str">
        <f>IFERROR(VLOOKUP(F1557,[1]Trainingsarten!$A$9:$K$84,10,FALSE),"")</f>
        <v/>
      </c>
      <c r="I1557" s="2063" t="str">
        <f t="shared" si="238"/>
        <v/>
      </c>
      <c r="J1557" s="2064"/>
      <c r="K1557" s="2065" t="str">
        <f>IFERROR(VLOOKUP(F1557,[1]Trainingsarten!$A$9:$K$84,11,FALSE),"0")</f>
        <v>0</v>
      </c>
      <c r="L1557" s="2066"/>
      <c r="M1557" s="2064"/>
      <c r="N1557" s="1919" t="str">
        <f t="shared" si="221"/>
        <v/>
      </c>
      <c r="O1557" s="2067"/>
      <c r="P1557" s="2068" t="str">
        <f>IFERROR(VLOOKUP(F1557,[1]Trainingsarten!$A$9:$N$84,12,FALSE),"")</f>
        <v/>
      </c>
      <c r="Q1557" s="2069" t="s">
        <v>14</v>
      </c>
      <c r="R1557" s="2070" t="str">
        <f>IFERROR(VLOOKUP(F1557,[1]Trainingsarten!$A$9:$N$84,14,FALSE),"")</f>
        <v/>
      </c>
      <c r="S1557" s="1991" t="str">
        <f t="shared" ref="S1557:S1620" si="244">IFERROR(L1557/J1557,"")</f>
        <v/>
      </c>
      <c r="T1557" s="1989">
        <f t="shared" si="227"/>
        <v>50.327077308806011</v>
      </c>
      <c r="U1557" s="1989">
        <f t="shared" si="224"/>
        <v>43.151756290186903</v>
      </c>
      <c r="V1557" s="1989">
        <f t="shared" si="225"/>
        <v>-14.510685376017179</v>
      </c>
      <c r="W1557" s="2071">
        <f t="shared" si="217"/>
        <v>1.1662810887780908</v>
      </c>
      <c r="X1557" s="2140"/>
      <c r="Y1557" s="2141"/>
      <c r="AA1557" s="1990"/>
      <c r="AB1557" s="1991"/>
    </row>
    <row r="1558" spans="2:28" x14ac:dyDescent="0.2">
      <c r="B1558" s="2074" t="s">
        <v>27</v>
      </c>
      <c r="C1558" s="2097">
        <v>44646</v>
      </c>
      <c r="D1558" s="60">
        <v>50</v>
      </c>
      <c r="E1558" s="2247" t="s">
        <v>40</v>
      </c>
      <c r="F1558" s="2147" t="s">
        <v>299</v>
      </c>
      <c r="G1558" s="2098">
        <v>8.8379629629629627E-2</v>
      </c>
      <c r="H1558" s="2099">
        <v>15.09</v>
      </c>
      <c r="I1558" s="2100">
        <f t="shared" si="238"/>
        <v>5.8568343028250255E-3</v>
      </c>
      <c r="J1558" s="545">
        <v>135</v>
      </c>
      <c r="K1558" s="2101">
        <v>97</v>
      </c>
      <c r="L1558" s="2102">
        <v>160</v>
      </c>
      <c r="M1558" s="545">
        <v>668</v>
      </c>
      <c r="N1558" s="69"/>
      <c r="O1558" s="2103" t="s">
        <v>300</v>
      </c>
      <c r="P1558" s="347" t="str">
        <f>IFERROR(VLOOKUP(F1558,[1]Trainingsarten!$A$9:$N$84,12,FALSE),"")</f>
        <v/>
      </c>
      <c r="Q1558" s="72" t="s">
        <v>14</v>
      </c>
      <c r="R1558" s="2104" t="str">
        <f>IFERROR(VLOOKUP(F1558,[1]Trainingsarten!$A$9:$N$84,14,FALSE),"")</f>
        <v/>
      </c>
      <c r="S1558" s="1991"/>
      <c r="T1558" s="60">
        <f t="shared" si="227"/>
        <v>56.994637693262298</v>
      </c>
      <c r="U1558" s="60">
        <f t="shared" si="224"/>
        <v>44.433857330896736</v>
      </c>
      <c r="V1558" s="60">
        <f t="shared" si="225"/>
        <v>-7.1753210186191083</v>
      </c>
      <c r="W1558" s="350">
        <f t="shared" si="217"/>
        <v>1.2826848965379272</v>
      </c>
      <c r="X1558" s="2140"/>
      <c r="Y1558" s="2141"/>
      <c r="AA1558" s="1990"/>
      <c r="AB1558" s="1991"/>
    </row>
    <row r="1559" spans="2:28" ht="16" thickBot="1" x14ac:dyDescent="0.25">
      <c r="B1559" s="2143">
        <f t="shared" ref="B1559" si="245">AVERAGE(W1553:W1559)</f>
        <v>1.205088451759954</v>
      </c>
      <c r="C1559" s="2086">
        <v>44647</v>
      </c>
      <c r="D1559" s="1922"/>
      <c r="E1559" s="2326"/>
      <c r="F1559" s="2147"/>
      <c r="G1559" s="2087"/>
      <c r="H1559" s="2088" t="str">
        <f>IFERROR(VLOOKUP(F1559,[1]Trainingsarten!$A$9:$K$84,10,FALSE),"")</f>
        <v/>
      </c>
      <c r="I1559" s="2089" t="str">
        <f t="shared" si="238"/>
        <v/>
      </c>
      <c r="J1559" s="1973"/>
      <c r="K1559" s="2090" t="str">
        <f>IFERROR(VLOOKUP(F1559,[1]Trainingsarten!$A$9:$K$84,11,FALSE),"0")</f>
        <v>0</v>
      </c>
      <c r="L1559" s="2091"/>
      <c r="M1559" s="1973"/>
      <c r="N1559" s="1930" t="str">
        <f t="shared" si="221"/>
        <v/>
      </c>
      <c r="O1559" s="2092"/>
      <c r="P1559" s="2093" t="str">
        <f>IFERROR(VLOOKUP(F1559,[1]Trainingsarten!$A$9:$N$84,12,FALSE),"")</f>
        <v/>
      </c>
      <c r="Q1559" s="2094" t="s">
        <v>14</v>
      </c>
      <c r="R1559" s="2095" t="str">
        <f>IFERROR(VLOOKUP(F1559,[1]Trainingsarten!$A$9:$N$84,14,FALSE),"")</f>
        <v/>
      </c>
      <c r="S1559" s="1932" t="str">
        <f t="shared" si="244"/>
        <v/>
      </c>
      <c r="T1559" s="1922">
        <f t="shared" si="227"/>
        <v>48.852546594224826</v>
      </c>
      <c r="U1559" s="1922">
        <f t="shared" si="224"/>
        <v>43.375908346827764</v>
      </c>
      <c r="V1559" s="1922">
        <f t="shared" si="225"/>
        <v>-12.560780362365563</v>
      </c>
      <c r="W1559" s="2096">
        <f t="shared" si="217"/>
        <v>1.1262599091552532</v>
      </c>
      <c r="X1559" s="2140"/>
      <c r="Y1559" s="2141"/>
      <c r="AA1559" s="1990"/>
      <c r="AB1559" s="1991"/>
    </row>
    <row r="1560" spans="2:28" ht="16" thickBot="1" x14ac:dyDescent="0.25">
      <c r="B1560" s="1841">
        <f t="shared" ref="B1560" si="246">B1553+1</f>
        <v>13</v>
      </c>
      <c r="C1560" s="2050">
        <v>44648</v>
      </c>
      <c r="D1560" s="1843">
        <v>51</v>
      </c>
      <c r="E1560" s="2322" t="s">
        <v>40</v>
      </c>
      <c r="F1560" s="2145" t="s">
        <v>283</v>
      </c>
      <c r="G1560" s="2052">
        <v>3.953703703703703E-2</v>
      </c>
      <c r="H1560" s="2053">
        <v>10.119999999999999</v>
      </c>
      <c r="I1560" s="2054">
        <f t="shared" si="238"/>
        <v>3.9068218416044498E-3</v>
      </c>
      <c r="J1560" s="2055">
        <v>133</v>
      </c>
      <c r="K1560" s="2056">
        <v>64</v>
      </c>
      <c r="L1560" s="2057">
        <v>217</v>
      </c>
      <c r="M1560" s="2055">
        <v>33</v>
      </c>
      <c r="N1560" s="1852">
        <f t="shared" si="221"/>
        <v>1.0932570349831867</v>
      </c>
      <c r="O1560" s="2058" t="s">
        <v>302</v>
      </c>
      <c r="P1560" s="1854">
        <f>IFERROR(VLOOKUP(F1560,[1]Trainingsarten!$A$9:$N$84,12,FALSE),"")</f>
        <v>205</v>
      </c>
      <c r="Q1560" s="1855" t="s">
        <v>14</v>
      </c>
      <c r="R1560" s="2059">
        <f>IFERROR(VLOOKUP(F1560,[1]Trainingsarten!$A$9:$N$84,14,FALSE),"")</f>
        <v>224.4</v>
      </c>
      <c r="S1560" s="1856">
        <f t="shared" si="244"/>
        <v>1.631578947368421</v>
      </c>
      <c r="T1560" s="1843">
        <f t="shared" si="227"/>
        <v>51.016468509335567</v>
      </c>
      <c r="U1560" s="1843">
        <f t="shared" si="224"/>
        <v>43.866958148093772</v>
      </c>
      <c r="V1560" s="1843">
        <f t="shared" si="225"/>
        <v>-5.4766382473970623</v>
      </c>
      <c r="W1560" s="2042">
        <f t="shared" si="217"/>
        <v>1.1629816760283498</v>
      </c>
      <c r="X1560" s="2140"/>
      <c r="Y1560" s="2141"/>
      <c r="AA1560" s="1990"/>
      <c r="AB1560" s="1991"/>
    </row>
    <row r="1561" spans="2:28" x14ac:dyDescent="0.2">
      <c r="B1561" s="1859" t="s">
        <v>26</v>
      </c>
      <c r="C1561" s="2060">
        <v>44649</v>
      </c>
      <c r="D1561" s="1989"/>
      <c r="E1561" s="2335"/>
      <c r="F1561" s="2147"/>
      <c r="G1561" s="2061"/>
      <c r="H1561" s="2062" t="str">
        <f>IFERROR(VLOOKUP(F1561,[1]Trainingsarten!$A$9:$K$84,10,FALSE),"")</f>
        <v/>
      </c>
      <c r="I1561" s="2063" t="str">
        <f t="shared" si="238"/>
        <v/>
      </c>
      <c r="J1561" s="2064"/>
      <c r="K1561" s="2065" t="str">
        <f>IFERROR(VLOOKUP(F1561,[1]Trainingsarten!$A$9:$K$84,11,FALSE),"0")</f>
        <v>0</v>
      </c>
      <c r="L1561" s="2066"/>
      <c r="M1561" s="2064"/>
      <c r="N1561" s="1919" t="str">
        <f t="shared" si="221"/>
        <v/>
      </c>
      <c r="O1561" s="2067"/>
      <c r="P1561" s="2068" t="str">
        <f>IFERROR(VLOOKUP(F1561,[1]Trainingsarten!$A$9:$N$84,12,FALSE),"")</f>
        <v/>
      </c>
      <c r="Q1561" s="2069" t="s">
        <v>14</v>
      </c>
      <c r="R1561" s="2070" t="str">
        <f>IFERROR(VLOOKUP(F1561,[1]Trainingsarten!$A$9:$N$84,14,FALSE),"")</f>
        <v/>
      </c>
      <c r="S1561" s="1991" t="str">
        <f t="shared" si="244"/>
        <v/>
      </c>
      <c r="T1561" s="1989">
        <f t="shared" si="227"/>
        <v>43.728401579430489</v>
      </c>
      <c r="U1561" s="1989">
        <f t="shared" si="224"/>
        <v>42.822506763615351</v>
      </c>
      <c r="V1561" s="1989">
        <f t="shared" si="225"/>
        <v>-7.149510361241795</v>
      </c>
      <c r="W1561" s="2071">
        <f t="shared" si="217"/>
        <v>1.0211546423663558</v>
      </c>
      <c r="X1561" s="2140"/>
      <c r="Y1561" s="2141"/>
      <c r="AA1561" s="1990"/>
      <c r="AB1561" s="1991"/>
    </row>
    <row r="1562" spans="2:28" ht="16" thickBot="1" x14ac:dyDescent="0.25">
      <c r="B1562" s="33">
        <f t="shared" ref="B1562" si="247">SUM(H1560:H1566)</f>
        <v>63.63</v>
      </c>
      <c r="C1562" s="2060">
        <v>44650</v>
      </c>
      <c r="D1562" s="1989">
        <v>52</v>
      </c>
      <c r="E1562" s="2335" t="s">
        <v>40</v>
      </c>
      <c r="F1562" s="2147" t="s">
        <v>313</v>
      </c>
      <c r="G1562" s="2061">
        <v>4.4699074074074079E-2</v>
      </c>
      <c r="H1562" s="2062">
        <v>12.63</v>
      </c>
      <c r="I1562" s="2063">
        <f t="shared" si="238"/>
        <v>3.5391190874167915E-3</v>
      </c>
      <c r="J1562" s="2064">
        <v>145</v>
      </c>
      <c r="K1562" s="2065">
        <v>89</v>
      </c>
      <c r="L1562" s="2066">
        <v>232</v>
      </c>
      <c r="M1562" s="2064">
        <v>21</v>
      </c>
      <c r="N1562" s="1919">
        <f t="shared" si="221"/>
        <v>1.0588199146783897</v>
      </c>
      <c r="O1562" s="2067" t="s">
        <v>311</v>
      </c>
      <c r="P1562" s="2068">
        <f>IFERROR(VLOOKUP(F1562,[1]Trainingsarten!$A$9:$N$84,12,FALSE),"")</f>
        <v>243.25</v>
      </c>
      <c r="Q1562" s="2069" t="s">
        <v>14</v>
      </c>
      <c r="R1562" s="2070">
        <f>IFERROR(VLOOKUP(F1562,[1]Trainingsarten!$A$9:$N$84,14,FALSE),"")</f>
        <v>267.75</v>
      </c>
      <c r="S1562" s="1991">
        <f t="shared" si="244"/>
        <v>1.6</v>
      </c>
      <c r="T1562" s="1989">
        <f t="shared" si="227"/>
        <v>50.195772782368991</v>
      </c>
      <c r="U1562" s="1989">
        <f t="shared" si="224"/>
        <v>43.921970888291177</v>
      </c>
      <c r="V1562" s="1989">
        <f t="shared" si="225"/>
        <v>-0.90589481581513809</v>
      </c>
      <c r="W1562" s="2071">
        <f t="shared" si="217"/>
        <v>1.1428397170526403</v>
      </c>
      <c r="X1562" s="2140"/>
      <c r="Y1562" s="2141"/>
      <c r="AA1562" s="1990"/>
      <c r="AB1562" s="1991"/>
    </row>
    <row r="1563" spans="2:28" ht="16" thickBot="1" x14ac:dyDescent="0.25">
      <c r="B1563" s="2072" t="s">
        <v>9</v>
      </c>
      <c r="C1563" s="2060">
        <v>44651</v>
      </c>
      <c r="D1563" s="1989">
        <v>53</v>
      </c>
      <c r="E1563" s="2335" t="s">
        <v>40</v>
      </c>
      <c r="F1563" s="2147" t="s">
        <v>327</v>
      </c>
      <c r="G1563" s="2061">
        <v>2.836805555555556E-2</v>
      </c>
      <c r="H1563" s="2062">
        <v>7.25</v>
      </c>
      <c r="I1563" s="2063">
        <f t="shared" si="238"/>
        <v>3.9128352490421462E-3</v>
      </c>
      <c r="J1563" s="2064">
        <v>130</v>
      </c>
      <c r="K1563" s="2065">
        <v>46</v>
      </c>
      <c r="L1563" s="2066">
        <v>217</v>
      </c>
      <c r="M1563" s="2064">
        <v>27</v>
      </c>
      <c r="N1563" s="1919">
        <f t="shared" si="221"/>
        <v>1.0949397838394237</v>
      </c>
      <c r="O1563" s="2067" t="s">
        <v>310</v>
      </c>
      <c r="P1563" s="2068">
        <f>IFERROR(VLOOKUP(F1563,[1]Trainingsarten!$A$9:$N$84,12,FALSE),"")</f>
        <v>178.5</v>
      </c>
      <c r="Q1563" s="2069" t="s">
        <v>14</v>
      </c>
      <c r="R1563" s="2070">
        <f>IFERROR(VLOOKUP(F1563,[1]Trainingsarten!$A$9:$N$84,14,FALSE),"")</f>
        <v>204</v>
      </c>
      <c r="S1563" s="1991">
        <f t="shared" si="244"/>
        <v>1.6692307692307693</v>
      </c>
      <c r="T1563" s="1989">
        <f t="shared" si="227"/>
        <v>49.596376670601991</v>
      </c>
      <c r="U1563" s="1989">
        <f t="shared" si="224"/>
        <v>43.971447771903293</v>
      </c>
      <c r="V1563" s="1989">
        <f t="shared" si="225"/>
        <v>-6.2738018940778133</v>
      </c>
      <c r="W1563" s="2071">
        <f t="shared" si="217"/>
        <v>1.1279223037612351</v>
      </c>
      <c r="X1563" s="2140"/>
      <c r="Y1563" s="2141"/>
      <c r="AA1563" s="1990"/>
      <c r="AB1563" s="1991"/>
    </row>
    <row r="1564" spans="2:28" ht="16" thickBot="1" x14ac:dyDescent="0.25">
      <c r="B1564" s="2073">
        <f t="shared" ref="B1564" si="248">SUM(K1560:K1566)</f>
        <v>430</v>
      </c>
      <c r="C1564" s="2060">
        <v>44652</v>
      </c>
      <c r="D1564" s="1989">
        <v>54</v>
      </c>
      <c r="E1564" s="2335" t="s">
        <v>40</v>
      </c>
      <c r="F1564" s="2146" t="s">
        <v>283</v>
      </c>
      <c r="G1564" s="2061">
        <v>4.3969907407407409E-2</v>
      </c>
      <c r="H1564" s="2062">
        <v>12.23</v>
      </c>
      <c r="I1564" s="2063">
        <f t="shared" si="238"/>
        <v>3.5952499924290604E-3</v>
      </c>
      <c r="J1564" s="2064">
        <v>138</v>
      </c>
      <c r="K1564" s="2065">
        <v>87</v>
      </c>
      <c r="L1564" s="2066">
        <v>239</v>
      </c>
      <c r="M1564" s="2064">
        <v>40</v>
      </c>
      <c r="N1564" s="1919">
        <f t="shared" si="221"/>
        <v>1.1080667797561659</v>
      </c>
      <c r="O1564" s="2067" t="s">
        <v>333</v>
      </c>
      <c r="P1564" s="2068">
        <f>IFERROR(VLOOKUP(F1564,[1]Trainingsarten!$A$9:$N$84,12,FALSE),"")</f>
        <v>205</v>
      </c>
      <c r="Q1564" s="2069" t="s">
        <v>14</v>
      </c>
      <c r="R1564" s="2070">
        <f>IFERROR(VLOOKUP(F1564,[1]Trainingsarten!$A$9:$N$84,14,FALSE),"")</f>
        <v>224.4</v>
      </c>
      <c r="S1564" s="1991">
        <f t="shared" si="244"/>
        <v>1.7318840579710144</v>
      </c>
      <c r="T1564" s="1989">
        <f t="shared" si="227"/>
        <v>54.939751431944565</v>
      </c>
      <c r="U1564" s="1989">
        <f t="shared" si="224"/>
        <v>44.995937110667498</v>
      </c>
      <c r="V1564" s="1989">
        <f t="shared" si="225"/>
        <v>-5.6249288986986983</v>
      </c>
      <c r="W1564" s="2071">
        <f t="shared" si="217"/>
        <v>1.2209936043074345</v>
      </c>
      <c r="X1564" s="2140"/>
      <c r="Y1564" s="2141"/>
      <c r="AA1564" s="1990"/>
      <c r="AB1564" s="1991"/>
    </row>
    <row r="1565" spans="2:28" x14ac:dyDescent="0.2">
      <c r="B1565" s="2074" t="s">
        <v>27</v>
      </c>
      <c r="C1565" s="2097">
        <v>44653</v>
      </c>
      <c r="D1565" s="60"/>
      <c r="E1565" s="2247"/>
      <c r="F1565" s="2147"/>
      <c r="G1565" s="2098"/>
      <c r="H1565" s="2099" t="str">
        <f>IFERROR(VLOOKUP(F1565,[1]Trainingsarten!$A$9:$K$84,10,FALSE),"")</f>
        <v/>
      </c>
      <c r="I1565" s="2100" t="str">
        <f t="shared" si="238"/>
        <v/>
      </c>
      <c r="J1565" s="545"/>
      <c r="K1565" s="2101" t="str">
        <f>IFERROR(VLOOKUP(F1565,[1]Trainingsarten!$A$9:$K$84,11,FALSE),"0")</f>
        <v>0</v>
      </c>
      <c r="L1565" s="2102"/>
      <c r="M1565" s="545"/>
      <c r="N1565" s="69" t="str">
        <f t="shared" si="221"/>
        <v/>
      </c>
      <c r="O1565" s="2103"/>
      <c r="P1565" s="347" t="str">
        <f>IFERROR(VLOOKUP(F1565,[1]Trainingsarten!$A$9:$N$84,12,FALSE),"")</f>
        <v/>
      </c>
      <c r="Q1565" s="72" t="s">
        <v>14</v>
      </c>
      <c r="R1565" s="2104" t="str">
        <f>IFERROR(VLOOKUP(F1565,[1]Trainingsarten!$A$9:$N$84,14,FALSE),"")</f>
        <v/>
      </c>
      <c r="S1565" s="2012" t="str">
        <f t="shared" si="244"/>
        <v/>
      </c>
      <c r="T1565" s="60">
        <f t="shared" si="227"/>
        <v>47.091215513095342</v>
      </c>
      <c r="U1565" s="60">
        <f t="shared" si="224"/>
        <v>43.924605274699225</v>
      </c>
      <c r="V1565" s="60">
        <f t="shared" si="225"/>
        <v>-9.9438143212770669</v>
      </c>
      <c r="W1565" s="350">
        <f t="shared" si="217"/>
        <v>1.0720919452455524</v>
      </c>
      <c r="X1565" s="2140"/>
      <c r="Y1565" s="2141"/>
      <c r="AA1565" s="1990"/>
      <c r="AB1565" s="1991"/>
    </row>
    <row r="1566" spans="2:28" ht="16" thickBot="1" x14ac:dyDescent="0.25">
      <c r="B1566" s="2143">
        <f t="shared" ref="B1566" si="249">AVERAGE(W1560:W1566)</f>
        <v>1.1519818148933376</v>
      </c>
      <c r="C1566" s="2086">
        <v>44654</v>
      </c>
      <c r="D1566" s="1922">
        <v>55</v>
      </c>
      <c r="E1566" s="2326" t="s">
        <v>40</v>
      </c>
      <c r="F1566" s="2145" t="s">
        <v>295</v>
      </c>
      <c r="G1566" s="2087">
        <v>7.767361111111111E-2</v>
      </c>
      <c r="H1566" s="2088">
        <v>21.4</v>
      </c>
      <c r="I1566" s="2089">
        <f t="shared" si="238"/>
        <v>3.6296079958463138E-3</v>
      </c>
      <c r="J1566" s="1973">
        <v>142</v>
      </c>
      <c r="K1566" s="2090">
        <v>144</v>
      </c>
      <c r="L1566" s="2091">
        <v>232</v>
      </c>
      <c r="M1566" s="1973">
        <v>91</v>
      </c>
      <c r="N1566" s="1930">
        <f t="shared" si="221"/>
        <v>1.0858920351513461</v>
      </c>
      <c r="O1566" s="2092" t="s">
        <v>329</v>
      </c>
      <c r="P1566" s="2093">
        <f>IFERROR(VLOOKUP(F1566,[1]Trainingsarten!$A$9:$N$84,12,FALSE),"")</f>
        <v>205</v>
      </c>
      <c r="Q1566" s="2094" t="s">
        <v>14</v>
      </c>
      <c r="R1566" s="2095">
        <f>IFERROR(VLOOKUP(F1566,[1]Trainingsarten!$A$9:$N$84,14,FALSE),"")</f>
        <v>224.4</v>
      </c>
      <c r="S1566" s="1932">
        <f t="shared" si="244"/>
        <v>1.6338028169014085</v>
      </c>
      <c r="T1566" s="1922">
        <f t="shared" si="227"/>
        <v>60.935327582653152</v>
      </c>
      <c r="U1566" s="1922">
        <f t="shared" si="224"/>
        <v>46.307352768158765</v>
      </c>
      <c r="V1566" s="1922">
        <f t="shared" si="225"/>
        <v>-3.1666102383961174</v>
      </c>
      <c r="W1566" s="2096">
        <f t="shared" si="217"/>
        <v>1.3158888154917954</v>
      </c>
      <c r="X1566" s="2140"/>
      <c r="Y1566" s="2141"/>
      <c r="AA1566" s="1990"/>
      <c r="AB1566" s="1991"/>
    </row>
    <row r="1567" spans="2:28" ht="16" thickBot="1" x14ac:dyDescent="0.25">
      <c r="B1567" s="1841">
        <f t="shared" ref="B1567" si="250">B1560+1</f>
        <v>14</v>
      </c>
      <c r="C1567" s="2050">
        <v>44655</v>
      </c>
      <c r="D1567" s="1843"/>
      <c r="E1567" s="2322"/>
      <c r="F1567" s="2147"/>
      <c r="G1567" s="2052"/>
      <c r="H1567" s="2053" t="str">
        <f>IFERROR(VLOOKUP(F1567,[1]Trainingsarten!$A$9:$K$84,10,FALSE),"")</f>
        <v/>
      </c>
      <c r="I1567" s="2054" t="str">
        <f t="shared" si="238"/>
        <v/>
      </c>
      <c r="J1567" s="2055"/>
      <c r="K1567" s="2056" t="str">
        <f>IFERROR(VLOOKUP(F1567,[1]Trainingsarten!$A$9:$K$84,11,FALSE),"0")</f>
        <v>0</v>
      </c>
      <c r="L1567" s="2057"/>
      <c r="M1567" s="2055"/>
      <c r="N1567" s="1852" t="str">
        <f t="shared" si="221"/>
        <v/>
      </c>
      <c r="O1567" s="2058"/>
      <c r="P1567" s="1854" t="str">
        <f>IFERROR(VLOOKUP(F1567,[1]Trainingsarten!$A$9:$N$84,12,FALSE),"")</f>
        <v/>
      </c>
      <c r="Q1567" s="1855" t="s">
        <v>14</v>
      </c>
      <c r="R1567" s="2059" t="str">
        <f>IFERROR(VLOOKUP(F1567,[1]Trainingsarten!$A$9:$N$84,14,FALSE),"")</f>
        <v/>
      </c>
      <c r="S1567" s="1856" t="str">
        <f t="shared" si="244"/>
        <v/>
      </c>
      <c r="T1567" s="1843">
        <f t="shared" si="227"/>
        <v>52.230280785131271</v>
      </c>
      <c r="U1567" s="1843">
        <f t="shared" si="224"/>
        <v>45.204796749869267</v>
      </c>
      <c r="V1567" s="1843">
        <f t="shared" si="225"/>
        <v>-14.627974814494387</v>
      </c>
      <c r="W1567" s="2042">
        <f t="shared" si="217"/>
        <v>1.155414569700113</v>
      </c>
      <c r="X1567" s="2140"/>
      <c r="Y1567" s="2141"/>
      <c r="AA1567" s="1990"/>
      <c r="AB1567" s="1991"/>
    </row>
    <row r="1568" spans="2:28" x14ac:dyDescent="0.2">
      <c r="B1568" s="1859" t="s">
        <v>26</v>
      </c>
      <c r="C1568" s="2060">
        <v>44656</v>
      </c>
      <c r="D1568" s="1989">
        <v>56</v>
      </c>
      <c r="E1568" s="2335" t="s">
        <v>40</v>
      </c>
      <c r="F1568" s="2147" t="s">
        <v>283</v>
      </c>
      <c r="G1568" s="2061">
        <v>3.7268518518518513E-2</v>
      </c>
      <c r="H1568" s="2062">
        <v>10.1</v>
      </c>
      <c r="I1568" s="2063">
        <f t="shared" si="238"/>
        <v>3.6899523285661897E-3</v>
      </c>
      <c r="J1568" s="2064"/>
      <c r="K1568" s="2065">
        <v>67</v>
      </c>
      <c r="L1568" s="2066">
        <v>230</v>
      </c>
      <c r="M1568" s="2064">
        <v>43</v>
      </c>
      <c r="N1568" s="1919">
        <f t="shared" si="221"/>
        <v>1.0944288458696616</v>
      </c>
      <c r="O1568" s="2067" t="s">
        <v>334</v>
      </c>
      <c r="P1568" s="2068">
        <f>IFERROR(VLOOKUP(F1568,[1]Trainingsarten!$A$9:$N$84,12,FALSE),"")</f>
        <v>205</v>
      </c>
      <c r="Q1568" s="2069" t="s">
        <v>14</v>
      </c>
      <c r="R1568" s="2070">
        <f>IFERROR(VLOOKUP(F1568,[1]Trainingsarten!$A$9:$N$84,14,FALSE),"")</f>
        <v>224.4</v>
      </c>
      <c r="S1568" s="1991" t="str">
        <f t="shared" si="244"/>
        <v/>
      </c>
      <c r="T1568" s="1989">
        <f t="shared" si="227"/>
        <v>54.340240672969664</v>
      </c>
      <c r="U1568" s="1989">
        <f t="shared" si="224"/>
        <v>45.723730160586669</v>
      </c>
      <c r="V1568" s="1989">
        <f t="shared" si="225"/>
        <v>-7.0254840352620036</v>
      </c>
      <c r="W1568" s="2071">
        <f t="shared" si="217"/>
        <v>1.1884472347754849</v>
      </c>
      <c r="X1568" s="2140"/>
      <c r="Y1568" s="2141"/>
      <c r="AA1568" s="1990"/>
      <c r="AB1568" s="1991"/>
    </row>
    <row r="1569" spans="2:28" ht="16" thickBot="1" x14ac:dyDescent="0.25">
      <c r="B1569" s="33">
        <f t="shared" ref="B1569" si="251">SUM(H1567:H1573)</f>
        <v>43.029999999999994</v>
      </c>
      <c r="C1569" s="2060">
        <v>44657</v>
      </c>
      <c r="D1569" s="1989">
        <v>57</v>
      </c>
      <c r="E1569" s="2335" t="s">
        <v>40</v>
      </c>
      <c r="F1569" s="2145" t="s">
        <v>182</v>
      </c>
      <c r="G1569" s="2061">
        <v>4.4085648148148145E-2</v>
      </c>
      <c r="H1569" s="2062">
        <v>12.41</v>
      </c>
      <c r="I1569" s="2063">
        <f t="shared" si="238"/>
        <v>3.5524293431223324E-3</v>
      </c>
      <c r="J1569" s="2064">
        <v>142</v>
      </c>
      <c r="K1569" s="2065">
        <v>89</v>
      </c>
      <c r="L1569" s="2066">
        <v>237</v>
      </c>
      <c r="M1569" s="2064">
        <v>50</v>
      </c>
      <c r="N1569" s="1919">
        <f t="shared" si="221"/>
        <v>1.0857072413917521</v>
      </c>
      <c r="O1569" s="2067" t="s">
        <v>287</v>
      </c>
      <c r="P1569" s="2068" t="str">
        <f>IFERROR(VLOOKUP(F1569,[1]Trainingsarten!$A$9:$N$84,12,FALSE),"")</f>
        <v/>
      </c>
      <c r="Q1569" s="2069" t="s">
        <v>14</v>
      </c>
      <c r="R1569" s="2070" t="str">
        <f>IFERROR(VLOOKUP(F1569,[1]Trainingsarten!$A$9:$N$84,14,FALSE),"")</f>
        <v/>
      </c>
      <c r="S1569" s="1991">
        <f t="shared" si="244"/>
        <v>1.6690140845070423</v>
      </c>
      <c r="T1569" s="1989">
        <f t="shared" si="227"/>
        <v>59.291634862545429</v>
      </c>
      <c r="U1569" s="1989">
        <f t="shared" si="224"/>
        <v>46.754117537715558</v>
      </c>
      <c r="V1569" s="1989">
        <f t="shared" si="225"/>
        <v>-8.6165105123829946</v>
      </c>
      <c r="W1569" s="2071">
        <f t="shared" si="217"/>
        <v>1.2681585705198291</v>
      </c>
      <c r="X1569" s="2140"/>
      <c r="Y1569" s="2141"/>
      <c r="AA1569" s="1990"/>
      <c r="AB1569" s="1991"/>
    </row>
    <row r="1570" spans="2:28" x14ac:dyDescent="0.2">
      <c r="B1570" s="2072" t="s">
        <v>9</v>
      </c>
      <c r="C1570" s="2060">
        <v>44658</v>
      </c>
      <c r="D1570" s="1989"/>
      <c r="E1570" s="2335"/>
      <c r="F1570" s="2147"/>
      <c r="G1570" s="2061"/>
      <c r="H1570" s="2062" t="str">
        <f>IFERROR(VLOOKUP(F1570,[1]Trainingsarten!$A$9:$K$84,10,FALSE),"")</f>
        <v/>
      </c>
      <c r="I1570" s="2063" t="str">
        <f t="shared" si="238"/>
        <v/>
      </c>
      <c r="J1570" s="2064"/>
      <c r="K1570" s="2065" t="str">
        <f>IFERROR(VLOOKUP(F1570,[1]Trainingsarten!$A$9:$K$84,11,FALSE),"0")</f>
        <v>0</v>
      </c>
      <c r="L1570" s="2066"/>
      <c r="M1570" s="2064"/>
      <c r="N1570" s="1919" t="str">
        <f t="shared" si="221"/>
        <v/>
      </c>
      <c r="O1570" s="2067"/>
      <c r="P1570" s="2068" t="str">
        <f>IFERROR(VLOOKUP(F1570,[1]Trainingsarten!$A$9:$N$84,12,FALSE),"")</f>
        <v/>
      </c>
      <c r="Q1570" s="2069" t="s">
        <v>14</v>
      </c>
      <c r="R1570" s="2070" t="str">
        <f>IFERROR(VLOOKUP(F1570,[1]Trainingsarten!$A$9:$N$84,14,FALSE),"")</f>
        <v/>
      </c>
      <c r="S1570" s="1991" t="str">
        <f t="shared" si="244"/>
        <v/>
      </c>
      <c r="T1570" s="1989">
        <f t="shared" si="227"/>
        <v>50.821401310753224</v>
      </c>
      <c r="U1570" s="1989">
        <f t="shared" si="224"/>
        <v>45.640924263008046</v>
      </c>
      <c r="V1570" s="1989">
        <f t="shared" si="225"/>
        <v>-12.537517324829871</v>
      </c>
      <c r="W1570" s="2071">
        <f t="shared" si="217"/>
        <v>1.1135050863100937</v>
      </c>
      <c r="X1570" s="2140"/>
      <c r="Y1570" s="2141"/>
      <c r="AA1570" s="1990"/>
      <c r="AB1570" s="1991"/>
    </row>
    <row r="1571" spans="2:28" ht="16" thickBot="1" x14ac:dyDescent="0.25">
      <c r="B1571" s="2073">
        <f t="shared" ref="B1571" si="252">SUM(K1567:K1573)</f>
        <v>295</v>
      </c>
      <c r="C1571" s="2060">
        <v>44659</v>
      </c>
      <c r="D1571" s="1989">
        <v>58</v>
      </c>
      <c r="E1571" s="2335" t="s">
        <v>40</v>
      </c>
      <c r="F1571" s="2149" t="s">
        <v>283</v>
      </c>
      <c r="G1571" s="2061">
        <v>3.6469907407407402E-2</v>
      </c>
      <c r="H1571" s="2062">
        <v>10.08</v>
      </c>
      <c r="I1571" s="2063">
        <f t="shared" si="238"/>
        <v>3.6180463697824804E-3</v>
      </c>
      <c r="J1571" s="2064">
        <v>137</v>
      </c>
      <c r="K1571" s="2065">
        <v>68</v>
      </c>
      <c r="L1571" s="2066">
        <v>234</v>
      </c>
      <c r="M1571" s="2064">
        <v>37</v>
      </c>
      <c r="N1571" s="1919">
        <f t="shared" si="221"/>
        <v>1.0917643923240936</v>
      </c>
      <c r="O1571" s="2067" t="s">
        <v>333</v>
      </c>
      <c r="P1571" s="2068">
        <f>IFERROR(VLOOKUP(F1571,[1]Trainingsarten!$A$9:$N$84,12,FALSE),"")</f>
        <v>205</v>
      </c>
      <c r="Q1571" s="2069" t="s">
        <v>14</v>
      </c>
      <c r="R1571" s="2070">
        <f>IFERROR(VLOOKUP(F1571,[1]Trainingsarten!$A$9:$N$84,14,FALSE),"")</f>
        <v>224.4</v>
      </c>
      <c r="S1571" s="1991">
        <f t="shared" si="244"/>
        <v>1.7080291970802919</v>
      </c>
      <c r="T1571" s="1989">
        <f t="shared" si="227"/>
        <v>53.275486837788478</v>
      </c>
      <c r="U1571" s="1989">
        <f t="shared" si="224"/>
        <v>46.1732832091269</v>
      </c>
      <c r="V1571" s="1989">
        <f t="shared" si="225"/>
        <v>-5.1804770477451783</v>
      </c>
      <c r="W1571" s="2071">
        <f t="shared" si="217"/>
        <v>1.153816301008842</v>
      </c>
      <c r="X1571" s="2140"/>
      <c r="Y1571" s="2141"/>
      <c r="AA1571" s="1990"/>
      <c r="AB1571" s="1991"/>
    </row>
    <row r="1572" spans="2:28" ht="16" thickBot="1" x14ac:dyDescent="0.25">
      <c r="B1572" s="2074" t="s">
        <v>27</v>
      </c>
      <c r="C1572" s="2097">
        <v>44660</v>
      </c>
      <c r="D1572" s="60"/>
      <c r="E1572" s="2247"/>
      <c r="F1572" s="2148"/>
      <c r="G1572" s="2098"/>
      <c r="H1572" s="2062" t="str">
        <f>IFERROR(VLOOKUP(F1572,[1]Trainingsarten!$A$9:$K$84,10,FALSE),"")</f>
        <v/>
      </c>
      <c r="I1572" s="2100" t="str">
        <f t="shared" si="238"/>
        <v/>
      </c>
      <c r="J1572" s="545"/>
      <c r="K1572" s="2101" t="str">
        <f>IFERROR(VLOOKUP(F1572,[1]Trainingsarten!$A$9:$K$84,11,FALSE),"0")</f>
        <v>0</v>
      </c>
      <c r="L1572" s="2102"/>
      <c r="M1572" s="545"/>
      <c r="N1572" s="69" t="str">
        <f t="shared" si="221"/>
        <v/>
      </c>
      <c r="O1572" s="2103"/>
      <c r="P1572" s="347" t="str">
        <f>IFERROR(VLOOKUP(F1572,[1]Trainingsarten!$A$9:$N$84,12,FALSE),"")</f>
        <v/>
      </c>
      <c r="Q1572" s="72" t="s">
        <v>14</v>
      </c>
      <c r="R1572" s="2104" t="str">
        <f>IFERROR(VLOOKUP(F1572,[1]Trainingsarten!$A$9:$N$84,14,FALSE),"")</f>
        <v/>
      </c>
      <c r="S1572" s="2012" t="str">
        <f t="shared" si="244"/>
        <v/>
      </c>
      <c r="T1572" s="60">
        <f t="shared" si="227"/>
        <v>45.664703003818694</v>
      </c>
      <c r="U1572" s="60">
        <f t="shared" si="224"/>
        <v>45.073919323195305</v>
      </c>
      <c r="V1572" s="60">
        <f t="shared" si="225"/>
        <v>-7.1022036286615773</v>
      </c>
      <c r="W1572" s="350">
        <f t="shared" si="217"/>
        <v>1.0131069960077639</v>
      </c>
      <c r="X1572" s="2140"/>
      <c r="Y1572" s="2141"/>
      <c r="AA1572" s="1990"/>
      <c r="AB1572" s="1991"/>
    </row>
    <row r="1573" spans="2:28" ht="16" thickBot="1" x14ac:dyDescent="0.25">
      <c r="B1573" s="2143">
        <f t="shared" ref="B1573" si="253">AVERAGE(W1567:W1573)</f>
        <v>1.1387259264268028</v>
      </c>
      <c r="C1573" s="2086">
        <v>44661</v>
      </c>
      <c r="D1573" s="1922">
        <v>59</v>
      </c>
      <c r="E1573" s="2326" t="s">
        <v>40</v>
      </c>
      <c r="F1573" s="2146" t="s">
        <v>283</v>
      </c>
      <c r="G1573" s="2087">
        <v>3.8217592592592588E-2</v>
      </c>
      <c r="H1573" s="2062">
        <v>10.44</v>
      </c>
      <c r="I1573" s="2089">
        <f t="shared" si="238"/>
        <v>3.6606889456506312E-3</v>
      </c>
      <c r="J1573" s="1973">
        <v>136</v>
      </c>
      <c r="K1573" s="2090">
        <v>71</v>
      </c>
      <c r="L1573" s="2091">
        <v>234</v>
      </c>
      <c r="M1573" s="1973">
        <v>35</v>
      </c>
      <c r="N1573" s="1930">
        <f t="shared" si="221"/>
        <v>1.1046320123520328</v>
      </c>
      <c r="O1573" s="2092" t="s">
        <v>334</v>
      </c>
      <c r="P1573" s="2093">
        <f>IFERROR(VLOOKUP(F1573,[1]Trainingsarten!$A$9:$N$84,12,FALSE),"")</f>
        <v>205</v>
      </c>
      <c r="Q1573" s="2094" t="s">
        <v>14</v>
      </c>
      <c r="R1573" s="2095">
        <f>IFERROR(VLOOKUP(F1573,[1]Trainingsarten!$A$9:$N$84,14,FALSE),"")</f>
        <v>224.4</v>
      </c>
      <c r="S1573" s="1932">
        <f t="shared" si="244"/>
        <v>1.7205882352941178</v>
      </c>
      <c r="T1573" s="1922">
        <f t="shared" si="227"/>
        <v>49.28403114613031</v>
      </c>
      <c r="U1573" s="1922">
        <f t="shared" si="224"/>
        <v>45.69120695835732</v>
      </c>
      <c r="V1573" s="1922">
        <f t="shared" si="225"/>
        <v>-0.59078368062338882</v>
      </c>
      <c r="W1573" s="2096">
        <f t="shared" si="217"/>
        <v>1.0786327266654931</v>
      </c>
      <c r="X1573" s="2140"/>
      <c r="Y1573" s="2141"/>
      <c r="AA1573" s="1990"/>
      <c r="AB1573" s="1991"/>
    </row>
    <row r="1574" spans="2:28" ht="16" thickBot="1" x14ac:dyDescent="0.25">
      <c r="B1574" s="1841">
        <f t="shared" ref="B1574" si="254">B1567+1</f>
        <v>15</v>
      </c>
      <c r="C1574" s="2050">
        <v>44662</v>
      </c>
      <c r="D1574" s="1843"/>
      <c r="E1574" s="2322"/>
      <c r="F1574" s="2147"/>
      <c r="G1574" s="2052"/>
      <c r="H1574" s="2053" t="str">
        <f>IFERROR(VLOOKUP(F1574,[1]Trainingsarten!$A$9:$K$84,10,FALSE),"")</f>
        <v/>
      </c>
      <c r="I1574" s="2054" t="str">
        <f t="shared" si="238"/>
        <v/>
      </c>
      <c r="J1574" s="2055"/>
      <c r="K1574" s="2056" t="str">
        <f>IFERROR(VLOOKUP(F1574,[1]Trainingsarten!$A$9:$K$84,11,FALSE),"0")</f>
        <v>0</v>
      </c>
      <c r="L1574" s="2057"/>
      <c r="M1574" s="2055"/>
      <c r="N1574" s="1852" t="str">
        <f t="shared" si="221"/>
        <v/>
      </c>
      <c r="O1574" s="2058"/>
      <c r="P1574" s="1854" t="str">
        <f>IFERROR(VLOOKUP(F1574,[1]Trainingsarten!$A$9:$N$84,12,FALSE),"")</f>
        <v/>
      </c>
      <c r="Q1574" s="1855" t="s">
        <v>14</v>
      </c>
      <c r="R1574" s="2059" t="str">
        <f>IFERROR(VLOOKUP(F1574,[1]Trainingsarten!$A$9:$N$84,14,FALSE),"")</f>
        <v/>
      </c>
      <c r="S1574" s="1856" t="str">
        <f t="shared" si="244"/>
        <v/>
      </c>
      <c r="T1574" s="1843">
        <f t="shared" si="227"/>
        <v>42.243455268111695</v>
      </c>
      <c r="U1574" s="1843">
        <f t="shared" si="224"/>
        <v>44.603321078396434</v>
      </c>
      <c r="V1574" s="1843">
        <f t="shared" si="225"/>
        <v>-3.5928241877729903</v>
      </c>
      <c r="W1574" s="2042">
        <f t="shared" si="217"/>
        <v>0.94709215024287197</v>
      </c>
      <c r="X1574" s="2140"/>
      <c r="Y1574" s="2141"/>
      <c r="AA1574" s="1990"/>
      <c r="AB1574" s="1991"/>
    </row>
    <row r="1575" spans="2:28" x14ac:dyDescent="0.2">
      <c r="B1575" s="1859" t="s">
        <v>26</v>
      </c>
      <c r="C1575" s="2060">
        <v>44663</v>
      </c>
      <c r="D1575" s="1989">
        <v>60</v>
      </c>
      <c r="E1575" s="2335" t="s">
        <v>40</v>
      </c>
      <c r="F1575" s="2147" t="s">
        <v>283</v>
      </c>
      <c r="G1575" s="2061">
        <v>3.7974537037037036E-2</v>
      </c>
      <c r="H1575" s="2062">
        <v>10.33</v>
      </c>
      <c r="I1575" s="2063">
        <f t="shared" si="238"/>
        <v>3.6761410490839339E-3</v>
      </c>
      <c r="J1575" s="2064">
        <v>142</v>
      </c>
      <c r="K1575" s="2065">
        <v>69</v>
      </c>
      <c r="L1575" s="2066">
        <v>231</v>
      </c>
      <c r="M1575" s="2064">
        <v>35</v>
      </c>
      <c r="N1575" s="1919">
        <f t="shared" si="221"/>
        <v>1.0950730375229372</v>
      </c>
      <c r="O1575" s="2067" t="s">
        <v>302</v>
      </c>
      <c r="P1575" s="2068">
        <f>IFERROR(VLOOKUP(F1575,[1]Trainingsarten!$A$9:$N$84,12,FALSE),"")</f>
        <v>205</v>
      </c>
      <c r="Q1575" s="2069" t="s">
        <v>14</v>
      </c>
      <c r="R1575" s="2070">
        <f>IFERROR(VLOOKUP(F1575,[1]Trainingsarten!$A$9:$N$84,14,FALSE),"")</f>
        <v>224.4</v>
      </c>
      <c r="S1575" s="1991">
        <f t="shared" si="244"/>
        <v>1.6267605633802817</v>
      </c>
      <c r="T1575" s="1989">
        <f t="shared" si="227"/>
        <v>46.065818801238599</v>
      </c>
      <c r="U1575" s="1989">
        <f t="shared" si="224"/>
        <v>45.184194386053662</v>
      </c>
      <c r="V1575" s="1989">
        <f t="shared" si="225"/>
        <v>2.3598658102847381</v>
      </c>
      <c r="W1575" s="2071">
        <f t="shared" si="217"/>
        <v>1.019511787853344</v>
      </c>
      <c r="X1575" s="2140"/>
      <c r="Y1575" s="2141"/>
      <c r="AA1575" s="1990"/>
      <c r="AB1575" s="1991"/>
    </row>
    <row r="1576" spans="2:28" ht="16" thickBot="1" x14ac:dyDescent="0.25">
      <c r="B1576" s="33">
        <f t="shared" ref="B1576" si="255">SUM(H1574:H1580)</f>
        <v>30.020000000000003</v>
      </c>
      <c r="C1576" s="2060">
        <v>44664</v>
      </c>
      <c r="D1576" s="1989"/>
      <c r="E1576" s="2335"/>
      <c r="F1576" s="2147"/>
      <c r="G1576" s="2061"/>
      <c r="H1576" s="2062" t="str">
        <f>IFERROR(VLOOKUP(F1576,[1]Trainingsarten!$A$9:$K$84,10,FALSE),"")</f>
        <v/>
      </c>
      <c r="I1576" s="2063" t="str">
        <f t="shared" si="238"/>
        <v/>
      </c>
      <c r="J1576" s="2064"/>
      <c r="K1576" s="2065" t="str">
        <f>IFERROR(VLOOKUP(F1576,[1]Trainingsarten!$A$9:$K$84,11,FALSE),"0")</f>
        <v>0</v>
      </c>
      <c r="L1576" s="2066"/>
      <c r="M1576" s="2064"/>
      <c r="N1576" s="1919" t="str">
        <f t="shared" si="221"/>
        <v/>
      </c>
      <c r="O1576" s="2067"/>
      <c r="P1576" s="2068" t="str">
        <f>IFERROR(VLOOKUP(F1576,[1]Trainingsarten!$A$9:$N$84,12,FALSE),"")</f>
        <v/>
      </c>
      <c r="Q1576" s="2069" t="s">
        <v>14</v>
      </c>
      <c r="R1576" s="2070" t="str">
        <f>IFERROR(VLOOKUP(F1576,[1]Trainingsarten!$A$9:$N$84,14,FALSE),"")</f>
        <v/>
      </c>
      <c r="S1576" s="1991" t="str">
        <f t="shared" si="244"/>
        <v/>
      </c>
      <c r="T1576" s="1989">
        <f t="shared" si="227"/>
        <v>39.484987543918798</v>
      </c>
      <c r="U1576" s="1989">
        <f t="shared" si="224"/>
        <v>44.108380234004763</v>
      </c>
      <c r="V1576" s="1989">
        <f t="shared" si="225"/>
        <v>-0.8816244151849375</v>
      </c>
      <c r="W1576" s="2071">
        <f t="shared" si="217"/>
        <v>0.89518108201757041</v>
      </c>
      <c r="X1576" s="2140"/>
      <c r="Y1576" s="2141"/>
      <c r="AA1576" s="1990"/>
      <c r="AB1576" s="1991"/>
    </row>
    <row r="1577" spans="2:28" x14ac:dyDescent="0.2">
      <c r="B1577" s="2072" t="s">
        <v>9</v>
      </c>
      <c r="C1577" s="2060">
        <v>44665</v>
      </c>
      <c r="D1577" s="1989">
        <v>61</v>
      </c>
      <c r="E1577" s="2335" t="s">
        <v>40</v>
      </c>
      <c r="F1577" s="2147" t="s">
        <v>283</v>
      </c>
      <c r="G1577" s="2061">
        <v>3.8437499999999999E-2</v>
      </c>
      <c r="H1577" s="2062">
        <v>10.09</v>
      </c>
      <c r="I1577" s="2063">
        <f t="shared" si="238"/>
        <v>3.8094648166501488E-3</v>
      </c>
      <c r="J1577" s="2064">
        <v>139</v>
      </c>
      <c r="K1577" s="2065">
        <v>66</v>
      </c>
      <c r="L1577" s="2066">
        <v>225</v>
      </c>
      <c r="M1577" s="2064">
        <v>33</v>
      </c>
      <c r="N1577" s="1919">
        <f t="shared" si="221"/>
        <v>1.1053133736668492</v>
      </c>
      <c r="O1577" s="2067" t="s">
        <v>310</v>
      </c>
      <c r="P1577" s="2068">
        <f>IFERROR(VLOOKUP(F1577,[1]Trainingsarten!$A$9:$N$84,12,FALSE),"")</f>
        <v>205</v>
      </c>
      <c r="Q1577" s="2069" t="s">
        <v>14</v>
      </c>
      <c r="R1577" s="2070">
        <f>IFERROR(VLOOKUP(F1577,[1]Trainingsarten!$A$9:$N$84,14,FALSE),"")</f>
        <v>224.4</v>
      </c>
      <c r="S1577" s="1991">
        <f t="shared" si="244"/>
        <v>1.6187050359712229</v>
      </c>
      <c r="T1577" s="1989">
        <f t="shared" si="227"/>
        <v>43.272846466216116</v>
      </c>
      <c r="U1577" s="1989">
        <f t="shared" si="224"/>
        <v>44.629609276052271</v>
      </c>
      <c r="V1577" s="1989">
        <f t="shared" si="225"/>
        <v>4.6233926900859643</v>
      </c>
      <c r="W1577" s="2071">
        <f t="shared" ref="W1577:W1640" si="256">T1577/U1577</f>
        <v>0.96959949164143411</v>
      </c>
      <c r="X1577" s="2140"/>
      <c r="Y1577" s="2141"/>
      <c r="AA1577" s="1990"/>
      <c r="AB1577" s="1991"/>
    </row>
    <row r="1578" spans="2:28" ht="16" thickBot="1" x14ac:dyDescent="0.25">
      <c r="B1578" s="2073">
        <f t="shared" ref="B1578" si="257">SUM(K1574:K1580)</f>
        <v>198</v>
      </c>
      <c r="C1578" s="2060">
        <v>44666</v>
      </c>
      <c r="D1578" s="1989"/>
      <c r="E1578" s="2335"/>
      <c r="F1578" s="2147"/>
      <c r="G1578" s="2061"/>
      <c r="H1578" s="2062" t="str">
        <f>IFERROR(VLOOKUP(F1578,[1]Trainingsarten!$A$9:$K$84,10,FALSE),"")</f>
        <v/>
      </c>
      <c r="I1578" s="2063" t="str">
        <f t="shared" si="238"/>
        <v/>
      </c>
      <c r="J1578" s="2064"/>
      <c r="K1578" s="2065" t="str">
        <f>IFERROR(VLOOKUP(F1578,[1]Trainingsarten!$A$9:$K$84,11,FALSE),"0")</f>
        <v>0</v>
      </c>
      <c r="L1578" s="2066"/>
      <c r="M1578" s="2064"/>
      <c r="N1578" s="1919" t="str">
        <f t="shared" si="221"/>
        <v/>
      </c>
      <c r="O1578" s="2067"/>
      <c r="P1578" s="2068" t="str">
        <f>IFERROR(VLOOKUP(F1578,[1]Trainingsarten!$A$9:$N$84,12,FALSE),"")</f>
        <v/>
      </c>
      <c r="Q1578" s="2069" t="s">
        <v>14</v>
      </c>
      <c r="R1578" s="2070" t="str">
        <f>IFERROR(VLOOKUP(F1578,[1]Trainingsarten!$A$9:$N$84,14,FALSE),"")</f>
        <v/>
      </c>
      <c r="S1578" s="1991" t="str">
        <f t="shared" si="244"/>
        <v/>
      </c>
      <c r="T1578" s="1989">
        <f t="shared" si="227"/>
        <v>37.091011256756673</v>
      </c>
      <c r="U1578" s="1989">
        <f t="shared" si="224"/>
        <v>43.566999531384361</v>
      </c>
      <c r="V1578" s="1989">
        <f t="shared" si="225"/>
        <v>1.3567628098361553</v>
      </c>
      <c r="W1578" s="2071">
        <f t="shared" si="256"/>
        <v>0.85135565119735679</v>
      </c>
      <c r="X1578" s="2140"/>
      <c r="Y1578" s="2141"/>
      <c r="AA1578" s="1990"/>
      <c r="AB1578" s="1991"/>
    </row>
    <row r="1579" spans="2:28" x14ac:dyDescent="0.2">
      <c r="B1579" s="2074" t="s">
        <v>27</v>
      </c>
      <c r="C1579" s="2097">
        <v>44667</v>
      </c>
      <c r="D1579" s="60">
        <v>62</v>
      </c>
      <c r="E1579" s="2247" t="s">
        <v>40</v>
      </c>
      <c r="F1579" s="2147" t="s">
        <v>283</v>
      </c>
      <c r="G1579" s="2098">
        <v>3.6354166666666667E-2</v>
      </c>
      <c r="H1579" s="2062">
        <v>9.6</v>
      </c>
      <c r="I1579" s="2063">
        <f t="shared" si="238"/>
        <v>3.7868923611111111E-3</v>
      </c>
      <c r="J1579" s="545">
        <v>129</v>
      </c>
      <c r="K1579" s="2101">
        <v>63</v>
      </c>
      <c r="L1579" s="2102">
        <v>225</v>
      </c>
      <c r="M1579" s="545">
        <v>69</v>
      </c>
      <c r="N1579" s="69">
        <f t="shared" si="221"/>
        <v>1.0987639925373134</v>
      </c>
      <c r="O1579" s="2103" t="s">
        <v>334</v>
      </c>
      <c r="P1579" s="347">
        <f>IFERROR(VLOOKUP(F1579,[1]Trainingsarten!$A$9:$N$84,12,FALSE),"")</f>
        <v>205</v>
      </c>
      <c r="Q1579" s="72" t="s">
        <v>14</v>
      </c>
      <c r="R1579" s="2104">
        <f>IFERROR(VLOOKUP(F1579,[1]Trainingsarten!$A$9:$N$84,14,FALSE),"")</f>
        <v>224.4</v>
      </c>
      <c r="S1579" s="2012">
        <f t="shared" si="244"/>
        <v>1.7441860465116279</v>
      </c>
      <c r="T1579" s="60">
        <f t="shared" si="227"/>
        <v>40.79229536293429</v>
      </c>
      <c r="U1579" s="60">
        <f t="shared" si="224"/>
        <v>44.029690018732353</v>
      </c>
      <c r="V1579" s="60">
        <f t="shared" si="225"/>
        <v>6.4759882746276887</v>
      </c>
      <c r="W1579" s="350">
        <f t="shared" si="256"/>
        <v>0.9264724631397423</v>
      </c>
      <c r="X1579" s="2140"/>
      <c r="Y1579" s="2141"/>
      <c r="AA1579" s="1990"/>
      <c r="AB1579" s="1991"/>
    </row>
    <row r="1580" spans="2:28" ht="16" thickBot="1" x14ac:dyDescent="0.25">
      <c r="B1580" s="2143">
        <f t="shared" ref="B1580" si="258">AVERAGE(W1574:W1580)</f>
        <v>0.91752866321538595</v>
      </c>
      <c r="C1580" s="2086">
        <v>44668</v>
      </c>
      <c r="D1580" s="1922"/>
      <c r="E1580" s="2326"/>
      <c r="F1580" s="2147"/>
      <c r="G1580" s="2087"/>
      <c r="H1580" s="2088" t="str">
        <f>IFERROR(VLOOKUP(F1580,[1]Trainingsarten!$A$9:$K$84,10,FALSE),"")</f>
        <v/>
      </c>
      <c r="I1580" s="2089" t="str">
        <f t="shared" si="238"/>
        <v/>
      </c>
      <c r="J1580" s="1973"/>
      <c r="K1580" s="2090" t="str">
        <f>IFERROR(VLOOKUP(F1580,[1]Trainingsarten!$A$9:$K$84,11,FALSE),"0")</f>
        <v>0</v>
      </c>
      <c r="L1580" s="2091"/>
      <c r="M1580" s="1973"/>
      <c r="N1580" s="1930" t="str">
        <f t="shared" si="221"/>
        <v/>
      </c>
      <c r="O1580" s="2092"/>
      <c r="P1580" s="2093" t="str">
        <f>IFERROR(VLOOKUP(F1580,[1]Trainingsarten!$A$9:$N$84,12,FALSE),"")</f>
        <v/>
      </c>
      <c r="Q1580" s="2094" t="s">
        <v>14</v>
      </c>
      <c r="R1580" s="2095" t="str">
        <f>IFERROR(VLOOKUP(F1580,[1]Trainingsarten!$A$9:$N$84,14,FALSE),"")</f>
        <v/>
      </c>
      <c r="S1580" s="1932" t="str">
        <f t="shared" si="244"/>
        <v/>
      </c>
      <c r="T1580" s="1922">
        <f t="shared" si="227"/>
        <v>34.964824596800817</v>
      </c>
      <c r="U1580" s="1922">
        <f t="shared" si="224"/>
        <v>42.981364065905389</v>
      </c>
      <c r="V1580" s="1922">
        <f t="shared" si="225"/>
        <v>3.2373946557980631</v>
      </c>
      <c r="W1580" s="2096">
        <f t="shared" si="256"/>
        <v>0.81348801641538349</v>
      </c>
      <c r="X1580" s="2140"/>
      <c r="Y1580" s="2141"/>
      <c r="AA1580" s="1990"/>
      <c r="AB1580" s="1991"/>
    </row>
    <row r="1581" spans="2:28" ht="16" thickBot="1" x14ac:dyDescent="0.25">
      <c r="B1581" s="1841">
        <f t="shared" ref="B1581" si="259">B1574+1</f>
        <v>16</v>
      </c>
      <c r="C1581" s="2050">
        <v>44669</v>
      </c>
      <c r="D1581" s="1843"/>
      <c r="E1581" s="2322"/>
      <c r="F1581" s="2147"/>
      <c r="G1581" s="2052"/>
      <c r="H1581" s="2053" t="str">
        <f>IFERROR(VLOOKUP(F1581,[1]Trainingsarten!$A$9:$K$84,10,FALSE),"")</f>
        <v/>
      </c>
      <c r="I1581" s="2054" t="str">
        <f t="shared" si="238"/>
        <v/>
      </c>
      <c r="J1581" s="2055"/>
      <c r="K1581" s="2056" t="str">
        <f>IFERROR(VLOOKUP(F1581,[1]Trainingsarten!$A$9:$K$84,11,FALSE),"0")</f>
        <v>0</v>
      </c>
      <c r="L1581" s="2057"/>
      <c r="M1581" s="2055"/>
      <c r="N1581" s="1852" t="str">
        <f t="shared" si="221"/>
        <v/>
      </c>
      <c r="O1581" s="2058"/>
      <c r="P1581" s="1854" t="str">
        <f>IFERROR(VLOOKUP(F1581,[1]Trainingsarten!$A$9:$N$84,12,FALSE),"")</f>
        <v/>
      </c>
      <c r="Q1581" s="1855" t="s">
        <v>14</v>
      </c>
      <c r="R1581" s="2059" t="str">
        <f>IFERROR(VLOOKUP(F1581,[1]Trainingsarten!$A$9:$N$84,14,FALSE),"")</f>
        <v/>
      </c>
      <c r="S1581" s="1856" t="str">
        <f t="shared" si="244"/>
        <v/>
      </c>
      <c r="T1581" s="1843">
        <f t="shared" si="227"/>
        <v>29.969849654400701</v>
      </c>
      <c r="U1581" s="1843">
        <f t="shared" si="224"/>
        <v>41.957998254812402</v>
      </c>
      <c r="V1581" s="1843">
        <f t="shared" si="225"/>
        <v>8.0165394691045719</v>
      </c>
      <c r="W1581" s="2042">
        <f t="shared" si="256"/>
        <v>0.71428216075497086</v>
      </c>
      <c r="X1581" s="2140"/>
      <c r="Y1581" s="2141"/>
      <c r="AA1581" s="1990"/>
      <c r="AB1581" s="1991"/>
    </row>
    <row r="1582" spans="2:28" x14ac:dyDescent="0.2">
      <c r="B1582" s="1859" t="s">
        <v>26</v>
      </c>
      <c r="C1582" s="2060">
        <v>44670</v>
      </c>
      <c r="D1582" s="1989">
        <v>63</v>
      </c>
      <c r="E1582" s="2335" t="s">
        <v>40</v>
      </c>
      <c r="F1582" s="2146" t="s">
        <v>283</v>
      </c>
      <c r="G1582" s="2061">
        <v>3.8854166666666669E-2</v>
      </c>
      <c r="H1582" s="2062">
        <v>10.77</v>
      </c>
      <c r="I1582" s="2063">
        <f t="shared" si="238"/>
        <v>3.6076292169606936E-3</v>
      </c>
      <c r="J1582" s="2064">
        <v>140</v>
      </c>
      <c r="K1582" s="2065">
        <v>74</v>
      </c>
      <c r="L1582" s="2066">
        <v>236</v>
      </c>
      <c r="M1582" s="2064">
        <v>39</v>
      </c>
      <c r="N1582" s="1919">
        <f t="shared" ref="N1582:N1645" si="260">IFERROR((L1582/67)/(1/(I1582*24)/3.6),"")</f>
        <v>1.0979254147091839</v>
      </c>
      <c r="O1582" s="2067" t="s">
        <v>333</v>
      </c>
      <c r="P1582" s="2068">
        <f>IFERROR(VLOOKUP(F1582,[1]Trainingsarten!$A$9:$N$84,12,FALSE),"")</f>
        <v>205</v>
      </c>
      <c r="Q1582" s="2069" t="s">
        <v>14</v>
      </c>
      <c r="R1582" s="2070">
        <f>IFERROR(VLOOKUP(F1582,[1]Trainingsarten!$A$9:$N$84,14,FALSE),"")</f>
        <v>224.4</v>
      </c>
      <c r="S1582" s="1991">
        <f t="shared" si="244"/>
        <v>1.6857142857142857</v>
      </c>
      <c r="T1582" s="1989">
        <f t="shared" si="227"/>
        <v>36.259871132343456</v>
      </c>
      <c r="U1582" s="1989">
        <f t="shared" si="224"/>
        <v>42.720903058269251</v>
      </c>
      <c r="V1582" s="1989">
        <f t="shared" si="225"/>
        <v>11.988148600411701</v>
      </c>
      <c r="W1582" s="2071">
        <f t="shared" si="256"/>
        <v>0.84876181299086162</v>
      </c>
      <c r="X1582" s="2140"/>
      <c r="Y1582" s="2141"/>
      <c r="AA1582" s="1990"/>
      <c r="AB1582" s="1991"/>
    </row>
    <row r="1583" spans="2:28" ht="16" thickBot="1" x14ac:dyDescent="0.25">
      <c r="B1583" s="33">
        <f t="shared" ref="B1583" si="261">SUM(H1581:H1587)</f>
        <v>38.42</v>
      </c>
      <c r="C1583" s="2060">
        <v>44671</v>
      </c>
      <c r="D1583" s="1989"/>
      <c r="E1583" s="2335"/>
      <c r="F1583" s="2147"/>
      <c r="G1583" s="2061"/>
      <c r="H1583" s="2062" t="str">
        <f>IFERROR(VLOOKUP(F1583,[1]Trainingsarten!$A$9:$K$84,10,FALSE),"")</f>
        <v/>
      </c>
      <c r="I1583" s="2063" t="str">
        <f t="shared" si="238"/>
        <v/>
      </c>
      <c r="J1583" s="2064"/>
      <c r="K1583" s="2065" t="str">
        <f>IFERROR(VLOOKUP(F1583,[1]Trainingsarten!$A$9:$K$84,11,FALSE),"0")</f>
        <v>0</v>
      </c>
      <c r="L1583" s="2066"/>
      <c r="M1583" s="2064"/>
      <c r="N1583" s="1919" t="str">
        <f t="shared" si="260"/>
        <v/>
      </c>
      <c r="O1583" s="2067"/>
      <c r="P1583" s="2068" t="str">
        <f>IFERROR(VLOOKUP(F1583,[1]Trainingsarten!$A$9:$N$84,12,FALSE),"")</f>
        <v/>
      </c>
      <c r="Q1583" s="2069" t="s">
        <v>14</v>
      </c>
      <c r="R1583" s="2070" t="str">
        <f>IFERROR(VLOOKUP(F1583,[1]Trainingsarten!$A$9:$N$84,14,FALSE),"")</f>
        <v/>
      </c>
      <c r="S1583" s="1991" t="str">
        <f t="shared" si="244"/>
        <v/>
      </c>
      <c r="T1583" s="1989">
        <f t="shared" si="227"/>
        <v>31.079889542008676</v>
      </c>
      <c r="U1583" s="1989">
        <f t="shared" si="224"/>
        <v>41.703738699739027</v>
      </c>
      <c r="V1583" s="1989">
        <f t="shared" si="225"/>
        <v>6.4610319259257949</v>
      </c>
      <c r="W1583" s="2071">
        <f t="shared" si="256"/>
        <v>0.7452542748212444</v>
      </c>
      <c r="X1583" s="2140"/>
      <c r="Y1583" s="2141"/>
      <c r="AA1583" s="1990"/>
      <c r="AB1583" s="1991"/>
    </row>
    <row r="1584" spans="2:28" x14ac:dyDescent="0.2">
      <c r="B1584" s="2072" t="s">
        <v>9</v>
      </c>
      <c r="C1584" s="2060">
        <v>44672</v>
      </c>
      <c r="D1584" s="1989">
        <v>64</v>
      </c>
      <c r="E1584" s="2335" t="s">
        <v>40</v>
      </c>
      <c r="F1584" s="2145" t="s">
        <v>283</v>
      </c>
      <c r="G1584" s="2061">
        <v>3.7766203703703705E-2</v>
      </c>
      <c r="H1584" s="2062">
        <v>10.3</v>
      </c>
      <c r="I1584" s="2063">
        <f t="shared" si="238"/>
        <v>3.6666217188061848E-3</v>
      </c>
      <c r="J1584" s="2064">
        <v>134</v>
      </c>
      <c r="K1584" s="2065">
        <v>69</v>
      </c>
      <c r="L1584" s="2066">
        <v>231</v>
      </c>
      <c r="M1584" s="2064">
        <v>30</v>
      </c>
      <c r="N1584" s="1919">
        <f t="shared" si="260"/>
        <v>1.0922373569047965</v>
      </c>
      <c r="O1584" s="2067" t="s">
        <v>334</v>
      </c>
      <c r="P1584" s="2068">
        <f>IFERROR(VLOOKUP(F1584,[1]Trainingsarten!$A$9:$N$84,12,FALSE),"")</f>
        <v>205</v>
      </c>
      <c r="Q1584" s="2069" t="s">
        <v>14</v>
      </c>
      <c r="R1584" s="2070">
        <f>IFERROR(VLOOKUP(F1584,[1]Trainingsarten!$A$9:$N$84,14,FALSE),"")</f>
        <v>224.4</v>
      </c>
      <c r="S1584" s="1991">
        <f t="shared" si="244"/>
        <v>1.7238805970149254</v>
      </c>
      <c r="T1584" s="1989">
        <f t="shared" si="227"/>
        <v>36.497048178864581</v>
      </c>
      <c r="U1584" s="1989">
        <f t="shared" si="224"/>
        <v>42.353649683078572</v>
      </c>
      <c r="V1584" s="1989">
        <f t="shared" si="225"/>
        <v>10.623849157730351</v>
      </c>
      <c r="W1584" s="2071">
        <f t="shared" si="256"/>
        <v>0.86172144436105436</v>
      </c>
      <c r="X1584" s="2140"/>
      <c r="Y1584" s="2141"/>
      <c r="AA1584" s="1990"/>
      <c r="AB1584" s="1991"/>
    </row>
    <row r="1585" spans="2:28" ht="16" thickBot="1" x14ac:dyDescent="0.25">
      <c r="B1585" s="2073">
        <f t="shared" ref="B1585" si="262">SUM(K1581:K1587)</f>
        <v>260</v>
      </c>
      <c r="C1585" s="2060">
        <v>44673</v>
      </c>
      <c r="D1585" s="1989"/>
      <c r="E1585" s="2335"/>
      <c r="F1585" s="2142"/>
      <c r="G1585" s="2061"/>
      <c r="H1585" s="2062" t="str">
        <f>IFERROR(VLOOKUP(F1585,[1]Trainingsarten!$A$9:$K$84,10,FALSE),"")</f>
        <v/>
      </c>
      <c r="I1585" s="2063" t="str">
        <f t="shared" si="238"/>
        <v/>
      </c>
      <c r="J1585" s="2064"/>
      <c r="K1585" s="2065" t="str">
        <f>IFERROR(VLOOKUP(F1585,[1]Trainingsarten!$A$9:$K$84,11,FALSE),"0")</f>
        <v>0</v>
      </c>
      <c r="L1585" s="2066"/>
      <c r="M1585" s="2064"/>
      <c r="N1585" s="1919" t="str">
        <f t="shared" si="260"/>
        <v/>
      </c>
      <c r="O1585" s="2067"/>
      <c r="P1585" s="2068" t="str">
        <f>IFERROR(VLOOKUP(F1585,[1]Trainingsarten!$A$9:$N$84,12,FALSE),"")</f>
        <v/>
      </c>
      <c r="Q1585" s="2069" t="s">
        <v>14</v>
      </c>
      <c r="R1585" s="2070" t="str">
        <f>IFERROR(VLOOKUP(F1585,[1]Trainingsarten!$A$9:$N$84,14,FALSE),"")</f>
        <v/>
      </c>
      <c r="S1585" s="1991" t="str">
        <f t="shared" si="244"/>
        <v/>
      </c>
      <c r="T1585" s="1989">
        <f t="shared" si="227"/>
        <v>31.283184153312497</v>
      </c>
      <c r="U1585" s="1989">
        <f t="shared" si="224"/>
        <v>41.345229452529082</v>
      </c>
      <c r="V1585" s="1989">
        <f t="shared" si="225"/>
        <v>5.8566015042139909</v>
      </c>
      <c r="W1585" s="2071">
        <f t="shared" si="256"/>
        <v>0.75663346334141357</v>
      </c>
      <c r="X1585" s="2140"/>
      <c r="Y1585" s="2141"/>
      <c r="AA1585" s="1990"/>
      <c r="AB1585" s="1991"/>
    </row>
    <row r="1586" spans="2:28" x14ac:dyDescent="0.2">
      <c r="B1586" s="2074" t="s">
        <v>27</v>
      </c>
      <c r="C1586" s="2097">
        <v>44674</v>
      </c>
      <c r="D1586" s="60">
        <v>65</v>
      </c>
      <c r="E1586" s="2247" t="s">
        <v>40</v>
      </c>
      <c r="F1586" s="2147" t="s">
        <v>292</v>
      </c>
      <c r="G1586" s="2098">
        <v>6.3796296296296295E-2</v>
      </c>
      <c r="H1586" s="2099">
        <v>17.350000000000001</v>
      </c>
      <c r="I1586" s="2100">
        <f t="shared" si="238"/>
        <v>3.6770199594407084E-3</v>
      </c>
      <c r="J1586" s="545">
        <v>137</v>
      </c>
      <c r="K1586" s="2101">
        <v>117</v>
      </c>
      <c r="L1586" s="2102">
        <v>231</v>
      </c>
      <c r="M1586" s="545">
        <v>69</v>
      </c>
      <c r="N1586" s="69">
        <f t="shared" si="260"/>
        <v>1.0953348531119618</v>
      </c>
      <c r="O1586" s="2103" t="s">
        <v>329</v>
      </c>
      <c r="P1586" s="347">
        <f>IFERROR(VLOOKUP(F1586,[1]Trainingsarten!$A$9:$N$84,12,FALSE),"")</f>
        <v>205</v>
      </c>
      <c r="Q1586" s="72" t="s">
        <v>14</v>
      </c>
      <c r="R1586" s="2104">
        <f>IFERROR(VLOOKUP(F1586,[1]Trainingsarten!$A$9:$N$84,14,FALSE),"")</f>
        <v>224.4</v>
      </c>
      <c r="S1586" s="2012">
        <f t="shared" si="244"/>
        <v>1.6861313868613139</v>
      </c>
      <c r="T1586" s="60">
        <f t="shared" si="227"/>
        <v>43.528443559982136</v>
      </c>
      <c r="U1586" s="60">
        <f t="shared" si="224"/>
        <v>43.146533513183151</v>
      </c>
      <c r="V1586" s="60">
        <f t="shared" si="225"/>
        <v>10.062045299216585</v>
      </c>
      <c r="W1586" s="350">
        <f t="shared" si="256"/>
        <v>1.0088514653600686</v>
      </c>
      <c r="X1586" s="2140"/>
      <c r="Y1586" s="2141"/>
      <c r="AA1586" s="1990"/>
      <c r="AB1586" s="1991"/>
    </row>
    <row r="1587" spans="2:28" ht="16" thickBot="1" x14ac:dyDescent="0.25">
      <c r="B1587" s="2143">
        <f t="shared" ref="B1587" si="263">AVERAGE(W1581:W1587)</f>
        <v>0.83161791721176515</v>
      </c>
      <c r="C1587" s="2086">
        <v>44675</v>
      </c>
      <c r="D1587" s="1922"/>
      <c r="E1587" s="2326"/>
      <c r="F1587" s="2147"/>
      <c r="G1587" s="2087"/>
      <c r="H1587" s="2088" t="str">
        <f>IFERROR(VLOOKUP(F1587,[1]Trainingsarten!$A$9:$K$84,10,FALSE),"")</f>
        <v/>
      </c>
      <c r="I1587" s="2089" t="str">
        <f t="shared" si="238"/>
        <v/>
      </c>
      <c r="J1587" s="1973"/>
      <c r="K1587" s="2090" t="str">
        <f>IFERROR(VLOOKUP(F1587,[1]Trainingsarten!$A$9:$K$84,11,FALSE),"0")</f>
        <v>0</v>
      </c>
      <c r="L1587" s="2091"/>
      <c r="M1587" s="1973"/>
      <c r="N1587" s="1930" t="str">
        <f t="shared" si="260"/>
        <v/>
      </c>
      <c r="O1587" s="2092"/>
      <c r="P1587" s="2093" t="str">
        <f>IFERROR(VLOOKUP(F1587,[1]Trainingsarten!$A$9:$N$84,12,FALSE),"")</f>
        <v/>
      </c>
      <c r="Q1587" s="2094" t="s">
        <v>14</v>
      </c>
      <c r="R1587" s="2095" t="str">
        <f>IFERROR(VLOOKUP(F1587,[1]Trainingsarten!$A$9:$N$84,14,FALSE),"")</f>
        <v/>
      </c>
      <c r="S1587" s="1932" t="str">
        <f t="shared" si="244"/>
        <v/>
      </c>
      <c r="T1587" s="1922">
        <f t="shared" si="227"/>
        <v>37.310094479984691</v>
      </c>
      <c r="U1587" s="1922">
        <f t="shared" si="224"/>
        <v>42.119235096202601</v>
      </c>
      <c r="V1587" s="1922">
        <f t="shared" si="225"/>
        <v>-0.38191004679898555</v>
      </c>
      <c r="W1587" s="2096">
        <f t="shared" si="256"/>
        <v>0.88582079885274334</v>
      </c>
      <c r="X1587" s="2140"/>
      <c r="Y1587" s="2141"/>
      <c r="AA1587" s="1990"/>
      <c r="AB1587" s="1991"/>
    </row>
    <row r="1588" spans="2:28" ht="16" thickBot="1" x14ac:dyDescent="0.25">
      <c r="B1588" s="1841">
        <f t="shared" ref="B1588" si="264">B1581+1</f>
        <v>17</v>
      </c>
      <c r="C1588" s="2050">
        <v>44676</v>
      </c>
      <c r="D1588" s="1843">
        <v>66</v>
      </c>
      <c r="E1588" s="2322" t="s">
        <v>40</v>
      </c>
      <c r="F1588" s="2150" t="s">
        <v>283</v>
      </c>
      <c r="G1588" s="2052">
        <v>3.9583333333333331E-2</v>
      </c>
      <c r="H1588" s="2053">
        <v>11.29</v>
      </c>
      <c r="I1588" s="2054">
        <f t="shared" si="238"/>
        <v>3.5060525538824919E-3</v>
      </c>
      <c r="J1588" s="2055">
        <v>138</v>
      </c>
      <c r="K1588" s="2056">
        <v>79</v>
      </c>
      <c r="L1588" s="2057">
        <v>241</v>
      </c>
      <c r="M1588" s="2055">
        <v>35</v>
      </c>
      <c r="N1588" s="1852">
        <f t="shared" si="260"/>
        <v>1.0896183387755642</v>
      </c>
      <c r="O1588" s="2058" t="s">
        <v>334</v>
      </c>
      <c r="P1588" s="1854">
        <f>IFERROR(VLOOKUP(F1588,[1]Trainingsarten!$A$9:$N$84,12,FALSE),"")</f>
        <v>205</v>
      </c>
      <c r="Q1588" s="1855" t="s">
        <v>14</v>
      </c>
      <c r="R1588" s="2059">
        <f>IFERROR(VLOOKUP(F1588,[1]Trainingsarten!$A$9:$N$84,14,FALSE),"")</f>
        <v>224.4</v>
      </c>
      <c r="S1588" s="1856">
        <f t="shared" si="244"/>
        <v>1.7463768115942029</v>
      </c>
      <c r="T1588" s="1843">
        <f t="shared" si="227"/>
        <v>43.265795268558307</v>
      </c>
      <c r="U1588" s="1843">
        <f t="shared" si="224"/>
        <v>42.997348546293019</v>
      </c>
      <c r="V1588" s="1843">
        <f t="shared" si="225"/>
        <v>4.8091406162179098</v>
      </c>
      <c r="W1588" s="2042">
        <f t="shared" si="256"/>
        <v>1.0062433320039785</v>
      </c>
      <c r="X1588" s="2140"/>
      <c r="Y1588" s="2141"/>
      <c r="AA1588" s="1990"/>
      <c r="AB1588" s="1991"/>
    </row>
    <row r="1589" spans="2:28" x14ac:dyDescent="0.2">
      <c r="B1589" s="1859" t="s">
        <v>26</v>
      </c>
      <c r="C1589" s="2060">
        <v>44677</v>
      </c>
      <c r="D1589" s="1989"/>
      <c r="E1589" s="2335"/>
      <c r="F1589" s="2151"/>
      <c r="G1589" s="2061"/>
      <c r="H1589" s="2062" t="str">
        <f>IFERROR(VLOOKUP(F1589,[1]Trainingsarten!$A$9:$K$84,10,FALSE),"")</f>
        <v/>
      </c>
      <c r="I1589" s="2063" t="str">
        <f t="shared" si="238"/>
        <v/>
      </c>
      <c r="J1589" s="2064"/>
      <c r="K1589" s="2065" t="str">
        <f>IFERROR(VLOOKUP(F1589,[1]Trainingsarten!$A$9:$K$84,11,FALSE),"0")</f>
        <v>0</v>
      </c>
      <c r="L1589" s="2066"/>
      <c r="M1589" s="2064"/>
      <c r="N1589" s="1919" t="str">
        <f t="shared" si="260"/>
        <v/>
      </c>
      <c r="O1589" s="2067"/>
      <c r="P1589" s="2068" t="str">
        <f>IFERROR(VLOOKUP(F1589,[1]Trainingsarten!$A$9:$N$84,12,FALSE),"")</f>
        <v/>
      </c>
      <c r="Q1589" s="2069" t="s">
        <v>14</v>
      </c>
      <c r="R1589" s="2070" t="str">
        <f>IFERROR(VLOOKUP(F1589,[1]Trainingsarten!$A$9:$N$84,14,FALSE),"")</f>
        <v/>
      </c>
      <c r="S1589" s="1991" t="str">
        <f t="shared" si="244"/>
        <v/>
      </c>
      <c r="T1589" s="1989">
        <f t="shared" si="227"/>
        <v>37.084967373049977</v>
      </c>
      <c r="U1589" s="1989">
        <f t="shared" si="224"/>
        <v>41.973602152333662</v>
      </c>
      <c r="V1589" s="1989">
        <f t="shared" si="225"/>
        <v>-0.26844672226528843</v>
      </c>
      <c r="W1589" s="2071">
        <f t="shared" si="256"/>
        <v>0.88353073054007869</v>
      </c>
      <c r="X1589" s="2140"/>
      <c r="Y1589" s="2141"/>
      <c r="AA1589" s="1990"/>
      <c r="AB1589" s="1991"/>
    </row>
    <row r="1590" spans="2:28" ht="16" thickBot="1" x14ac:dyDescent="0.25">
      <c r="B1590" s="33">
        <f t="shared" ref="B1590" si="265">SUM(H1588:H1594)</f>
        <v>49</v>
      </c>
      <c r="C1590" s="2060">
        <v>44678</v>
      </c>
      <c r="D1590" s="1989">
        <v>67</v>
      </c>
      <c r="E1590" s="2335" t="s">
        <v>40</v>
      </c>
      <c r="F1590" s="2151" t="s">
        <v>332</v>
      </c>
      <c r="G1590" s="2061">
        <v>3.4722222222222224E-2</v>
      </c>
      <c r="H1590" s="2062">
        <v>9.68</v>
      </c>
      <c r="I1590" s="2063">
        <f t="shared" si="238"/>
        <v>3.5870064279155192E-3</v>
      </c>
      <c r="J1590" s="2064">
        <v>146</v>
      </c>
      <c r="K1590" s="2065">
        <v>72</v>
      </c>
      <c r="L1590" s="2066">
        <v>226</v>
      </c>
      <c r="M1590" s="2064">
        <v>26</v>
      </c>
      <c r="N1590" s="1919">
        <f t="shared" si="260"/>
        <v>1.0453928703589492</v>
      </c>
      <c r="O1590" s="2067" t="s">
        <v>311</v>
      </c>
      <c r="P1590" s="2068">
        <f>IFERROR(VLOOKUP(F1590,[1]Trainingsarten!$A$9:$N$84,12,FALSE),"")</f>
        <v>268.75</v>
      </c>
      <c r="Q1590" s="2069" t="s">
        <v>14</v>
      </c>
      <c r="R1590" s="2070">
        <f>IFERROR(VLOOKUP(F1590,[1]Trainingsarten!$A$9:$N$84,14,FALSE),"")</f>
        <v>293.25</v>
      </c>
      <c r="S1590" s="1991">
        <f t="shared" si="244"/>
        <v>1.547945205479452</v>
      </c>
      <c r="T1590" s="1989">
        <f t="shared" si="227"/>
        <v>42.07282917689998</v>
      </c>
      <c r="U1590" s="1989">
        <f t="shared" si="224"/>
        <v>42.688516386801908</v>
      </c>
      <c r="V1590" s="1989">
        <f t="shared" si="225"/>
        <v>4.8886347792836844</v>
      </c>
      <c r="W1590" s="2071">
        <f t="shared" si="256"/>
        <v>0.9855772169657252</v>
      </c>
      <c r="X1590" s="2140"/>
      <c r="Y1590" s="2141"/>
      <c r="AA1590" s="1990"/>
      <c r="AB1590" s="1991"/>
    </row>
    <row r="1591" spans="2:28" x14ac:dyDescent="0.2">
      <c r="B1591" s="2072" t="s">
        <v>9</v>
      </c>
      <c r="C1591" s="2060">
        <v>44679</v>
      </c>
      <c r="D1591" s="1989">
        <v>68</v>
      </c>
      <c r="E1591" s="2335" t="s">
        <v>40</v>
      </c>
      <c r="F1591" s="2151" t="s">
        <v>327</v>
      </c>
      <c r="G1591" s="2061">
        <v>2.836805555555556E-2</v>
      </c>
      <c r="H1591" s="2062">
        <v>7.45</v>
      </c>
      <c r="I1591" s="2063">
        <f t="shared" si="238"/>
        <v>3.8077926920208802E-3</v>
      </c>
      <c r="J1591" s="2064">
        <v>134</v>
      </c>
      <c r="K1591" s="2065">
        <v>48</v>
      </c>
      <c r="L1591" s="2066">
        <v>222</v>
      </c>
      <c r="M1591" s="2064">
        <v>24</v>
      </c>
      <c r="N1591" s="1919">
        <f t="shared" si="260"/>
        <v>1.0900971651808073</v>
      </c>
      <c r="O1591" s="2067" t="s">
        <v>302</v>
      </c>
      <c r="P1591" s="2068">
        <f>IFERROR(VLOOKUP(F1591,[1]Trainingsarten!$A$9:$N$84,12,FALSE),"")</f>
        <v>178.5</v>
      </c>
      <c r="Q1591" s="2069" t="s">
        <v>14</v>
      </c>
      <c r="R1591" s="2070">
        <f>IFERROR(VLOOKUP(F1591,[1]Trainingsarten!$A$9:$N$84,14,FALSE),"")</f>
        <v>204</v>
      </c>
      <c r="S1591" s="1991">
        <f t="shared" si="244"/>
        <v>1.6567164179104477</v>
      </c>
      <c r="T1591" s="1989">
        <f t="shared" si="227"/>
        <v>42.919567865914267</v>
      </c>
      <c r="U1591" s="1989">
        <f t="shared" si="224"/>
        <v>42.814980282354242</v>
      </c>
      <c r="V1591" s="1989">
        <f t="shared" si="225"/>
        <v>0.61568720990192816</v>
      </c>
      <c r="W1591" s="2071">
        <f t="shared" si="256"/>
        <v>1.0024427801407427</v>
      </c>
      <c r="X1591" s="2140"/>
      <c r="Y1591" s="2141"/>
      <c r="AA1591" s="1990"/>
      <c r="AB1591" s="1991"/>
    </row>
    <row r="1592" spans="2:28" ht="16" thickBot="1" x14ac:dyDescent="0.25">
      <c r="B1592" s="2073">
        <f t="shared" ref="B1592" si="266">SUM(K1588:K1594)</f>
        <v>339</v>
      </c>
      <c r="C1592" s="2060">
        <v>44680</v>
      </c>
      <c r="D1592" s="1989"/>
      <c r="E1592" s="2335"/>
      <c r="F1592" s="2151"/>
      <c r="G1592" s="2061"/>
      <c r="H1592" s="2062" t="str">
        <f>IFERROR(VLOOKUP(F1592,[1]Trainingsarten!$A$9:$K$84,10,FALSE),"")</f>
        <v/>
      </c>
      <c r="I1592" s="2063" t="str">
        <f t="shared" si="238"/>
        <v/>
      </c>
      <c r="J1592" s="2064"/>
      <c r="K1592" s="2065" t="str">
        <f>IFERROR(VLOOKUP(F1592,[1]Trainingsarten!$A$9:$K$84,11,FALSE),"0")</f>
        <v>0</v>
      </c>
      <c r="L1592" s="2066"/>
      <c r="M1592" s="2064"/>
      <c r="N1592" s="1919" t="str">
        <f t="shared" si="260"/>
        <v/>
      </c>
      <c r="O1592" s="2067"/>
      <c r="P1592" s="2068" t="str">
        <f>IFERROR(VLOOKUP(F1592,[1]Trainingsarten!$A$9:$N$84,12,FALSE),"")</f>
        <v/>
      </c>
      <c r="Q1592" s="2069" t="s">
        <v>14</v>
      </c>
      <c r="R1592" s="2070" t="str">
        <f>IFERROR(VLOOKUP(F1592,[1]Trainingsarten!$A$9:$N$84,14,FALSE),"")</f>
        <v/>
      </c>
      <c r="S1592" s="1991" t="str">
        <f t="shared" si="244"/>
        <v/>
      </c>
      <c r="T1592" s="1989">
        <f t="shared" si="227"/>
        <v>36.788201027926512</v>
      </c>
      <c r="U1592" s="1989">
        <f t="shared" si="224"/>
        <v>41.795575989917239</v>
      </c>
      <c r="V1592" s="1989">
        <f t="shared" si="225"/>
        <v>-0.10458758356002562</v>
      </c>
      <c r="W1592" s="2071">
        <f t="shared" si="256"/>
        <v>0.88019366061138371</v>
      </c>
      <c r="X1592" s="2140"/>
      <c r="Y1592" s="2141"/>
      <c r="AA1592" s="1990"/>
      <c r="AB1592" s="1991"/>
    </row>
    <row r="1593" spans="2:28" x14ac:dyDescent="0.2">
      <c r="B1593" s="2074" t="s">
        <v>27</v>
      </c>
      <c r="C1593" s="2097">
        <v>44681</v>
      </c>
      <c r="D1593" s="60">
        <v>69</v>
      </c>
      <c r="E1593" s="2247" t="s">
        <v>40</v>
      </c>
      <c r="F1593" s="2151" t="s">
        <v>315</v>
      </c>
      <c r="G1593" s="2098">
        <v>7.3969907407407401E-2</v>
      </c>
      <c r="H1593" s="2099">
        <v>20.58</v>
      </c>
      <c r="I1593" s="2100">
        <f t="shared" si="238"/>
        <v>3.5942617787855882E-3</v>
      </c>
      <c r="J1593" s="545">
        <v>140</v>
      </c>
      <c r="K1593" s="2101">
        <v>140</v>
      </c>
      <c r="L1593" s="2102">
        <v>235</v>
      </c>
      <c r="M1593" s="545">
        <v>79</v>
      </c>
      <c r="N1593" s="69">
        <f t="shared" si="260"/>
        <v>1.0892222560666058</v>
      </c>
      <c r="O1593" s="2103" t="s">
        <v>329</v>
      </c>
      <c r="P1593" s="347">
        <f>IFERROR(VLOOKUP(F1593,[1]Trainingsarten!$A$9:$N$84,12,FALSE),"")</f>
        <v>205</v>
      </c>
      <c r="Q1593" s="72" t="s">
        <v>14</v>
      </c>
      <c r="R1593" s="2104">
        <f>IFERROR(VLOOKUP(F1593,[1]Trainingsarten!$A$9:$N$84,14,FALSE),"")</f>
        <v>224.4</v>
      </c>
      <c r="S1593" s="2012">
        <f t="shared" si="244"/>
        <v>1.6785714285714286</v>
      </c>
      <c r="T1593" s="60">
        <f t="shared" si="227"/>
        <v>51.532743738222727</v>
      </c>
      <c r="U1593" s="60">
        <f t="shared" si="224"/>
        <v>44.133776561585876</v>
      </c>
      <c r="V1593" s="60">
        <f t="shared" si="225"/>
        <v>5.0073749619907275</v>
      </c>
      <c r="W1593" s="350">
        <f t="shared" si="256"/>
        <v>1.1676486299855182</v>
      </c>
      <c r="X1593" s="2140"/>
      <c r="Y1593" s="2141"/>
      <c r="AA1593" s="1990"/>
      <c r="AB1593" s="1991"/>
    </row>
    <row r="1594" spans="2:28" ht="16" thickBot="1" x14ac:dyDescent="0.25">
      <c r="B1594" s="2143">
        <f t="shared" ref="B1594" si="267">AVERAGE(W1588:W1594)</f>
        <v>0.99298411512063811</v>
      </c>
      <c r="C1594" s="2086">
        <v>44682</v>
      </c>
      <c r="D1594" s="1922"/>
      <c r="E1594" s="2326"/>
      <c r="F1594" s="2152"/>
      <c r="G1594" s="2087"/>
      <c r="H1594" s="2088" t="str">
        <f>IFERROR(VLOOKUP(F1594,[1]Trainingsarten!$A$9:$K$84,10,FALSE),"")</f>
        <v/>
      </c>
      <c r="I1594" s="2089" t="str">
        <f t="shared" si="238"/>
        <v/>
      </c>
      <c r="J1594" s="1973"/>
      <c r="K1594" s="2090" t="str">
        <f>IFERROR(VLOOKUP(F1594,[1]Trainingsarten!$A$9:$K$84,11,FALSE),"0")</f>
        <v>0</v>
      </c>
      <c r="L1594" s="2091"/>
      <c r="M1594" s="1973"/>
      <c r="N1594" s="1930" t="str">
        <f t="shared" si="260"/>
        <v/>
      </c>
      <c r="O1594" s="2092"/>
      <c r="P1594" s="2093" t="str">
        <f>IFERROR(VLOOKUP(F1594,[1]Trainingsarten!$A$9:$N$84,12,FALSE),"")</f>
        <v/>
      </c>
      <c r="Q1594" s="2094" t="s">
        <v>14</v>
      </c>
      <c r="R1594" s="2095" t="str">
        <f>IFERROR(VLOOKUP(F1594,[1]Trainingsarten!$A$9:$N$84,14,FALSE),"")</f>
        <v/>
      </c>
      <c r="S1594" s="1932" t="str">
        <f t="shared" si="244"/>
        <v/>
      </c>
      <c r="T1594" s="1922">
        <f t="shared" si="227"/>
        <v>44.170923204190906</v>
      </c>
      <c r="U1594" s="1922">
        <f t="shared" ref="U1594:U1657" si="268">U1593+(K1594-U1593)/42</f>
        <v>43.082972357738591</v>
      </c>
      <c r="V1594" s="1922">
        <f t="shared" ref="V1594:V1657" si="269">U1593-T1593</f>
        <v>-7.3989671766368517</v>
      </c>
      <c r="W1594" s="2096">
        <f t="shared" si="256"/>
        <v>1.0252524555970404</v>
      </c>
      <c r="X1594" s="2140"/>
      <c r="Y1594" s="2141"/>
      <c r="AA1594" s="1990"/>
      <c r="AB1594" s="1991"/>
    </row>
    <row r="1595" spans="2:28" ht="16" thickBot="1" x14ac:dyDescent="0.25">
      <c r="B1595" s="1841">
        <f t="shared" ref="B1595" si="270">B1588+1</f>
        <v>18</v>
      </c>
      <c r="C1595" s="2050">
        <v>44683</v>
      </c>
      <c r="D1595" s="1843">
        <v>70</v>
      </c>
      <c r="E1595" s="2322" t="s">
        <v>40</v>
      </c>
      <c r="F1595" s="2153" t="s">
        <v>307</v>
      </c>
      <c r="G1595" s="2052">
        <v>4.6365740740740742E-2</v>
      </c>
      <c r="H1595" s="2053">
        <v>12.79</v>
      </c>
      <c r="I1595" s="2054">
        <f t="shared" si="238"/>
        <v>3.6251556482205429E-3</v>
      </c>
      <c r="J1595" s="2055">
        <v>138</v>
      </c>
      <c r="K1595" s="2056">
        <v>87</v>
      </c>
      <c r="L1595" s="2057">
        <v>236</v>
      </c>
      <c r="M1595" s="2055">
        <v>38</v>
      </c>
      <c r="N1595" s="1852">
        <f t="shared" si="260"/>
        <v>1.1032593093951666</v>
      </c>
      <c r="O1595" s="2058" t="s">
        <v>334</v>
      </c>
      <c r="P1595" s="1854">
        <f>IFERROR(VLOOKUP(F1595,[1]Trainingsarten!$A$9:$N$84,12,FALSE),"")</f>
        <v>205</v>
      </c>
      <c r="Q1595" s="1855" t="s">
        <v>14</v>
      </c>
      <c r="R1595" s="2059">
        <f>IFERROR(VLOOKUP(F1595,[1]Trainingsarten!$A$9:$N$84,14,FALSE),"")</f>
        <v>224.4</v>
      </c>
      <c r="S1595" s="1856">
        <f t="shared" si="244"/>
        <v>1.7101449275362319</v>
      </c>
      <c r="T1595" s="1843">
        <f t="shared" ref="T1595:T1658" si="271">T1594+(K1595-T1594)/7</f>
        <v>50.289362746449349</v>
      </c>
      <c r="U1595" s="1843">
        <f t="shared" si="268"/>
        <v>44.128615873030526</v>
      </c>
      <c r="V1595" s="1843">
        <f t="shared" si="269"/>
        <v>-1.0879508464523155</v>
      </c>
      <c r="W1595" s="2042">
        <f t="shared" si="256"/>
        <v>1.1396088853351958</v>
      </c>
      <c r="X1595" s="2140"/>
      <c r="Y1595" s="2141"/>
      <c r="AA1595" s="1990"/>
      <c r="AB1595" s="1991"/>
    </row>
    <row r="1596" spans="2:28" x14ac:dyDescent="0.2">
      <c r="B1596" s="1859" t="s">
        <v>26</v>
      </c>
      <c r="C1596" s="2060">
        <v>44684</v>
      </c>
      <c r="D1596" s="1989"/>
      <c r="E1596" s="2335"/>
      <c r="F1596" s="2151"/>
      <c r="G1596" s="2061"/>
      <c r="H1596" s="2062" t="str">
        <f>IFERROR(VLOOKUP(F1596,[1]Trainingsarten!$A$9:$K$84,10,FALSE),"")</f>
        <v/>
      </c>
      <c r="I1596" s="2063" t="str">
        <f t="shared" si="238"/>
        <v/>
      </c>
      <c r="J1596" s="2064"/>
      <c r="K1596" s="2065" t="str">
        <f>IFERROR(VLOOKUP(F1596,[1]Trainingsarten!$A$9:$K$84,11,FALSE),"0")</f>
        <v>0</v>
      </c>
      <c r="L1596" s="2066"/>
      <c r="M1596" s="2064"/>
      <c r="N1596" s="1919" t="str">
        <f t="shared" si="260"/>
        <v/>
      </c>
      <c r="O1596" s="2067"/>
      <c r="P1596" s="2068" t="str">
        <f>IFERROR(VLOOKUP(F1596,[1]Trainingsarten!$A$9:$N$84,12,FALSE),"")</f>
        <v/>
      </c>
      <c r="Q1596" s="2069" t="s">
        <v>14</v>
      </c>
      <c r="R1596" s="2070" t="str">
        <f>IFERROR(VLOOKUP(F1596,[1]Trainingsarten!$A$9:$N$84,14,FALSE),"")</f>
        <v/>
      </c>
      <c r="S1596" s="1991" t="str">
        <f t="shared" si="244"/>
        <v/>
      </c>
      <c r="T1596" s="1989">
        <f t="shared" si="271"/>
        <v>43.105168068385154</v>
      </c>
      <c r="U1596" s="1989">
        <f t="shared" si="268"/>
        <v>43.077934542720278</v>
      </c>
      <c r="V1596" s="1989">
        <f t="shared" si="269"/>
        <v>-6.1607468734188231</v>
      </c>
      <c r="W1596" s="2071">
        <f t="shared" si="256"/>
        <v>1.0006321920016352</v>
      </c>
      <c r="X1596" s="2140"/>
      <c r="Y1596" s="2141"/>
      <c r="AA1596" s="1990"/>
      <c r="AB1596" s="1991"/>
    </row>
    <row r="1597" spans="2:28" ht="16" thickBot="1" x14ac:dyDescent="0.25">
      <c r="B1597" s="33">
        <f t="shared" ref="B1597" si="272">SUM(H1595:H1601)</f>
        <v>32.36</v>
      </c>
      <c r="C1597" s="2060">
        <v>44685</v>
      </c>
      <c r="D1597" s="1989">
        <v>71</v>
      </c>
      <c r="E1597" s="2335" t="s">
        <v>40</v>
      </c>
      <c r="F1597" s="2151" t="s">
        <v>314</v>
      </c>
      <c r="G1597" s="2061">
        <v>4.5081018518518513E-2</v>
      </c>
      <c r="H1597" s="2062">
        <v>12.1</v>
      </c>
      <c r="I1597" s="2063">
        <f t="shared" si="238"/>
        <v>3.7257040097949186E-3</v>
      </c>
      <c r="J1597" s="2064">
        <v>145</v>
      </c>
      <c r="K1597" s="2065">
        <v>91</v>
      </c>
      <c r="L1597" s="2066">
        <v>218</v>
      </c>
      <c r="M1597" s="2064">
        <v>31</v>
      </c>
      <c r="N1597" s="1919">
        <f t="shared" si="260"/>
        <v>1.0473788084371531</v>
      </c>
      <c r="O1597" s="2067" t="s">
        <v>311</v>
      </c>
      <c r="P1597" s="2068">
        <f>IFERROR(VLOOKUP(F1597,[1]Trainingsarten!$A$9:$N$84,12,FALSE),"")</f>
        <v>268.75</v>
      </c>
      <c r="Q1597" s="2069" t="s">
        <v>14</v>
      </c>
      <c r="R1597" s="2070">
        <f>IFERROR(VLOOKUP(F1597,[1]Trainingsarten!$A$9:$N$84,14,FALSE),"")</f>
        <v>293.25</v>
      </c>
      <c r="S1597" s="1991">
        <f t="shared" si="244"/>
        <v>1.5034482758620689</v>
      </c>
      <c r="T1597" s="1989">
        <f t="shared" si="271"/>
        <v>49.947286915758703</v>
      </c>
      <c r="U1597" s="1989">
        <f t="shared" si="268"/>
        <v>44.218936101226937</v>
      </c>
      <c r="V1597" s="1989">
        <f t="shared" si="269"/>
        <v>-2.7233525664875913E-2</v>
      </c>
      <c r="W1597" s="2071">
        <f t="shared" si="256"/>
        <v>1.1295451975917807</v>
      </c>
      <c r="X1597" s="2140"/>
      <c r="Y1597" s="2141"/>
      <c r="AA1597" s="1990"/>
      <c r="AB1597" s="1991"/>
    </row>
    <row r="1598" spans="2:28" x14ac:dyDescent="0.2">
      <c r="B1598" s="2072" t="s">
        <v>9</v>
      </c>
      <c r="C1598" s="2060">
        <v>44686</v>
      </c>
      <c r="D1598" s="1989">
        <v>72</v>
      </c>
      <c r="E1598" s="2335" t="s">
        <v>40</v>
      </c>
      <c r="F1598" s="2151" t="s">
        <v>327</v>
      </c>
      <c r="G1598" s="2061">
        <v>2.8692129629629633E-2</v>
      </c>
      <c r="H1598" s="2062">
        <v>7.47</v>
      </c>
      <c r="I1598" s="2063">
        <f t="shared" si="238"/>
        <v>3.8409812087857611E-3</v>
      </c>
      <c r="J1598" s="2064">
        <v>132</v>
      </c>
      <c r="K1598" s="2065">
        <v>47</v>
      </c>
      <c r="L1598" s="2066">
        <v>222</v>
      </c>
      <c r="M1598" s="2064">
        <v>17</v>
      </c>
      <c r="N1598" s="1919">
        <f t="shared" si="260"/>
        <v>1.0995983935742975</v>
      </c>
      <c r="O1598" s="2067" t="s">
        <v>333</v>
      </c>
      <c r="P1598" s="2068">
        <f>IFERROR(VLOOKUP(F1598,[1]Trainingsarten!$A$9:$N$84,12,FALSE),"")</f>
        <v>178.5</v>
      </c>
      <c r="Q1598" s="2069" t="s">
        <v>14</v>
      </c>
      <c r="R1598" s="2070">
        <f>IFERROR(VLOOKUP(F1598,[1]Trainingsarten!$A$9:$N$84,14,FALSE),"")</f>
        <v>204</v>
      </c>
      <c r="S1598" s="1991">
        <f t="shared" si="244"/>
        <v>1.6818181818181819</v>
      </c>
      <c r="T1598" s="1989">
        <f t="shared" si="271"/>
        <v>49.526245927793177</v>
      </c>
      <c r="U1598" s="1989">
        <f t="shared" si="268"/>
        <v>44.28515190834058</v>
      </c>
      <c r="V1598" s="1989">
        <f t="shared" si="269"/>
        <v>-5.7283508145317654</v>
      </c>
      <c r="W1598" s="2071">
        <f t="shared" si="256"/>
        <v>1.1183487872029969</v>
      </c>
      <c r="X1598" s="2140"/>
      <c r="Y1598" s="2141"/>
      <c r="AA1598" s="1990"/>
      <c r="AB1598" s="1991"/>
    </row>
    <row r="1599" spans="2:28" ht="16" thickBot="1" x14ac:dyDescent="0.25">
      <c r="B1599" s="2073">
        <f t="shared" ref="B1599" si="273">SUM(K1595:K1601)</f>
        <v>225</v>
      </c>
      <c r="C1599" s="2060">
        <v>44687</v>
      </c>
      <c r="D1599" s="1989"/>
      <c r="E1599" s="2335"/>
      <c r="F1599" s="2151"/>
      <c r="G1599" s="2061"/>
      <c r="H1599" s="2062" t="str">
        <f>IFERROR(VLOOKUP(F1599,[1]Trainingsarten!$A$9:$K$84,10,FALSE),"")</f>
        <v/>
      </c>
      <c r="I1599" s="2063" t="str">
        <f t="shared" si="238"/>
        <v/>
      </c>
      <c r="J1599" s="2064"/>
      <c r="K1599" s="2065" t="str">
        <f>IFERROR(VLOOKUP(F1599,[1]Trainingsarten!$A$9:$K$84,11,FALSE),"0")</f>
        <v>0</v>
      </c>
      <c r="L1599" s="2066"/>
      <c r="M1599" s="2064"/>
      <c r="N1599" s="1919" t="str">
        <f t="shared" si="260"/>
        <v/>
      </c>
      <c r="O1599" s="2067"/>
      <c r="P1599" s="2068" t="str">
        <f>IFERROR(VLOOKUP(F1599,[1]Trainingsarten!$A$9:$N$84,12,FALSE),"")</f>
        <v/>
      </c>
      <c r="Q1599" s="2069" t="s">
        <v>14</v>
      </c>
      <c r="R1599" s="2070" t="str">
        <f>IFERROR(VLOOKUP(F1599,[1]Trainingsarten!$A$9:$N$84,14,FALSE),"")</f>
        <v/>
      </c>
      <c r="S1599" s="1991" t="str">
        <f t="shared" si="244"/>
        <v/>
      </c>
      <c r="T1599" s="1989">
        <f t="shared" si="271"/>
        <v>42.451067938108437</v>
      </c>
      <c r="U1599" s="1989">
        <f t="shared" si="268"/>
        <v>43.230743529570567</v>
      </c>
      <c r="V1599" s="1989">
        <f t="shared" si="269"/>
        <v>-5.2410940194525963</v>
      </c>
      <c r="W1599" s="2071">
        <f t="shared" si="256"/>
        <v>0.98196478876360715</v>
      </c>
      <c r="X1599" s="2140"/>
      <c r="Y1599" s="2141"/>
      <c r="AA1599" s="1990"/>
      <c r="AB1599" s="1991"/>
    </row>
    <row r="1600" spans="2:28" x14ac:dyDescent="0.2">
      <c r="B1600" s="2074" t="s">
        <v>27</v>
      </c>
      <c r="C1600" s="2097">
        <v>44688</v>
      </c>
      <c r="D1600" s="60"/>
      <c r="E1600" s="2247"/>
      <c r="F1600" s="2151"/>
      <c r="G1600" s="2098"/>
      <c r="H1600" s="2099" t="str">
        <f>IFERROR(VLOOKUP(F1600,[1]Trainingsarten!$A$9:$K$84,10,FALSE),"")</f>
        <v/>
      </c>
      <c r="I1600" s="2100" t="str">
        <f t="shared" si="238"/>
        <v/>
      </c>
      <c r="J1600" s="545"/>
      <c r="K1600" s="2101" t="str">
        <f>IFERROR(VLOOKUP(F1600,[1]Trainingsarten!$A$9:$K$84,11,FALSE),"0")</f>
        <v>0</v>
      </c>
      <c r="L1600" s="2102"/>
      <c r="M1600" s="545"/>
      <c r="N1600" s="69" t="str">
        <f t="shared" si="260"/>
        <v/>
      </c>
      <c r="O1600" s="2103"/>
      <c r="P1600" s="347" t="str">
        <f>IFERROR(VLOOKUP(F1600,[1]Trainingsarten!$A$9:$N$84,12,FALSE),"")</f>
        <v/>
      </c>
      <c r="Q1600" s="72" t="s">
        <v>14</v>
      </c>
      <c r="R1600" s="2104" t="str">
        <f>IFERROR(VLOOKUP(F1600,[1]Trainingsarten!$A$9:$N$84,14,FALSE),"")</f>
        <v/>
      </c>
      <c r="S1600" s="2012" t="str">
        <f t="shared" si="244"/>
        <v/>
      </c>
      <c r="T1600" s="60">
        <f t="shared" si="271"/>
        <v>36.386629661235801</v>
      </c>
      <c r="U1600" s="60">
        <f t="shared" si="268"/>
        <v>42.20144011219984</v>
      </c>
      <c r="V1600" s="60">
        <f t="shared" si="269"/>
        <v>0.77967559146213006</v>
      </c>
      <c r="W1600" s="350">
        <f t="shared" si="256"/>
        <v>0.86221298525585011</v>
      </c>
      <c r="X1600" s="2140"/>
      <c r="Y1600" s="2141"/>
      <c r="AA1600" s="1990"/>
      <c r="AB1600" s="1991"/>
    </row>
    <row r="1601" spans="2:28" ht="16" thickBot="1" x14ac:dyDescent="0.25">
      <c r="B1601" s="2143">
        <f t="shared" ref="B1601" si="274">AVERAGE(W1595:W1601)</f>
        <v>0.99848255662510199</v>
      </c>
      <c r="C1601" s="2086">
        <v>44689</v>
      </c>
      <c r="D1601" s="1922"/>
      <c r="E1601" s="2326"/>
      <c r="F1601" s="2152"/>
      <c r="G1601" s="2087"/>
      <c r="H1601" s="2088" t="str">
        <f>IFERROR(VLOOKUP(F1601,[1]Trainingsarten!$A$9:$K$84,10,FALSE),"")</f>
        <v/>
      </c>
      <c r="I1601" s="2089" t="str">
        <f t="shared" si="238"/>
        <v/>
      </c>
      <c r="J1601" s="1973"/>
      <c r="K1601" s="2090" t="str">
        <f>IFERROR(VLOOKUP(F1601,[1]Trainingsarten!$A$9:$K$84,11,FALSE),"0")</f>
        <v>0</v>
      </c>
      <c r="L1601" s="2091"/>
      <c r="M1601" s="1973"/>
      <c r="N1601" s="1930" t="str">
        <f t="shared" si="260"/>
        <v/>
      </c>
      <c r="O1601" s="2092"/>
      <c r="P1601" s="2093" t="str">
        <f>IFERROR(VLOOKUP(F1601,[1]Trainingsarten!$A$9:$N$84,12,FALSE),"")</f>
        <v/>
      </c>
      <c r="Q1601" s="2094" t="s">
        <v>14</v>
      </c>
      <c r="R1601" s="2095" t="str">
        <f>IFERROR(VLOOKUP(F1601,[1]Trainingsarten!$A$9:$N$84,14,FALSE),"")</f>
        <v/>
      </c>
      <c r="S1601" s="1932" t="str">
        <f t="shared" si="244"/>
        <v/>
      </c>
      <c r="T1601" s="1922">
        <f t="shared" si="271"/>
        <v>31.188539709630689</v>
      </c>
      <c r="U1601" s="1922">
        <f t="shared" si="268"/>
        <v>41.196643919052228</v>
      </c>
      <c r="V1601" s="1922">
        <f t="shared" si="269"/>
        <v>5.814810450964039</v>
      </c>
      <c r="W1601" s="2096">
        <f t="shared" si="256"/>
        <v>0.75706506022464881</v>
      </c>
      <c r="X1601" s="2140"/>
      <c r="Y1601" s="2141"/>
      <c r="AA1601" s="1990"/>
      <c r="AB1601" s="1991"/>
    </row>
    <row r="1602" spans="2:28" ht="16" thickBot="1" x14ac:dyDescent="0.25">
      <c r="B1602" s="1841">
        <f t="shared" ref="B1602" si="275">B1595+1</f>
        <v>19</v>
      </c>
      <c r="C1602" s="2050">
        <v>44690</v>
      </c>
      <c r="D1602" s="1843"/>
      <c r="E1602" s="2322"/>
      <c r="F1602" s="2107"/>
      <c r="G1602" s="2052"/>
      <c r="H1602" s="2053" t="str">
        <f>IFERROR(VLOOKUP(F1602,[1]Trainingsarten!$A$9:$K$84,10,FALSE),"")</f>
        <v/>
      </c>
      <c r="I1602" s="2054" t="str">
        <f t="shared" si="238"/>
        <v/>
      </c>
      <c r="J1602" s="2055"/>
      <c r="K1602" s="2056" t="str">
        <f>IFERROR(VLOOKUP(F1602,[1]Trainingsarten!$A$9:$K$84,11,FALSE),"0")</f>
        <v>0</v>
      </c>
      <c r="L1602" s="2057"/>
      <c r="M1602" s="2055"/>
      <c r="N1602" s="1852" t="str">
        <f t="shared" si="260"/>
        <v/>
      </c>
      <c r="O1602" s="2058"/>
      <c r="P1602" s="1854" t="str">
        <f>IFERROR(VLOOKUP(F1602,[1]Trainingsarten!$A$9:$N$84,12,FALSE),"")</f>
        <v/>
      </c>
      <c r="Q1602" s="1855" t="s">
        <v>14</v>
      </c>
      <c r="R1602" s="2059" t="str">
        <f>IFERROR(VLOOKUP(F1602,[1]Trainingsarten!$A$9:$N$84,14,FALSE),"")</f>
        <v/>
      </c>
      <c r="S1602" s="1856" t="str">
        <f t="shared" si="244"/>
        <v/>
      </c>
      <c r="T1602" s="1843">
        <f t="shared" si="271"/>
        <v>26.733034036826304</v>
      </c>
      <c r="U1602" s="1843">
        <f t="shared" si="268"/>
        <v>40.215771444789077</v>
      </c>
      <c r="V1602" s="1843">
        <f t="shared" si="269"/>
        <v>10.008104209421539</v>
      </c>
      <c r="W1602" s="2042">
        <f t="shared" si="256"/>
        <v>0.66474005288017946</v>
      </c>
      <c r="X1602" s="2140"/>
      <c r="Y1602" s="2141"/>
      <c r="AA1602" s="1990"/>
      <c r="AB1602" s="1991"/>
    </row>
    <row r="1603" spans="2:28" x14ac:dyDescent="0.2">
      <c r="B1603" s="1859" t="s">
        <v>26</v>
      </c>
      <c r="C1603" s="2060">
        <v>44691</v>
      </c>
      <c r="D1603" s="1989"/>
      <c r="E1603" s="2335"/>
      <c r="F1603" s="2108"/>
      <c r="G1603" s="2061"/>
      <c r="H1603" s="2062" t="str">
        <f>IFERROR(VLOOKUP(F1603,[1]Trainingsarten!$A$9:$K$84,10,FALSE),"")</f>
        <v/>
      </c>
      <c r="I1603" s="2063" t="str">
        <f t="shared" si="238"/>
        <v/>
      </c>
      <c r="J1603" s="2064"/>
      <c r="K1603" s="2065" t="str">
        <f>IFERROR(VLOOKUP(F1603,[1]Trainingsarten!$A$9:$K$84,11,FALSE),"0")</f>
        <v>0</v>
      </c>
      <c r="L1603" s="2066"/>
      <c r="M1603" s="2064"/>
      <c r="N1603" s="1919" t="str">
        <f t="shared" si="260"/>
        <v/>
      </c>
      <c r="O1603" s="2067"/>
      <c r="P1603" s="2068" t="str">
        <f>IFERROR(VLOOKUP(F1603,[1]Trainingsarten!$A$9:$N$84,12,FALSE),"")</f>
        <v/>
      </c>
      <c r="Q1603" s="2069" t="s">
        <v>14</v>
      </c>
      <c r="R1603" s="2070" t="str">
        <f>IFERROR(VLOOKUP(F1603,[1]Trainingsarten!$A$9:$N$84,14,FALSE),"")</f>
        <v/>
      </c>
      <c r="S1603" s="1991" t="str">
        <f t="shared" si="244"/>
        <v/>
      </c>
      <c r="T1603" s="1989">
        <f t="shared" si="271"/>
        <v>22.914029174422545</v>
      </c>
      <c r="U1603" s="1989">
        <f t="shared" si="268"/>
        <v>39.258253077056004</v>
      </c>
      <c r="V1603" s="1989">
        <f t="shared" si="269"/>
        <v>13.482737407962773</v>
      </c>
      <c r="W1603" s="2071">
        <f t="shared" si="256"/>
        <v>0.58367419277284049</v>
      </c>
      <c r="X1603" s="2140"/>
      <c r="Y1603" s="2141"/>
      <c r="AA1603" s="1990"/>
      <c r="AB1603" s="1991"/>
    </row>
    <row r="1604" spans="2:28" ht="16" thickBot="1" x14ac:dyDescent="0.25">
      <c r="B1604" s="33">
        <f t="shared" ref="B1604" si="276">SUM(H1602:H1608)</f>
        <v>7.36</v>
      </c>
      <c r="C1604" s="2060">
        <v>44692</v>
      </c>
      <c r="D1604" s="1989"/>
      <c r="E1604" s="2335"/>
      <c r="F1604" s="2108"/>
      <c r="G1604" s="2061"/>
      <c r="H1604" s="2062" t="str">
        <f>IFERROR(VLOOKUP(F1604,[1]Trainingsarten!$A$9:$K$84,10,FALSE),"")</f>
        <v/>
      </c>
      <c r="I1604" s="2063" t="str">
        <f t="shared" si="238"/>
        <v/>
      </c>
      <c r="J1604" s="2064"/>
      <c r="K1604" s="2065" t="str">
        <f>IFERROR(VLOOKUP(F1604,[1]Trainingsarten!$A$9:$K$84,11,FALSE),"0")</f>
        <v>0</v>
      </c>
      <c r="L1604" s="2066"/>
      <c r="M1604" s="2064"/>
      <c r="N1604" s="1919" t="str">
        <f t="shared" si="260"/>
        <v/>
      </c>
      <c r="O1604" s="2067"/>
      <c r="P1604" s="2068" t="str">
        <f>IFERROR(VLOOKUP(F1604,[1]Trainingsarten!$A$9:$N$84,12,FALSE),"")</f>
        <v/>
      </c>
      <c r="Q1604" s="2069" t="s">
        <v>14</v>
      </c>
      <c r="R1604" s="2070" t="str">
        <f>IFERROR(VLOOKUP(F1604,[1]Trainingsarten!$A$9:$N$84,14,FALSE),"")</f>
        <v/>
      </c>
      <c r="S1604" s="1991" t="str">
        <f t="shared" si="244"/>
        <v/>
      </c>
      <c r="T1604" s="1989">
        <f t="shared" si="271"/>
        <v>19.640596435219326</v>
      </c>
      <c r="U1604" s="1989">
        <f t="shared" si="268"/>
        <v>38.323532765697529</v>
      </c>
      <c r="V1604" s="1989">
        <f t="shared" si="269"/>
        <v>16.344223902633459</v>
      </c>
      <c r="W1604" s="2071">
        <f t="shared" si="256"/>
        <v>0.51249441316639655</v>
      </c>
      <c r="X1604" s="2140"/>
      <c r="Y1604" s="2141"/>
      <c r="AA1604" s="1990"/>
      <c r="AB1604" s="1991"/>
    </row>
    <row r="1605" spans="2:28" x14ac:dyDescent="0.2">
      <c r="B1605" s="2072" t="s">
        <v>9</v>
      </c>
      <c r="C1605" s="2060">
        <v>44693</v>
      </c>
      <c r="D1605" s="1989"/>
      <c r="E1605" s="2335"/>
      <c r="F1605" s="2108"/>
      <c r="G1605" s="2061"/>
      <c r="H1605" s="2062" t="str">
        <f>IFERROR(VLOOKUP(F1605,[1]Trainingsarten!$A$9:$K$84,10,FALSE),"")</f>
        <v/>
      </c>
      <c r="I1605" s="2063" t="str">
        <f t="shared" si="238"/>
        <v/>
      </c>
      <c r="J1605" s="2064"/>
      <c r="K1605" s="2065" t="str">
        <f>IFERROR(VLOOKUP(F1605,[1]Trainingsarten!$A$9:$K$84,11,FALSE),"0")</f>
        <v>0</v>
      </c>
      <c r="L1605" s="2066"/>
      <c r="M1605" s="2064"/>
      <c r="N1605" s="1919" t="str">
        <f t="shared" si="260"/>
        <v/>
      </c>
      <c r="O1605" s="2067"/>
      <c r="P1605" s="2068" t="str">
        <f>IFERROR(VLOOKUP(F1605,[1]Trainingsarten!$A$9:$N$84,12,FALSE),"")</f>
        <v/>
      </c>
      <c r="Q1605" s="2069" t="s">
        <v>14</v>
      </c>
      <c r="R1605" s="2070" t="str">
        <f>IFERROR(VLOOKUP(F1605,[1]Trainingsarten!$A$9:$N$84,14,FALSE),"")</f>
        <v/>
      </c>
      <c r="S1605" s="1991" t="str">
        <f t="shared" si="244"/>
        <v/>
      </c>
      <c r="T1605" s="1989">
        <f t="shared" si="271"/>
        <v>16.834796944473709</v>
      </c>
      <c r="U1605" s="1989">
        <f t="shared" si="268"/>
        <v>37.411067699847585</v>
      </c>
      <c r="V1605" s="1989">
        <f t="shared" si="269"/>
        <v>18.682936330478203</v>
      </c>
      <c r="W1605" s="2071">
        <f t="shared" si="256"/>
        <v>0.44999509448756775</v>
      </c>
      <c r="X1605" s="2140"/>
      <c r="Y1605" s="2141"/>
      <c r="AA1605" s="1990"/>
      <c r="AB1605" s="1991"/>
    </row>
    <row r="1606" spans="2:28" ht="16" thickBot="1" x14ac:dyDescent="0.25">
      <c r="B1606" s="2073">
        <f t="shared" ref="B1606" si="277">SUM(K1602:K1608)</f>
        <v>47</v>
      </c>
      <c r="C1606" s="2060">
        <v>44694</v>
      </c>
      <c r="D1606" s="1989"/>
      <c r="E1606" s="2335"/>
      <c r="F1606" s="2108"/>
      <c r="G1606" s="2061"/>
      <c r="H1606" s="2062" t="str">
        <f>IFERROR(VLOOKUP(F1606,[1]Trainingsarten!$A$9:$K$84,10,FALSE),"")</f>
        <v/>
      </c>
      <c r="I1606" s="2063" t="str">
        <f t="shared" si="238"/>
        <v/>
      </c>
      <c r="J1606" s="2064"/>
      <c r="K1606" s="2065" t="str">
        <f>IFERROR(VLOOKUP(F1606,[1]Trainingsarten!$A$9:$K$84,11,FALSE),"0")</f>
        <v>0</v>
      </c>
      <c r="L1606" s="2066"/>
      <c r="M1606" s="2064"/>
      <c r="N1606" s="1919" t="str">
        <f t="shared" si="260"/>
        <v/>
      </c>
      <c r="O1606" s="2067"/>
      <c r="P1606" s="2068" t="str">
        <f>IFERROR(VLOOKUP(F1606,[1]Trainingsarten!$A$9:$N$84,12,FALSE),"")</f>
        <v/>
      </c>
      <c r="Q1606" s="2069" t="s">
        <v>14</v>
      </c>
      <c r="R1606" s="2070" t="str">
        <f>IFERROR(VLOOKUP(F1606,[1]Trainingsarten!$A$9:$N$84,14,FALSE),"")</f>
        <v/>
      </c>
      <c r="S1606" s="1991" t="str">
        <f t="shared" si="244"/>
        <v/>
      </c>
      <c r="T1606" s="1989">
        <f t="shared" si="271"/>
        <v>14.429825952406036</v>
      </c>
      <c r="U1606" s="1989">
        <f t="shared" si="268"/>
        <v>36.52032799270836</v>
      </c>
      <c r="V1606" s="1989">
        <f t="shared" si="269"/>
        <v>20.576270755373876</v>
      </c>
      <c r="W1606" s="2071">
        <f t="shared" si="256"/>
        <v>0.39511764394030335</v>
      </c>
      <c r="X1606" s="2140"/>
      <c r="Y1606" s="2141"/>
      <c r="AA1606" s="1990"/>
      <c r="AB1606" s="1991"/>
    </row>
    <row r="1607" spans="2:28" x14ac:dyDescent="0.2">
      <c r="B1607" s="2074" t="s">
        <v>27</v>
      </c>
      <c r="C1607" s="2097">
        <v>44695</v>
      </c>
      <c r="D1607" s="60"/>
      <c r="E1607" s="2247"/>
      <c r="F1607" s="2108"/>
      <c r="G1607" s="2098"/>
      <c r="H1607" s="2099" t="str">
        <f>IFERROR(VLOOKUP(F1607,[1]Trainingsarten!$A$9:$K$84,10,FALSE),"")</f>
        <v/>
      </c>
      <c r="I1607" s="2100" t="str">
        <f t="shared" si="238"/>
        <v/>
      </c>
      <c r="J1607" s="545"/>
      <c r="K1607" s="2101" t="str">
        <f>IFERROR(VLOOKUP(F1607,[1]Trainingsarten!$A$9:$K$84,11,FALSE),"0")</f>
        <v>0</v>
      </c>
      <c r="L1607" s="2102"/>
      <c r="M1607" s="545"/>
      <c r="N1607" s="69" t="str">
        <f t="shared" si="260"/>
        <v/>
      </c>
      <c r="O1607" s="2103"/>
      <c r="P1607" s="347" t="str">
        <f>IFERROR(VLOOKUP(F1607,[1]Trainingsarten!$A$9:$N$84,12,FALSE),"")</f>
        <v/>
      </c>
      <c r="Q1607" s="72" t="s">
        <v>14</v>
      </c>
      <c r="R1607" s="2104" t="str">
        <f>IFERROR(VLOOKUP(F1607,[1]Trainingsarten!$A$9:$N$84,14,FALSE),"")</f>
        <v/>
      </c>
      <c r="S1607" s="2012" t="str">
        <f t="shared" si="244"/>
        <v/>
      </c>
      <c r="T1607" s="60">
        <f t="shared" si="271"/>
        <v>12.36842224491946</v>
      </c>
      <c r="U1607" s="60">
        <f t="shared" si="268"/>
        <v>35.650796373834353</v>
      </c>
      <c r="V1607" s="60">
        <f t="shared" si="269"/>
        <v>22.090502040302326</v>
      </c>
      <c r="W1607" s="350">
        <f t="shared" si="256"/>
        <v>0.34693256541099809</v>
      </c>
      <c r="X1607" s="2140"/>
      <c r="Y1607" s="2141"/>
      <c r="AA1607" s="1990"/>
      <c r="AB1607" s="1991"/>
    </row>
    <row r="1608" spans="2:28" ht="16" thickBot="1" x14ac:dyDescent="0.25">
      <c r="B1608" s="2143">
        <f t="shared" ref="B1608" si="278">AVERAGE(W1602:W1608)</f>
        <v>0.49071511019314207</v>
      </c>
      <c r="C1608" s="2086">
        <v>44696</v>
      </c>
      <c r="D1608" s="1922">
        <v>73</v>
      </c>
      <c r="E1608" s="2326" t="s">
        <v>40</v>
      </c>
      <c r="F1608" s="2016" t="s">
        <v>323</v>
      </c>
      <c r="G1608" s="2087">
        <v>2.883101851851852E-2</v>
      </c>
      <c r="H1608" s="2088">
        <v>7.36</v>
      </c>
      <c r="I1608" s="2089">
        <f t="shared" si="238"/>
        <v>3.9172579508856683E-3</v>
      </c>
      <c r="J1608" s="1973">
        <v>142</v>
      </c>
      <c r="K1608" s="2090">
        <v>47</v>
      </c>
      <c r="L1608" s="2091">
        <v>220</v>
      </c>
      <c r="M1608" s="1973">
        <v>24</v>
      </c>
      <c r="N1608" s="1930">
        <f t="shared" si="260"/>
        <v>1.111331927319922</v>
      </c>
      <c r="O1608" s="2092" t="s">
        <v>334</v>
      </c>
      <c r="P1608" s="2093">
        <f>IFERROR(VLOOKUP(F1608,[1]Trainingsarten!$A$9:$N$84,12,FALSE),"")</f>
        <v>205</v>
      </c>
      <c r="Q1608" s="2094" t="s">
        <v>14</v>
      </c>
      <c r="R1608" s="2095">
        <f>IFERROR(VLOOKUP(F1608,[1]Trainingsarten!$A$9:$N$84,14,FALSE),"")</f>
        <v>224.4</v>
      </c>
      <c r="S1608" s="1932">
        <f t="shared" si="244"/>
        <v>1.5492957746478873</v>
      </c>
      <c r="T1608" s="1922">
        <f t="shared" si="271"/>
        <v>17.315790495645253</v>
      </c>
      <c r="U1608" s="1922">
        <f t="shared" si="268"/>
        <v>35.921015507790678</v>
      </c>
      <c r="V1608" s="1922">
        <f t="shared" si="269"/>
        <v>23.282374128914896</v>
      </c>
      <c r="W1608" s="2096">
        <f t="shared" si="256"/>
        <v>0.48205180869370862</v>
      </c>
      <c r="X1608" s="2140"/>
      <c r="Y1608" s="2141"/>
      <c r="AA1608" s="1990"/>
      <c r="AB1608" s="1991"/>
    </row>
    <row r="1609" spans="2:28" ht="16" thickBot="1" x14ac:dyDescent="0.25">
      <c r="B1609" s="1841">
        <f t="shared" ref="B1609" si="279">B1602+1</f>
        <v>20</v>
      </c>
      <c r="C1609" s="2050">
        <v>44697</v>
      </c>
      <c r="D1609" s="1843"/>
      <c r="E1609" s="2322"/>
      <c r="F1609" s="2107"/>
      <c r="G1609" s="2052"/>
      <c r="H1609" s="2053" t="str">
        <f>IFERROR(VLOOKUP(F1609,[1]Trainingsarten!$A$9:$K$84,10,FALSE),"")</f>
        <v/>
      </c>
      <c r="I1609" s="2054" t="str">
        <f t="shared" si="238"/>
        <v/>
      </c>
      <c r="J1609" s="2055"/>
      <c r="K1609" s="2056" t="str">
        <f>IFERROR(VLOOKUP(F1609,[1]Trainingsarten!$A$9:$K$84,11,FALSE),"0")</f>
        <v>0</v>
      </c>
      <c r="L1609" s="2057"/>
      <c r="M1609" s="2055"/>
      <c r="N1609" s="1852" t="str">
        <f t="shared" si="260"/>
        <v/>
      </c>
      <c r="O1609" s="2058"/>
      <c r="P1609" s="1854" t="str">
        <f>IFERROR(VLOOKUP(F1609,[1]Trainingsarten!$A$9:$N$84,12,FALSE),"")</f>
        <v/>
      </c>
      <c r="Q1609" s="1855" t="s">
        <v>14</v>
      </c>
      <c r="R1609" s="2059" t="str">
        <f>IFERROR(VLOOKUP(F1609,[1]Trainingsarten!$A$9:$N$84,14,FALSE),"")</f>
        <v/>
      </c>
      <c r="S1609" s="1856" t="str">
        <f t="shared" si="244"/>
        <v/>
      </c>
      <c r="T1609" s="1843">
        <f t="shared" si="271"/>
        <v>14.842106139124503</v>
      </c>
      <c r="U1609" s="1843">
        <f t="shared" si="268"/>
        <v>35.065753233795661</v>
      </c>
      <c r="V1609" s="1843">
        <f t="shared" si="269"/>
        <v>18.605225012145425</v>
      </c>
      <c r="W1609" s="2042">
        <f t="shared" si="256"/>
        <v>0.42326500275545154</v>
      </c>
      <c r="X1609" s="2154"/>
      <c r="Y1609" s="2071"/>
      <c r="AA1609" s="1990"/>
      <c r="AB1609" s="1991"/>
    </row>
    <row r="1610" spans="2:28" x14ac:dyDescent="0.2">
      <c r="B1610" s="1859" t="s">
        <v>26</v>
      </c>
      <c r="C1610" s="2060">
        <v>44698</v>
      </c>
      <c r="D1610" s="1989">
        <v>74</v>
      </c>
      <c r="E1610" s="2335" t="s">
        <v>40</v>
      </c>
      <c r="F1610" s="2108" t="s">
        <v>323</v>
      </c>
      <c r="G1610" s="2061">
        <v>3.3206018518518517E-2</v>
      </c>
      <c r="H1610" s="2062">
        <v>8.66</v>
      </c>
      <c r="I1610" s="2063">
        <f t="shared" si="238"/>
        <v>3.8344132238474038E-3</v>
      </c>
      <c r="J1610" s="2064">
        <v>139</v>
      </c>
      <c r="K1610" s="2065">
        <v>55</v>
      </c>
      <c r="L1610" s="2066">
        <v>222</v>
      </c>
      <c r="M1610" s="2064">
        <v>23</v>
      </c>
      <c r="N1610" s="1919">
        <f t="shared" si="260"/>
        <v>1.0977181069249595</v>
      </c>
      <c r="O1610" s="2067" t="s">
        <v>334</v>
      </c>
      <c r="P1610" s="2068">
        <f>IFERROR(VLOOKUP(F1610,[1]Trainingsarten!$A$9:$N$84,12,FALSE),"")</f>
        <v>205</v>
      </c>
      <c r="Q1610" s="2069" t="s">
        <v>14</v>
      </c>
      <c r="R1610" s="2070">
        <f>IFERROR(VLOOKUP(F1610,[1]Trainingsarten!$A$9:$N$84,14,FALSE),"")</f>
        <v>224.4</v>
      </c>
      <c r="S1610" s="1991">
        <f t="shared" si="244"/>
        <v>1.5971223021582734</v>
      </c>
      <c r="T1610" s="1989">
        <f t="shared" si="271"/>
        <v>20.578948119249574</v>
      </c>
      <c r="U1610" s="1989">
        <f t="shared" si="268"/>
        <v>35.540378156800529</v>
      </c>
      <c r="V1610" s="1989">
        <f t="shared" si="269"/>
        <v>20.223647094671158</v>
      </c>
      <c r="W1610" s="2071">
        <f t="shared" si="256"/>
        <v>0.57903008314816884</v>
      </c>
      <c r="X1610" s="2154"/>
      <c r="Y1610" s="2071"/>
      <c r="AA1610" s="1990"/>
      <c r="AB1610" s="1991"/>
    </row>
    <row r="1611" spans="2:28" ht="16" thickBot="1" x14ac:dyDescent="0.25">
      <c r="B1611" s="33">
        <f t="shared" ref="B1611" si="280">SUM(H1609:H1615)</f>
        <v>25.47</v>
      </c>
      <c r="C1611" s="2060">
        <v>44699</v>
      </c>
      <c r="D1611" s="1989"/>
      <c r="E1611" s="2335"/>
      <c r="F1611" s="2108"/>
      <c r="G1611" s="2061"/>
      <c r="H1611" s="2062" t="str">
        <f>IFERROR(VLOOKUP(F1611,[1]Trainingsarten!$A$9:$K$84,10,FALSE),"")</f>
        <v/>
      </c>
      <c r="I1611" s="2063" t="str">
        <f t="shared" si="238"/>
        <v/>
      </c>
      <c r="J1611" s="2064"/>
      <c r="K1611" s="2065" t="str">
        <f>IFERROR(VLOOKUP(F1611,[1]Trainingsarten!$A$9:$K$84,11,FALSE),"0")</f>
        <v>0</v>
      </c>
      <c r="L1611" s="2066"/>
      <c r="M1611" s="2064"/>
      <c r="N1611" s="1919" t="str">
        <f t="shared" si="260"/>
        <v/>
      </c>
      <c r="O1611" s="2067"/>
      <c r="P1611" s="2068" t="str">
        <f>IFERROR(VLOOKUP(F1611,[1]Trainingsarten!$A$9:$N$84,12,FALSE),"")</f>
        <v/>
      </c>
      <c r="Q1611" s="2069" t="s">
        <v>14</v>
      </c>
      <c r="R1611" s="2070" t="str">
        <f>IFERROR(VLOOKUP(F1611,[1]Trainingsarten!$A$9:$N$84,14,FALSE),"")</f>
        <v/>
      </c>
      <c r="S1611" s="1991" t="str">
        <f t="shared" si="244"/>
        <v/>
      </c>
      <c r="T1611" s="1989">
        <f t="shared" si="271"/>
        <v>17.639098387928208</v>
      </c>
      <c r="U1611" s="1989">
        <f t="shared" si="268"/>
        <v>34.694178676876703</v>
      </c>
      <c r="V1611" s="1989">
        <f t="shared" si="269"/>
        <v>14.961430037550954</v>
      </c>
      <c r="W1611" s="2071">
        <f t="shared" si="256"/>
        <v>0.50841665837400196</v>
      </c>
      <c r="X1611" s="2154"/>
      <c r="Y1611" s="2071"/>
      <c r="AA1611" s="1990"/>
      <c r="AB1611" s="1991"/>
    </row>
    <row r="1612" spans="2:28" x14ac:dyDescent="0.2">
      <c r="B1612" s="2072" t="s">
        <v>9</v>
      </c>
      <c r="C1612" s="2060">
        <v>44700</v>
      </c>
      <c r="D1612" s="1989">
        <v>75</v>
      </c>
      <c r="E1612" s="2335" t="s">
        <v>40</v>
      </c>
      <c r="F1612" s="2108" t="s">
        <v>323</v>
      </c>
      <c r="G1612" s="2061">
        <v>3.2048611111111111E-2</v>
      </c>
      <c r="H1612" s="2062">
        <v>8.3800000000000008</v>
      </c>
      <c r="I1612" s="2063">
        <f t="shared" ref="I1612:I1675" si="281">IFERROR(G1612/H1612,"")</f>
        <v>3.8244166003712538E-3</v>
      </c>
      <c r="J1612" s="2064">
        <v>139</v>
      </c>
      <c r="K1612" s="2065">
        <v>54</v>
      </c>
      <c r="L1612" s="2066">
        <v>224</v>
      </c>
      <c r="M1612" s="2064">
        <v>21</v>
      </c>
      <c r="N1612" s="1919">
        <f t="shared" si="260"/>
        <v>1.1047198375663447</v>
      </c>
      <c r="O1612" s="2067" t="s">
        <v>333</v>
      </c>
      <c r="P1612" s="2068">
        <f>IFERROR(VLOOKUP(F1612,[1]Trainingsarten!$A$9:$N$84,12,FALSE),"")</f>
        <v>205</v>
      </c>
      <c r="Q1612" s="2069" t="s">
        <v>14</v>
      </c>
      <c r="R1612" s="2070">
        <f>IFERROR(VLOOKUP(F1612,[1]Trainingsarten!$A$9:$N$84,14,FALSE),"")</f>
        <v>224.4</v>
      </c>
      <c r="S1612" s="1991">
        <f t="shared" si="244"/>
        <v>1.6115107913669064</v>
      </c>
      <c r="T1612" s="1989">
        <f t="shared" si="271"/>
        <v>22.833512903938463</v>
      </c>
      <c r="U1612" s="1989">
        <f t="shared" si="268"/>
        <v>35.153841089332019</v>
      </c>
      <c r="V1612" s="1989">
        <f t="shared" si="269"/>
        <v>17.055080288948496</v>
      </c>
      <c r="W1612" s="2071">
        <f t="shared" si="256"/>
        <v>0.64953109521985208</v>
      </c>
      <c r="X1612" s="2154"/>
      <c r="Y1612" s="2071"/>
      <c r="AA1612" s="1990"/>
      <c r="AB1612" s="1991"/>
    </row>
    <row r="1613" spans="2:28" ht="16" thickBot="1" x14ac:dyDescent="0.25">
      <c r="B1613" s="2073">
        <f t="shared" ref="B1613" si="282">SUM(K1609:K1615)</f>
        <v>163</v>
      </c>
      <c r="C1613" s="2060">
        <v>44701</v>
      </c>
      <c r="D1613" s="1989"/>
      <c r="E1613" s="2335"/>
      <c r="F1613" s="2108"/>
      <c r="G1613" s="2061"/>
      <c r="H1613" s="2062" t="str">
        <f>IFERROR(VLOOKUP(F1613,[1]Trainingsarten!$A$9:$K$84,10,FALSE),"")</f>
        <v/>
      </c>
      <c r="I1613" s="2063" t="str">
        <f t="shared" si="281"/>
        <v/>
      </c>
      <c r="J1613" s="2064"/>
      <c r="K1613" s="2065" t="str">
        <f>IFERROR(VLOOKUP(F1613,[1]Trainingsarten!$A$9:$K$84,11,FALSE),"0")</f>
        <v>0</v>
      </c>
      <c r="L1613" s="2066"/>
      <c r="M1613" s="2064"/>
      <c r="N1613" s="1919" t="str">
        <f t="shared" si="260"/>
        <v/>
      </c>
      <c r="O1613" s="2067"/>
      <c r="P1613" s="2068" t="str">
        <f>IFERROR(VLOOKUP(F1613,[1]Trainingsarten!$A$9:$N$84,12,FALSE),"")</f>
        <v/>
      </c>
      <c r="Q1613" s="2069" t="s">
        <v>14</v>
      </c>
      <c r="R1613" s="2070" t="str">
        <f>IFERROR(VLOOKUP(F1613,[1]Trainingsarten!$A$9:$N$84,14,FALSE),"")</f>
        <v/>
      </c>
      <c r="S1613" s="1991" t="str">
        <f t="shared" si="244"/>
        <v/>
      </c>
      <c r="T1613" s="1989">
        <f t="shared" si="271"/>
        <v>19.571582489090112</v>
      </c>
      <c r="U1613" s="1989">
        <f t="shared" si="268"/>
        <v>34.316844872919354</v>
      </c>
      <c r="V1613" s="1989">
        <f t="shared" si="269"/>
        <v>12.320328185393556</v>
      </c>
      <c r="W1613" s="2071">
        <f t="shared" si="256"/>
        <v>0.57031998604669931</v>
      </c>
      <c r="X1613" s="2154"/>
      <c r="Y1613" s="2071"/>
      <c r="AA1613" s="1990"/>
      <c r="AB1613" s="1991"/>
    </row>
    <row r="1614" spans="2:28" x14ac:dyDescent="0.2">
      <c r="B1614" s="2074" t="s">
        <v>27</v>
      </c>
      <c r="C1614" s="2097">
        <v>44702</v>
      </c>
      <c r="D1614" s="60">
        <v>76</v>
      </c>
      <c r="E1614" s="2247" t="s">
        <v>40</v>
      </c>
      <c r="F1614" s="2155" t="s">
        <v>323</v>
      </c>
      <c r="G1614" s="2098">
        <v>3.2476851851851847E-2</v>
      </c>
      <c r="H1614" s="2062">
        <v>8.43</v>
      </c>
      <c r="I1614" s="2063">
        <f t="shared" si="281"/>
        <v>3.8525328412635645E-3</v>
      </c>
      <c r="J1614" s="545">
        <v>143</v>
      </c>
      <c r="K1614" s="2065">
        <v>54</v>
      </c>
      <c r="L1614" s="2102">
        <v>222</v>
      </c>
      <c r="M1614" s="545">
        <v>23</v>
      </c>
      <c r="N1614" s="69">
        <f t="shared" si="260"/>
        <v>1.1029054018165401</v>
      </c>
      <c r="O1614" s="2103" t="s">
        <v>334</v>
      </c>
      <c r="P1614" s="347" t="str">
        <f>IFERROR(VLOOKUP(F1615,[1]Trainingsarten!$A$9:$N$84,12,FALSE),"")</f>
        <v/>
      </c>
      <c r="Q1614" s="72" t="s">
        <v>14</v>
      </c>
      <c r="R1614" s="2104" t="str">
        <f>IFERROR(VLOOKUP(F1615,[1]Trainingsarten!$A$9:$N$84,14,FALSE),"")</f>
        <v/>
      </c>
      <c r="S1614" s="2012">
        <f t="shared" si="244"/>
        <v>1.5524475524475525</v>
      </c>
      <c r="T1614" s="60">
        <f t="shared" si="271"/>
        <v>24.489927847791524</v>
      </c>
      <c r="U1614" s="60">
        <f t="shared" si="268"/>
        <v>34.785491423564132</v>
      </c>
      <c r="V1614" s="60">
        <f t="shared" si="269"/>
        <v>14.745262383829242</v>
      </c>
      <c r="W1614" s="350">
        <f t="shared" si="256"/>
        <v>0.70402707696697187</v>
      </c>
      <c r="X1614" s="2154"/>
      <c r="Y1614" s="2071"/>
      <c r="AA1614" s="1990"/>
      <c r="AB1614" s="1991"/>
    </row>
    <row r="1615" spans="2:28" ht="16" thickBot="1" x14ac:dyDescent="0.25">
      <c r="B1615" s="2143">
        <f t="shared" ref="B1615" si="283">AVERAGE(W1609:W1615)</f>
        <v>0.57896571698176991</v>
      </c>
      <c r="C1615" s="2086">
        <v>44703</v>
      </c>
      <c r="D1615" s="1922"/>
      <c r="E1615" s="2326"/>
      <c r="F1615" s="2108"/>
      <c r="G1615" s="2087"/>
      <c r="H1615" s="2062"/>
      <c r="I1615" s="2063" t="str">
        <f t="shared" si="281"/>
        <v/>
      </c>
      <c r="J1615" s="1973"/>
      <c r="K1615" s="2065" t="str">
        <f>IFERROR(VLOOKUP(F1615,[1]Trainingsarten!$A$9:$K$84,11,FALSE),"0")</f>
        <v>0</v>
      </c>
      <c r="L1615" s="2091"/>
      <c r="M1615" s="1973"/>
      <c r="N1615" s="1930" t="str">
        <f t="shared" si="260"/>
        <v/>
      </c>
      <c r="O1615" s="2092"/>
      <c r="P1615" s="2093" t="str">
        <f>IFERROR(VLOOKUP(#REF!,[1]Trainingsarten!$A$9:$N$84,12,FALSE),"")</f>
        <v/>
      </c>
      <c r="Q1615" s="2094" t="s">
        <v>14</v>
      </c>
      <c r="R1615" s="2095" t="str">
        <f>IFERROR(VLOOKUP(#REF!,[1]Trainingsarten!$A$9:$N$84,14,FALSE),"")</f>
        <v/>
      </c>
      <c r="S1615" s="1932" t="str">
        <f t="shared" si="244"/>
        <v/>
      </c>
      <c r="T1615" s="1922">
        <f t="shared" si="271"/>
        <v>20.99136672667845</v>
      </c>
      <c r="U1615" s="1922">
        <f t="shared" si="268"/>
        <v>33.957265437288797</v>
      </c>
      <c r="V1615" s="1922">
        <f t="shared" si="269"/>
        <v>10.295563575772608</v>
      </c>
      <c r="W1615" s="2096">
        <f t="shared" si="256"/>
        <v>0.61817011636124353</v>
      </c>
      <c r="X1615" s="2154"/>
      <c r="Y1615" s="2071"/>
      <c r="AA1615" s="1990"/>
      <c r="AB1615" s="1991"/>
    </row>
    <row r="1616" spans="2:28" ht="16" thickBot="1" x14ac:dyDescent="0.25">
      <c r="B1616" s="1841">
        <f t="shared" ref="B1616" si="284">B1609+1</f>
        <v>21</v>
      </c>
      <c r="C1616" s="2050">
        <v>44704</v>
      </c>
      <c r="D1616" s="1843">
        <v>77</v>
      </c>
      <c r="E1616" s="2322" t="s">
        <v>40</v>
      </c>
      <c r="F1616" s="2110" t="s">
        <v>323</v>
      </c>
      <c r="G1616" s="2052">
        <v>3.4247685185185187E-2</v>
      </c>
      <c r="H1616" s="2053">
        <v>8.7899999999999991</v>
      </c>
      <c r="I1616" s="2054">
        <f t="shared" si="281"/>
        <v>3.8962099186786335E-3</v>
      </c>
      <c r="J1616" s="2055">
        <v>141</v>
      </c>
      <c r="K1616" s="2056">
        <v>55</v>
      </c>
      <c r="L1616" s="2057">
        <v>219</v>
      </c>
      <c r="M1616" s="2055">
        <v>39</v>
      </c>
      <c r="N1616" s="1852">
        <f t="shared" si="260"/>
        <v>1.1003362029443229</v>
      </c>
      <c r="O1616" s="2058" t="s">
        <v>334</v>
      </c>
      <c r="P1616" s="1854">
        <f>IFERROR(VLOOKUP(F1616,[1]Trainingsarten!$A$9:$N$84,12,FALSE),"")</f>
        <v>205</v>
      </c>
      <c r="Q1616" s="1855" t="s">
        <v>14</v>
      </c>
      <c r="R1616" s="2059">
        <f>IFERROR(VLOOKUP(F1616,[1]Trainingsarten!$A$9:$N$84,14,FALSE),"")</f>
        <v>224.4</v>
      </c>
      <c r="S1616" s="1856">
        <f t="shared" si="244"/>
        <v>1.553191489361702</v>
      </c>
      <c r="T1616" s="1843">
        <f t="shared" si="271"/>
        <v>25.849742908581529</v>
      </c>
      <c r="U1616" s="1843">
        <f t="shared" si="268"/>
        <v>34.45828292687716</v>
      </c>
      <c r="V1616" s="1843">
        <f t="shared" si="269"/>
        <v>12.965898710610347</v>
      </c>
      <c r="W1616" s="2042">
        <f t="shared" si="256"/>
        <v>0.75017501491401806</v>
      </c>
      <c r="X1616" s="2154"/>
      <c r="Y1616" s="2071"/>
      <c r="AA1616" s="1990"/>
      <c r="AB1616" s="1991"/>
    </row>
    <row r="1617" spans="2:28" x14ac:dyDescent="0.2">
      <c r="B1617" s="1859" t="s">
        <v>26</v>
      </c>
      <c r="C1617" s="2060">
        <v>44705</v>
      </c>
      <c r="D1617" s="1989"/>
      <c r="E1617" s="2335"/>
      <c r="F1617" s="2108"/>
      <c r="G1617" s="2061"/>
      <c r="H1617" s="2062" t="str">
        <f>IFERROR(VLOOKUP(F1617,[1]Trainingsarten!$A$9:$K$84,10,FALSE),"")</f>
        <v/>
      </c>
      <c r="I1617" s="2063" t="str">
        <f t="shared" si="281"/>
        <v/>
      </c>
      <c r="J1617" s="2064"/>
      <c r="K1617" s="2065" t="str">
        <f>IFERROR(VLOOKUP(F1617,[1]Trainingsarten!$A$9:$K$84,11,FALSE),"0")</f>
        <v>0</v>
      </c>
      <c r="L1617" s="2066"/>
      <c r="M1617" s="2064"/>
      <c r="N1617" s="1919" t="str">
        <f t="shared" si="260"/>
        <v/>
      </c>
      <c r="O1617" s="2067"/>
      <c r="P1617" s="2068" t="str">
        <f>IFERROR(VLOOKUP(F1617,[1]Trainingsarten!$A$9:$N$84,12,FALSE),"")</f>
        <v/>
      </c>
      <c r="Q1617" s="2069" t="s">
        <v>14</v>
      </c>
      <c r="R1617" s="2070" t="str">
        <f>IFERROR(VLOOKUP(F1617,[1]Trainingsarten!$A$9:$N$84,14,FALSE),"")</f>
        <v/>
      </c>
      <c r="S1617" s="1991" t="str">
        <f t="shared" si="244"/>
        <v/>
      </c>
      <c r="T1617" s="1989">
        <f t="shared" si="271"/>
        <v>22.156922493069882</v>
      </c>
      <c r="U1617" s="1989">
        <f t="shared" si="268"/>
        <v>33.637847619094373</v>
      </c>
      <c r="V1617" s="1989">
        <f t="shared" si="269"/>
        <v>8.6085400182956313</v>
      </c>
      <c r="W1617" s="2071">
        <f t="shared" si="256"/>
        <v>0.65869025699767436</v>
      </c>
      <c r="X1617" s="2154"/>
      <c r="Y1617" s="2071"/>
      <c r="AA1617" s="1990"/>
      <c r="AB1617" s="1991"/>
    </row>
    <row r="1618" spans="2:28" ht="16" thickBot="1" x14ac:dyDescent="0.25">
      <c r="B1618" s="33">
        <f t="shared" ref="B1618" si="285">SUM(H1616:H1622)</f>
        <v>38.35</v>
      </c>
      <c r="C1618" s="2060">
        <v>44706</v>
      </c>
      <c r="D1618" s="1989">
        <v>78</v>
      </c>
      <c r="E1618" s="2335" t="s">
        <v>40</v>
      </c>
      <c r="F1618" s="2151" t="s">
        <v>283</v>
      </c>
      <c r="G1618" s="2061">
        <v>3.8391203703703698E-2</v>
      </c>
      <c r="H1618" s="2062">
        <v>10.43</v>
      </c>
      <c r="I1618" s="2063">
        <f t="shared" si="281"/>
        <v>3.6808440751393769E-3</v>
      </c>
      <c r="J1618" s="2064">
        <v>141</v>
      </c>
      <c r="K1618" s="2065">
        <v>68</v>
      </c>
      <c r="L1618" s="2066">
        <v>229</v>
      </c>
      <c r="M1618" s="2064">
        <v>34</v>
      </c>
      <c r="N1618" s="1919">
        <f t="shared" si="260"/>
        <v>1.0869807243742933</v>
      </c>
      <c r="O1618" s="2067" t="s">
        <v>302</v>
      </c>
      <c r="P1618" s="2068">
        <f>IFERROR(VLOOKUP(F1618,[1]Trainingsarten!$A$9:$N$84,12,FALSE),"")</f>
        <v>205</v>
      </c>
      <c r="Q1618" s="2069" t="s">
        <v>14</v>
      </c>
      <c r="R1618" s="2070">
        <f>IFERROR(VLOOKUP(F1618,[1]Trainingsarten!$A$9:$N$84,14,FALSE),"")</f>
        <v>224.4</v>
      </c>
      <c r="S1618" s="1991">
        <f t="shared" si="244"/>
        <v>1.624113475177305</v>
      </c>
      <c r="T1618" s="1989">
        <f t="shared" si="271"/>
        <v>28.705933565488468</v>
      </c>
      <c r="U1618" s="1989">
        <f t="shared" si="268"/>
        <v>34.455994104354033</v>
      </c>
      <c r="V1618" s="1989">
        <f t="shared" si="269"/>
        <v>11.480925126024491</v>
      </c>
      <c r="W1618" s="2071">
        <f t="shared" si="256"/>
        <v>0.83311871596417075</v>
      </c>
      <c r="X1618" s="2154"/>
      <c r="Y1618" s="2071"/>
      <c r="AA1618" s="1990"/>
      <c r="AB1618" s="1991"/>
    </row>
    <row r="1619" spans="2:28" x14ac:dyDescent="0.2">
      <c r="B1619" s="2072" t="s">
        <v>9</v>
      </c>
      <c r="C1619" s="2060">
        <v>44707</v>
      </c>
      <c r="D1619" s="1989"/>
      <c r="E1619" s="2335"/>
      <c r="F1619" s="2151"/>
      <c r="G1619" s="2061"/>
      <c r="H1619" s="2062" t="str">
        <f>IFERROR(VLOOKUP(F1619,[1]Trainingsarten!$A$9:$K$84,10,FALSE),"")</f>
        <v/>
      </c>
      <c r="I1619" s="2063" t="str">
        <f t="shared" si="281"/>
        <v/>
      </c>
      <c r="J1619" s="2064"/>
      <c r="K1619" s="2065" t="str">
        <f>IFERROR(VLOOKUP(F1619,[1]Trainingsarten!$A$9:$K$84,11,FALSE),"0")</f>
        <v>0</v>
      </c>
      <c r="L1619" s="2066"/>
      <c r="M1619" s="2064"/>
      <c r="N1619" s="1919" t="str">
        <f t="shared" si="260"/>
        <v/>
      </c>
      <c r="O1619" s="2067"/>
      <c r="P1619" s="2068" t="str">
        <f>IFERROR(VLOOKUP(F1619,[1]Trainingsarten!$A$9:$N$84,12,FALSE),"")</f>
        <v/>
      </c>
      <c r="Q1619" s="2069" t="s">
        <v>14</v>
      </c>
      <c r="R1619" s="2070" t="str">
        <f>IFERROR(VLOOKUP(F1619,[1]Trainingsarten!$A$9:$N$84,14,FALSE),"")</f>
        <v/>
      </c>
      <c r="S1619" s="1991" t="str">
        <f t="shared" si="244"/>
        <v/>
      </c>
      <c r="T1619" s="1989">
        <f t="shared" si="271"/>
        <v>24.605085913275829</v>
      </c>
      <c r="U1619" s="1989">
        <f t="shared" si="268"/>
        <v>33.635613292345603</v>
      </c>
      <c r="V1619" s="1989">
        <f t="shared" si="269"/>
        <v>5.750060538865565</v>
      </c>
      <c r="W1619" s="2071">
        <f t="shared" si="256"/>
        <v>0.73151887255390602</v>
      </c>
      <c r="X1619" s="2154"/>
      <c r="Y1619" s="2071"/>
      <c r="AA1619" s="1990"/>
      <c r="AB1619" s="1991"/>
    </row>
    <row r="1620" spans="2:28" ht="16" thickBot="1" x14ac:dyDescent="0.25">
      <c r="B1620" s="2073">
        <f t="shared" ref="B1620" si="286">SUM(K1616:K1622)</f>
        <v>246</v>
      </c>
      <c r="C1620" s="2060">
        <v>44708</v>
      </c>
      <c r="D1620" s="1989">
        <v>79</v>
      </c>
      <c r="E1620" s="2335" t="s">
        <v>40</v>
      </c>
      <c r="F1620" s="2151" t="s">
        <v>299</v>
      </c>
      <c r="G1620" s="2061">
        <v>3.5740740740740747E-2</v>
      </c>
      <c r="H1620" s="2062">
        <v>8.0500000000000007</v>
      </c>
      <c r="I1620" s="2063">
        <f t="shared" si="281"/>
        <v>4.4398435702783529E-3</v>
      </c>
      <c r="J1620" s="2064">
        <v>141</v>
      </c>
      <c r="K1620" s="2065">
        <v>52</v>
      </c>
      <c r="L1620" s="2066">
        <v>204</v>
      </c>
      <c r="M1620" s="2064">
        <v>185</v>
      </c>
      <c r="N1620" s="1919"/>
      <c r="O1620" s="2067" t="s">
        <v>300</v>
      </c>
      <c r="P1620" s="2068" t="str">
        <f>IFERROR(VLOOKUP(F1620,[1]Trainingsarten!$A$9:$N$84,12,FALSE),"")</f>
        <v/>
      </c>
      <c r="Q1620" s="2069" t="s">
        <v>14</v>
      </c>
      <c r="R1620" s="2070" t="str">
        <f>IFERROR(VLOOKUP(F1620,[1]Trainingsarten!$A$9:$N$84,14,FALSE),"")</f>
        <v/>
      </c>
      <c r="S1620" s="1991">
        <f t="shared" si="244"/>
        <v>1.446808510638298</v>
      </c>
      <c r="T1620" s="1989">
        <f t="shared" si="271"/>
        <v>28.51864506852214</v>
      </c>
      <c r="U1620" s="1989">
        <f t="shared" si="268"/>
        <v>34.072860594908803</v>
      </c>
      <c r="V1620" s="1989">
        <f t="shared" si="269"/>
        <v>9.030527379069774</v>
      </c>
      <c r="W1620" s="2071">
        <f t="shared" si="256"/>
        <v>0.83699004341253991</v>
      </c>
      <c r="X1620" s="2154"/>
      <c r="Y1620" s="2071"/>
      <c r="AA1620" s="1990"/>
      <c r="AB1620" s="1991"/>
    </row>
    <row r="1621" spans="2:28" x14ac:dyDescent="0.2">
      <c r="B1621" s="2074" t="s">
        <v>27</v>
      </c>
      <c r="C1621" s="2097">
        <v>44709</v>
      </c>
      <c r="D1621" s="60"/>
      <c r="E1621" s="2247"/>
      <c r="F1621" s="2151"/>
      <c r="G1621" s="2098"/>
      <c r="H1621" s="2099" t="str">
        <f>IFERROR(VLOOKUP(F1621,[1]Trainingsarten!$A$9:$K$84,10,FALSE),"")</f>
        <v/>
      </c>
      <c r="I1621" s="2100" t="str">
        <f t="shared" si="281"/>
        <v/>
      </c>
      <c r="J1621" s="545"/>
      <c r="K1621" s="2101" t="str">
        <f>IFERROR(VLOOKUP(F1621,[1]Trainingsarten!$A$9:$K$84,11,FALSE),"0")</f>
        <v>0</v>
      </c>
      <c r="L1621" s="2102"/>
      <c r="M1621" s="545"/>
      <c r="N1621" s="69" t="str">
        <f t="shared" si="260"/>
        <v/>
      </c>
      <c r="O1621" s="2103"/>
      <c r="P1621" s="347" t="str">
        <f>IFERROR(VLOOKUP(F1621,[1]Trainingsarten!$A$9:$N$84,12,FALSE),"")</f>
        <v/>
      </c>
      <c r="Q1621" s="72" t="s">
        <v>14</v>
      </c>
      <c r="R1621" s="2104" t="str">
        <f>IFERROR(VLOOKUP(F1621,[1]Trainingsarten!$A$9:$N$84,14,FALSE),"")</f>
        <v/>
      </c>
      <c r="S1621" s="2012" t="str">
        <f t="shared" ref="S1621:S1684" si="287">IFERROR(L1621/J1621,"")</f>
        <v/>
      </c>
      <c r="T1621" s="60">
        <f t="shared" si="271"/>
        <v>24.44455291587612</v>
      </c>
      <c r="U1621" s="60">
        <f t="shared" si="268"/>
        <v>33.261602009315737</v>
      </c>
      <c r="V1621" s="60">
        <f t="shared" si="269"/>
        <v>5.5542155263866633</v>
      </c>
      <c r="W1621" s="350">
        <f t="shared" si="256"/>
        <v>0.73491808689881555</v>
      </c>
      <c r="X1621" s="2154"/>
      <c r="Y1621" s="2071"/>
      <c r="AA1621" s="1990"/>
      <c r="AB1621" s="1991"/>
    </row>
    <row r="1622" spans="2:28" ht="16" thickBot="1" x14ac:dyDescent="0.25">
      <c r="B1622" s="2143">
        <f t="shared" ref="B1622" si="288">AVERAGE(W1616:W1622)</f>
        <v>0.77938460755327443</v>
      </c>
      <c r="C1622" s="2086">
        <v>44710</v>
      </c>
      <c r="D1622" s="1922">
        <v>80</v>
      </c>
      <c r="E1622" s="2326" t="s">
        <v>40</v>
      </c>
      <c r="F1622" s="2148" t="s">
        <v>283</v>
      </c>
      <c r="G1622" s="2087">
        <v>4.2268518518518518E-2</v>
      </c>
      <c r="H1622" s="2099">
        <v>11.08</v>
      </c>
      <c r="I1622" s="2089">
        <f t="shared" si="281"/>
        <v>3.8148482417435484E-3</v>
      </c>
      <c r="J1622" s="1973">
        <v>138</v>
      </c>
      <c r="K1622" s="2101">
        <v>71</v>
      </c>
      <c r="L1622" s="2091">
        <v>224</v>
      </c>
      <c r="M1622" s="1973">
        <v>34</v>
      </c>
      <c r="N1622" s="1930">
        <f t="shared" si="260"/>
        <v>1.1019559243493722</v>
      </c>
      <c r="O1622" s="2092" t="s">
        <v>334</v>
      </c>
      <c r="P1622" s="2093">
        <f>IFERROR(VLOOKUP(F1622,[1]Trainingsarten!$A$9:$N$84,12,FALSE),"")</f>
        <v>205</v>
      </c>
      <c r="Q1622" s="2094" t="s">
        <v>14</v>
      </c>
      <c r="R1622" s="2095">
        <f>IFERROR(VLOOKUP(F1622,[1]Trainingsarten!$A$9:$N$84,14,FALSE),"")</f>
        <v>224.4</v>
      </c>
      <c r="S1622" s="1932">
        <f t="shared" si="287"/>
        <v>1.6231884057971016</v>
      </c>
      <c r="T1622" s="1922">
        <f t="shared" si="271"/>
        <v>31.095331070750959</v>
      </c>
      <c r="U1622" s="1922">
        <f t="shared" si="268"/>
        <v>34.160135294808221</v>
      </c>
      <c r="V1622" s="1922">
        <f t="shared" si="269"/>
        <v>8.8170490934396177</v>
      </c>
      <c r="W1622" s="2096">
        <f t="shared" si="256"/>
        <v>0.91028126213179661</v>
      </c>
      <c r="X1622" s="2140"/>
      <c r="Y1622" s="2141"/>
      <c r="AA1622" s="1990"/>
      <c r="AB1622" s="1991"/>
    </row>
    <row r="1623" spans="2:28" ht="16" thickBot="1" x14ac:dyDescent="0.25">
      <c r="B1623" s="1841">
        <f t="shared" ref="B1623" si="289">B1616+1</f>
        <v>22</v>
      </c>
      <c r="C1623" s="2050">
        <v>44711</v>
      </c>
      <c r="D1623" s="1843">
        <v>81</v>
      </c>
      <c r="E1623" s="2322" t="s">
        <v>40</v>
      </c>
      <c r="F1623" s="2110" t="s">
        <v>323</v>
      </c>
      <c r="G1623" s="2052">
        <v>2.8518518518518523E-2</v>
      </c>
      <c r="H1623" s="2053">
        <v>7.53</v>
      </c>
      <c r="I1623" s="2054">
        <f t="shared" si="281"/>
        <v>3.7873198563769619E-3</v>
      </c>
      <c r="J1623" s="2055">
        <v>134</v>
      </c>
      <c r="K1623" s="2056">
        <v>48</v>
      </c>
      <c r="L1623" s="2057">
        <v>225</v>
      </c>
      <c r="M1623" s="2055">
        <v>26</v>
      </c>
      <c r="N1623" s="1852">
        <f t="shared" si="260"/>
        <v>1.0988880299696737</v>
      </c>
      <c r="O1623" s="2058" t="s">
        <v>333</v>
      </c>
      <c r="P1623" s="1854">
        <f>IFERROR(VLOOKUP(F1623,[1]Trainingsarten!$A$9:$N$84,12,FALSE),"")</f>
        <v>205</v>
      </c>
      <c r="Q1623" s="1855" t="s">
        <v>14</v>
      </c>
      <c r="R1623" s="2059">
        <f>IFERROR(VLOOKUP(F1623,[1]Trainingsarten!$A$9:$N$84,14,FALSE),"")</f>
        <v>224.4</v>
      </c>
      <c r="S1623" s="1856">
        <f t="shared" si="287"/>
        <v>1.6791044776119404</v>
      </c>
      <c r="T1623" s="1843">
        <f t="shared" si="271"/>
        <v>33.510283774929391</v>
      </c>
      <c r="U1623" s="1843">
        <f t="shared" si="268"/>
        <v>34.489655883027069</v>
      </c>
      <c r="V1623" s="1843">
        <f t="shared" si="269"/>
        <v>3.0648042240572622</v>
      </c>
      <c r="W1623" s="2042">
        <f t="shared" si="256"/>
        <v>0.97160388867261382</v>
      </c>
      <c r="X1623" s="1987"/>
      <c r="Y1623" s="1988"/>
      <c r="AA1623" s="1990"/>
      <c r="AB1623" s="1991"/>
    </row>
    <row r="1624" spans="2:28" x14ac:dyDescent="0.2">
      <c r="B1624" s="1859" t="s">
        <v>26</v>
      </c>
      <c r="C1624" s="2060">
        <v>44712</v>
      </c>
      <c r="D1624" s="1989"/>
      <c r="E1624" s="2335"/>
      <c r="F1624" s="2108"/>
      <c r="G1624" s="2061"/>
      <c r="H1624" s="2062" t="str">
        <f>IFERROR(VLOOKUP(F1624,[1]Trainingsarten!$A$9:$K$84,10,FALSE),"")</f>
        <v/>
      </c>
      <c r="I1624" s="2063" t="str">
        <f t="shared" si="281"/>
        <v/>
      </c>
      <c r="J1624" s="2064"/>
      <c r="K1624" s="2065" t="str">
        <f>IFERROR(VLOOKUP(F1624,[1]Trainingsarten!$A$9:$K$84,11,FALSE),"0")</f>
        <v>0</v>
      </c>
      <c r="L1624" s="2066"/>
      <c r="M1624" s="2064"/>
      <c r="N1624" s="1919" t="str">
        <f t="shared" si="260"/>
        <v/>
      </c>
      <c r="O1624" s="2067"/>
      <c r="P1624" s="2068" t="str">
        <f>IFERROR(VLOOKUP(F1624,[1]Trainingsarten!$A$9:$N$84,12,FALSE),"")</f>
        <v/>
      </c>
      <c r="Q1624" s="2069" t="s">
        <v>14</v>
      </c>
      <c r="R1624" s="2070" t="str">
        <f>IFERROR(VLOOKUP(F1624,[1]Trainingsarten!$A$9:$N$84,14,FALSE),"")</f>
        <v/>
      </c>
      <c r="S1624" s="1991" t="str">
        <f t="shared" si="287"/>
        <v/>
      </c>
      <c r="T1624" s="1989">
        <f t="shared" si="271"/>
        <v>28.723100378510907</v>
      </c>
      <c r="U1624" s="1989">
        <f t="shared" si="268"/>
        <v>33.668473600097855</v>
      </c>
      <c r="V1624" s="1989">
        <f t="shared" si="269"/>
        <v>0.97937210809767805</v>
      </c>
      <c r="W1624" s="2071">
        <f t="shared" si="256"/>
        <v>0.85311560956619747</v>
      </c>
      <c r="X1624" s="1987"/>
      <c r="Y1624" s="1988"/>
      <c r="AA1624" s="1990"/>
      <c r="AB1624" s="1991"/>
    </row>
    <row r="1625" spans="2:28" ht="16" thickBot="1" x14ac:dyDescent="0.25">
      <c r="B1625" s="33">
        <f t="shared" ref="B1625" si="290">SUM(H1623:H1629)</f>
        <v>35.880000000000003</v>
      </c>
      <c r="C1625" s="2060">
        <v>44713</v>
      </c>
      <c r="D1625" s="1989">
        <v>82</v>
      </c>
      <c r="E1625" s="2335" t="s">
        <v>40</v>
      </c>
      <c r="F1625" s="2108" t="s">
        <v>323</v>
      </c>
      <c r="G1625" s="2061">
        <v>2.6504629629629628E-2</v>
      </c>
      <c r="H1625" s="2062">
        <v>7.11</v>
      </c>
      <c r="I1625" s="2063">
        <f t="shared" si="281"/>
        <v>3.7277960097931964E-3</v>
      </c>
      <c r="J1625" s="2064"/>
      <c r="K1625" s="2065">
        <v>46</v>
      </c>
      <c r="L1625" s="2066">
        <v>227</v>
      </c>
      <c r="M1625" s="2064">
        <v>17</v>
      </c>
      <c r="N1625" s="1919">
        <f t="shared" si="260"/>
        <v>1.0912316056846569</v>
      </c>
      <c r="O1625" s="2067" t="s">
        <v>310</v>
      </c>
      <c r="P1625" s="2068">
        <f>IFERROR(VLOOKUP(F1625,[1]Trainingsarten!$A$9:$N$84,12,FALSE),"")</f>
        <v>205</v>
      </c>
      <c r="Q1625" s="2069" t="s">
        <v>14</v>
      </c>
      <c r="R1625" s="2070">
        <f>IFERROR(VLOOKUP(F1625,[1]Trainingsarten!$A$9:$N$84,14,FALSE),"")</f>
        <v>224.4</v>
      </c>
      <c r="S1625" s="1991"/>
      <c r="T1625" s="1989">
        <f t="shared" si="271"/>
        <v>31.191228895866491</v>
      </c>
      <c r="U1625" s="1989">
        <f t="shared" si="268"/>
        <v>33.962081371524093</v>
      </c>
      <c r="V1625" s="1989">
        <f t="shared" si="269"/>
        <v>4.9453732215869479</v>
      </c>
      <c r="W1625" s="2071">
        <f t="shared" si="256"/>
        <v>0.91841334913057315</v>
      </c>
      <c r="X1625" s="1987"/>
      <c r="Y1625" s="1988"/>
      <c r="AA1625" s="1990"/>
      <c r="AB1625" s="1991"/>
    </row>
    <row r="1626" spans="2:28" x14ac:dyDescent="0.2">
      <c r="B1626" s="2072" t="s">
        <v>9</v>
      </c>
      <c r="C1626" s="2060">
        <v>44714</v>
      </c>
      <c r="D1626" s="1989">
        <v>83</v>
      </c>
      <c r="E1626" s="2335" t="s">
        <v>40</v>
      </c>
      <c r="F1626" s="2108" t="s">
        <v>283</v>
      </c>
      <c r="G1626" s="2061">
        <v>3.8356481481481484E-2</v>
      </c>
      <c r="H1626" s="2062">
        <v>10.14</v>
      </c>
      <c r="I1626" s="2063">
        <f t="shared" si="281"/>
        <v>3.7826904814084301E-3</v>
      </c>
      <c r="J1626" s="2064">
        <v>151</v>
      </c>
      <c r="K1626" s="2065">
        <v>66</v>
      </c>
      <c r="L1626" s="2066">
        <v>226</v>
      </c>
      <c r="M1626" s="2064">
        <v>28</v>
      </c>
      <c r="N1626" s="1919">
        <f t="shared" si="260"/>
        <v>1.1024227972563219</v>
      </c>
      <c r="O1626" s="2067" t="s">
        <v>334</v>
      </c>
      <c r="P1626" s="2068">
        <f>IFERROR(VLOOKUP(F1626,[1]Trainingsarten!$A$9:$N$84,12,FALSE),"")</f>
        <v>205</v>
      </c>
      <c r="Q1626" s="2069" t="s">
        <v>14</v>
      </c>
      <c r="R1626" s="2070">
        <f>IFERROR(VLOOKUP(F1626,[1]Trainingsarten!$A$9:$N$84,14,FALSE),"")</f>
        <v>224.4</v>
      </c>
      <c r="S1626" s="1991">
        <f t="shared" si="287"/>
        <v>1.4966887417218544</v>
      </c>
      <c r="T1626" s="1989">
        <f t="shared" si="271"/>
        <v>36.163910482171275</v>
      </c>
      <c r="U1626" s="1989">
        <f t="shared" si="268"/>
        <v>34.724888957916377</v>
      </c>
      <c r="V1626" s="1989">
        <f t="shared" si="269"/>
        <v>2.7708524756576018</v>
      </c>
      <c r="W1626" s="2071">
        <f t="shared" si="256"/>
        <v>1.0414406371752223</v>
      </c>
      <c r="X1626" s="1987"/>
      <c r="Y1626" s="1988"/>
      <c r="AA1626" s="1990"/>
      <c r="AB1626" s="1991"/>
    </row>
    <row r="1627" spans="2:28" ht="16" thickBot="1" x14ac:dyDescent="0.25">
      <c r="B1627" s="2073">
        <f t="shared" ref="B1627" si="291">SUM(K1623:K1629)</f>
        <v>228</v>
      </c>
      <c r="C1627" s="2060">
        <v>44715</v>
      </c>
      <c r="D1627" s="1989"/>
      <c r="E1627" s="2335"/>
      <c r="F1627" s="2108" t="s">
        <v>335</v>
      </c>
      <c r="G1627" s="2061"/>
      <c r="H1627" s="2062" t="str">
        <f>IFERROR(VLOOKUP(F1627,[1]Trainingsarten!$A$9:$K$84,10,FALSE),"")</f>
        <v/>
      </c>
      <c r="I1627" s="2063" t="str">
        <f t="shared" si="281"/>
        <v/>
      </c>
      <c r="J1627" s="2064"/>
      <c r="K1627" s="2065" t="str">
        <f>IFERROR(VLOOKUP(F1627,[1]Trainingsarten!$A$9:$K$84,11,FALSE),"0")</f>
        <v>0</v>
      </c>
      <c r="L1627" s="2066"/>
      <c r="M1627" s="2064"/>
      <c r="N1627" s="1919" t="str">
        <f t="shared" si="260"/>
        <v/>
      </c>
      <c r="O1627" s="2067"/>
      <c r="P1627" s="2068" t="str">
        <f>IFERROR(VLOOKUP(F1627,[1]Trainingsarten!$A$9:$N$84,12,FALSE),"")</f>
        <v/>
      </c>
      <c r="Q1627" s="2069" t="s">
        <v>14</v>
      </c>
      <c r="R1627" s="2070" t="str">
        <f>IFERROR(VLOOKUP(F1627,[1]Trainingsarten!$A$9:$N$84,14,FALSE),"")</f>
        <v/>
      </c>
      <c r="S1627" s="1991" t="str">
        <f t="shared" si="287"/>
        <v/>
      </c>
      <c r="T1627" s="1989">
        <f t="shared" si="271"/>
        <v>30.997637556146806</v>
      </c>
      <c r="U1627" s="1989">
        <f t="shared" si="268"/>
        <v>33.898105887489798</v>
      </c>
      <c r="V1627" s="1989">
        <f t="shared" si="269"/>
        <v>-1.4390215242548976</v>
      </c>
      <c r="W1627" s="2071">
        <f t="shared" si="256"/>
        <v>0.91443568142214637</v>
      </c>
      <c r="X1627" s="1987"/>
      <c r="Y1627" s="1988"/>
      <c r="AA1627" s="1990"/>
      <c r="AB1627" s="1991"/>
    </row>
    <row r="1628" spans="2:28" x14ac:dyDescent="0.2">
      <c r="B1628" s="2074" t="s">
        <v>27</v>
      </c>
      <c r="C1628" s="2097">
        <v>44716</v>
      </c>
      <c r="D1628" s="60">
        <v>84</v>
      </c>
      <c r="E1628" s="2247" t="s">
        <v>288</v>
      </c>
      <c r="F1628" s="2107" t="s">
        <v>283</v>
      </c>
      <c r="G1628" s="2098">
        <v>4.2638888888888893E-2</v>
      </c>
      <c r="H1628" s="2099">
        <v>11.1</v>
      </c>
      <c r="I1628" s="2100">
        <f t="shared" si="281"/>
        <v>3.8413413413413418E-3</v>
      </c>
      <c r="J1628" s="545">
        <v>140</v>
      </c>
      <c r="K1628" s="2101">
        <v>68</v>
      </c>
      <c r="L1628" s="2102">
        <v>217</v>
      </c>
      <c r="M1628" s="545">
        <v>33</v>
      </c>
      <c r="N1628" s="69">
        <f t="shared" si="260"/>
        <v>1.0749334409035902</v>
      </c>
      <c r="O1628" s="2103" t="s">
        <v>329</v>
      </c>
      <c r="P1628" s="347">
        <f>IFERROR(VLOOKUP(F1628,[1]Trainingsarten!$A$9:$N$84,12,FALSE),"")</f>
        <v>205</v>
      </c>
      <c r="Q1628" s="72" t="s">
        <v>14</v>
      </c>
      <c r="R1628" s="2104">
        <f>IFERROR(VLOOKUP(F1628,[1]Trainingsarten!$A$9:$N$84,14,FALSE),"")</f>
        <v>224.4</v>
      </c>
      <c r="S1628" s="2012">
        <f t="shared" si="287"/>
        <v>1.55</v>
      </c>
      <c r="T1628" s="60">
        <f t="shared" si="271"/>
        <v>36.283689333840123</v>
      </c>
      <c r="U1628" s="60">
        <f t="shared" si="268"/>
        <v>34.710055747311472</v>
      </c>
      <c r="V1628" s="60">
        <f t="shared" si="269"/>
        <v>2.9004683313429922</v>
      </c>
      <c r="W1628" s="350">
        <f t="shared" si="256"/>
        <v>1.045336532962801</v>
      </c>
      <c r="X1628" s="1987"/>
      <c r="Y1628" s="1988"/>
      <c r="AA1628" s="1990"/>
      <c r="AB1628" s="1991"/>
    </row>
    <row r="1629" spans="2:28" ht="16" thickBot="1" x14ac:dyDescent="0.25">
      <c r="B1629" s="2143">
        <f t="shared" ref="B1629" si="292">AVERAGE(W1623:W1629)</f>
        <v>0.95174316669955594</v>
      </c>
      <c r="C1629" s="2086">
        <v>44717</v>
      </c>
      <c r="D1629" s="1922"/>
      <c r="E1629" s="2326"/>
      <c r="F1629" s="2111"/>
      <c r="G1629" s="2087"/>
      <c r="H1629" s="2088" t="str">
        <f>IFERROR(VLOOKUP(F1629,[1]Trainingsarten!$A$9:$K$84,10,FALSE),"")</f>
        <v/>
      </c>
      <c r="I1629" s="2089" t="str">
        <f t="shared" si="281"/>
        <v/>
      </c>
      <c r="J1629" s="1973"/>
      <c r="K1629" s="2090" t="str">
        <f>IFERROR(VLOOKUP(F1629,[1]Trainingsarten!$A$9:$K$84,11,FALSE),"0")</f>
        <v>0</v>
      </c>
      <c r="L1629" s="2091"/>
      <c r="M1629" s="1973"/>
      <c r="N1629" s="1930" t="str">
        <f t="shared" si="260"/>
        <v/>
      </c>
      <c r="O1629" s="2092"/>
      <c r="P1629" s="2093" t="str">
        <f>IFERROR(VLOOKUP(F1629,[1]Trainingsarten!$A$9:$N$84,12,FALSE),"")</f>
        <v/>
      </c>
      <c r="Q1629" s="2094" t="s">
        <v>14</v>
      </c>
      <c r="R1629" s="2095" t="str">
        <f>IFERROR(VLOOKUP(F1629,[1]Trainingsarten!$A$9:$N$84,14,FALSE),"")</f>
        <v/>
      </c>
      <c r="S1629" s="1932" t="str">
        <f t="shared" si="287"/>
        <v/>
      </c>
      <c r="T1629" s="1922">
        <f t="shared" si="271"/>
        <v>31.100305143291536</v>
      </c>
      <c r="U1629" s="1922">
        <f t="shared" si="268"/>
        <v>33.883625848565963</v>
      </c>
      <c r="V1629" s="1922">
        <f t="shared" si="269"/>
        <v>-1.5736335865286506</v>
      </c>
      <c r="W1629" s="2096">
        <f t="shared" si="256"/>
        <v>0.91785646796733755</v>
      </c>
      <c r="X1629" s="1987"/>
      <c r="Y1629" s="1988"/>
      <c r="AA1629" s="1990"/>
      <c r="AB1629" s="1991"/>
    </row>
    <row r="1630" spans="2:28" ht="16" thickBot="1" x14ac:dyDescent="0.25">
      <c r="B1630" s="1841">
        <f t="shared" ref="B1630" si="293">B1623+1</f>
        <v>23</v>
      </c>
      <c r="C1630" s="2050">
        <v>44718</v>
      </c>
      <c r="D1630" s="1843">
        <v>85</v>
      </c>
      <c r="E1630" s="2322" t="s">
        <v>288</v>
      </c>
      <c r="F1630" s="2110" t="s">
        <v>309</v>
      </c>
      <c r="G1630" s="2052">
        <v>5.4004629629629632E-2</v>
      </c>
      <c r="H1630" s="2053">
        <v>13.55</v>
      </c>
      <c r="I1630" s="2054">
        <f t="shared" si="281"/>
        <v>3.9855815224818913E-3</v>
      </c>
      <c r="J1630" s="2055">
        <v>141</v>
      </c>
      <c r="K1630" s="2056">
        <v>82</v>
      </c>
      <c r="L1630" s="2057">
        <v>211</v>
      </c>
      <c r="M1630" s="2055">
        <v>47</v>
      </c>
      <c r="N1630" s="1852">
        <f t="shared" si="260"/>
        <v>1.0844588863799085</v>
      </c>
      <c r="O1630" s="2058" t="s">
        <v>334</v>
      </c>
      <c r="P1630" s="1854">
        <f>IFERROR(VLOOKUP(F1630,[1]Trainingsarten!$A$9:$N$84,12,FALSE),"")</f>
        <v>205</v>
      </c>
      <c r="Q1630" s="1855" t="s">
        <v>14</v>
      </c>
      <c r="R1630" s="2059">
        <f>IFERROR(VLOOKUP(F1630,[1]Trainingsarten!$A$9:$N$84,14,FALSE),"")</f>
        <v>224.4</v>
      </c>
      <c r="S1630" s="1856">
        <f t="shared" si="287"/>
        <v>1.4964539007092199</v>
      </c>
      <c r="T1630" s="1843">
        <f t="shared" si="271"/>
        <v>38.371690122821313</v>
      </c>
      <c r="U1630" s="1843">
        <f t="shared" si="268"/>
        <v>35.029253804552489</v>
      </c>
      <c r="V1630" s="1843">
        <f t="shared" si="269"/>
        <v>2.7833207052744271</v>
      </c>
      <c r="W1630" s="2042">
        <f t="shared" si="256"/>
        <v>1.0954184276067689</v>
      </c>
      <c r="X1630" s="1987"/>
      <c r="Y1630" s="1988"/>
      <c r="AA1630" s="1990"/>
      <c r="AB1630" s="1991"/>
    </row>
    <row r="1631" spans="2:28" x14ac:dyDescent="0.2">
      <c r="B1631" s="1859" t="s">
        <v>26</v>
      </c>
      <c r="C1631" s="2060">
        <v>44719</v>
      </c>
      <c r="D1631" s="1989"/>
      <c r="E1631" s="2335"/>
      <c r="F1631" s="2108"/>
      <c r="G1631" s="2061"/>
      <c r="H1631" s="2062" t="str">
        <f>IFERROR(VLOOKUP(F1631,[1]Trainingsarten!$A$9:$K$84,10,FALSE),"")</f>
        <v/>
      </c>
      <c r="I1631" s="2063" t="str">
        <f t="shared" si="281"/>
        <v/>
      </c>
      <c r="J1631" s="2064"/>
      <c r="K1631" s="2065" t="str">
        <f>IFERROR(VLOOKUP(F1631,[1]Trainingsarten!$A$9:$K$84,11,FALSE),"0")</f>
        <v>0</v>
      </c>
      <c r="L1631" s="2066"/>
      <c r="M1631" s="2064"/>
      <c r="N1631" s="1919" t="str">
        <f t="shared" si="260"/>
        <v/>
      </c>
      <c r="O1631" s="2067"/>
      <c r="P1631" s="2068" t="str">
        <f>IFERROR(VLOOKUP(F1631,[1]Trainingsarten!$A$9:$N$84,12,FALSE),"")</f>
        <v/>
      </c>
      <c r="Q1631" s="2069" t="s">
        <v>14</v>
      </c>
      <c r="R1631" s="2070" t="str">
        <f>IFERROR(VLOOKUP(F1631,[1]Trainingsarten!$A$9:$N$84,14,FALSE),"")</f>
        <v/>
      </c>
      <c r="S1631" s="1991" t="str">
        <f t="shared" si="287"/>
        <v/>
      </c>
      <c r="T1631" s="1989">
        <f t="shared" si="271"/>
        <v>32.890020105275411</v>
      </c>
      <c r="U1631" s="1989">
        <f t="shared" si="268"/>
        <v>34.195223952063145</v>
      </c>
      <c r="V1631" s="1989">
        <f t="shared" si="269"/>
        <v>-3.3424363182688239</v>
      </c>
      <c r="W1631" s="2071">
        <f t="shared" si="256"/>
        <v>0.9618308144839921</v>
      </c>
      <c r="X1631" s="1987"/>
      <c r="Y1631" s="1988"/>
      <c r="AA1631" s="1990"/>
      <c r="AB1631" s="1991"/>
    </row>
    <row r="1632" spans="2:28" ht="16" thickBot="1" x14ac:dyDescent="0.25">
      <c r="B1632" s="33">
        <f t="shared" ref="B1632" si="294">SUM(H1630:H1636)</f>
        <v>47.02</v>
      </c>
      <c r="C1632" s="2060">
        <v>44720</v>
      </c>
      <c r="D1632" s="1989">
        <v>86</v>
      </c>
      <c r="E1632" s="2335" t="s">
        <v>40</v>
      </c>
      <c r="F1632" s="2108" t="s">
        <v>283</v>
      </c>
      <c r="G1632" s="2061">
        <v>3.9375E-2</v>
      </c>
      <c r="H1632" s="2062">
        <v>10.199999999999999</v>
      </c>
      <c r="I1632" s="2063">
        <f t="shared" si="281"/>
        <v>3.860294117647059E-3</v>
      </c>
      <c r="J1632" s="2064">
        <v>150</v>
      </c>
      <c r="K1632" s="2065">
        <v>65</v>
      </c>
      <c r="L1632" s="2066">
        <v>221</v>
      </c>
      <c r="M1632" s="2064">
        <v>29</v>
      </c>
      <c r="N1632" s="1919">
        <f t="shared" si="260"/>
        <v>1.1001492537313433</v>
      </c>
      <c r="O1632" s="2067" t="s">
        <v>333</v>
      </c>
      <c r="P1632" s="2068">
        <f>IFERROR(VLOOKUP(F1632,[1]Trainingsarten!$A$9:$N$84,12,FALSE),"")</f>
        <v>205</v>
      </c>
      <c r="Q1632" s="2069" t="s">
        <v>14</v>
      </c>
      <c r="R1632" s="2070">
        <f>IFERROR(VLOOKUP(F1632,[1]Trainingsarten!$A$9:$N$84,14,FALSE),"")</f>
        <v>224.4</v>
      </c>
      <c r="S1632" s="1991">
        <f t="shared" si="287"/>
        <v>1.4733333333333334</v>
      </c>
      <c r="T1632" s="1989">
        <f t="shared" si="271"/>
        <v>37.477160090236069</v>
      </c>
      <c r="U1632" s="1989">
        <f t="shared" si="268"/>
        <v>34.928671000823549</v>
      </c>
      <c r="V1632" s="1989">
        <f t="shared" si="269"/>
        <v>1.3052038467877338</v>
      </c>
      <c r="W1632" s="2071">
        <f t="shared" si="256"/>
        <v>1.0729626698179393</v>
      </c>
      <c r="X1632" s="1987"/>
      <c r="Y1632" s="1988"/>
      <c r="AA1632" s="1990"/>
      <c r="AB1632" s="1991"/>
    </row>
    <row r="1633" spans="2:28" x14ac:dyDescent="0.2">
      <c r="B1633" s="2072" t="s">
        <v>9</v>
      </c>
      <c r="C1633" s="2060">
        <v>44721</v>
      </c>
      <c r="D1633" s="1989">
        <v>87</v>
      </c>
      <c r="E1633" s="2335" t="s">
        <v>40</v>
      </c>
      <c r="F1633" s="2108" t="s">
        <v>323</v>
      </c>
      <c r="G1633" s="2061">
        <v>3.3287037037037039E-2</v>
      </c>
      <c r="H1633" s="2062">
        <v>8.73</v>
      </c>
      <c r="I1633" s="2063">
        <f t="shared" si="281"/>
        <v>3.8129481142081369E-3</v>
      </c>
      <c r="J1633" s="2064">
        <v>138</v>
      </c>
      <c r="K1633" s="2065">
        <v>55</v>
      </c>
      <c r="L1633" s="2066">
        <v>222</v>
      </c>
      <c r="M1633" s="2064">
        <v>26</v>
      </c>
      <c r="N1633" s="1919">
        <f t="shared" si="260"/>
        <v>1.0915730625224394</v>
      </c>
      <c r="O1633" s="2067" t="s">
        <v>302</v>
      </c>
      <c r="P1633" s="2068">
        <f>IFERROR(VLOOKUP(F1633,[1]Trainingsarten!$A$9:$N$84,12,FALSE),"")</f>
        <v>205</v>
      </c>
      <c r="Q1633" s="2069" t="s">
        <v>14</v>
      </c>
      <c r="R1633" s="2070">
        <f>IFERROR(VLOOKUP(F1633,[1]Trainingsarten!$A$9:$N$84,14,FALSE),"")</f>
        <v>224.4</v>
      </c>
      <c r="S1633" s="1991">
        <f t="shared" si="287"/>
        <v>1.6086956521739131</v>
      </c>
      <c r="T1633" s="1989">
        <f t="shared" si="271"/>
        <v>39.980422934488061</v>
      </c>
      <c r="U1633" s="1989">
        <f t="shared" si="268"/>
        <v>35.40655978651823</v>
      </c>
      <c r="V1633" s="1989">
        <f t="shared" si="269"/>
        <v>-2.5484890894125201</v>
      </c>
      <c r="W1633" s="2071">
        <f t="shared" si="256"/>
        <v>1.1291812357808177</v>
      </c>
      <c r="X1633" s="1987"/>
      <c r="Y1633" s="1988"/>
      <c r="AA1633" s="1990"/>
      <c r="AB1633" s="1991"/>
    </row>
    <row r="1634" spans="2:28" ht="16" thickBot="1" x14ac:dyDescent="0.25">
      <c r="B1634" s="2073">
        <f t="shared" ref="B1634" si="295">SUM(K1630:K1636)</f>
        <v>302</v>
      </c>
      <c r="C1634" s="2060">
        <v>44722</v>
      </c>
      <c r="D1634" s="1989"/>
      <c r="E1634" s="2335"/>
      <c r="F1634" s="2108"/>
      <c r="G1634" s="2061"/>
      <c r="H1634" s="2062" t="str">
        <f>IFERROR(VLOOKUP(F1634,[1]Trainingsarten!$A$9:$K$84,10,FALSE),"")</f>
        <v/>
      </c>
      <c r="I1634" s="2063" t="str">
        <f t="shared" si="281"/>
        <v/>
      </c>
      <c r="J1634" s="2064"/>
      <c r="K1634" s="2065" t="str">
        <f>IFERROR(VLOOKUP(F1634,[1]Trainingsarten!$A$9:$K$84,11,FALSE),"0")</f>
        <v>0</v>
      </c>
      <c r="L1634" s="2066"/>
      <c r="M1634" s="2064"/>
      <c r="N1634" s="1919" t="str">
        <f t="shared" si="260"/>
        <v/>
      </c>
      <c r="O1634" s="2067"/>
      <c r="P1634" s="2068" t="str">
        <f>IFERROR(VLOOKUP(F1634,[1]Trainingsarten!$A$9:$N$84,12,FALSE),"")</f>
        <v/>
      </c>
      <c r="Q1634" s="2069" t="s">
        <v>14</v>
      </c>
      <c r="R1634" s="2070" t="str">
        <f>IFERROR(VLOOKUP(F1634,[1]Trainingsarten!$A$9:$N$84,14,FALSE),"")</f>
        <v/>
      </c>
      <c r="S1634" s="1991" t="str">
        <f t="shared" si="287"/>
        <v/>
      </c>
      <c r="T1634" s="1989">
        <f t="shared" si="271"/>
        <v>34.26893394384691</v>
      </c>
      <c r="U1634" s="1989">
        <f t="shared" si="268"/>
        <v>34.563546458267794</v>
      </c>
      <c r="V1634" s="1989">
        <f t="shared" si="269"/>
        <v>-4.5738631479698313</v>
      </c>
      <c r="W1634" s="2071">
        <f t="shared" si="256"/>
        <v>0.99147620702705952</v>
      </c>
      <c r="X1634" s="1987"/>
      <c r="Y1634" s="1988"/>
      <c r="AA1634" s="1990"/>
      <c r="AB1634" s="1991"/>
    </row>
    <row r="1635" spans="2:28" x14ac:dyDescent="0.2">
      <c r="B1635" s="2074" t="s">
        <v>27</v>
      </c>
      <c r="C1635" s="2097">
        <v>44723</v>
      </c>
      <c r="D1635" s="60">
        <v>88</v>
      </c>
      <c r="E1635" s="2247" t="s">
        <v>40</v>
      </c>
      <c r="F1635" s="2107" t="s">
        <v>299</v>
      </c>
      <c r="G1635" s="2098">
        <v>6.4953703703703694E-2</v>
      </c>
      <c r="H1635" s="2099">
        <v>14.54</v>
      </c>
      <c r="I1635" s="2100">
        <f t="shared" si="281"/>
        <v>4.4672423455091948E-3</v>
      </c>
      <c r="J1635" s="545">
        <v>150</v>
      </c>
      <c r="K1635" s="2101">
        <v>100</v>
      </c>
      <c r="L1635" s="2102">
        <v>208</v>
      </c>
      <c r="M1635" s="545">
        <v>457</v>
      </c>
      <c r="N1635" s="69"/>
      <c r="O1635" s="2103" t="s">
        <v>300</v>
      </c>
      <c r="P1635" s="347" t="str">
        <f>IFERROR(VLOOKUP(F1635,[1]Trainingsarten!$A$9:$N$84,12,FALSE),"")</f>
        <v/>
      </c>
      <c r="Q1635" s="72" t="s">
        <v>14</v>
      </c>
      <c r="R1635" s="2104" t="str">
        <f>IFERROR(VLOOKUP(F1635,[1]Trainingsarten!$A$9:$N$84,14,FALSE),"")</f>
        <v/>
      </c>
      <c r="S1635" s="2012"/>
      <c r="T1635" s="60">
        <f t="shared" si="271"/>
        <v>43.659086237583068</v>
      </c>
      <c r="U1635" s="60">
        <f t="shared" si="268"/>
        <v>36.121557256880465</v>
      </c>
      <c r="V1635" s="60">
        <f t="shared" si="269"/>
        <v>0.29461251442088354</v>
      </c>
      <c r="W1635" s="350">
        <f t="shared" si="256"/>
        <v>1.2086712078080977</v>
      </c>
      <c r="X1635" s="1987"/>
      <c r="Y1635" s="1988"/>
      <c r="AA1635" s="1990"/>
      <c r="AB1635" s="1991"/>
    </row>
    <row r="1636" spans="2:28" ht="16" thickBot="1" x14ac:dyDescent="0.25">
      <c r="B1636" s="2075">
        <f t="shared" ref="B1636" si="296">AVERAGE(W1630:W1636)</f>
        <v>1.0744018346501854</v>
      </c>
      <c r="C1636" s="2086">
        <v>44724</v>
      </c>
      <c r="D1636" s="1922"/>
      <c r="E1636" s="2326"/>
      <c r="F1636" s="2111"/>
      <c r="G1636" s="2087"/>
      <c r="H1636" s="2088" t="str">
        <f>IFERROR(VLOOKUP(F1636,[1]Trainingsarten!$A$9:$K$84,10,FALSE),"")</f>
        <v/>
      </c>
      <c r="I1636" s="2089" t="str">
        <f t="shared" si="281"/>
        <v/>
      </c>
      <c r="J1636" s="1973"/>
      <c r="K1636" s="2090" t="str">
        <f>IFERROR(VLOOKUP(F1636,[1]Trainingsarten!$A$9:$K$84,11,FALSE),"0")</f>
        <v>0</v>
      </c>
      <c r="L1636" s="2091"/>
      <c r="M1636" s="1973"/>
      <c r="N1636" s="1930" t="str">
        <f t="shared" si="260"/>
        <v/>
      </c>
      <c r="O1636" s="2092"/>
      <c r="P1636" s="2093" t="str">
        <f>IFERROR(VLOOKUP(F1636,[1]Trainingsarten!$A$9:$N$84,12,FALSE),"")</f>
        <v/>
      </c>
      <c r="Q1636" s="2094" t="s">
        <v>14</v>
      </c>
      <c r="R1636" s="2095" t="str">
        <f>IFERROR(VLOOKUP(F1636,[1]Trainingsarten!$A$9:$N$84,14,FALSE),"")</f>
        <v/>
      </c>
      <c r="S1636" s="1932" t="str">
        <f t="shared" si="287"/>
        <v/>
      </c>
      <c r="T1636" s="1922">
        <f t="shared" si="271"/>
        <v>37.422073917928344</v>
      </c>
      <c r="U1636" s="1922">
        <f t="shared" si="268"/>
        <v>35.26152017933569</v>
      </c>
      <c r="V1636" s="1922">
        <f t="shared" si="269"/>
        <v>-7.5375289807026036</v>
      </c>
      <c r="W1636" s="2096">
        <f t="shared" si="256"/>
        <v>1.0612722800266223</v>
      </c>
      <c r="X1636" s="1987"/>
      <c r="Y1636" s="1988"/>
      <c r="AA1636" s="1990"/>
      <c r="AB1636" s="1991"/>
    </row>
    <row r="1637" spans="2:28" ht="16" thickBot="1" x14ac:dyDescent="0.25">
      <c r="B1637" s="1841">
        <f t="shared" ref="B1637" si="297">B1630+1</f>
        <v>24</v>
      </c>
      <c r="C1637" s="2050">
        <v>44725</v>
      </c>
      <c r="D1637" s="1843">
        <v>89</v>
      </c>
      <c r="E1637" s="2322" t="s">
        <v>40</v>
      </c>
      <c r="F1637" s="2110" t="s">
        <v>323</v>
      </c>
      <c r="G1637" s="2052">
        <v>3.3020833333333333E-2</v>
      </c>
      <c r="H1637" s="2053">
        <v>8.81</v>
      </c>
      <c r="I1637" s="2054">
        <f t="shared" si="281"/>
        <v>3.7481082103670068E-3</v>
      </c>
      <c r="J1637" s="2055">
        <v>136</v>
      </c>
      <c r="K1637" s="2056">
        <v>56</v>
      </c>
      <c r="L1637" s="2057">
        <v>226</v>
      </c>
      <c r="M1637" s="2055">
        <v>11</v>
      </c>
      <c r="N1637" s="1852">
        <f t="shared" si="260"/>
        <v>1.0923441814762733</v>
      </c>
      <c r="O1637" s="2058" t="s">
        <v>334</v>
      </c>
      <c r="P1637" s="1854">
        <f>IFERROR(VLOOKUP(F1637,[1]Trainingsarten!$A$9:$N$84,12,FALSE),"")</f>
        <v>205</v>
      </c>
      <c r="Q1637" s="1855" t="s">
        <v>14</v>
      </c>
      <c r="R1637" s="2059">
        <f>IFERROR(VLOOKUP(F1637,[1]Trainingsarten!$A$9:$N$84,14,FALSE),"")</f>
        <v>224.4</v>
      </c>
      <c r="S1637" s="1856">
        <f t="shared" si="287"/>
        <v>1.661764705882353</v>
      </c>
      <c r="T1637" s="1843">
        <f t="shared" si="271"/>
        <v>40.076063358224296</v>
      </c>
      <c r="U1637" s="1843">
        <f t="shared" si="268"/>
        <v>35.755293508399127</v>
      </c>
      <c r="V1637" s="1843">
        <f t="shared" si="269"/>
        <v>-2.1605537385926539</v>
      </c>
      <c r="W1637" s="2042">
        <f t="shared" si="256"/>
        <v>1.120842801886389</v>
      </c>
      <c r="X1637" s="1987"/>
      <c r="Y1637" s="1988"/>
      <c r="AA1637" s="1990"/>
      <c r="AB1637" s="1991"/>
    </row>
    <row r="1638" spans="2:28" x14ac:dyDescent="0.2">
      <c r="B1638" s="1859" t="s">
        <v>26</v>
      </c>
      <c r="C1638" s="2060">
        <v>44726</v>
      </c>
      <c r="D1638" s="1989"/>
      <c r="E1638" s="2335"/>
      <c r="F1638" s="2108"/>
      <c r="G1638" s="2061"/>
      <c r="H1638" s="2062" t="str">
        <f>IFERROR(VLOOKUP(F1638,[1]Trainingsarten!$A$9:$K$84,10,FALSE),"")</f>
        <v/>
      </c>
      <c r="I1638" s="2063" t="str">
        <f t="shared" si="281"/>
        <v/>
      </c>
      <c r="J1638" s="2064"/>
      <c r="K1638" s="2065" t="str">
        <f>IFERROR(VLOOKUP(F1638,[1]Trainingsarten!$A$9:$K$84,11,FALSE),"0")</f>
        <v>0</v>
      </c>
      <c r="L1638" s="2066"/>
      <c r="M1638" s="2064"/>
      <c r="N1638" s="1919" t="str">
        <f t="shared" si="260"/>
        <v/>
      </c>
      <c r="O1638" s="2067"/>
      <c r="P1638" s="2068" t="str">
        <f>IFERROR(VLOOKUP(F1638,[1]Trainingsarten!$A$9:$N$84,12,FALSE),"")</f>
        <v/>
      </c>
      <c r="Q1638" s="2069" t="s">
        <v>14</v>
      </c>
      <c r="R1638" s="2070" t="str">
        <f>IFERROR(VLOOKUP(F1638,[1]Trainingsarten!$A$9:$N$84,14,FALSE),"")</f>
        <v/>
      </c>
      <c r="S1638" s="1991" t="str">
        <f t="shared" si="287"/>
        <v/>
      </c>
      <c r="T1638" s="1989">
        <f t="shared" si="271"/>
        <v>34.35091144990654</v>
      </c>
      <c r="U1638" s="1989">
        <f t="shared" si="268"/>
        <v>34.903976996294389</v>
      </c>
      <c r="V1638" s="1989">
        <f t="shared" si="269"/>
        <v>-4.3207698498251688</v>
      </c>
      <c r="W1638" s="2071">
        <f t="shared" si="256"/>
        <v>0.98415465531487811</v>
      </c>
      <c r="X1638" s="1987"/>
      <c r="Y1638" s="1988"/>
      <c r="AA1638" s="1990"/>
      <c r="AB1638" s="1991"/>
    </row>
    <row r="1639" spans="2:28" ht="16" thickBot="1" x14ac:dyDescent="0.25">
      <c r="B1639" s="33">
        <f t="shared" ref="B1639" si="298">SUM(H1637:H1643)</f>
        <v>21.740000000000002</v>
      </c>
      <c r="C1639" s="2060">
        <v>44727</v>
      </c>
      <c r="D1639" s="1989"/>
      <c r="E1639" s="2335"/>
      <c r="F1639" s="2108"/>
      <c r="G1639" s="2061"/>
      <c r="H1639" s="2062" t="str">
        <f>IFERROR(VLOOKUP(F1639,[1]Trainingsarten!$A$9:$K$84,10,FALSE),"")</f>
        <v/>
      </c>
      <c r="I1639" s="2063" t="str">
        <f t="shared" si="281"/>
        <v/>
      </c>
      <c r="J1639" s="2064"/>
      <c r="K1639" s="2065" t="str">
        <f>IFERROR(VLOOKUP(F1639,[1]Trainingsarten!$A$9:$K$84,11,FALSE),"0")</f>
        <v>0</v>
      </c>
      <c r="L1639" s="2066"/>
      <c r="M1639" s="2064"/>
      <c r="N1639" s="1919" t="str">
        <f t="shared" si="260"/>
        <v/>
      </c>
      <c r="O1639" s="2067"/>
      <c r="P1639" s="2068" t="str">
        <f>IFERROR(VLOOKUP(F1639,[1]Trainingsarten!$A$9:$N$84,12,FALSE),"")</f>
        <v/>
      </c>
      <c r="Q1639" s="2069" t="s">
        <v>14</v>
      </c>
      <c r="R1639" s="2070" t="str">
        <f>IFERROR(VLOOKUP(F1639,[1]Trainingsarten!$A$9:$N$84,14,FALSE),"")</f>
        <v/>
      </c>
      <c r="S1639" s="1991" t="str">
        <f t="shared" si="287"/>
        <v/>
      </c>
      <c r="T1639" s="1989">
        <f t="shared" si="271"/>
        <v>29.443638385634177</v>
      </c>
      <c r="U1639" s="1989">
        <f t="shared" si="268"/>
        <v>34.072929924954046</v>
      </c>
      <c r="V1639" s="1989">
        <f t="shared" si="269"/>
        <v>0.55306554638784888</v>
      </c>
      <c r="W1639" s="2071">
        <f t="shared" si="256"/>
        <v>0.86413579491062475</v>
      </c>
      <c r="X1639" s="1987"/>
      <c r="Y1639" s="1988"/>
      <c r="AA1639" s="1990"/>
      <c r="AB1639" s="1991"/>
    </row>
    <row r="1640" spans="2:28" x14ac:dyDescent="0.2">
      <c r="B1640" s="2072" t="s">
        <v>9</v>
      </c>
      <c r="C1640" s="2060">
        <v>44728</v>
      </c>
      <c r="D1640" s="1989">
        <v>90</v>
      </c>
      <c r="E1640" s="2335" t="s">
        <v>40</v>
      </c>
      <c r="F1640" s="2108" t="s">
        <v>299</v>
      </c>
      <c r="G1640" s="2061">
        <v>5.5729166666666663E-2</v>
      </c>
      <c r="H1640" s="2062">
        <v>12.93</v>
      </c>
      <c r="I1640" s="2063">
        <f t="shared" si="281"/>
        <v>4.3100670275844286E-3</v>
      </c>
      <c r="J1640" s="2064">
        <v>145</v>
      </c>
      <c r="K1640" s="2065">
        <v>85</v>
      </c>
      <c r="L1640" s="2066">
        <v>210</v>
      </c>
      <c r="M1640" s="2064">
        <v>293</v>
      </c>
      <c r="N1640" s="1919"/>
      <c r="O1640" s="2067" t="s">
        <v>300</v>
      </c>
      <c r="P1640" s="2068" t="str">
        <f>IFERROR(VLOOKUP(F1640,[1]Trainingsarten!$A$9:$N$84,12,FALSE),"")</f>
        <v/>
      </c>
      <c r="Q1640" s="2069" t="s">
        <v>14</v>
      </c>
      <c r="R1640" s="2070" t="str">
        <f>IFERROR(VLOOKUP(F1640,[1]Trainingsarten!$A$9:$N$84,14,FALSE),"")</f>
        <v/>
      </c>
      <c r="S1640" s="1991"/>
      <c r="T1640" s="1989">
        <f t="shared" si="271"/>
        <v>37.380261473400722</v>
      </c>
      <c r="U1640" s="1989">
        <f t="shared" si="268"/>
        <v>35.285479212455144</v>
      </c>
      <c r="V1640" s="1989">
        <f t="shared" si="269"/>
        <v>4.629291539319869</v>
      </c>
      <c r="W1640" s="2071">
        <f t="shared" si="256"/>
        <v>1.0593666943938276</v>
      </c>
      <c r="X1640" s="1987"/>
      <c r="Y1640" s="1988"/>
      <c r="AA1640" s="1990"/>
      <c r="AB1640" s="1991"/>
    </row>
    <row r="1641" spans="2:28" ht="16" thickBot="1" x14ac:dyDescent="0.25">
      <c r="B1641" s="2073">
        <f t="shared" ref="B1641" si="299">SUM(K1637:K1643)</f>
        <v>141</v>
      </c>
      <c r="C1641" s="2060">
        <v>44729</v>
      </c>
      <c r="D1641" s="1989"/>
      <c r="E1641" s="2335"/>
      <c r="F1641" s="2108"/>
      <c r="G1641" s="2061"/>
      <c r="H1641" s="2062" t="str">
        <f>IFERROR(VLOOKUP(F1641,[1]Trainingsarten!$A$9:$K$84,10,FALSE),"")</f>
        <v/>
      </c>
      <c r="I1641" s="2063" t="str">
        <f t="shared" si="281"/>
        <v/>
      </c>
      <c r="J1641" s="2064"/>
      <c r="K1641" s="2065" t="str">
        <f>IFERROR(VLOOKUP(F1641,[1]Trainingsarten!$A$9:$K$84,11,FALSE),"0")</f>
        <v>0</v>
      </c>
      <c r="L1641" s="2066"/>
      <c r="M1641" s="2064"/>
      <c r="N1641" s="1919" t="str">
        <f t="shared" si="260"/>
        <v/>
      </c>
      <c r="O1641" s="2067"/>
      <c r="P1641" s="2068" t="str">
        <f>IFERROR(VLOOKUP(F1641,[1]Trainingsarten!$A$9:$N$84,12,FALSE),"")</f>
        <v/>
      </c>
      <c r="Q1641" s="2069" t="s">
        <v>14</v>
      </c>
      <c r="R1641" s="2070" t="str">
        <f>IFERROR(VLOOKUP(F1641,[1]Trainingsarten!$A$9:$N$84,14,FALSE),"")</f>
        <v/>
      </c>
      <c r="S1641" s="1991" t="str">
        <f t="shared" si="287"/>
        <v/>
      </c>
      <c r="T1641" s="1989">
        <f t="shared" si="271"/>
        <v>32.040224120057765</v>
      </c>
      <c r="U1641" s="1989">
        <f t="shared" si="268"/>
        <v>34.445348755015736</v>
      </c>
      <c r="V1641" s="1989">
        <f t="shared" si="269"/>
        <v>-2.0947822609455784</v>
      </c>
      <c r="W1641" s="2071">
        <f t="shared" ref="W1641:W1704" si="300">T1641/U1641</f>
        <v>0.93017563410189741</v>
      </c>
      <c r="X1641" s="1987"/>
      <c r="Y1641" s="1988"/>
      <c r="AA1641" s="1990"/>
      <c r="AB1641" s="1991"/>
    </row>
    <row r="1642" spans="2:28" x14ac:dyDescent="0.2">
      <c r="B1642" s="2074" t="s">
        <v>27</v>
      </c>
      <c r="C1642" s="2097">
        <v>44730</v>
      </c>
      <c r="D1642" s="60"/>
      <c r="E1642" s="2247"/>
      <c r="F1642" s="2107"/>
      <c r="G1642" s="2098"/>
      <c r="H1642" s="2099" t="str">
        <f>IFERROR(VLOOKUP(F1642,[1]Trainingsarten!$A$9:$K$84,10,FALSE),"")</f>
        <v/>
      </c>
      <c r="I1642" s="2100" t="str">
        <f t="shared" si="281"/>
        <v/>
      </c>
      <c r="J1642" s="545"/>
      <c r="K1642" s="2101" t="str">
        <f>IFERROR(VLOOKUP(F1642,[1]Trainingsarten!$A$9:$K$84,11,FALSE),"0")</f>
        <v>0</v>
      </c>
      <c r="L1642" s="2102"/>
      <c r="M1642" s="545"/>
      <c r="N1642" s="69" t="str">
        <f t="shared" si="260"/>
        <v/>
      </c>
      <c r="O1642" s="2103"/>
      <c r="P1642" s="347" t="str">
        <f>IFERROR(VLOOKUP(F1642,[1]Trainingsarten!$A$9:$N$84,12,FALSE),"")</f>
        <v/>
      </c>
      <c r="Q1642" s="72" t="s">
        <v>14</v>
      </c>
      <c r="R1642" s="2104" t="str">
        <f>IFERROR(VLOOKUP(F1642,[1]Trainingsarten!$A$9:$N$84,14,FALSE),"")</f>
        <v/>
      </c>
      <c r="S1642" s="2012" t="str">
        <f t="shared" si="287"/>
        <v/>
      </c>
      <c r="T1642" s="60">
        <f t="shared" si="271"/>
        <v>27.463049245763798</v>
      </c>
      <c r="U1642" s="60">
        <f t="shared" si="268"/>
        <v>33.625221403705837</v>
      </c>
      <c r="V1642" s="60">
        <f t="shared" si="269"/>
        <v>2.4051246349579714</v>
      </c>
      <c r="W1642" s="350">
        <f t="shared" si="300"/>
        <v>0.81673958116264167</v>
      </c>
      <c r="X1642" s="1987"/>
      <c r="Y1642" s="1988"/>
      <c r="AA1642" s="1990"/>
      <c r="AB1642" s="1991"/>
    </row>
    <row r="1643" spans="2:28" ht="16" thickBot="1" x14ac:dyDescent="0.25">
      <c r="B1643" s="2075">
        <f t="shared" ref="B1643" si="301">AVERAGE(W1637:W1643)</f>
        <v>0.9275074792837481</v>
      </c>
      <c r="C1643" s="2086">
        <v>44731</v>
      </c>
      <c r="D1643" s="1922"/>
      <c r="E1643" s="2326"/>
      <c r="F1643" s="2111"/>
      <c r="G1643" s="2087"/>
      <c r="H1643" s="2088" t="str">
        <f>IFERROR(VLOOKUP(F1643,[1]Trainingsarten!$A$9:$K$84,10,FALSE),"")</f>
        <v/>
      </c>
      <c r="I1643" s="2089" t="str">
        <f t="shared" si="281"/>
        <v/>
      </c>
      <c r="J1643" s="1973"/>
      <c r="K1643" s="2090" t="str">
        <f>IFERROR(VLOOKUP(F1643,[1]Trainingsarten!$A$9:$K$84,11,FALSE),"0")</f>
        <v>0</v>
      </c>
      <c r="L1643" s="2091"/>
      <c r="M1643" s="1973"/>
      <c r="N1643" s="1930" t="str">
        <f t="shared" si="260"/>
        <v/>
      </c>
      <c r="O1643" s="2092"/>
      <c r="P1643" s="2093" t="str">
        <f>IFERROR(VLOOKUP(F1643,[1]Trainingsarten!$A$9:$N$84,12,FALSE),"")</f>
        <v/>
      </c>
      <c r="Q1643" s="2094" t="s">
        <v>14</v>
      </c>
      <c r="R1643" s="2095" t="str">
        <f>IFERROR(VLOOKUP(F1643,[1]Trainingsarten!$A$9:$N$84,14,FALSE),"")</f>
        <v/>
      </c>
      <c r="S1643" s="1932" t="str">
        <f t="shared" si="287"/>
        <v/>
      </c>
      <c r="T1643" s="1922">
        <f t="shared" si="271"/>
        <v>23.53975649636897</v>
      </c>
      <c r="U1643" s="1922">
        <f t="shared" si="268"/>
        <v>32.82462089409379</v>
      </c>
      <c r="V1643" s="1922">
        <f t="shared" si="269"/>
        <v>6.1621721579420381</v>
      </c>
      <c r="W1643" s="2096">
        <f t="shared" si="300"/>
        <v>0.71713719321597813</v>
      </c>
      <c r="X1643" s="1987"/>
      <c r="Y1643" s="1988"/>
      <c r="AA1643" s="1990"/>
      <c r="AB1643" s="1991"/>
    </row>
    <row r="1644" spans="2:28" ht="16" thickBot="1" x14ac:dyDescent="0.25">
      <c r="B1644" s="1841">
        <f t="shared" ref="B1644" si="302">B1637+1</f>
        <v>25</v>
      </c>
      <c r="C1644" s="2050">
        <v>44732</v>
      </c>
      <c r="D1644" s="1843"/>
      <c r="E1644" s="2322"/>
      <c r="F1644" s="2110"/>
      <c r="G1644" s="2052"/>
      <c r="H1644" s="2053" t="str">
        <f>IFERROR(VLOOKUP(F1644,[1]Trainingsarten!$A$9:$K$84,10,FALSE),"")</f>
        <v/>
      </c>
      <c r="I1644" s="2054" t="str">
        <f t="shared" si="281"/>
        <v/>
      </c>
      <c r="J1644" s="2055"/>
      <c r="K1644" s="2056" t="str">
        <f>IFERROR(VLOOKUP(F1644,[1]Trainingsarten!$A$9:$K$84,11,FALSE),"0")</f>
        <v>0</v>
      </c>
      <c r="L1644" s="2057"/>
      <c r="M1644" s="2055"/>
      <c r="N1644" s="1852" t="str">
        <f t="shared" si="260"/>
        <v/>
      </c>
      <c r="O1644" s="2058"/>
      <c r="P1644" s="1854" t="str">
        <f>IFERROR(VLOOKUP(F1644,[1]Trainingsarten!$A$9:$N$84,12,FALSE),"")</f>
        <v/>
      </c>
      <c r="Q1644" s="1855" t="s">
        <v>14</v>
      </c>
      <c r="R1644" s="2059" t="str">
        <f>IFERROR(VLOOKUP(F1644,[1]Trainingsarten!$A$9:$N$84,14,FALSE),"")</f>
        <v/>
      </c>
      <c r="S1644" s="1856" t="str">
        <f t="shared" si="287"/>
        <v/>
      </c>
      <c r="T1644" s="1843">
        <f t="shared" si="271"/>
        <v>20.17693413974483</v>
      </c>
      <c r="U1644" s="1843">
        <f t="shared" si="268"/>
        <v>32.043082301377268</v>
      </c>
      <c r="V1644" s="1843">
        <f t="shared" si="269"/>
        <v>9.2848643977248209</v>
      </c>
      <c r="W1644" s="2042">
        <f t="shared" si="300"/>
        <v>0.62968143794573683</v>
      </c>
      <c r="X1644" s="1987"/>
      <c r="Y1644" s="1988"/>
      <c r="AA1644" s="1990"/>
      <c r="AB1644" s="1991"/>
    </row>
    <row r="1645" spans="2:28" x14ac:dyDescent="0.2">
      <c r="B1645" s="1859" t="s">
        <v>26</v>
      </c>
      <c r="C1645" s="2060">
        <v>44733</v>
      </c>
      <c r="D1645" s="1989">
        <v>91</v>
      </c>
      <c r="E1645" s="2335" t="s">
        <v>40</v>
      </c>
      <c r="F1645" s="2108" t="s">
        <v>283</v>
      </c>
      <c r="G1645" s="2061">
        <v>3.5902777777777777E-2</v>
      </c>
      <c r="H1645" s="2062">
        <v>9.57</v>
      </c>
      <c r="I1645" s="2063">
        <f t="shared" si="281"/>
        <v>3.751596424010217E-3</v>
      </c>
      <c r="J1645" s="2064">
        <v>138</v>
      </c>
      <c r="K1645" s="2065">
        <v>62</v>
      </c>
      <c r="L1645" s="2066">
        <v>227</v>
      </c>
      <c r="M1645" s="2064">
        <v>28</v>
      </c>
      <c r="N1645" s="1919">
        <f t="shared" si="260"/>
        <v>1.0981986618630981</v>
      </c>
      <c r="O1645" s="2067" t="s">
        <v>334</v>
      </c>
      <c r="P1645" s="2068">
        <f>IFERROR(VLOOKUP(F1645,[1]Trainingsarten!$A$9:$N$84,12,FALSE),"")</f>
        <v>205</v>
      </c>
      <c r="Q1645" s="2069" t="s">
        <v>14</v>
      </c>
      <c r="R1645" s="2070">
        <f>IFERROR(VLOOKUP(F1645,[1]Trainingsarten!$A$9:$N$84,14,FALSE),"")</f>
        <v>224.4</v>
      </c>
      <c r="S1645" s="1991">
        <f t="shared" si="287"/>
        <v>1.644927536231884</v>
      </c>
      <c r="T1645" s="1989">
        <f t="shared" si="271"/>
        <v>26.151657834066995</v>
      </c>
      <c r="U1645" s="1989">
        <f t="shared" si="268"/>
        <v>32.75634224658257</v>
      </c>
      <c r="V1645" s="1989">
        <f t="shared" si="269"/>
        <v>11.866148161632438</v>
      </c>
      <c r="W1645" s="2071">
        <f t="shared" si="300"/>
        <v>0.79836929401955337</v>
      </c>
      <c r="X1645" s="1987"/>
      <c r="Y1645" s="1988"/>
      <c r="AA1645" s="1990"/>
      <c r="AB1645" s="1991"/>
    </row>
    <row r="1646" spans="2:28" ht="16" thickBot="1" x14ac:dyDescent="0.25">
      <c r="B1646" s="33">
        <f t="shared" ref="B1646" si="303">SUM(H1644:H1650)</f>
        <v>32.08</v>
      </c>
      <c r="C1646" s="2060">
        <v>44734</v>
      </c>
      <c r="D1646" s="1989"/>
      <c r="E1646" s="2335"/>
      <c r="F1646" s="2108"/>
      <c r="G1646" s="2061"/>
      <c r="H1646" s="2062" t="str">
        <f>IFERROR(VLOOKUP(F1646,[1]Trainingsarten!$A$9:$K$84,10,FALSE),"")</f>
        <v/>
      </c>
      <c r="I1646" s="2063" t="str">
        <f t="shared" si="281"/>
        <v/>
      </c>
      <c r="J1646" s="2064"/>
      <c r="K1646" s="2065" t="str">
        <f>IFERROR(VLOOKUP(F1646,[1]Trainingsarten!$A$9:$K$84,11,FALSE),"0")</f>
        <v>0</v>
      </c>
      <c r="L1646" s="2066"/>
      <c r="M1646" s="2064"/>
      <c r="N1646" s="1919" t="str">
        <f t="shared" ref="N1646:N1709" si="304">IFERROR((L1646/67)/(1/(I1646*24)/3.6),"")</f>
        <v/>
      </c>
      <c r="O1646" s="2067"/>
      <c r="P1646" s="2068" t="str">
        <f>IFERROR(VLOOKUP(F1646,[1]Trainingsarten!$A$9:$N$84,12,FALSE),"")</f>
        <v/>
      </c>
      <c r="Q1646" s="2069" t="s">
        <v>14</v>
      </c>
      <c r="R1646" s="2070" t="str">
        <f>IFERROR(VLOOKUP(F1646,[1]Trainingsarten!$A$9:$N$84,14,FALSE),"")</f>
        <v/>
      </c>
      <c r="S1646" s="1991" t="str">
        <f t="shared" si="287"/>
        <v/>
      </c>
      <c r="T1646" s="1989">
        <f t="shared" si="271"/>
        <v>22.415706714914567</v>
      </c>
      <c r="U1646" s="1989">
        <f t="shared" si="268"/>
        <v>31.97642933594965</v>
      </c>
      <c r="V1646" s="1989">
        <f t="shared" si="269"/>
        <v>6.6046844125155744</v>
      </c>
      <c r="W1646" s="2071">
        <f t="shared" si="300"/>
        <v>0.70100718499277859</v>
      </c>
      <c r="X1646" s="1987"/>
      <c r="Y1646" s="1988"/>
      <c r="AA1646" s="1990"/>
      <c r="AB1646" s="1991"/>
    </row>
    <row r="1647" spans="2:28" x14ac:dyDescent="0.2">
      <c r="B1647" s="2072" t="s">
        <v>9</v>
      </c>
      <c r="C1647" s="2060">
        <v>44735</v>
      </c>
      <c r="D1647" s="1989">
        <v>92</v>
      </c>
      <c r="E1647" s="2335" t="s">
        <v>40</v>
      </c>
      <c r="F1647" s="2108" t="s">
        <v>283</v>
      </c>
      <c r="G1647" s="2061">
        <v>3.8912037037037037E-2</v>
      </c>
      <c r="H1647" s="2062">
        <v>9.51</v>
      </c>
      <c r="I1647" s="2063">
        <f t="shared" si="281"/>
        <v>4.0916968493204036E-3</v>
      </c>
      <c r="J1647" s="2064">
        <v>131</v>
      </c>
      <c r="K1647" s="2065">
        <v>56</v>
      </c>
      <c r="L1647" s="2066">
        <v>208</v>
      </c>
      <c r="M1647" s="2064">
        <v>29</v>
      </c>
      <c r="N1647" s="1919">
        <f t="shared" si="304"/>
        <v>1.0975030211717438</v>
      </c>
      <c r="O1647" s="2067" t="s">
        <v>302</v>
      </c>
      <c r="P1647" s="2068">
        <f>IFERROR(VLOOKUP(F1647,[1]Trainingsarten!$A$9:$N$84,12,FALSE),"")</f>
        <v>205</v>
      </c>
      <c r="Q1647" s="2069" t="s">
        <v>14</v>
      </c>
      <c r="R1647" s="2070">
        <f>IFERROR(VLOOKUP(F1647,[1]Trainingsarten!$A$9:$N$84,14,FALSE),"")</f>
        <v>224.4</v>
      </c>
      <c r="S1647" s="1991">
        <f t="shared" si="287"/>
        <v>1.5877862595419847</v>
      </c>
      <c r="T1647" s="1989">
        <f t="shared" si="271"/>
        <v>27.2134628984982</v>
      </c>
      <c r="U1647" s="1989">
        <f t="shared" si="268"/>
        <v>32.548419113665133</v>
      </c>
      <c r="V1647" s="1989">
        <f t="shared" si="269"/>
        <v>9.5607226210350831</v>
      </c>
      <c r="W1647" s="2071">
        <f t="shared" si="300"/>
        <v>0.83609169475985079</v>
      </c>
      <c r="X1647" s="1987"/>
      <c r="Y1647" s="1988"/>
      <c r="AA1647" s="1990"/>
      <c r="AB1647" s="1991"/>
    </row>
    <row r="1648" spans="2:28" ht="16" thickBot="1" x14ac:dyDescent="0.25">
      <c r="B1648" s="2073">
        <f t="shared" ref="B1648" si="305">SUM(K1644:K1650)</f>
        <v>203</v>
      </c>
      <c r="C1648" s="2060">
        <v>44736</v>
      </c>
      <c r="D1648" s="1989"/>
      <c r="E1648" s="2335"/>
      <c r="F1648" s="2108"/>
      <c r="G1648" s="2061"/>
      <c r="H1648" s="2062" t="str">
        <f>IFERROR(VLOOKUP(F1648,[1]Trainingsarten!$A$9:$K$84,10,FALSE),"")</f>
        <v/>
      </c>
      <c r="I1648" s="2063" t="str">
        <f t="shared" si="281"/>
        <v/>
      </c>
      <c r="J1648" s="2064"/>
      <c r="K1648" s="2065" t="str">
        <f>IFERROR(VLOOKUP(F1648,[1]Trainingsarten!$A$9:$K$84,11,FALSE),"0")</f>
        <v>0</v>
      </c>
      <c r="L1648" s="2066"/>
      <c r="M1648" s="2064"/>
      <c r="N1648" s="1919" t="str">
        <f t="shared" si="304"/>
        <v/>
      </c>
      <c r="O1648" s="2067"/>
      <c r="P1648" s="2068" t="str">
        <f>IFERROR(VLOOKUP(F1648,[1]Trainingsarten!$A$9:$N$84,12,FALSE),"")</f>
        <v/>
      </c>
      <c r="Q1648" s="2069" t="s">
        <v>14</v>
      </c>
      <c r="R1648" s="2070" t="str">
        <f>IFERROR(VLOOKUP(F1648,[1]Trainingsarten!$A$9:$N$84,14,FALSE),"")</f>
        <v/>
      </c>
      <c r="S1648" s="1991" t="str">
        <f t="shared" si="287"/>
        <v/>
      </c>
      <c r="T1648" s="1989">
        <f t="shared" si="271"/>
        <v>23.325825341569885</v>
      </c>
      <c r="U1648" s="1989">
        <f t="shared" si="268"/>
        <v>31.773456753815964</v>
      </c>
      <c r="V1648" s="1989">
        <f t="shared" si="269"/>
        <v>5.3349562151669332</v>
      </c>
      <c r="W1648" s="2071">
        <f t="shared" si="300"/>
        <v>0.73412929295986895</v>
      </c>
      <c r="X1648" s="1987"/>
      <c r="Y1648" s="1988"/>
      <c r="AA1648" s="1990"/>
      <c r="AB1648" s="1991"/>
    </row>
    <row r="1649" spans="2:28" x14ac:dyDescent="0.2">
      <c r="B1649" s="2074" t="s">
        <v>27</v>
      </c>
      <c r="C1649" s="2097">
        <v>44737</v>
      </c>
      <c r="D1649" s="60">
        <v>93</v>
      </c>
      <c r="E1649" s="2247" t="s">
        <v>40</v>
      </c>
      <c r="F1649" s="2107" t="s">
        <v>307</v>
      </c>
      <c r="G1649" s="2098">
        <v>4.9479166666666664E-2</v>
      </c>
      <c r="H1649" s="2099">
        <v>13</v>
      </c>
      <c r="I1649" s="2100">
        <f t="shared" si="281"/>
        <v>3.8060897435897435E-3</v>
      </c>
      <c r="J1649" s="545">
        <v>137</v>
      </c>
      <c r="K1649" s="2101">
        <v>85</v>
      </c>
      <c r="L1649" s="2102">
        <v>226</v>
      </c>
      <c r="M1649" s="545">
        <v>48</v>
      </c>
      <c r="N1649" s="69">
        <f t="shared" si="304"/>
        <v>1.1092422502870265</v>
      </c>
      <c r="O1649" s="2103" t="s">
        <v>334</v>
      </c>
      <c r="P1649" s="347">
        <f>IFERROR(VLOOKUP(F1649,[1]Trainingsarten!$A$9:$N$84,12,FALSE),"")</f>
        <v>205</v>
      </c>
      <c r="Q1649" s="72" t="s">
        <v>14</v>
      </c>
      <c r="R1649" s="2104">
        <f>IFERROR(VLOOKUP(F1649,[1]Trainingsarten!$A$9:$N$84,14,FALSE),"")</f>
        <v>224.4</v>
      </c>
      <c r="S1649" s="2012">
        <f t="shared" si="287"/>
        <v>1.6496350364963503</v>
      </c>
      <c r="T1649" s="60">
        <f t="shared" si="271"/>
        <v>32.136421721345613</v>
      </c>
      <c r="U1649" s="60">
        <f t="shared" si="268"/>
        <v>33.040755402534629</v>
      </c>
      <c r="V1649" s="60">
        <f t="shared" si="269"/>
        <v>8.4476314122460785</v>
      </c>
      <c r="W1649" s="350">
        <f t="shared" si="300"/>
        <v>0.97262975164545895</v>
      </c>
      <c r="X1649" s="1987"/>
      <c r="Y1649" s="1988"/>
      <c r="AA1649" s="1990"/>
      <c r="AB1649" s="1991"/>
    </row>
    <row r="1650" spans="2:28" ht="16" thickBot="1" x14ac:dyDescent="0.25">
      <c r="B1650" s="2075">
        <f t="shared" ref="B1650" si="306">AVERAGE(W1644:W1650)</f>
        <v>0.78941786051738561</v>
      </c>
      <c r="C1650" s="2086">
        <v>44738</v>
      </c>
      <c r="D1650" s="1922"/>
      <c r="E1650" s="2326"/>
      <c r="F1650" s="2111"/>
      <c r="G1650" s="2087"/>
      <c r="H1650" s="2088" t="str">
        <f>IFERROR(VLOOKUP(F1650,[1]Trainingsarten!$A$9:$K$84,10,FALSE),"")</f>
        <v/>
      </c>
      <c r="I1650" s="2089" t="str">
        <f t="shared" si="281"/>
        <v/>
      </c>
      <c r="J1650" s="1973"/>
      <c r="K1650" s="2090" t="str">
        <f>IFERROR(VLOOKUP(F1650,[1]Trainingsarten!$A$9:$K$84,11,FALSE),"0")</f>
        <v>0</v>
      </c>
      <c r="L1650" s="2091"/>
      <c r="M1650" s="1973"/>
      <c r="N1650" s="1930" t="str">
        <f t="shared" si="304"/>
        <v/>
      </c>
      <c r="O1650" s="2092"/>
      <c r="P1650" s="2093" t="str">
        <f>IFERROR(VLOOKUP(F1650,[1]Trainingsarten!$A$9:$N$84,12,FALSE),"")</f>
        <v/>
      </c>
      <c r="Q1650" s="2094" t="s">
        <v>14</v>
      </c>
      <c r="R1650" s="2095" t="str">
        <f>IFERROR(VLOOKUP(F1650,[1]Trainingsarten!$A$9:$N$84,14,FALSE),"")</f>
        <v/>
      </c>
      <c r="S1650" s="1932" t="str">
        <f t="shared" si="287"/>
        <v/>
      </c>
      <c r="T1650" s="1922">
        <f t="shared" si="271"/>
        <v>27.545504332581956</v>
      </c>
      <c r="U1650" s="1922">
        <f t="shared" si="268"/>
        <v>32.254070750093327</v>
      </c>
      <c r="V1650" s="1922">
        <f t="shared" si="269"/>
        <v>0.90433368118901569</v>
      </c>
      <c r="W1650" s="2096">
        <f t="shared" si="300"/>
        <v>0.85401636729845187</v>
      </c>
      <c r="X1650" s="1987"/>
      <c r="Y1650" s="1988"/>
      <c r="AA1650" s="1990"/>
      <c r="AB1650" s="1991"/>
    </row>
    <row r="1651" spans="2:28" ht="16" thickBot="1" x14ac:dyDescent="0.25">
      <c r="B1651" s="1841">
        <f t="shared" ref="B1651" si="307">B1644+1</f>
        <v>26</v>
      </c>
      <c r="C1651" s="2050">
        <v>44739</v>
      </c>
      <c r="D1651" s="1843">
        <v>94</v>
      </c>
      <c r="E1651" s="2322" t="s">
        <v>40</v>
      </c>
      <c r="F1651" s="2110" t="s">
        <v>323</v>
      </c>
      <c r="G1651" s="2052">
        <v>3.4097222222222223E-2</v>
      </c>
      <c r="H1651" s="2053">
        <v>8.5399999999999991</v>
      </c>
      <c r="I1651" s="2054">
        <f t="shared" si="281"/>
        <v>3.9926489721571696E-3</v>
      </c>
      <c r="J1651" s="2055">
        <v>128</v>
      </c>
      <c r="K1651" s="2056">
        <v>47</v>
      </c>
      <c r="L1651" s="2057"/>
      <c r="M1651" s="2055">
        <v>23</v>
      </c>
      <c r="N1651" s="1852"/>
      <c r="O1651" s="2058"/>
      <c r="P1651" s="1854">
        <f>IFERROR(VLOOKUP(F1651,[1]Trainingsarten!$A$9:$N$84,12,FALSE),"")</f>
        <v>205</v>
      </c>
      <c r="Q1651" s="1855" t="s">
        <v>14</v>
      </c>
      <c r="R1651" s="2059">
        <f>IFERROR(VLOOKUP(F1651,[1]Trainingsarten!$A$9:$N$84,14,FALSE),"")</f>
        <v>224.4</v>
      </c>
      <c r="S1651" s="1856"/>
      <c r="T1651" s="1843">
        <f t="shared" si="271"/>
        <v>30.324717999355961</v>
      </c>
      <c r="U1651" s="1843">
        <f t="shared" si="268"/>
        <v>32.605164303662534</v>
      </c>
      <c r="V1651" s="1843">
        <f t="shared" si="269"/>
        <v>4.7085664175113706</v>
      </c>
      <c r="W1651" s="2042">
        <f t="shared" si="300"/>
        <v>0.93005873906758962</v>
      </c>
      <c r="X1651" s="1987"/>
      <c r="Y1651" s="1988"/>
      <c r="AA1651" s="1990"/>
      <c r="AB1651" s="1991"/>
    </row>
    <row r="1652" spans="2:28" x14ac:dyDescent="0.2">
      <c r="B1652" s="1859" t="s">
        <v>26</v>
      </c>
      <c r="C1652" s="2060">
        <v>44740</v>
      </c>
      <c r="D1652" s="1989"/>
      <c r="E1652" s="2335"/>
      <c r="F1652" s="2108"/>
      <c r="G1652" s="2061"/>
      <c r="H1652" s="2062" t="str">
        <f>IFERROR(VLOOKUP(F1652,[1]Trainingsarten!$A$9:$K$84,10,FALSE),"")</f>
        <v/>
      </c>
      <c r="I1652" s="2063" t="str">
        <f t="shared" si="281"/>
        <v/>
      </c>
      <c r="J1652" s="2064"/>
      <c r="K1652" s="2065" t="str">
        <f>IFERROR(VLOOKUP(F1652,[1]Trainingsarten!$A$9:$K$84,11,FALSE),"0")</f>
        <v>0</v>
      </c>
      <c r="L1652" s="2066"/>
      <c r="M1652" s="2064"/>
      <c r="N1652" s="1919" t="str">
        <f t="shared" si="304"/>
        <v/>
      </c>
      <c r="O1652" s="2067"/>
      <c r="P1652" s="2068" t="str">
        <f>IFERROR(VLOOKUP(F1652,[1]Trainingsarten!$A$9:$N$84,12,FALSE),"")</f>
        <v/>
      </c>
      <c r="Q1652" s="2069" t="s">
        <v>14</v>
      </c>
      <c r="R1652" s="2070" t="str">
        <f>IFERROR(VLOOKUP(F1652,[1]Trainingsarten!$A$9:$N$84,14,FALSE),"")</f>
        <v/>
      </c>
      <c r="S1652" s="1991" t="str">
        <f t="shared" si="287"/>
        <v/>
      </c>
      <c r="T1652" s="1989">
        <f t="shared" si="271"/>
        <v>25.992615428019395</v>
      </c>
      <c r="U1652" s="1989">
        <f t="shared" si="268"/>
        <v>31.828850867861046</v>
      </c>
      <c r="V1652" s="1989">
        <f t="shared" si="269"/>
        <v>2.2804463043065724</v>
      </c>
      <c r="W1652" s="2071">
        <f t="shared" si="300"/>
        <v>0.81663694162032263</v>
      </c>
      <c r="X1652" s="1987"/>
      <c r="Y1652" s="1988"/>
      <c r="AA1652" s="1990"/>
      <c r="AB1652" s="1991"/>
    </row>
    <row r="1653" spans="2:28" ht="16" thickBot="1" x14ac:dyDescent="0.25">
      <c r="B1653" s="33">
        <f t="shared" ref="B1653" si="308">SUM(H1651:H1657)</f>
        <v>27.25</v>
      </c>
      <c r="C1653" s="2060">
        <v>44741</v>
      </c>
      <c r="D1653" s="1989">
        <v>95</v>
      </c>
      <c r="E1653" s="2335" t="s">
        <v>40</v>
      </c>
      <c r="F1653" s="2108" t="s">
        <v>283</v>
      </c>
      <c r="G1653" s="2061">
        <v>3.9675925925925927E-2</v>
      </c>
      <c r="H1653" s="2062">
        <v>10.88</v>
      </c>
      <c r="I1653" s="2063">
        <f t="shared" si="281"/>
        <v>3.6466843681917209E-3</v>
      </c>
      <c r="J1653" s="2064">
        <v>145</v>
      </c>
      <c r="K1653" s="2065">
        <v>73</v>
      </c>
      <c r="L1653" s="2066">
        <v>232</v>
      </c>
      <c r="M1653" s="2064">
        <v>33</v>
      </c>
      <c r="N1653" s="1919">
        <f t="shared" si="304"/>
        <v>1.0910008779631253</v>
      </c>
      <c r="O1653" s="2067" t="s">
        <v>287</v>
      </c>
      <c r="P1653" s="2068">
        <f>IFERROR(VLOOKUP(F1653,[1]Trainingsarten!$A$9:$N$84,12,FALSE),"")</f>
        <v>205</v>
      </c>
      <c r="Q1653" s="2069" t="s">
        <v>14</v>
      </c>
      <c r="R1653" s="2070">
        <f>IFERROR(VLOOKUP(F1653,[1]Trainingsarten!$A$9:$N$84,14,FALSE),"")</f>
        <v>224.4</v>
      </c>
      <c r="S1653" s="1991">
        <f t="shared" si="287"/>
        <v>1.6</v>
      </c>
      <c r="T1653" s="1989">
        <f t="shared" si="271"/>
        <v>32.70795608115948</v>
      </c>
      <c r="U1653" s="1989">
        <f t="shared" si="268"/>
        <v>32.809116323388167</v>
      </c>
      <c r="V1653" s="1989">
        <f t="shared" si="269"/>
        <v>5.8362354398416514</v>
      </c>
      <c r="W1653" s="2071">
        <f t="shared" si="300"/>
        <v>0.99691670323480874</v>
      </c>
      <c r="X1653" s="1987"/>
      <c r="Y1653" s="1988"/>
      <c r="AA1653" s="1990"/>
      <c r="AB1653" s="1991"/>
    </row>
    <row r="1654" spans="2:28" x14ac:dyDescent="0.2">
      <c r="B1654" s="2072" t="s">
        <v>9</v>
      </c>
      <c r="C1654" s="2060">
        <v>44742</v>
      </c>
      <c r="D1654" s="1989"/>
      <c r="E1654" s="2335"/>
      <c r="F1654" s="2108"/>
      <c r="G1654" s="2061"/>
      <c r="H1654" s="2062" t="str">
        <f>IFERROR(VLOOKUP(F1654,[1]Trainingsarten!$A$9:$K$84,10,FALSE),"")</f>
        <v/>
      </c>
      <c r="I1654" s="2063" t="str">
        <f t="shared" si="281"/>
        <v/>
      </c>
      <c r="J1654" s="2064"/>
      <c r="K1654" s="2065" t="str">
        <f>IFERROR(VLOOKUP(F1654,[1]Trainingsarten!$A$9:$K$84,11,FALSE),"0")</f>
        <v>0</v>
      </c>
      <c r="L1654" s="2066"/>
      <c r="M1654" s="2064"/>
      <c r="N1654" s="1919" t="str">
        <f t="shared" si="304"/>
        <v/>
      </c>
      <c r="O1654" s="2067"/>
      <c r="P1654" s="2068" t="str">
        <f>IFERROR(VLOOKUP(F1654,[1]Trainingsarten!$A$9:$N$84,12,FALSE),"")</f>
        <v/>
      </c>
      <c r="Q1654" s="2069" t="s">
        <v>14</v>
      </c>
      <c r="R1654" s="2070" t="str">
        <f>IFERROR(VLOOKUP(F1654,[1]Trainingsarten!$A$9:$N$84,14,FALSE),"")</f>
        <v/>
      </c>
      <c r="S1654" s="1991" t="str">
        <f t="shared" si="287"/>
        <v/>
      </c>
      <c r="T1654" s="1989">
        <f t="shared" si="271"/>
        <v>28.035390926708125</v>
      </c>
      <c r="U1654" s="1989">
        <f t="shared" si="268"/>
        <v>32.027946887117018</v>
      </c>
      <c r="V1654" s="1989">
        <f t="shared" si="269"/>
        <v>0.10116024222868703</v>
      </c>
      <c r="W1654" s="2071">
        <f t="shared" si="300"/>
        <v>0.87534149552324669</v>
      </c>
      <c r="X1654" s="1987"/>
      <c r="Y1654" s="1988"/>
      <c r="AA1654" s="1990"/>
      <c r="AB1654" s="1991"/>
    </row>
    <row r="1655" spans="2:28" ht="16" thickBot="1" x14ac:dyDescent="0.25">
      <c r="B1655" s="2073">
        <f t="shared" ref="B1655" si="309">SUM(K1651:K1657)</f>
        <v>168</v>
      </c>
      <c r="C1655" s="2060">
        <v>44743</v>
      </c>
      <c r="D1655" s="1989"/>
      <c r="E1655" s="2335"/>
      <c r="F1655" s="2108"/>
      <c r="G1655" s="2061"/>
      <c r="H1655" s="2062"/>
      <c r="I1655" s="2063" t="str">
        <f t="shared" si="281"/>
        <v/>
      </c>
      <c r="J1655" s="2064"/>
      <c r="K1655" s="2065" t="str">
        <f>IFERROR(VLOOKUP(F1655,[1]Trainingsarten!$A$9:$K$84,11,FALSE),"0")</f>
        <v>0</v>
      </c>
      <c r="L1655" s="2066"/>
      <c r="M1655" s="2064"/>
      <c r="N1655" s="1919" t="str">
        <f t="shared" si="304"/>
        <v/>
      </c>
      <c r="O1655" s="2067"/>
      <c r="P1655" s="2068" t="str">
        <f>IFERROR(VLOOKUP(F1655,[1]Trainingsarten!$A$9:$N$84,12,FALSE),"")</f>
        <v/>
      </c>
      <c r="Q1655" s="2069" t="s">
        <v>14</v>
      </c>
      <c r="R1655" s="2070" t="str">
        <f>IFERROR(VLOOKUP(F1655,[1]Trainingsarten!$A$9:$N$84,14,FALSE),"")</f>
        <v/>
      </c>
      <c r="S1655" s="1991" t="str">
        <f t="shared" si="287"/>
        <v/>
      </c>
      <c r="T1655" s="1989">
        <f t="shared" si="271"/>
        <v>24.030335080035535</v>
      </c>
      <c r="U1655" s="1989">
        <f t="shared" si="268"/>
        <v>31.26537672313804</v>
      </c>
      <c r="V1655" s="1989">
        <f t="shared" si="269"/>
        <v>3.9925559604088932</v>
      </c>
      <c r="W1655" s="2071">
        <f t="shared" si="300"/>
        <v>0.76859253265455807</v>
      </c>
      <c r="X1655" s="1987"/>
      <c r="Y1655" s="1988"/>
      <c r="AA1655" s="1990"/>
      <c r="AB1655" s="1991"/>
    </row>
    <row r="1656" spans="2:28" x14ac:dyDescent="0.2">
      <c r="B1656" s="2074" t="s">
        <v>27</v>
      </c>
      <c r="C1656" s="2097">
        <v>44744</v>
      </c>
      <c r="D1656" s="60">
        <v>96</v>
      </c>
      <c r="E1656" s="2247" t="s">
        <v>40</v>
      </c>
      <c r="F1656" s="2107" t="s">
        <v>323</v>
      </c>
      <c r="G1656" s="2098">
        <v>3.0914351851851849E-2</v>
      </c>
      <c r="H1656" s="2099">
        <v>7.83</v>
      </c>
      <c r="I1656" s="2100">
        <f t="shared" si="281"/>
        <v>3.9481930845276948E-3</v>
      </c>
      <c r="J1656" s="545">
        <v>129</v>
      </c>
      <c r="K1656" s="2101">
        <v>48</v>
      </c>
      <c r="L1656" s="2102">
        <v>215</v>
      </c>
      <c r="M1656" s="545">
        <v>24</v>
      </c>
      <c r="N1656" s="69">
        <f t="shared" si="304"/>
        <v>1.0946512647490518</v>
      </c>
      <c r="O1656" s="2103" t="s">
        <v>302</v>
      </c>
      <c r="P1656" s="347">
        <f>IFERROR(VLOOKUP(F1656,[1]Trainingsarten!$A$9:$N$84,12,FALSE),"")</f>
        <v>205</v>
      </c>
      <c r="Q1656" s="72" t="s">
        <v>14</v>
      </c>
      <c r="R1656" s="2104">
        <f>IFERROR(VLOOKUP(F1656,[1]Trainingsarten!$A$9:$N$84,14,FALSE),"")</f>
        <v>224.4</v>
      </c>
      <c r="S1656" s="2012">
        <f t="shared" si="287"/>
        <v>1.6666666666666667</v>
      </c>
      <c r="T1656" s="60">
        <f t="shared" si="271"/>
        <v>27.454572925744746</v>
      </c>
      <c r="U1656" s="60">
        <f t="shared" si="268"/>
        <v>31.663820134491896</v>
      </c>
      <c r="V1656" s="60">
        <f t="shared" si="269"/>
        <v>7.2350416431025053</v>
      </c>
      <c r="W1656" s="350">
        <f t="shared" si="300"/>
        <v>0.86706445429299439</v>
      </c>
      <c r="X1656" s="1987"/>
      <c r="Y1656" s="1988"/>
      <c r="AA1656" s="1990"/>
      <c r="AB1656" s="1991"/>
    </row>
    <row r="1657" spans="2:28" ht="16" thickBot="1" x14ac:dyDescent="0.25">
      <c r="B1657" s="2075">
        <f t="shared" ref="B1657" si="310">AVERAGE(W1651:W1657)</f>
        <v>0.859419393298544</v>
      </c>
      <c r="C1657" s="2086">
        <v>44745</v>
      </c>
      <c r="D1657" s="1922"/>
      <c r="E1657" s="2326"/>
      <c r="F1657" s="2111"/>
      <c r="G1657" s="2087"/>
      <c r="H1657" s="2088" t="str">
        <f>IFERROR(VLOOKUP(F1657,[1]Trainingsarten!$A$9:$K$84,10,FALSE),"")</f>
        <v/>
      </c>
      <c r="I1657" s="2089" t="str">
        <f t="shared" si="281"/>
        <v/>
      </c>
      <c r="J1657" s="1973"/>
      <c r="K1657" s="2090" t="str">
        <f>IFERROR(VLOOKUP(F1657,[1]Trainingsarten!$A$9:$K$84,11,FALSE),"0")</f>
        <v>0</v>
      </c>
      <c r="L1657" s="2091"/>
      <c r="M1657" s="1973"/>
      <c r="N1657" s="1930" t="str">
        <f t="shared" si="304"/>
        <v/>
      </c>
      <c r="O1657" s="2092"/>
      <c r="P1657" s="2093" t="str">
        <f>IFERROR(VLOOKUP(F1657,[1]Trainingsarten!$A$9:$N$84,12,FALSE),"")</f>
        <v/>
      </c>
      <c r="Q1657" s="2094" t="s">
        <v>14</v>
      </c>
      <c r="R1657" s="2095" t="str">
        <f>IFERROR(VLOOKUP(F1657,[1]Trainingsarten!$A$9:$N$84,14,FALSE),"")</f>
        <v/>
      </c>
      <c r="S1657" s="1932" t="str">
        <f t="shared" si="287"/>
        <v/>
      </c>
      <c r="T1657" s="1922">
        <f t="shared" si="271"/>
        <v>23.53249107920978</v>
      </c>
      <c r="U1657" s="1922">
        <f t="shared" si="268"/>
        <v>30.90991965509923</v>
      </c>
      <c r="V1657" s="1922">
        <f t="shared" si="269"/>
        <v>4.2092472087471506</v>
      </c>
      <c r="W1657" s="2096">
        <f t="shared" si="300"/>
        <v>0.76132488669628784</v>
      </c>
      <c r="X1657" s="1987"/>
      <c r="Y1657" s="1988"/>
      <c r="AA1657" s="1990"/>
      <c r="AB1657" s="1991"/>
    </row>
    <row r="1658" spans="2:28" ht="16" thickBot="1" x14ac:dyDescent="0.25">
      <c r="B1658" s="1841">
        <f t="shared" ref="B1658" si="311">B1651+1</f>
        <v>27</v>
      </c>
      <c r="C1658" s="2050">
        <v>44746</v>
      </c>
      <c r="D1658" s="1843">
        <v>97</v>
      </c>
      <c r="E1658" s="2322" t="s">
        <v>40</v>
      </c>
      <c r="F1658" s="2110" t="s">
        <v>323</v>
      </c>
      <c r="G1658" s="2052">
        <v>3.4768518518518525E-2</v>
      </c>
      <c r="H1658" s="2053">
        <v>9.08</v>
      </c>
      <c r="I1658" s="2054">
        <f t="shared" si="281"/>
        <v>3.8291319954315557E-3</v>
      </c>
      <c r="J1658" s="2055"/>
      <c r="K1658" s="2056">
        <v>59</v>
      </c>
      <c r="L1658" s="2057">
        <v>223</v>
      </c>
      <c r="M1658" s="2055">
        <v>27</v>
      </c>
      <c r="N1658" s="1852">
        <f t="shared" si="304"/>
        <v>1.1011440594384905</v>
      </c>
      <c r="O1658" s="2058" t="s">
        <v>334</v>
      </c>
      <c r="P1658" s="1854">
        <f>IFERROR(VLOOKUP(F1658,[1]Trainingsarten!$A$9:$N$84,12,FALSE),"")</f>
        <v>205</v>
      </c>
      <c r="Q1658" s="1855" t="s">
        <v>14</v>
      </c>
      <c r="R1658" s="2059">
        <f>IFERROR(VLOOKUP(F1658,[1]Trainingsarten!$A$9:$N$84,14,FALSE),"")</f>
        <v>224.4</v>
      </c>
      <c r="S1658" s="1856" t="str">
        <f t="shared" si="287"/>
        <v/>
      </c>
      <c r="T1658" s="1843">
        <f t="shared" si="271"/>
        <v>28.599278067894097</v>
      </c>
      <c r="U1658" s="1843">
        <f t="shared" ref="U1658:U1721" si="312">U1657+(K1658-U1657)/42</f>
        <v>31.578731091882581</v>
      </c>
      <c r="V1658" s="1843">
        <f t="shared" ref="V1658:V1721" si="313">U1657-T1657</f>
        <v>7.37742857588945</v>
      </c>
      <c r="W1658" s="2042">
        <f t="shared" si="300"/>
        <v>0.90565000806019202</v>
      </c>
      <c r="X1658" s="1987"/>
      <c r="Y1658" s="1988"/>
      <c r="AA1658" s="1990"/>
      <c r="AB1658" s="1991"/>
    </row>
    <row r="1659" spans="2:28" x14ac:dyDescent="0.2">
      <c r="B1659" s="1859" t="s">
        <v>26</v>
      </c>
      <c r="C1659" s="2060">
        <v>44747</v>
      </c>
      <c r="D1659" s="1989"/>
      <c r="E1659" s="2335"/>
      <c r="F1659" s="2108"/>
      <c r="G1659" s="2061"/>
      <c r="H1659" s="2062" t="str">
        <f>IFERROR(VLOOKUP(F1659,[1]Trainingsarten!$A$9:$K$84,10,FALSE),"")</f>
        <v/>
      </c>
      <c r="I1659" s="2063" t="str">
        <f t="shared" si="281"/>
        <v/>
      </c>
      <c r="J1659" s="2064"/>
      <c r="K1659" s="2065" t="str">
        <f>IFERROR(VLOOKUP(F1659,[1]Trainingsarten!$A$9:$K$84,11,FALSE),"0")</f>
        <v>0</v>
      </c>
      <c r="L1659" s="2066"/>
      <c r="M1659" s="2064"/>
      <c r="N1659" s="1919" t="str">
        <f t="shared" si="304"/>
        <v/>
      </c>
      <c r="O1659" s="2067"/>
      <c r="P1659" s="2068" t="str">
        <f>IFERROR(VLOOKUP(F1659,[1]Trainingsarten!$A$9:$N$84,12,FALSE),"")</f>
        <v/>
      </c>
      <c r="Q1659" s="2069" t="s">
        <v>14</v>
      </c>
      <c r="R1659" s="2070" t="str">
        <f>IFERROR(VLOOKUP(F1659,[1]Trainingsarten!$A$9:$N$84,14,FALSE),"")</f>
        <v/>
      </c>
      <c r="S1659" s="1991" t="str">
        <f t="shared" si="287"/>
        <v/>
      </c>
      <c r="T1659" s="1989">
        <f t="shared" ref="T1659:T1722" si="314">T1658+(K1659-T1658)/7</f>
        <v>24.513666915337797</v>
      </c>
      <c r="U1659" s="1989">
        <f t="shared" si="312"/>
        <v>30.826856542075852</v>
      </c>
      <c r="V1659" s="1989">
        <f t="shared" si="313"/>
        <v>2.9794530239884836</v>
      </c>
      <c r="W1659" s="2071">
        <f t="shared" si="300"/>
        <v>0.79520488512602228</v>
      </c>
      <c r="X1659" s="1987"/>
      <c r="Y1659" s="1988"/>
      <c r="AA1659" s="1990"/>
      <c r="AB1659" s="1991"/>
    </row>
    <row r="1660" spans="2:28" ht="16" thickBot="1" x14ac:dyDescent="0.25">
      <c r="B1660" s="33">
        <f t="shared" ref="B1660" si="315">SUM(H1658:H1664)</f>
        <v>38.44</v>
      </c>
      <c r="C1660" s="2060">
        <v>44748</v>
      </c>
      <c r="D1660" s="1989">
        <v>98</v>
      </c>
      <c r="E1660" s="2335" t="s">
        <v>288</v>
      </c>
      <c r="F1660" s="2108" t="s">
        <v>283</v>
      </c>
      <c r="G1660" s="2061">
        <v>3.8252314814814815E-2</v>
      </c>
      <c r="H1660" s="2062">
        <v>9.8699999999999992</v>
      </c>
      <c r="I1660" s="2063">
        <f t="shared" si="281"/>
        <v>3.8756144695861012E-3</v>
      </c>
      <c r="J1660" s="2064">
        <v>130</v>
      </c>
      <c r="K1660" s="2065">
        <v>59</v>
      </c>
      <c r="L1660" s="2066">
        <v>214</v>
      </c>
      <c r="M1660" s="2064">
        <v>20</v>
      </c>
      <c r="N1660" s="1919">
        <f t="shared" si="304"/>
        <v>1.0695307656247637</v>
      </c>
      <c r="O1660" s="2067" t="s">
        <v>333</v>
      </c>
      <c r="P1660" s="2068">
        <f>IFERROR(VLOOKUP(F1660,[1]Trainingsarten!$A$9:$N$84,12,FALSE),"")</f>
        <v>205</v>
      </c>
      <c r="Q1660" s="2069" t="s">
        <v>14</v>
      </c>
      <c r="R1660" s="2070">
        <f>IFERROR(VLOOKUP(F1660,[1]Trainingsarten!$A$9:$N$84,14,FALSE),"")</f>
        <v>224.4</v>
      </c>
      <c r="S1660" s="1991">
        <f t="shared" si="287"/>
        <v>1.6461538461538461</v>
      </c>
      <c r="T1660" s="1989">
        <f t="shared" si="314"/>
        <v>29.440285927432399</v>
      </c>
      <c r="U1660" s="1989">
        <f t="shared" si="312"/>
        <v>31.497645672026426</v>
      </c>
      <c r="V1660" s="1989">
        <f t="shared" si="313"/>
        <v>6.3131896267380547</v>
      </c>
      <c r="W1660" s="2071">
        <f t="shared" si="300"/>
        <v>0.93468211033876725</v>
      </c>
      <c r="X1660" s="1987"/>
      <c r="Y1660" s="1988"/>
      <c r="AA1660" s="1990"/>
      <c r="AB1660" s="1991"/>
    </row>
    <row r="1661" spans="2:28" x14ac:dyDescent="0.2">
      <c r="B1661" s="2072" t="s">
        <v>9</v>
      </c>
      <c r="C1661" s="2060">
        <v>44749</v>
      </c>
      <c r="D1661" s="1989">
        <v>99</v>
      </c>
      <c r="E1661" s="2335" t="s">
        <v>40</v>
      </c>
      <c r="F1661" s="2108" t="s">
        <v>323</v>
      </c>
      <c r="G1661" s="2061">
        <v>3.1631944444444442E-2</v>
      </c>
      <c r="H1661" s="2062">
        <v>8.48</v>
      </c>
      <c r="I1661" s="2063">
        <f t="shared" si="281"/>
        <v>3.7301821278825989E-3</v>
      </c>
      <c r="J1661" s="2064">
        <v>138</v>
      </c>
      <c r="K1661" s="2065">
        <v>55</v>
      </c>
      <c r="L1661" s="2066">
        <v>228</v>
      </c>
      <c r="M1661" s="2064">
        <v>19</v>
      </c>
      <c r="N1661" s="1919">
        <f t="shared" si="304"/>
        <v>1.0967403548296253</v>
      </c>
      <c r="O1661" s="2067" t="s">
        <v>334</v>
      </c>
      <c r="P1661" s="2068">
        <f>IFERROR(VLOOKUP(F1661,[1]Trainingsarten!$A$9:$N$84,12,FALSE),"")</f>
        <v>205</v>
      </c>
      <c r="Q1661" s="2069" t="s">
        <v>14</v>
      </c>
      <c r="R1661" s="2070">
        <f>IFERROR(VLOOKUP(F1661,[1]Trainingsarten!$A$9:$N$84,14,FALSE),"")</f>
        <v>224.4</v>
      </c>
      <c r="S1661" s="1991">
        <f t="shared" si="287"/>
        <v>1.6521739130434783</v>
      </c>
      <c r="T1661" s="1989">
        <f t="shared" si="314"/>
        <v>33.091673652084914</v>
      </c>
      <c r="U1661" s="1989">
        <f t="shared" si="312"/>
        <v>32.05722553697818</v>
      </c>
      <c r="V1661" s="1989">
        <f t="shared" si="313"/>
        <v>2.0573597445940273</v>
      </c>
      <c r="W1661" s="2071">
        <f t="shared" si="300"/>
        <v>1.0322687973702993</v>
      </c>
      <c r="X1661" s="1987"/>
      <c r="Y1661" s="1988"/>
      <c r="AA1661" s="1990"/>
      <c r="AB1661" s="1991"/>
    </row>
    <row r="1662" spans="2:28" ht="16" thickBot="1" x14ac:dyDescent="0.25">
      <c r="B1662" s="2073">
        <f t="shared" ref="B1662" si="316">SUM(K1658:K1664)</f>
        <v>251</v>
      </c>
      <c r="C1662" s="2060">
        <v>44750</v>
      </c>
      <c r="D1662" s="1989"/>
      <c r="E1662" s="2335"/>
      <c r="F1662" s="2108"/>
      <c r="G1662" s="2061"/>
      <c r="H1662" s="2062" t="str">
        <f>IFERROR(VLOOKUP(F1662,[1]Trainingsarten!$A$9:$K$84,10,FALSE),"")</f>
        <v/>
      </c>
      <c r="I1662" s="2063" t="str">
        <f t="shared" si="281"/>
        <v/>
      </c>
      <c r="J1662" s="2064"/>
      <c r="K1662" s="2065" t="str">
        <f>IFERROR(VLOOKUP(F1662,[1]Trainingsarten!$A$9:$K$84,11,FALSE),"0")</f>
        <v>0</v>
      </c>
      <c r="L1662" s="2066"/>
      <c r="M1662" s="2064"/>
      <c r="N1662" s="1919" t="str">
        <f t="shared" si="304"/>
        <v/>
      </c>
      <c r="O1662" s="2067"/>
      <c r="P1662" s="2068" t="str">
        <f>IFERROR(VLOOKUP(F1662,[1]Trainingsarten!$A$9:$N$84,12,FALSE),"")</f>
        <v/>
      </c>
      <c r="Q1662" s="2069" t="s">
        <v>14</v>
      </c>
      <c r="R1662" s="2070" t="str">
        <f>IFERROR(VLOOKUP(F1662,[1]Trainingsarten!$A$9:$N$84,14,FALSE),"")</f>
        <v/>
      </c>
      <c r="S1662" s="1991" t="str">
        <f t="shared" si="287"/>
        <v/>
      </c>
      <c r="T1662" s="1989">
        <f t="shared" si="314"/>
        <v>28.364291701787067</v>
      </c>
      <c r="U1662" s="1989">
        <f t="shared" si="312"/>
        <v>31.293958262288225</v>
      </c>
      <c r="V1662" s="1989">
        <f t="shared" si="313"/>
        <v>-1.0344481151067342</v>
      </c>
      <c r="W1662" s="2071">
        <f t="shared" si="300"/>
        <v>0.90638235866660422</v>
      </c>
      <c r="X1662" s="1987"/>
      <c r="Y1662" s="1988"/>
      <c r="AA1662" s="1990"/>
      <c r="AB1662" s="1991"/>
    </row>
    <row r="1663" spans="2:28" x14ac:dyDescent="0.2">
      <c r="B1663" s="2074" t="s">
        <v>27</v>
      </c>
      <c r="C1663" s="2097">
        <v>44751</v>
      </c>
      <c r="D1663" s="60">
        <v>100</v>
      </c>
      <c r="E1663" s="2247" t="s">
        <v>40</v>
      </c>
      <c r="F1663" s="2107" t="s">
        <v>299</v>
      </c>
      <c r="G1663" s="2098">
        <v>5.9849537037037041E-2</v>
      </c>
      <c r="H1663" s="2099">
        <v>11.01</v>
      </c>
      <c r="I1663" s="2100">
        <f t="shared" si="281"/>
        <v>5.4359252531368798E-3</v>
      </c>
      <c r="J1663" s="545">
        <v>140</v>
      </c>
      <c r="K1663" s="2101">
        <v>78</v>
      </c>
      <c r="L1663" s="2102">
        <v>188</v>
      </c>
      <c r="M1663" s="545">
        <v>522</v>
      </c>
      <c r="N1663" s="69"/>
      <c r="O1663" s="2103" t="s">
        <v>300</v>
      </c>
      <c r="P1663" s="347" t="str">
        <f>IFERROR(VLOOKUP(F1663,[1]Trainingsarten!$A$9:$N$84,12,FALSE),"")</f>
        <v/>
      </c>
      <c r="Q1663" s="72" t="s">
        <v>14</v>
      </c>
      <c r="R1663" s="2104" t="str">
        <f>IFERROR(VLOOKUP(F1663,[1]Trainingsarten!$A$9:$N$84,14,FALSE),"")</f>
        <v/>
      </c>
      <c r="S1663" s="2012"/>
      <c r="T1663" s="60">
        <f t="shared" si="314"/>
        <v>35.455107172960346</v>
      </c>
      <c r="U1663" s="60">
        <f t="shared" si="312"/>
        <v>32.406006875090888</v>
      </c>
      <c r="V1663" s="60">
        <f t="shared" si="313"/>
        <v>2.9296665605011576</v>
      </c>
      <c r="W1663" s="350">
        <f t="shared" si="300"/>
        <v>1.0940905897361013</v>
      </c>
      <c r="X1663" s="1987"/>
      <c r="Y1663" s="1988"/>
      <c r="AA1663" s="1990"/>
      <c r="AB1663" s="1991"/>
    </row>
    <row r="1664" spans="2:28" ht="16" thickBot="1" x14ac:dyDescent="0.25">
      <c r="B1664" s="2075">
        <f t="shared" ref="B1664" si="317">AVERAGE(W1658:W1664)</f>
        <v>0.94699195105127909</v>
      </c>
      <c r="C1664" s="2086">
        <v>44752</v>
      </c>
      <c r="D1664" s="1922"/>
      <c r="E1664" s="2326"/>
      <c r="F1664" s="2111"/>
      <c r="G1664" s="2087"/>
      <c r="H1664" s="2088" t="str">
        <f>IFERROR(VLOOKUP(F1664,[1]Trainingsarten!$A$9:$K$84,10,FALSE),"")</f>
        <v/>
      </c>
      <c r="I1664" s="2089" t="str">
        <f t="shared" si="281"/>
        <v/>
      </c>
      <c r="J1664" s="1973"/>
      <c r="K1664" s="2090" t="str">
        <f>IFERROR(VLOOKUP(F1664,[1]Trainingsarten!$A$9:$K$84,11,FALSE),"0")</f>
        <v>0</v>
      </c>
      <c r="L1664" s="2091"/>
      <c r="M1664" s="1973"/>
      <c r="N1664" s="1930" t="str">
        <f t="shared" si="304"/>
        <v/>
      </c>
      <c r="O1664" s="2092"/>
      <c r="P1664" s="2093" t="str">
        <f>IFERROR(VLOOKUP(F1664,[1]Trainingsarten!$A$9:$N$84,12,FALSE),"")</f>
        <v/>
      </c>
      <c r="Q1664" s="2094" t="s">
        <v>14</v>
      </c>
      <c r="R1664" s="2095" t="str">
        <f>IFERROR(VLOOKUP(F1664,[1]Trainingsarten!$A$9:$N$84,14,FALSE),"")</f>
        <v/>
      </c>
      <c r="S1664" s="1932" t="str">
        <f t="shared" si="287"/>
        <v/>
      </c>
      <c r="T1664" s="1922">
        <f t="shared" si="314"/>
        <v>30.390091862537439</v>
      </c>
      <c r="U1664" s="1922">
        <f t="shared" si="312"/>
        <v>31.634435282826818</v>
      </c>
      <c r="V1664" s="1922">
        <f t="shared" si="313"/>
        <v>-3.0491002978694581</v>
      </c>
      <c r="W1664" s="2096">
        <f t="shared" si="300"/>
        <v>0.96066490806096705</v>
      </c>
      <c r="X1664" s="1987"/>
      <c r="Y1664" s="1988"/>
      <c r="AA1664" s="1990"/>
      <c r="AB1664" s="1991"/>
    </row>
    <row r="1665" spans="2:28" ht="16" thickBot="1" x14ac:dyDescent="0.25">
      <c r="B1665" s="1841">
        <f t="shared" ref="B1665" si="318">B1658+1</f>
        <v>28</v>
      </c>
      <c r="C1665" s="2050">
        <v>44753</v>
      </c>
      <c r="D1665" s="1843"/>
      <c r="E1665" s="2322"/>
      <c r="F1665" s="2110"/>
      <c r="G1665" s="2052"/>
      <c r="H1665" s="2053" t="str">
        <f>IFERROR(VLOOKUP(F1665,[1]Trainingsarten!$A$9:$K$84,10,FALSE),"")</f>
        <v/>
      </c>
      <c r="I1665" s="2054" t="str">
        <f t="shared" si="281"/>
        <v/>
      </c>
      <c r="J1665" s="2055"/>
      <c r="K1665" s="2056" t="str">
        <f>IFERROR(VLOOKUP(F1665,[1]Trainingsarten!$A$9:$K$84,11,FALSE),"0")</f>
        <v>0</v>
      </c>
      <c r="L1665" s="2057"/>
      <c r="M1665" s="2055"/>
      <c r="N1665" s="1852" t="str">
        <f t="shared" si="304"/>
        <v/>
      </c>
      <c r="O1665" s="2058"/>
      <c r="P1665" s="1854" t="str">
        <f>IFERROR(VLOOKUP(F1665,[1]Trainingsarten!$A$9:$N$84,12,FALSE),"")</f>
        <v/>
      </c>
      <c r="Q1665" s="1855" t="s">
        <v>14</v>
      </c>
      <c r="R1665" s="2059" t="str">
        <f>IFERROR(VLOOKUP(F1665,[1]Trainingsarten!$A$9:$N$84,14,FALSE),"")</f>
        <v/>
      </c>
      <c r="S1665" s="1856" t="str">
        <f t="shared" si="287"/>
        <v/>
      </c>
      <c r="T1665" s="1843">
        <f t="shared" si="314"/>
        <v>26.048650167889235</v>
      </c>
      <c r="U1665" s="1843">
        <f t="shared" si="312"/>
        <v>30.881234442759514</v>
      </c>
      <c r="V1665" s="1843">
        <f t="shared" si="313"/>
        <v>1.2443434202893791</v>
      </c>
      <c r="W1665" s="2042">
        <f t="shared" si="300"/>
        <v>0.84351065098036138</v>
      </c>
      <c r="X1665" s="1987"/>
      <c r="Y1665" s="1988"/>
      <c r="AA1665" s="1990"/>
      <c r="AB1665" s="1991"/>
    </row>
    <row r="1666" spans="2:28" x14ac:dyDescent="0.2">
      <c r="B1666" s="1859" t="s">
        <v>26</v>
      </c>
      <c r="C1666" s="2060">
        <v>44754</v>
      </c>
      <c r="D1666" s="1989">
        <v>101</v>
      </c>
      <c r="E1666" s="2335" t="s">
        <v>40</v>
      </c>
      <c r="F1666" s="2108" t="s">
        <v>323</v>
      </c>
      <c r="G1666" s="2061">
        <v>3.3923611111111113E-2</v>
      </c>
      <c r="H1666" s="2062">
        <v>8.9700000000000006</v>
      </c>
      <c r="I1666" s="2063">
        <f t="shared" si="281"/>
        <v>3.7818964449399233E-3</v>
      </c>
      <c r="J1666" s="2064">
        <v>139</v>
      </c>
      <c r="K1666" s="2065">
        <v>57</v>
      </c>
      <c r="L1666" s="2066">
        <v>223</v>
      </c>
      <c r="M1666" s="2064">
        <v>24</v>
      </c>
      <c r="N1666" s="1919">
        <f t="shared" si="304"/>
        <v>1.0875605251335299</v>
      </c>
      <c r="O1666" s="2067" t="s">
        <v>329</v>
      </c>
      <c r="P1666" s="2068">
        <f>IFERROR(VLOOKUP(F1666,[1]Trainingsarten!$A$9:$N$84,12,FALSE),"")</f>
        <v>205</v>
      </c>
      <c r="Q1666" s="2069" t="s">
        <v>14</v>
      </c>
      <c r="R1666" s="2070">
        <f>IFERROR(VLOOKUP(F1666,[1]Trainingsarten!$A$9:$N$84,14,FALSE),"")</f>
        <v>224.4</v>
      </c>
      <c r="S1666" s="1991">
        <f t="shared" si="287"/>
        <v>1.6043165467625899</v>
      </c>
      <c r="T1666" s="1989">
        <f t="shared" si="314"/>
        <v>30.470271572476488</v>
      </c>
      <c r="U1666" s="1989">
        <f t="shared" si="312"/>
        <v>31.503109813170003</v>
      </c>
      <c r="V1666" s="1989">
        <f t="shared" si="313"/>
        <v>4.8325842748702783</v>
      </c>
      <c r="W1666" s="2071">
        <f t="shared" si="300"/>
        <v>0.96721472112376239</v>
      </c>
      <c r="X1666" s="1987"/>
      <c r="Y1666" s="1988"/>
      <c r="AA1666" s="1990"/>
      <c r="AB1666" s="1991"/>
    </row>
    <row r="1667" spans="2:28" ht="16" thickBot="1" x14ac:dyDescent="0.25">
      <c r="B1667" s="33">
        <f t="shared" ref="B1667" si="319">SUM(H1665:H1671)</f>
        <v>33.44</v>
      </c>
      <c r="C1667" s="2060">
        <v>44755</v>
      </c>
      <c r="D1667" s="1989">
        <v>102</v>
      </c>
      <c r="E1667" s="2335" t="s">
        <v>40</v>
      </c>
      <c r="F1667" s="2108" t="s">
        <v>323</v>
      </c>
      <c r="G1667" s="2061">
        <v>2.732638888888889E-2</v>
      </c>
      <c r="H1667" s="2062">
        <v>7.31</v>
      </c>
      <c r="I1667" s="2063">
        <f t="shared" si="281"/>
        <v>3.7382200942392462E-3</v>
      </c>
      <c r="J1667" s="2064">
        <v>142</v>
      </c>
      <c r="K1667" s="2065">
        <v>47</v>
      </c>
      <c r="L1667" s="2066">
        <v>224</v>
      </c>
      <c r="M1667" s="2064">
        <v>16</v>
      </c>
      <c r="N1667" s="1919">
        <f t="shared" si="304"/>
        <v>1.0798211405353535</v>
      </c>
      <c r="O1667" s="2067" t="s">
        <v>329</v>
      </c>
      <c r="P1667" s="2068">
        <f>IFERROR(VLOOKUP(F1667,[1]Trainingsarten!$A$9:$N$84,12,FALSE),"")</f>
        <v>205</v>
      </c>
      <c r="Q1667" s="2069" t="s">
        <v>14</v>
      </c>
      <c r="R1667" s="2070">
        <f>IFERROR(VLOOKUP(F1667,[1]Trainingsarten!$A$9:$N$84,14,FALSE),"")</f>
        <v>224.4</v>
      </c>
      <c r="S1667" s="1991">
        <f t="shared" si="287"/>
        <v>1.5774647887323943</v>
      </c>
      <c r="T1667" s="1989">
        <f t="shared" si="314"/>
        <v>32.831661347836992</v>
      </c>
      <c r="U1667" s="1989">
        <f t="shared" si="312"/>
        <v>31.872083389046907</v>
      </c>
      <c r="V1667" s="1989">
        <f t="shared" si="313"/>
        <v>1.0328382406935148</v>
      </c>
      <c r="W1667" s="2071">
        <f t="shared" si="300"/>
        <v>1.0301071614013113</v>
      </c>
      <c r="X1667" s="1987"/>
      <c r="Y1667" s="1988"/>
      <c r="AA1667" s="1990"/>
      <c r="AB1667" s="1991"/>
    </row>
    <row r="1668" spans="2:28" x14ac:dyDescent="0.2">
      <c r="B1668" s="2072" t="s">
        <v>9</v>
      </c>
      <c r="C1668" s="2060">
        <v>44756</v>
      </c>
      <c r="D1668" s="1989">
        <v>103</v>
      </c>
      <c r="E1668" s="2335" t="s">
        <v>40</v>
      </c>
      <c r="F1668" s="2108" t="s">
        <v>323</v>
      </c>
      <c r="G1668" s="2061">
        <v>3.1458333333333331E-2</v>
      </c>
      <c r="H1668" s="2062">
        <v>8.3000000000000007</v>
      </c>
      <c r="I1668" s="2063">
        <f t="shared" si="281"/>
        <v>3.7901606425702807E-3</v>
      </c>
      <c r="J1668" s="2064">
        <v>142</v>
      </c>
      <c r="K1668" s="2065">
        <v>52</v>
      </c>
      <c r="L1668" s="2066">
        <v>222</v>
      </c>
      <c r="M1668" s="2064">
        <v>19</v>
      </c>
      <c r="N1668" s="1919">
        <f t="shared" si="304"/>
        <v>1.0850494515374929</v>
      </c>
      <c r="O1668" s="2067" t="s">
        <v>333</v>
      </c>
      <c r="P1668" s="2068">
        <f>IFERROR(VLOOKUP(F1668,[1]Trainingsarten!$A$9:$N$84,12,FALSE),"")</f>
        <v>205</v>
      </c>
      <c r="Q1668" s="2069" t="s">
        <v>14</v>
      </c>
      <c r="R1668" s="2070">
        <f>IFERROR(VLOOKUP(F1668,[1]Trainingsarten!$A$9:$N$84,14,FALSE),"")</f>
        <v>224.4</v>
      </c>
      <c r="S1668" s="1991">
        <f t="shared" si="287"/>
        <v>1.5633802816901408</v>
      </c>
      <c r="T1668" s="1989">
        <f t="shared" si="314"/>
        <v>35.569995441003137</v>
      </c>
      <c r="U1668" s="1989">
        <f t="shared" si="312"/>
        <v>32.351319498831501</v>
      </c>
      <c r="V1668" s="1989">
        <f t="shared" si="313"/>
        <v>-0.95957795879008501</v>
      </c>
      <c r="W1668" s="2071">
        <f t="shared" si="300"/>
        <v>1.099491334264987</v>
      </c>
      <c r="X1668" s="1987"/>
      <c r="Y1668" s="1988"/>
      <c r="AA1668" s="1990"/>
      <c r="AB1668" s="1991"/>
    </row>
    <row r="1669" spans="2:28" ht="16" thickBot="1" x14ac:dyDescent="0.25">
      <c r="B1669" s="2073">
        <f t="shared" ref="B1669" si="320">SUM(K1665:K1671)</f>
        <v>209</v>
      </c>
      <c r="C1669" s="2060">
        <v>44757</v>
      </c>
      <c r="D1669" s="1989"/>
      <c r="E1669" s="2335"/>
      <c r="F1669" s="2108"/>
      <c r="G1669" s="2061"/>
      <c r="H1669" s="2062" t="str">
        <f>IFERROR(VLOOKUP(F1669,[1]Trainingsarten!$A$9:$K$84,10,FALSE),"")</f>
        <v/>
      </c>
      <c r="I1669" s="2063" t="str">
        <f t="shared" si="281"/>
        <v/>
      </c>
      <c r="J1669" s="2064"/>
      <c r="K1669" s="2065" t="str">
        <f>IFERROR(VLOOKUP(F1669,[1]Trainingsarten!$A$9:$K$84,11,FALSE),"0")</f>
        <v>0</v>
      </c>
      <c r="L1669" s="2066"/>
      <c r="M1669" s="2064"/>
      <c r="N1669" s="1919" t="str">
        <f t="shared" si="304"/>
        <v/>
      </c>
      <c r="O1669" s="2067"/>
      <c r="P1669" s="2068" t="str">
        <f>IFERROR(VLOOKUP(F1669,[1]Trainingsarten!$A$9:$N$84,12,FALSE),"")</f>
        <v/>
      </c>
      <c r="Q1669" s="2069" t="s">
        <v>14</v>
      </c>
      <c r="R1669" s="2070" t="str">
        <f>IFERROR(VLOOKUP(F1669,[1]Trainingsarten!$A$9:$N$84,14,FALSE),"")</f>
        <v/>
      </c>
      <c r="S1669" s="1991" t="str">
        <f t="shared" si="287"/>
        <v/>
      </c>
      <c r="T1669" s="1989">
        <f t="shared" si="314"/>
        <v>30.488567520859831</v>
      </c>
      <c r="U1669" s="1989">
        <f t="shared" si="312"/>
        <v>31.581049986954561</v>
      </c>
      <c r="V1669" s="1989">
        <f t="shared" si="313"/>
        <v>-3.218675942171636</v>
      </c>
      <c r="W1669" s="2071">
        <f t="shared" si="300"/>
        <v>0.96540702520828126</v>
      </c>
      <c r="X1669" s="1987"/>
      <c r="Y1669" s="1988"/>
      <c r="AA1669" s="1990"/>
      <c r="AB1669" s="1991"/>
    </row>
    <row r="1670" spans="2:28" x14ac:dyDescent="0.2">
      <c r="B1670" s="2074" t="s">
        <v>27</v>
      </c>
      <c r="C1670" s="2097">
        <v>44758</v>
      </c>
      <c r="D1670" s="60">
        <v>104</v>
      </c>
      <c r="E1670" s="2247" t="s">
        <v>288</v>
      </c>
      <c r="F1670" s="2107" t="s">
        <v>323</v>
      </c>
      <c r="G1670" s="2098">
        <v>3.4583333333333334E-2</v>
      </c>
      <c r="H1670" s="2099">
        <v>8.86</v>
      </c>
      <c r="I1670" s="2100">
        <f t="shared" si="281"/>
        <v>3.9033107599699027E-3</v>
      </c>
      <c r="J1670" s="545">
        <v>136</v>
      </c>
      <c r="K1670" s="2101">
        <v>53</v>
      </c>
      <c r="L1670" s="2102">
        <v>212</v>
      </c>
      <c r="M1670" s="545">
        <v>17</v>
      </c>
      <c r="N1670" s="69">
        <f t="shared" si="304"/>
        <v>1.0671069034062195</v>
      </c>
      <c r="O1670" s="2103" t="s">
        <v>334</v>
      </c>
      <c r="P1670" s="347">
        <f>IFERROR(VLOOKUP(F1670,[1]Trainingsarten!$A$9:$N$84,12,FALSE),"")</f>
        <v>205</v>
      </c>
      <c r="Q1670" s="72" t="s">
        <v>14</v>
      </c>
      <c r="R1670" s="2104">
        <f>IFERROR(VLOOKUP(F1670,[1]Trainingsarten!$A$9:$N$84,14,FALSE),"")</f>
        <v>224.4</v>
      </c>
      <c r="S1670" s="2012">
        <f t="shared" si="287"/>
        <v>1.5588235294117647</v>
      </c>
      <c r="T1670" s="60">
        <f t="shared" si="314"/>
        <v>33.704486446451284</v>
      </c>
      <c r="U1670" s="60">
        <f t="shared" si="312"/>
        <v>32.091024987265165</v>
      </c>
      <c r="V1670" s="60">
        <f t="shared" si="313"/>
        <v>1.0924824660947294</v>
      </c>
      <c r="W1670" s="350">
        <f t="shared" si="300"/>
        <v>1.0502776542608532</v>
      </c>
      <c r="X1670" s="1987"/>
      <c r="Y1670" s="1988"/>
      <c r="AA1670" s="1990"/>
      <c r="AB1670" s="1991"/>
    </row>
    <row r="1671" spans="2:28" ht="16" thickBot="1" x14ac:dyDescent="0.25">
      <c r="B1671" s="2075">
        <f t="shared" ref="B1671" si="321">AVERAGE(W1665:W1671)</f>
        <v>0.98260050867669868</v>
      </c>
      <c r="C1671" s="2086">
        <v>44759</v>
      </c>
      <c r="D1671" s="1922"/>
      <c r="E1671" s="2326"/>
      <c r="F1671" s="2111"/>
      <c r="G1671" s="2087"/>
      <c r="H1671" s="2088" t="str">
        <f>IFERROR(VLOOKUP(F1671,[1]Trainingsarten!$A$9:$K$84,10,FALSE),"")</f>
        <v/>
      </c>
      <c r="I1671" s="2089" t="str">
        <f t="shared" si="281"/>
        <v/>
      </c>
      <c r="J1671" s="1973"/>
      <c r="K1671" s="2090" t="str">
        <f>IFERROR(VLOOKUP(F1671,[1]Trainingsarten!$A$9:$K$84,11,FALSE),"0")</f>
        <v>0</v>
      </c>
      <c r="L1671" s="2091"/>
      <c r="M1671" s="1973"/>
      <c r="N1671" s="1930" t="str">
        <f t="shared" si="304"/>
        <v/>
      </c>
      <c r="O1671" s="2092"/>
      <c r="P1671" s="2093" t="str">
        <f>IFERROR(VLOOKUP(F1671,[1]Trainingsarten!$A$9:$N$84,12,FALSE),"")</f>
        <v/>
      </c>
      <c r="Q1671" s="2094" t="s">
        <v>14</v>
      </c>
      <c r="R1671" s="2095" t="str">
        <f>IFERROR(VLOOKUP(F1671,[1]Trainingsarten!$A$9:$N$84,14,FALSE),"")</f>
        <v/>
      </c>
      <c r="S1671" s="1932" t="str">
        <f t="shared" si="287"/>
        <v/>
      </c>
      <c r="T1671" s="1922">
        <f t="shared" si="314"/>
        <v>28.889559811243956</v>
      </c>
      <c r="U1671" s="1922">
        <f t="shared" si="312"/>
        <v>31.326952963758853</v>
      </c>
      <c r="V1671" s="1922">
        <f t="shared" si="313"/>
        <v>-1.6134614591861194</v>
      </c>
      <c r="W1671" s="2096">
        <f t="shared" si="300"/>
        <v>0.92219501349733446</v>
      </c>
      <c r="X1671" s="1987"/>
      <c r="Y1671" s="1988"/>
      <c r="AA1671" s="1990"/>
      <c r="AB1671" s="1991"/>
    </row>
    <row r="1672" spans="2:28" ht="16" thickBot="1" x14ac:dyDescent="0.25">
      <c r="B1672" s="1841">
        <f t="shared" ref="B1672" si="322">B1665+1</f>
        <v>29</v>
      </c>
      <c r="C1672" s="2050">
        <v>44760</v>
      </c>
      <c r="D1672" s="1843">
        <v>105</v>
      </c>
      <c r="E1672" s="2322" t="s">
        <v>40</v>
      </c>
      <c r="F1672" s="2110" t="s">
        <v>323</v>
      </c>
      <c r="G1672" s="2052">
        <v>3.0995370370370371E-2</v>
      </c>
      <c r="H1672" s="2053">
        <v>7.89</v>
      </c>
      <c r="I1672" s="2054">
        <f t="shared" si="281"/>
        <v>3.92843730929916E-3</v>
      </c>
      <c r="J1672" s="2055">
        <v>135</v>
      </c>
      <c r="K1672" s="2056">
        <v>48</v>
      </c>
      <c r="L1672" s="2057">
        <v>214</v>
      </c>
      <c r="M1672" s="2055">
        <v>22</v>
      </c>
      <c r="N1672" s="1852">
        <f t="shared" si="304"/>
        <v>1.0841079772241455</v>
      </c>
      <c r="O1672" s="2058" t="s">
        <v>334</v>
      </c>
      <c r="P1672" s="1854">
        <f>IFERROR(VLOOKUP(F1672,[1]Trainingsarten!$A$9:$N$84,12,FALSE),"")</f>
        <v>205</v>
      </c>
      <c r="Q1672" s="1855" t="s">
        <v>14</v>
      </c>
      <c r="R1672" s="2059">
        <f>IFERROR(VLOOKUP(F1672,[1]Trainingsarten!$A$9:$N$84,14,FALSE),"")</f>
        <v>224.4</v>
      </c>
      <c r="S1672" s="1856">
        <f t="shared" si="287"/>
        <v>1.5851851851851853</v>
      </c>
      <c r="T1672" s="1843">
        <f t="shared" si="314"/>
        <v>31.619622695351961</v>
      </c>
      <c r="U1672" s="1843">
        <f t="shared" si="312"/>
        <v>31.723930274145548</v>
      </c>
      <c r="V1672" s="1843">
        <f t="shared" si="313"/>
        <v>2.4373931525148969</v>
      </c>
      <c r="W1672" s="2042">
        <f t="shared" si="300"/>
        <v>0.99671202218980426</v>
      </c>
      <c r="X1672" s="1987"/>
      <c r="Y1672" s="1988"/>
      <c r="AA1672" s="1990"/>
      <c r="AB1672" s="1991"/>
    </row>
    <row r="1673" spans="2:28" x14ac:dyDescent="0.2">
      <c r="B1673" s="1859" t="s">
        <v>26</v>
      </c>
      <c r="C1673" s="2060">
        <v>44761</v>
      </c>
      <c r="D1673" s="1989">
        <v>106</v>
      </c>
      <c r="E1673" s="2335" t="s">
        <v>40</v>
      </c>
      <c r="F1673" s="2108" t="s">
        <v>323</v>
      </c>
      <c r="G1673" s="2061">
        <v>2.4652777777777777E-2</v>
      </c>
      <c r="H1673" s="2062">
        <v>6.01</v>
      </c>
      <c r="I1673" s="2063">
        <f t="shared" si="281"/>
        <v>4.1019596968016273E-3</v>
      </c>
      <c r="J1673" s="2064">
        <v>128</v>
      </c>
      <c r="K1673" s="2065">
        <v>35</v>
      </c>
      <c r="L1673" s="2066">
        <v>207</v>
      </c>
      <c r="M1673" s="2064">
        <v>12</v>
      </c>
      <c r="N1673" s="1919">
        <f t="shared" si="304"/>
        <v>1.094966101273996</v>
      </c>
      <c r="O1673" s="2067" t="s">
        <v>333</v>
      </c>
      <c r="P1673" s="2068">
        <f>IFERROR(VLOOKUP(F1673,[1]Trainingsarten!$A$9:$N$84,12,FALSE),"")</f>
        <v>205</v>
      </c>
      <c r="Q1673" s="2069" t="s">
        <v>14</v>
      </c>
      <c r="R1673" s="2070">
        <f>IFERROR(VLOOKUP(F1673,[1]Trainingsarten!$A$9:$N$84,14,FALSE),"")</f>
        <v>224.4</v>
      </c>
      <c r="S1673" s="1991">
        <f t="shared" si="287"/>
        <v>1.6171875</v>
      </c>
      <c r="T1673" s="1989">
        <f t="shared" si="314"/>
        <v>32.102533738873106</v>
      </c>
      <c r="U1673" s="1989">
        <f t="shared" si="312"/>
        <v>31.801931934284941</v>
      </c>
      <c r="V1673" s="1989">
        <f t="shared" si="313"/>
        <v>0.10430757879358765</v>
      </c>
      <c r="W1673" s="2071">
        <f t="shared" si="300"/>
        <v>1.0094523126836861</v>
      </c>
      <c r="X1673" s="1987"/>
      <c r="Y1673" s="1988"/>
      <c r="AA1673" s="1990"/>
      <c r="AB1673" s="1991"/>
    </row>
    <row r="1674" spans="2:28" ht="16" thickBot="1" x14ac:dyDescent="0.25">
      <c r="B1674" s="33">
        <f t="shared" ref="B1674" si="323">SUM(H1672:H1678)</f>
        <v>34.159999999999997</v>
      </c>
      <c r="C1674" s="2060">
        <v>44762</v>
      </c>
      <c r="D1674" s="1989">
        <v>107</v>
      </c>
      <c r="E1674" s="2335" t="s">
        <v>40</v>
      </c>
      <c r="F1674" s="2108" t="s">
        <v>182</v>
      </c>
      <c r="G1674" s="2061">
        <v>4.2500000000000003E-2</v>
      </c>
      <c r="H1674" s="2062">
        <v>11.5</v>
      </c>
      <c r="I1674" s="2063">
        <f t="shared" si="281"/>
        <v>3.6956521739130439E-3</v>
      </c>
      <c r="J1674" s="2064">
        <v>151</v>
      </c>
      <c r="K1674" s="2065">
        <v>80</v>
      </c>
      <c r="L1674" s="2066">
        <v>228</v>
      </c>
      <c r="M1674" s="2064">
        <v>40</v>
      </c>
      <c r="N1674" s="1919">
        <f t="shared" si="304"/>
        <v>1.0865879299156394</v>
      </c>
      <c r="O1674" s="2067" t="s">
        <v>334</v>
      </c>
      <c r="P1674" s="2068" t="str">
        <f>IFERROR(VLOOKUP(F1674,[1]Trainingsarten!$A$9:$N$84,12,FALSE),"")</f>
        <v/>
      </c>
      <c r="Q1674" s="2069" t="s">
        <v>14</v>
      </c>
      <c r="R1674" s="2070" t="str">
        <f>IFERROR(VLOOKUP(F1674,[1]Trainingsarten!$A$9:$N$84,14,FALSE),"")</f>
        <v/>
      </c>
      <c r="S1674" s="1991">
        <f t="shared" si="287"/>
        <v>1.509933774834437</v>
      </c>
      <c r="T1674" s="1989">
        <f t="shared" si="314"/>
        <v>38.945028919034094</v>
      </c>
      <c r="U1674" s="1989">
        <f t="shared" si="312"/>
        <v>32.949504983468636</v>
      </c>
      <c r="V1674" s="1989">
        <f t="shared" si="313"/>
        <v>-0.30060180458816532</v>
      </c>
      <c r="W1674" s="2071">
        <f t="shared" si="300"/>
        <v>1.1819609714492987</v>
      </c>
      <c r="X1674" s="1987"/>
      <c r="Y1674" s="1988"/>
      <c r="AA1674" s="1990"/>
      <c r="AB1674" s="1991"/>
    </row>
    <row r="1675" spans="2:28" x14ac:dyDescent="0.2">
      <c r="B1675" s="2072" t="s">
        <v>9</v>
      </c>
      <c r="C1675" s="2060">
        <v>44763</v>
      </c>
      <c r="D1675" s="1989"/>
      <c r="E1675" s="2335"/>
      <c r="F1675" s="2108"/>
      <c r="G1675" s="2061"/>
      <c r="H1675" s="2062" t="str">
        <f>IFERROR(VLOOKUP(F1675,[1]Trainingsarten!$A$9:$K$84,10,FALSE),"")</f>
        <v/>
      </c>
      <c r="I1675" s="2063" t="str">
        <f t="shared" si="281"/>
        <v/>
      </c>
      <c r="J1675" s="2064"/>
      <c r="K1675" s="2065" t="str">
        <f>IFERROR(VLOOKUP(F1675,[1]Trainingsarten!$A$9:$K$84,11,FALSE),"0")</f>
        <v>0</v>
      </c>
      <c r="L1675" s="2066"/>
      <c r="M1675" s="2064"/>
      <c r="N1675" s="1919" t="str">
        <f t="shared" si="304"/>
        <v/>
      </c>
      <c r="O1675" s="2067"/>
      <c r="P1675" s="2068" t="str">
        <f>IFERROR(VLOOKUP(F1675,[1]Trainingsarten!$A$9:$N$84,12,FALSE),"")</f>
        <v/>
      </c>
      <c r="Q1675" s="2069" t="s">
        <v>14</v>
      </c>
      <c r="R1675" s="2070" t="str">
        <f>IFERROR(VLOOKUP(F1675,[1]Trainingsarten!$A$9:$N$84,14,FALSE),"")</f>
        <v/>
      </c>
      <c r="S1675" s="1991" t="str">
        <f t="shared" si="287"/>
        <v/>
      </c>
      <c r="T1675" s="1989">
        <f t="shared" si="314"/>
        <v>33.381453359172077</v>
      </c>
      <c r="U1675" s="1989">
        <f t="shared" si="312"/>
        <v>32.164992960052714</v>
      </c>
      <c r="V1675" s="1989">
        <f t="shared" si="313"/>
        <v>-5.9955239355654584</v>
      </c>
      <c r="W1675" s="2071">
        <f t="shared" si="300"/>
        <v>1.0378193895652377</v>
      </c>
      <c r="X1675" s="1987"/>
      <c r="Y1675" s="1988"/>
      <c r="AA1675" s="1990"/>
      <c r="AB1675" s="1991"/>
    </row>
    <row r="1676" spans="2:28" ht="16" thickBot="1" x14ac:dyDescent="0.25">
      <c r="B1676" s="2073">
        <f t="shared" ref="B1676" si="324">SUM(K1672:K1678)</f>
        <v>217</v>
      </c>
      <c r="C1676" s="2060">
        <v>44764</v>
      </c>
      <c r="D1676" s="1989"/>
      <c r="E1676" s="2335"/>
      <c r="F1676" s="2108"/>
      <c r="G1676" s="2061"/>
      <c r="H1676" s="2062" t="str">
        <f>IFERROR(VLOOKUP(F1676,[1]Trainingsarten!$A$9:$K$84,10,FALSE),"")</f>
        <v/>
      </c>
      <c r="I1676" s="2063" t="str">
        <f t="shared" ref="I1676:I1739" si="325">IFERROR(G1676/H1676,"")</f>
        <v/>
      </c>
      <c r="J1676" s="2064"/>
      <c r="K1676" s="2065" t="str">
        <f>IFERROR(VLOOKUP(F1676,[1]Trainingsarten!$A$9:$K$84,11,FALSE),"0")</f>
        <v>0</v>
      </c>
      <c r="L1676" s="2066"/>
      <c r="M1676" s="2064"/>
      <c r="N1676" s="1919" t="str">
        <f t="shared" si="304"/>
        <v/>
      </c>
      <c r="O1676" s="2067"/>
      <c r="P1676" s="2068" t="str">
        <f>IFERROR(VLOOKUP(F1676,[1]Trainingsarten!$A$9:$N$84,12,FALSE),"")</f>
        <v/>
      </c>
      <c r="Q1676" s="2069" t="s">
        <v>14</v>
      </c>
      <c r="R1676" s="2070" t="str">
        <f>IFERROR(VLOOKUP(F1676,[1]Trainingsarten!$A$9:$N$84,14,FALSE),"")</f>
        <v/>
      </c>
      <c r="S1676" s="1991" t="str">
        <f t="shared" si="287"/>
        <v/>
      </c>
      <c r="T1676" s="1989">
        <f t="shared" si="314"/>
        <v>28.612674307861781</v>
      </c>
      <c r="U1676" s="1989">
        <f t="shared" si="312"/>
        <v>31.399159794337173</v>
      </c>
      <c r="V1676" s="1989">
        <f t="shared" si="313"/>
        <v>-1.216460399119363</v>
      </c>
      <c r="W1676" s="2071">
        <f t="shared" si="300"/>
        <v>0.91125604937435511</v>
      </c>
      <c r="X1676" s="1987"/>
      <c r="Y1676" s="1988"/>
      <c r="AA1676" s="1990"/>
      <c r="AB1676" s="1991"/>
    </row>
    <row r="1677" spans="2:28" x14ac:dyDescent="0.2">
      <c r="B1677" s="2074" t="s">
        <v>27</v>
      </c>
      <c r="C1677" s="2097">
        <v>44765</v>
      </c>
      <c r="D1677" s="60">
        <v>108</v>
      </c>
      <c r="E1677" s="2247" t="s">
        <v>40</v>
      </c>
      <c r="F1677" s="2107" t="s">
        <v>283</v>
      </c>
      <c r="G1677" s="2098">
        <v>3.4143518518518517E-2</v>
      </c>
      <c r="H1677" s="2099">
        <v>8.76</v>
      </c>
      <c r="I1677" s="2100">
        <f t="shared" si="325"/>
        <v>3.8976619313377302E-3</v>
      </c>
      <c r="J1677" s="545">
        <v>140</v>
      </c>
      <c r="K1677" s="2101">
        <v>54</v>
      </c>
      <c r="L1677" s="2102">
        <v>217</v>
      </c>
      <c r="M1677" s="545">
        <v>21</v>
      </c>
      <c r="N1677" s="69">
        <f t="shared" si="304"/>
        <v>1.0906937913173858</v>
      </c>
      <c r="O1677" s="2103" t="s">
        <v>302</v>
      </c>
      <c r="P1677" s="347">
        <f>IFERROR(VLOOKUP(F1677,[1]Trainingsarten!$A$9:$N$84,12,FALSE),"")</f>
        <v>205</v>
      </c>
      <c r="Q1677" s="72" t="s">
        <v>14</v>
      </c>
      <c r="R1677" s="2104">
        <f>IFERROR(VLOOKUP(F1677,[1]Trainingsarten!$A$9:$N$84,14,FALSE),"")</f>
        <v>224.4</v>
      </c>
      <c r="S1677" s="2012">
        <f t="shared" si="287"/>
        <v>1.55</v>
      </c>
      <c r="T1677" s="60">
        <f t="shared" si="314"/>
        <v>32.239435121024385</v>
      </c>
      <c r="U1677" s="60">
        <f t="shared" si="312"/>
        <v>31.937275037329144</v>
      </c>
      <c r="V1677" s="60">
        <f t="shared" si="313"/>
        <v>2.7864854864753923</v>
      </c>
      <c r="W1677" s="350">
        <f t="shared" si="300"/>
        <v>1.0094610477362915</v>
      </c>
      <c r="X1677" s="1987"/>
      <c r="Y1677" s="1988"/>
      <c r="AA1677" s="1990"/>
      <c r="AB1677" s="1991"/>
    </row>
    <row r="1678" spans="2:28" ht="16" thickBot="1" x14ac:dyDescent="0.25">
      <c r="B1678" s="2075">
        <f t="shared" ref="B1678" si="326">AVERAGE(W1672:W1678)</f>
        <v>1.0047168335590666</v>
      </c>
      <c r="C1678" s="2086">
        <v>44766</v>
      </c>
      <c r="D1678" s="1922"/>
      <c r="E1678" s="2326"/>
      <c r="F1678" s="2111"/>
      <c r="G1678" s="2087"/>
      <c r="H1678" s="2088" t="str">
        <f>IFERROR(VLOOKUP(F1678,[1]Trainingsarten!$A$9:$K$84,10,FALSE),"")</f>
        <v/>
      </c>
      <c r="I1678" s="2089" t="str">
        <f t="shared" si="325"/>
        <v/>
      </c>
      <c r="J1678" s="1973"/>
      <c r="K1678" s="2090" t="str">
        <f>IFERROR(VLOOKUP(F1678,[1]Trainingsarten!$A$9:$K$84,11,FALSE),"0")</f>
        <v>0</v>
      </c>
      <c r="L1678" s="2091"/>
      <c r="M1678" s="1973"/>
      <c r="N1678" s="1930" t="str">
        <f t="shared" si="304"/>
        <v/>
      </c>
      <c r="O1678" s="2092"/>
      <c r="P1678" s="2093" t="str">
        <f>IFERROR(VLOOKUP(F1678,[1]Trainingsarten!$A$9:$N$84,12,FALSE),"")</f>
        <v/>
      </c>
      <c r="Q1678" s="2094" t="s">
        <v>14</v>
      </c>
      <c r="R1678" s="2095" t="str">
        <f>IFERROR(VLOOKUP(F1678,[1]Trainingsarten!$A$9:$N$84,14,FALSE),"")</f>
        <v/>
      </c>
      <c r="S1678" s="1932" t="str">
        <f t="shared" si="287"/>
        <v/>
      </c>
      <c r="T1678" s="1922">
        <f t="shared" si="314"/>
        <v>27.633801532306617</v>
      </c>
      <c r="U1678" s="1922">
        <f t="shared" si="312"/>
        <v>31.176863726916544</v>
      </c>
      <c r="V1678" s="1922">
        <f t="shared" si="313"/>
        <v>-0.30216008369524161</v>
      </c>
      <c r="W1678" s="2096">
        <f t="shared" si="300"/>
        <v>0.88635604191479256</v>
      </c>
      <c r="X1678" s="1987"/>
      <c r="Y1678" s="1988"/>
      <c r="AA1678" s="1990"/>
      <c r="AB1678" s="1991"/>
    </row>
    <row r="1679" spans="2:28" ht="16" thickBot="1" x14ac:dyDescent="0.25">
      <c r="B1679" s="1841">
        <f t="shared" ref="B1679" si="327">B1672+1</f>
        <v>30</v>
      </c>
      <c r="C1679" s="2050">
        <v>44767</v>
      </c>
      <c r="D1679" s="1843"/>
      <c r="E1679" s="2322"/>
      <c r="F1679" s="2051"/>
      <c r="G1679" s="2052"/>
      <c r="H1679" s="2053" t="str">
        <f>IFERROR(VLOOKUP(F1679,[1]Trainingsarten!$A$9:$K$84,10,FALSE),"")</f>
        <v/>
      </c>
      <c r="I1679" s="2054" t="str">
        <f t="shared" si="325"/>
        <v/>
      </c>
      <c r="J1679" s="2055"/>
      <c r="K1679" s="2056" t="str">
        <f>IFERROR(VLOOKUP(F1679,[1]Trainingsarten!$A$9:$K$84,11,FALSE),"0")</f>
        <v>0</v>
      </c>
      <c r="L1679" s="2057"/>
      <c r="M1679" s="2055"/>
      <c r="N1679" s="1852" t="str">
        <f t="shared" si="304"/>
        <v/>
      </c>
      <c r="O1679" s="2058"/>
      <c r="P1679" s="1854" t="str">
        <f>IFERROR(VLOOKUP(F1679,[1]Trainingsarten!$A$9:$N$84,12,FALSE),"")</f>
        <v/>
      </c>
      <c r="Q1679" s="1855" t="s">
        <v>14</v>
      </c>
      <c r="R1679" s="2059" t="str">
        <f>IFERROR(VLOOKUP(F1679,[1]Trainingsarten!$A$9:$N$84,14,FALSE),"")</f>
        <v/>
      </c>
      <c r="S1679" s="1856" t="str">
        <f t="shared" si="287"/>
        <v/>
      </c>
      <c r="T1679" s="1843">
        <f t="shared" si="314"/>
        <v>23.686115599119958</v>
      </c>
      <c r="U1679" s="1843">
        <f t="shared" si="312"/>
        <v>30.434557447704247</v>
      </c>
      <c r="V1679" s="1843">
        <f t="shared" si="313"/>
        <v>3.5430621946099272</v>
      </c>
      <c r="W1679" s="2042">
        <f t="shared" si="300"/>
        <v>0.77826384168128127</v>
      </c>
      <c r="X1679" s="1987"/>
      <c r="Y1679" s="1988"/>
      <c r="AA1679" s="1990"/>
      <c r="AB1679" s="1991"/>
    </row>
    <row r="1680" spans="2:28" x14ac:dyDescent="0.2">
      <c r="B1680" s="1859" t="s">
        <v>26</v>
      </c>
      <c r="C1680" s="2060">
        <v>44768</v>
      </c>
      <c r="D1680" s="1989"/>
      <c r="E1680" s="2335"/>
      <c r="F1680" s="1993"/>
      <c r="G1680" s="2061"/>
      <c r="H1680" s="2062" t="str">
        <f>IFERROR(VLOOKUP(F1680,[1]Trainingsarten!$A$9:$K$84,10,FALSE),"")</f>
        <v/>
      </c>
      <c r="I1680" s="2063" t="str">
        <f t="shared" si="325"/>
        <v/>
      </c>
      <c r="J1680" s="2064"/>
      <c r="K1680" s="2065" t="str">
        <f>IFERROR(VLOOKUP(F1680,[1]Trainingsarten!$A$9:$K$84,11,FALSE),"0")</f>
        <v>0</v>
      </c>
      <c r="L1680" s="2066"/>
      <c r="M1680" s="2064"/>
      <c r="N1680" s="1919" t="str">
        <f t="shared" si="304"/>
        <v/>
      </c>
      <c r="O1680" s="2067"/>
      <c r="P1680" s="2068" t="str">
        <f>IFERROR(VLOOKUP(F1680,[1]Trainingsarten!$A$9:$N$84,12,FALSE),"")</f>
        <v/>
      </c>
      <c r="Q1680" s="2069" t="s">
        <v>14</v>
      </c>
      <c r="R1680" s="2070" t="str">
        <f>IFERROR(VLOOKUP(F1680,[1]Trainingsarten!$A$9:$N$84,14,FALSE),"")</f>
        <v/>
      </c>
      <c r="S1680" s="1991" t="str">
        <f t="shared" si="287"/>
        <v/>
      </c>
      <c r="T1680" s="1989">
        <f t="shared" si="314"/>
        <v>20.302384799245679</v>
      </c>
      <c r="U1680" s="1989">
        <f t="shared" si="312"/>
        <v>29.709925127520812</v>
      </c>
      <c r="V1680" s="1989">
        <f t="shared" si="313"/>
        <v>6.7484418485842887</v>
      </c>
      <c r="W1680" s="2071">
        <f t="shared" si="300"/>
        <v>0.68335361708600317</v>
      </c>
      <c r="X1680" s="1987"/>
      <c r="Y1680" s="1988"/>
      <c r="AA1680" s="1990"/>
      <c r="AB1680" s="1991"/>
    </row>
    <row r="1681" spans="2:28" ht="16" thickBot="1" x14ac:dyDescent="0.25">
      <c r="B1681" s="33">
        <f t="shared" ref="B1681" si="328">SUM(H1679:H1685)</f>
        <v>9.92</v>
      </c>
      <c r="C1681" s="2060">
        <v>44769</v>
      </c>
      <c r="D1681" s="1989"/>
      <c r="E1681" s="2335"/>
      <c r="F1681" s="1993"/>
      <c r="G1681" s="2061"/>
      <c r="H1681" s="2062" t="str">
        <f>IFERROR(VLOOKUP(F1681,[1]Trainingsarten!$A$9:$K$84,10,FALSE),"")</f>
        <v/>
      </c>
      <c r="I1681" s="2063" t="str">
        <f t="shared" si="325"/>
        <v/>
      </c>
      <c r="J1681" s="2064"/>
      <c r="K1681" s="2065" t="str">
        <f>IFERROR(VLOOKUP(F1681,[1]Trainingsarten!$A$9:$K$84,11,FALSE),"0")</f>
        <v>0</v>
      </c>
      <c r="L1681" s="2066"/>
      <c r="M1681" s="2064"/>
      <c r="N1681" s="1919" t="str">
        <f t="shared" si="304"/>
        <v/>
      </c>
      <c r="O1681" s="2067"/>
      <c r="P1681" s="2068" t="str">
        <f>IFERROR(VLOOKUP(F1681,[1]Trainingsarten!$A$9:$N$84,12,FALSE),"")</f>
        <v/>
      </c>
      <c r="Q1681" s="2069" t="s">
        <v>14</v>
      </c>
      <c r="R1681" s="2070" t="str">
        <f>IFERROR(VLOOKUP(F1681,[1]Trainingsarten!$A$9:$N$84,14,FALSE),"")</f>
        <v/>
      </c>
      <c r="S1681" s="1991" t="str">
        <f t="shared" si="287"/>
        <v/>
      </c>
      <c r="T1681" s="1989">
        <f t="shared" si="314"/>
        <v>17.402044113639153</v>
      </c>
      <c r="U1681" s="1989">
        <f t="shared" si="312"/>
        <v>29.002545957817937</v>
      </c>
      <c r="V1681" s="1989">
        <f t="shared" si="313"/>
        <v>9.4075403282751324</v>
      </c>
      <c r="W1681" s="2071">
        <f t="shared" si="300"/>
        <v>0.60001781012429534</v>
      </c>
      <c r="X1681" s="1987"/>
      <c r="Y1681" s="1988"/>
      <c r="AA1681" s="1990"/>
      <c r="AB1681" s="1991"/>
    </row>
    <row r="1682" spans="2:28" x14ac:dyDescent="0.2">
      <c r="B1682" s="2072" t="s">
        <v>9</v>
      </c>
      <c r="C1682" s="2060">
        <v>44770</v>
      </c>
      <c r="D1682" s="1989"/>
      <c r="E1682" s="2335"/>
      <c r="F1682" s="1993"/>
      <c r="G1682" s="2061"/>
      <c r="H1682" s="2062" t="str">
        <f>IFERROR(VLOOKUP(F1682,[1]Trainingsarten!$A$9:$K$84,10,FALSE),"")</f>
        <v/>
      </c>
      <c r="I1682" s="2063" t="str">
        <f t="shared" si="325"/>
        <v/>
      </c>
      <c r="J1682" s="2064"/>
      <c r="K1682" s="2065" t="str">
        <f>IFERROR(VLOOKUP(F1682,[1]Trainingsarten!$A$9:$K$84,11,FALSE),"0")</f>
        <v>0</v>
      </c>
      <c r="L1682" s="2066"/>
      <c r="M1682" s="2064"/>
      <c r="N1682" s="1919" t="str">
        <f t="shared" si="304"/>
        <v/>
      </c>
      <c r="O1682" s="2067"/>
      <c r="P1682" s="2068" t="str">
        <f>IFERROR(VLOOKUP(F1682,[1]Trainingsarten!$A$9:$N$84,12,FALSE),"")</f>
        <v/>
      </c>
      <c r="Q1682" s="2069" t="s">
        <v>14</v>
      </c>
      <c r="R1682" s="2070" t="str">
        <f>IFERROR(VLOOKUP(F1682,[1]Trainingsarten!$A$9:$N$84,14,FALSE),"")</f>
        <v/>
      </c>
      <c r="S1682" s="1991" t="str">
        <f t="shared" si="287"/>
        <v/>
      </c>
      <c r="T1682" s="1989">
        <f t="shared" si="314"/>
        <v>14.916037811690703</v>
      </c>
      <c r="U1682" s="1989">
        <f t="shared" si="312"/>
        <v>28.312009149298461</v>
      </c>
      <c r="V1682" s="1989">
        <f t="shared" si="313"/>
        <v>11.600501844178783</v>
      </c>
      <c r="W1682" s="2071">
        <f t="shared" si="300"/>
        <v>0.52684490645060089</v>
      </c>
      <c r="X1682" s="1987"/>
      <c r="Y1682" s="1988"/>
      <c r="AA1682" s="1990"/>
      <c r="AB1682" s="1991"/>
    </row>
    <row r="1683" spans="2:28" ht="16" thickBot="1" x14ac:dyDescent="0.25">
      <c r="B1683" s="2073">
        <f t="shared" ref="B1683" si="329">SUM(K1679:K1685)</f>
        <v>58</v>
      </c>
      <c r="C1683" s="2060">
        <v>44771</v>
      </c>
      <c r="D1683" s="1989"/>
      <c r="E1683" s="2335"/>
      <c r="F1683" s="1993"/>
      <c r="G1683" s="2061"/>
      <c r="H1683" s="2062" t="str">
        <f>IFERROR(VLOOKUP(F1683,[1]Trainingsarten!$A$9:$K$84,10,FALSE),"")</f>
        <v/>
      </c>
      <c r="I1683" s="2063" t="str">
        <f t="shared" si="325"/>
        <v/>
      </c>
      <c r="J1683" s="2064"/>
      <c r="K1683" s="2065" t="str">
        <f>IFERROR(VLOOKUP(F1683,[1]Trainingsarten!$A$9:$K$84,11,FALSE),"0")</f>
        <v>0</v>
      </c>
      <c r="L1683" s="2066"/>
      <c r="M1683" s="2064"/>
      <c r="N1683" s="1919" t="str">
        <f t="shared" si="304"/>
        <v/>
      </c>
      <c r="O1683" s="2067"/>
      <c r="P1683" s="2068" t="str">
        <f>IFERROR(VLOOKUP(F1683,[1]Trainingsarten!$A$9:$N$84,12,FALSE),"")</f>
        <v/>
      </c>
      <c r="Q1683" s="2069" t="s">
        <v>14</v>
      </c>
      <c r="R1683" s="2070" t="str">
        <f>IFERROR(VLOOKUP(F1683,[1]Trainingsarten!$A$9:$N$84,14,FALSE),"")</f>
        <v/>
      </c>
      <c r="S1683" s="1991" t="str">
        <f t="shared" si="287"/>
        <v/>
      </c>
      <c r="T1683" s="1989">
        <f t="shared" si="314"/>
        <v>12.78517526716346</v>
      </c>
      <c r="U1683" s="1989">
        <f t="shared" si="312"/>
        <v>27.637913693362783</v>
      </c>
      <c r="V1683" s="1989">
        <f t="shared" si="313"/>
        <v>13.395971337607758</v>
      </c>
      <c r="W1683" s="2071">
        <f t="shared" si="300"/>
        <v>0.46259552761516171</v>
      </c>
      <c r="X1683" s="1987"/>
      <c r="Y1683" s="1988"/>
      <c r="AA1683" s="1990"/>
      <c r="AB1683" s="1991"/>
    </row>
    <row r="1684" spans="2:28" x14ac:dyDescent="0.2">
      <c r="B1684" s="2074" t="s">
        <v>27</v>
      </c>
      <c r="C1684" s="2097">
        <v>44772</v>
      </c>
      <c r="D1684" s="60"/>
      <c r="E1684" s="2247"/>
      <c r="F1684" s="1993"/>
      <c r="G1684" s="2098"/>
      <c r="H1684" s="2099" t="str">
        <f>IFERROR(VLOOKUP(F1684,[1]Trainingsarten!$A$9:$K$84,10,FALSE),"")</f>
        <v/>
      </c>
      <c r="I1684" s="2100" t="str">
        <f t="shared" si="325"/>
        <v/>
      </c>
      <c r="J1684" s="545"/>
      <c r="K1684" s="2101" t="str">
        <f>IFERROR(VLOOKUP(F1684,[1]Trainingsarten!$A$9:$K$84,11,FALSE),"0")</f>
        <v>0</v>
      </c>
      <c r="L1684" s="2102"/>
      <c r="M1684" s="545"/>
      <c r="N1684" s="69" t="str">
        <f t="shared" si="304"/>
        <v/>
      </c>
      <c r="O1684" s="2103"/>
      <c r="P1684" s="347" t="str">
        <f>IFERROR(VLOOKUP(F1684,[1]Trainingsarten!$A$9:$N$84,12,FALSE),"")</f>
        <v/>
      </c>
      <c r="Q1684" s="72" t="s">
        <v>14</v>
      </c>
      <c r="R1684" s="2104" t="str">
        <f>IFERROR(VLOOKUP(F1684,[1]Trainingsarten!$A$9:$N$84,14,FALSE),"")</f>
        <v/>
      </c>
      <c r="S1684" s="2012" t="str">
        <f t="shared" si="287"/>
        <v/>
      </c>
      <c r="T1684" s="60">
        <f t="shared" si="314"/>
        <v>10.958721657568679</v>
      </c>
      <c r="U1684" s="60">
        <f t="shared" si="312"/>
        <v>26.979868129235097</v>
      </c>
      <c r="V1684" s="60">
        <f t="shared" si="313"/>
        <v>14.852738426199323</v>
      </c>
      <c r="W1684" s="350">
        <f t="shared" si="300"/>
        <v>0.40618143888160541</v>
      </c>
      <c r="X1684" s="1987"/>
      <c r="Y1684" s="1988"/>
      <c r="AA1684" s="1990"/>
      <c r="AB1684" s="1991"/>
    </row>
    <row r="1685" spans="2:28" ht="16" thickBot="1" x14ac:dyDescent="0.25">
      <c r="B1685" s="2075">
        <f t="shared" ref="B1685" si="330">AVERAGE(W1679:W1685)</f>
        <v>0.58500858329082261</v>
      </c>
      <c r="C1685" s="2086">
        <v>44773</v>
      </c>
      <c r="D1685" s="1922">
        <v>109</v>
      </c>
      <c r="E1685" s="2326" t="s">
        <v>288</v>
      </c>
      <c r="F1685" s="1952" t="s">
        <v>283</v>
      </c>
      <c r="G1685" s="2087">
        <v>3.9398148148148147E-2</v>
      </c>
      <c r="H1685" s="2088">
        <v>9.92</v>
      </c>
      <c r="I1685" s="2089">
        <f t="shared" si="325"/>
        <v>3.9715875149342892E-3</v>
      </c>
      <c r="J1685" s="1973">
        <v>146</v>
      </c>
      <c r="K1685" s="2090">
        <v>58</v>
      </c>
      <c r="L1685" s="2091">
        <v>209</v>
      </c>
      <c r="M1685" s="1973">
        <v>24</v>
      </c>
      <c r="N1685" s="1930">
        <f t="shared" si="304"/>
        <v>1.0704080404429466</v>
      </c>
      <c r="O1685" s="2092" t="s">
        <v>334</v>
      </c>
      <c r="P1685" s="2093">
        <f>IFERROR(VLOOKUP(F1685,[1]Trainingsarten!$A$9:$N$84,12,FALSE),"")</f>
        <v>205</v>
      </c>
      <c r="Q1685" s="2094" t="s">
        <v>14</v>
      </c>
      <c r="R1685" s="2095">
        <f>IFERROR(VLOOKUP(F1685,[1]Trainingsarten!$A$9:$N$84,14,FALSE),"")</f>
        <v>224.4</v>
      </c>
      <c r="S1685" s="1932">
        <f t="shared" ref="S1685:S1748" si="331">IFERROR(L1685/J1685,"")</f>
        <v>1.4315068493150684</v>
      </c>
      <c r="T1685" s="1922">
        <f t="shared" si="314"/>
        <v>17.678904277916011</v>
      </c>
      <c r="U1685" s="1922">
        <f t="shared" si="312"/>
        <v>27.718442697586642</v>
      </c>
      <c r="V1685" s="1922">
        <f t="shared" si="313"/>
        <v>16.02114647166642</v>
      </c>
      <c r="W1685" s="2096">
        <f t="shared" si="300"/>
        <v>0.63780294119681036</v>
      </c>
      <c r="X1685" s="1987"/>
      <c r="Y1685" s="1988"/>
      <c r="AA1685" s="1990"/>
      <c r="AB1685" s="1991"/>
    </row>
    <row r="1686" spans="2:28" ht="16" thickBot="1" x14ac:dyDescent="0.25">
      <c r="B1686" s="1841">
        <f t="shared" ref="B1686" si="332">B1679+1</f>
        <v>31</v>
      </c>
      <c r="C1686" s="2050">
        <v>44774</v>
      </c>
      <c r="D1686" s="1843"/>
      <c r="E1686" s="2322"/>
      <c r="F1686" s="2051"/>
      <c r="G1686" s="2052"/>
      <c r="H1686" s="2053" t="str">
        <f>IFERROR(VLOOKUP(F1686,[1]Trainingsarten!$A$9:$K$84,10,FALSE),"")</f>
        <v/>
      </c>
      <c r="I1686" s="2054" t="str">
        <f t="shared" si="325"/>
        <v/>
      </c>
      <c r="J1686" s="2055"/>
      <c r="K1686" s="2056" t="str">
        <f>IFERROR(VLOOKUP(F1686,[1]Trainingsarten!$A$9:$K$84,11,FALSE),"0")</f>
        <v>0</v>
      </c>
      <c r="L1686" s="2057"/>
      <c r="M1686" s="2055"/>
      <c r="N1686" s="1852" t="str">
        <f t="shared" si="304"/>
        <v/>
      </c>
      <c r="O1686" s="2058"/>
      <c r="P1686" s="1854" t="str">
        <f>IFERROR(VLOOKUP(F1686,[1]Trainingsarten!$A$9:$N$84,12,FALSE),"")</f>
        <v/>
      </c>
      <c r="Q1686" s="1855" t="s">
        <v>14</v>
      </c>
      <c r="R1686" s="2059" t="str">
        <f>IFERROR(VLOOKUP(F1686,[1]Trainingsarten!$A$9:$N$84,14,FALSE),"")</f>
        <v/>
      </c>
      <c r="S1686" s="1856" t="str">
        <f t="shared" si="331"/>
        <v/>
      </c>
      <c r="T1686" s="1843">
        <f t="shared" si="314"/>
        <v>15.153346523928009</v>
      </c>
      <c r="U1686" s="1843">
        <f t="shared" si="312"/>
        <v>27.058479776215531</v>
      </c>
      <c r="V1686" s="1843">
        <f t="shared" si="313"/>
        <v>10.039538419670631</v>
      </c>
      <c r="W1686" s="2042">
        <f t="shared" si="300"/>
        <v>0.56002209470939446</v>
      </c>
      <c r="X1686" s="1987"/>
      <c r="Y1686" s="1988"/>
      <c r="AA1686" s="1990"/>
      <c r="AB1686" s="1991"/>
    </row>
    <row r="1687" spans="2:28" x14ac:dyDescent="0.2">
      <c r="B1687" s="1859" t="s">
        <v>26</v>
      </c>
      <c r="C1687" s="2060">
        <v>44775</v>
      </c>
      <c r="D1687" s="1989">
        <v>110</v>
      </c>
      <c r="E1687" s="2335" t="s">
        <v>288</v>
      </c>
      <c r="F1687" s="1993" t="s">
        <v>283</v>
      </c>
      <c r="G1687" s="2061">
        <v>3.8912037037037037E-2</v>
      </c>
      <c r="H1687" s="2062">
        <v>10</v>
      </c>
      <c r="I1687" s="2063">
        <f t="shared" si="325"/>
        <v>3.8912037037037036E-3</v>
      </c>
      <c r="J1687" s="2064">
        <v>137</v>
      </c>
      <c r="K1687" s="2065">
        <v>60</v>
      </c>
      <c r="L1687" s="2066">
        <v>214</v>
      </c>
      <c r="M1687" s="2064">
        <v>17</v>
      </c>
      <c r="N1687" s="1919">
        <f t="shared" si="304"/>
        <v>1.0738328358208955</v>
      </c>
      <c r="O1687" s="2067" t="s">
        <v>329</v>
      </c>
      <c r="P1687" s="2068">
        <f>IFERROR(VLOOKUP(F1687,[1]Trainingsarten!$A$9:$N$84,12,FALSE),"")</f>
        <v>205</v>
      </c>
      <c r="Q1687" s="2069" t="s">
        <v>14</v>
      </c>
      <c r="R1687" s="2070">
        <f>IFERROR(VLOOKUP(F1687,[1]Trainingsarten!$A$9:$N$84,14,FALSE),"")</f>
        <v>224.4</v>
      </c>
      <c r="S1687" s="1991">
        <f t="shared" si="331"/>
        <v>1.562043795620438</v>
      </c>
      <c r="T1687" s="1989">
        <f t="shared" si="314"/>
        <v>21.560011306224009</v>
      </c>
      <c r="U1687" s="1989">
        <f t="shared" si="312"/>
        <v>27.842801686305638</v>
      </c>
      <c r="V1687" s="1989">
        <f t="shared" si="313"/>
        <v>11.905133252287522</v>
      </c>
      <c r="W1687" s="2071">
        <f t="shared" si="300"/>
        <v>0.77434776676329264</v>
      </c>
      <c r="X1687" s="1987"/>
      <c r="Y1687" s="1988"/>
      <c r="AA1687" s="1990"/>
      <c r="AB1687" s="1991"/>
    </row>
    <row r="1688" spans="2:28" ht="16" thickBot="1" x14ac:dyDescent="0.25">
      <c r="B1688" s="33">
        <f t="shared" ref="B1688" si="333">SUM(H1686:H1692)</f>
        <v>32.950000000000003</v>
      </c>
      <c r="C1688" s="2060">
        <v>44776</v>
      </c>
      <c r="D1688" s="1989"/>
      <c r="E1688" s="2335"/>
      <c r="F1688" s="1993"/>
      <c r="G1688" s="2061"/>
      <c r="H1688" s="2062" t="str">
        <f>IFERROR(VLOOKUP(F1688,[1]Trainingsarten!$A$9:$K$84,10,FALSE),"")</f>
        <v/>
      </c>
      <c r="I1688" s="2063" t="str">
        <f t="shared" si="325"/>
        <v/>
      </c>
      <c r="J1688" s="2064"/>
      <c r="K1688" s="2065" t="str">
        <f>IFERROR(VLOOKUP(F1688,[1]Trainingsarten!$A$9:$K$84,11,FALSE),"0")</f>
        <v>0</v>
      </c>
      <c r="L1688" s="2066"/>
      <c r="M1688" s="2064"/>
      <c r="N1688" s="1919" t="str">
        <f t="shared" si="304"/>
        <v/>
      </c>
      <c r="O1688" s="2067"/>
      <c r="P1688" s="2068" t="str">
        <f>IFERROR(VLOOKUP(F1688,[1]Trainingsarten!$A$9:$N$84,12,FALSE),"")</f>
        <v/>
      </c>
      <c r="Q1688" s="2069" t="s">
        <v>14</v>
      </c>
      <c r="R1688" s="2070" t="str">
        <f>IFERROR(VLOOKUP(F1688,[1]Trainingsarten!$A$9:$N$84,14,FALSE),"")</f>
        <v/>
      </c>
      <c r="S1688" s="1991" t="str">
        <f t="shared" si="331"/>
        <v/>
      </c>
      <c r="T1688" s="1989">
        <f t="shared" si="314"/>
        <v>18.480009691049151</v>
      </c>
      <c r="U1688" s="1989">
        <f t="shared" si="312"/>
        <v>27.179877836631693</v>
      </c>
      <c r="V1688" s="1989">
        <f t="shared" si="313"/>
        <v>6.2827903800816287</v>
      </c>
      <c r="W1688" s="2071">
        <f t="shared" si="300"/>
        <v>0.67991511227996426</v>
      </c>
      <c r="X1688" s="1987"/>
      <c r="Y1688" s="1988"/>
      <c r="AA1688" s="1990"/>
      <c r="AB1688" s="1991"/>
    </row>
    <row r="1689" spans="2:28" x14ac:dyDescent="0.2">
      <c r="B1689" s="2072" t="s">
        <v>9</v>
      </c>
      <c r="C1689" s="2060">
        <v>44777</v>
      </c>
      <c r="D1689" s="1989">
        <v>111</v>
      </c>
      <c r="E1689" s="2335" t="s">
        <v>288</v>
      </c>
      <c r="F1689" s="1993" t="s">
        <v>283</v>
      </c>
      <c r="G1689" s="2061">
        <v>3.9560185185185184E-2</v>
      </c>
      <c r="H1689" s="2062">
        <v>9.75</v>
      </c>
      <c r="I1689" s="2063">
        <f t="shared" si="325"/>
        <v>4.0574548907882238E-3</v>
      </c>
      <c r="J1689" s="2064">
        <v>138</v>
      </c>
      <c r="K1689" s="2065">
        <v>57</v>
      </c>
      <c r="L1689" s="2066">
        <v>206</v>
      </c>
      <c r="M1689" s="2064">
        <v>27</v>
      </c>
      <c r="N1689" s="1919">
        <f t="shared" si="304"/>
        <v>1.0778538078836586</v>
      </c>
      <c r="O1689" s="2067" t="s">
        <v>333</v>
      </c>
      <c r="P1689" s="2068">
        <f>IFERROR(VLOOKUP(F1689,[1]Trainingsarten!$A$9:$N$84,12,FALSE),"")</f>
        <v>205</v>
      </c>
      <c r="Q1689" s="2069" t="s">
        <v>14</v>
      </c>
      <c r="R1689" s="2070">
        <f>IFERROR(VLOOKUP(F1689,[1]Trainingsarten!$A$9:$N$84,14,FALSE),"")</f>
        <v>224.4</v>
      </c>
      <c r="S1689" s="1991">
        <f t="shared" si="331"/>
        <v>1.4927536231884058</v>
      </c>
      <c r="T1689" s="1989">
        <f t="shared" si="314"/>
        <v>23.982865449470701</v>
      </c>
      <c r="U1689" s="1989">
        <f t="shared" si="312"/>
        <v>27.889880745283321</v>
      </c>
      <c r="V1689" s="1989">
        <f t="shared" si="313"/>
        <v>8.699868145582542</v>
      </c>
      <c r="W1689" s="2071">
        <f t="shared" si="300"/>
        <v>0.8599128002197225</v>
      </c>
      <c r="X1689" s="1987"/>
      <c r="Y1689" s="1988"/>
      <c r="AA1689" s="1990"/>
      <c r="AB1689" s="1991"/>
    </row>
    <row r="1690" spans="2:28" ht="16" thickBot="1" x14ac:dyDescent="0.25">
      <c r="B1690" s="2073">
        <f t="shared" ref="B1690" si="334">SUM(K1686:K1692)</f>
        <v>197</v>
      </c>
      <c r="C1690" s="2060">
        <v>44778</v>
      </c>
      <c r="D1690" s="1989"/>
      <c r="E1690" s="2335"/>
      <c r="F1690" s="1993"/>
      <c r="G1690" s="2061"/>
      <c r="H1690" s="2062" t="str">
        <f>IFERROR(VLOOKUP(F1690,[1]Trainingsarten!$A$9:$K$84,10,FALSE),"")</f>
        <v/>
      </c>
      <c r="I1690" s="2063" t="str">
        <f t="shared" si="325"/>
        <v/>
      </c>
      <c r="J1690" s="2064"/>
      <c r="K1690" s="2065" t="str">
        <f>IFERROR(VLOOKUP(F1690,[1]Trainingsarten!$A$9:$K$84,11,FALSE),"0")</f>
        <v>0</v>
      </c>
      <c r="L1690" s="2066"/>
      <c r="M1690" s="2064"/>
      <c r="N1690" s="1919" t="str">
        <f t="shared" si="304"/>
        <v/>
      </c>
      <c r="O1690" s="2067"/>
      <c r="P1690" s="2068" t="str">
        <f>IFERROR(VLOOKUP(F1690,[1]Trainingsarten!$A$9:$N$84,12,FALSE),"")</f>
        <v/>
      </c>
      <c r="Q1690" s="2069" t="s">
        <v>14</v>
      </c>
      <c r="R1690" s="2070" t="str">
        <f>IFERROR(VLOOKUP(F1690,[1]Trainingsarten!$A$9:$N$84,14,FALSE),"")</f>
        <v/>
      </c>
      <c r="S1690" s="1991" t="str">
        <f t="shared" si="331"/>
        <v/>
      </c>
      <c r="T1690" s="1989">
        <f t="shared" si="314"/>
        <v>20.55674181383203</v>
      </c>
      <c r="U1690" s="1989">
        <f t="shared" si="312"/>
        <v>27.225835965633717</v>
      </c>
      <c r="V1690" s="1989">
        <f t="shared" si="313"/>
        <v>3.9070152958126201</v>
      </c>
      <c r="W1690" s="2071">
        <f t="shared" si="300"/>
        <v>0.75504538555878076</v>
      </c>
      <c r="X1690" s="1987"/>
      <c r="Y1690" s="1988"/>
      <c r="AA1690" s="1990"/>
      <c r="AB1690" s="1991"/>
    </row>
    <row r="1691" spans="2:28" x14ac:dyDescent="0.2">
      <c r="B1691" s="2074" t="s">
        <v>27</v>
      </c>
      <c r="C1691" s="2097">
        <v>44779</v>
      </c>
      <c r="D1691" s="60">
        <v>112</v>
      </c>
      <c r="E1691" s="2247" t="s">
        <v>288</v>
      </c>
      <c r="F1691" s="1993" t="s">
        <v>307</v>
      </c>
      <c r="G1691" s="2098">
        <v>5.2361111111111108E-2</v>
      </c>
      <c r="H1691" s="2099">
        <v>13.2</v>
      </c>
      <c r="I1691" s="2100">
        <f t="shared" si="325"/>
        <v>3.9667508417508416E-3</v>
      </c>
      <c r="J1691" s="545">
        <v>137</v>
      </c>
      <c r="K1691" s="2101">
        <v>80</v>
      </c>
      <c r="L1691" s="2102">
        <v>211</v>
      </c>
      <c r="M1691" s="545">
        <v>50</v>
      </c>
      <c r="N1691" s="69">
        <f t="shared" si="304"/>
        <v>1.079335142469471</v>
      </c>
      <c r="O1691" s="2103" t="s">
        <v>329</v>
      </c>
      <c r="P1691" s="347">
        <f>IFERROR(VLOOKUP(F1691,[1]Trainingsarten!$A$9:$N$84,12,FALSE),"")</f>
        <v>205</v>
      </c>
      <c r="Q1691" s="72" t="s">
        <v>14</v>
      </c>
      <c r="R1691" s="2104">
        <f>IFERROR(VLOOKUP(F1691,[1]Trainingsarten!$A$9:$N$84,14,FALSE),"")</f>
        <v>224.4</v>
      </c>
      <c r="S1691" s="2012">
        <f t="shared" si="331"/>
        <v>1.5401459854014599</v>
      </c>
      <c r="T1691" s="60">
        <f t="shared" si="314"/>
        <v>29.048635840427451</v>
      </c>
      <c r="U1691" s="60">
        <f t="shared" si="312"/>
        <v>28.482363680737677</v>
      </c>
      <c r="V1691" s="60">
        <f t="shared" si="313"/>
        <v>6.6690941518016871</v>
      </c>
      <c r="W1691" s="350">
        <f t="shared" si="300"/>
        <v>1.0198815016210447</v>
      </c>
      <c r="X1691" s="1987"/>
      <c r="Y1691" s="1988"/>
      <c r="AA1691" s="1990"/>
      <c r="AB1691" s="1991"/>
    </row>
    <row r="1692" spans="2:28" ht="16" thickBot="1" x14ac:dyDescent="0.25">
      <c r="B1692" s="2075">
        <f t="shared" ref="B1692" si="335">AVERAGE(W1686:W1692)</f>
        <v>0.79209005284180412</v>
      </c>
      <c r="C1692" s="2086">
        <v>44780</v>
      </c>
      <c r="D1692" s="1922"/>
      <c r="E1692" s="2326"/>
      <c r="F1692" s="2077"/>
      <c r="G1692" s="2087"/>
      <c r="H1692" s="2088" t="str">
        <f>IFERROR(VLOOKUP(F1692,[1]Trainingsarten!$A$9:$K$84,10,FALSE),"")</f>
        <v/>
      </c>
      <c r="I1692" s="2089" t="str">
        <f t="shared" si="325"/>
        <v/>
      </c>
      <c r="J1692" s="1973"/>
      <c r="K1692" s="2090" t="str">
        <f>IFERROR(VLOOKUP(F1692,[1]Trainingsarten!$A$9:$K$84,11,FALSE),"0")</f>
        <v>0</v>
      </c>
      <c r="L1692" s="2091"/>
      <c r="M1692" s="1973"/>
      <c r="N1692" s="1930" t="str">
        <f t="shared" si="304"/>
        <v/>
      </c>
      <c r="O1692" s="2092"/>
      <c r="P1692" s="2093" t="str">
        <f>IFERROR(VLOOKUP(F1692,[1]Trainingsarten!$A$9:$N$84,12,FALSE),"")</f>
        <v/>
      </c>
      <c r="Q1692" s="2094" t="s">
        <v>14</v>
      </c>
      <c r="R1692" s="2095" t="str">
        <f>IFERROR(VLOOKUP(F1692,[1]Trainingsarten!$A$9:$N$84,14,FALSE),"")</f>
        <v/>
      </c>
      <c r="S1692" s="1932" t="str">
        <f t="shared" si="331"/>
        <v/>
      </c>
      <c r="T1692" s="1922">
        <f t="shared" si="314"/>
        <v>24.898830720366387</v>
      </c>
      <c r="U1692" s="1922">
        <f t="shared" si="312"/>
        <v>27.804212164529638</v>
      </c>
      <c r="V1692" s="1922">
        <f t="shared" si="313"/>
        <v>-0.56627215968977396</v>
      </c>
      <c r="W1692" s="2096">
        <f t="shared" si="300"/>
        <v>0.89550570874042956</v>
      </c>
      <c r="X1692" s="1987"/>
      <c r="Y1692" s="1988"/>
      <c r="AA1692" s="1990"/>
      <c r="AB1692" s="1991"/>
    </row>
    <row r="1693" spans="2:28" ht="16" thickBot="1" x14ac:dyDescent="0.25">
      <c r="B1693" s="1841">
        <f t="shared" ref="B1693" si="336">B1686+1</f>
        <v>32</v>
      </c>
      <c r="C1693" s="2050">
        <v>44781</v>
      </c>
      <c r="D1693" s="1843">
        <v>113</v>
      </c>
      <c r="E1693" s="2322" t="s">
        <v>40</v>
      </c>
      <c r="F1693" s="2051" t="s">
        <v>323</v>
      </c>
      <c r="G1693" s="2052">
        <v>3.2303240740740737E-2</v>
      </c>
      <c r="H1693" s="2053">
        <v>9.01</v>
      </c>
      <c r="I1693" s="2054">
        <f t="shared" si="325"/>
        <v>3.5852653430344882E-3</v>
      </c>
      <c r="J1693" s="2055">
        <v>146</v>
      </c>
      <c r="K1693" s="2056">
        <v>63</v>
      </c>
      <c r="L1693" s="2057">
        <v>236</v>
      </c>
      <c r="M1693" s="2055">
        <v>17</v>
      </c>
      <c r="N1693" s="1852">
        <f t="shared" si="304"/>
        <v>1.0911193201583647</v>
      </c>
      <c r="O1693" s="2058" t="s">
        <v>334</v>
      </c>
      <c r="P1693" s="1854">
        <f>IFERROR(VLOOKUP(F1693,[1]Trainingsarten!$A$9:$N$84,12,FALSE),"")</f>
        <v>205</v>
      </c>
      <c r="Q1693" s="1855" t="s">
        <v>14</v>
      </c>
      <c r="R1693" s="2059">
        <f>IFERROR(VLOOKUP(F1693,[1]Trainingsarten!$A$9:$N$84,14,FALSE),"")</f>
        <v>224.4</v>
      </c>
      <c r="S1693" s="1856">
        <f t="shared" si="331"/>
        <v>1.6164383561643836</v>
      </c>
      <c r="T1693" s="1843">
        <f t="shared" si="314"/>
        <v>30.341854903171189</v>
      </c>
      <c r="U1693" s="1843">
        <f t="shared" si="312"/>
        <v>28.642207112993219</v>
      </c>
      <c r="V1693" s="1843">
        <f t="shared" si="313"/>
        <v>2.9053814441632504</v>
      </c>
      <c r="W1693" s="2042">
        <f t="shared" si="300"/>
        <v>1.0593406710409179</v>
      </c>
      <c r="X1693" s="1987"/>
      <c r="Y1693" s="1988"/>
      <c r="AA1693" s="1990"/>
      <c r="AB1693" s="1991"/>
    </row>
    <row r="1694" spans="2:28" x14ac:dyDescent="0.2">
      <c r="B1694" s="1859" t="s">
        <v>26</v>
      </c>
      <c r="C1694" s="2060">
        <v>44782</v>
      </c>
      <c r="D1694" s="1989"/>
      <c r="E1694" s="2335"/>
      <c r="F1694" s="1993"/>
      <c r="G1694" s="2061"/>
      <c r="H1694" s="2062" t="str">
        <f>IFERROR(VLOOKUP(F1694,[1]Trainingsarten!$A$9:$K$84,10,FALSE),"")</f>
        <v/>
      </c>
      <c r="I1694" s="2063" t="str">
        <f t="shared" si="325"/>
        <v/>
      </c>
      <c r="J1694" s="2064"/>
      <c r="K1694" s="2065" t="str">
        <f>IFERROR(VLOOKUP(F1694,[1]Trainingsarten!$A$9:$K$84,11,FALSE),"0")</f>
        <v>0</v>
      </c>
      <c r="L1694" s="2066"/>
      <c r="M1694" s="2064"/>
      <c r="N1694" s="1919" t="str">
        <f t="shared" si="304"/>
        <v/>
      </c>
      <c r="O1694" s="2067"/>
      <c r="P1694" s="2068" t="str">
        <f>IFERROR(VLOOKUP(F1694,[1]Trainingsarten!$A$9:$N$84,12,FALSE),"")</f>
        <v/>
      </c>
      <c r="Q1694" s="2069" t="s">
        <v>14</v>
      </c>
      <c r="R1694" s="2070" t="str">
        <f>IFERROR(VLOOKUP(F1694,[1]Trainingsarten!$A$9:$N$84,14,FALSE),"")</f>
        <v/>
      </c>
      <c r="S1694" s="1991" t="str">
        <f t="shared" si="331"/>
        <v/>
      </c>
      <c r="T1694" s="1989">
        <f t="shared" si="314"/>
        <v>26.00730420271816</v>
      </c>
      <c r="U1694" s="1989">
        <f t="shared" si="312"/>
        <v>27.960249800779096</v>
      </c>
      <c r="V1694" s="1989">
        <f t="shared" si="313"/>
        <v>-1.6996477901779699</v>
      </c>
      <c r="W1694" s="2071">
        <f t="shared" si="300"/>
        <v>0.9301527843286107</v>
      </c>
      <c r="X1694" s="1987"/>
      <c r="Y1694" s="1988"/>
      <c r="AA1694" s="1990"/>
      <c r="AB1694" s="1991"/>
    </row>
    <row r="1695" spans="2:28" ht="16" thickBot="1" x14ac:dyDescent="0.25">
      <c r="B1695" s="33">
        <f t="shared" ref="B1695" si="337">SUM(H1693:H1699)</f>
        <v>15.17</v>
      </c>
      <c r="C1695" s="2060">
        <v>44783</v>
      </c>
      <c r="D1695" s="1989">
        <v>114</v>
      </c>
      <c r="E1695" s="2335" t="s">
        <v>288</v>
      </c>
      <c r="F1695" s="1993" t="s">
        <v>323</v>
      </c>
      <c r="G1695" s="2061">
        <v>2.4988425925925928E-2</v>
      </c>
      <c r="H1695" s="2062">
        <v>6.16</v>
      </c>
      <c r="I1695" s="2063">
        <f t="shared" si="325"/>
        <v>4.0565626503126506E-3</v>
      </c>
      <c r="J1695" s="2064">
        <v>124</v>
      </c>
      <c r="K1695" s="2065">
        <v>34</v>
      </c>
      <c r="L1695" s="2066">
        <v>202</v>
      </c>
      <c r="M1695" s="2064">
        <v>14</v>
      </c>
      <c r="N1695" s="1919">
        <f t="shared" si="304"/>
        <v>1.0566921884086065</v>
      </c>
      <c r="O1695" s="2067" t="s">
        <v>302</v>
      </c>
      <c r="P1695" s="2068">
        <f>IFERROR(VLOOKUP(F1695,[1]Trainingsarten!$A$9:$N$84,12,FALSE),"")</f>
        <v>205</v>
      </c>
      <c r="Q1695" s="2069" t="s">
        <v>14</v>
      </c>
      <c r="R1695" s="2070">
        <f>IFERROR(VLOOKUP(F1695,[1]Trainingsarten!$A$9:$N$84,14,FALSE),"")</f>
        <v>224.4</v>
      </c>
      <c r="S1695" s="1991">
        <f t="shared" si="331"/>
        <v>1.6290322580645162</v>
      </c>
      <c r="T1695" s="1989">
        <f t="shared" si="314"/>
        <v>27.149117888044138</v>
      </c>
      <c r="U1695" s="1989">
        <f t="shared" si="312"/>
        <v>28.104053376951022</v>
      </c>
      <c r="V1695" s="1989">
        <f t="shared" si="313"/>
        <v>1.9529455980609356</v>
      </c>
      <c r="W1695" s="2071">
        <f t="shared" si="300"/>
        <v>0.96602143199421708</v>
      </c>
      <c r="X1695" s="1987"/>
      <c r="Y1695" s="1988"/>
      <c r="AA1695" s="1990"/>
      <c r="AB1695" s="1991"/>
    </row>
    <row r="1696" spans="2:28" x14ac:dyDescent="0.2">
      <c r="B1696" s="2072" t="s">
        <v>9</v>
      </c>
      <c r="C1696" s="2060">
        <v>44784</v>
      </c>
      <c r="D1696" s="1989"/>
      <c r="E1696" s="2335"/>
      <c r="F1696" s="1993"/>
      <c r="G1696" s="2061"/>
      <c r="H1696" s="2062" t="str">
        <f>IFERROR(VLOOKUP(F1696,[1]Trainingsarten!$A$9:$K$84,10,FALSE),"")</f>
        <v/>
      </c>
      <c r="I1696" s="2063" t="str">
        <f t="shared" si="325"/>
        <v/>
      </c>
      <c r="J1696" s="2064"/>
      <c r="K1696" s="2065" t="str">
        <f>IFERROR(VLOOKUP(F1696,[1]Trainingsarten!$A$9:$K$84,11,FALSE),"0")</f>
        <v>0</v>
      </c>
      <c r="L1696" s="2066"/>
      <c r="M1696" s="2064"/>
      <c r="N1696" s="1919" t="str">
        <f t="shared" si="304"/>
        <v/>
      </c>
      <c r="O1696" s="2067"/>
      <c r="P1696" s="2068" t="str">
        <f>IFERROR(VLOOKUP(F1696,[1]Trainingsarten!$A$9:$N$84,12,FALSE),"")</f>
        <v/>
      </c>
      <c r="Q1696" s="2069" t="s">
        <v>14</v>
      </c>
      <c r="R1696" s="2070" t="str">
        <f>IFERROR(VLOOKUP(F1696,[1]Trainingsarten!$A$9:$N$84,14,FALSE),"")</f>
        <v/>
      </c>
      <c r="S1696" s="1991" t="str">
        <f t="shared" si="331"/>
        <v/>
      </c>
      <c r="T1696" s="1989">
        <f t="shared" si="314"/>
        <v>23.270672475466405</v>
      </c>
      <c r="U1696" s="1989">
        <f t="shared" si="312"/>
        <v>27.434909248928378</v>
      </c>
      <c r="V1696" s="1989">
        <f t="shared" si="313"/>
        <v>0.95493548890688373</v>
      </c>
      <c r="W1696" s="2071">
        <f t="shared" si="300"/>
        <v>0.84821394028760533</v>
      </c>
      <c r="X1696" s="1987"/>
      <c r="Y1696" s="1988"/>
      <c r="AA1696" s="1990"/>
      <c r="AB1696" s="1991"/>
    </row>
    <row r="1697" spans="2:28" ht="16" thickBot="1" x14ac:dyDescent="0.25">
      <c r="B1697" s="2073">
        <f t="shared" ref="B1697" si="338">SUM(K1693:K1699)</f>
        <v>97</v>
      </c>
      <c r="C1697" s="2060">
        <v>44785</v>
      </c>
      <c r="D1697" s="1989"/>
      <c r="E1697" s="2335"/>
      <c r="F1697" s="1993"/>
      <c r="G1697" s="2061"/>
      <c r="H1697" s="2062" t="str">
        <f>IFERROR(VLOOKUP(F1697,[1]Trainingsarten!$A$9:$K$84,10,FALSE),"")</f>
        <v/>
      </c>
      <c r="I1697" s="2063" t="str">
        <f t="shared" si="325"/>
        <v/>
      </c>
      <c r="J1697" s="2064"/>
      <c r="K1697" s="2065" t="str">
        <f>IFERROR(VLOOKUP(F1697,[1]Trainingsarten!$A$9:$K$84,11,FALSE),"0")</f>
        <v>0</v>
      </c>
      <c r="L1697" s="2066"/>
      <c r="M1697" s="2064"/>
      <c r="N1697" s="1919" t="str">
        <f t="shared" si="304"/>
        <v/>
      </c>
      <c r="O1697" s="2067"/>
      <c r="P1697" s="2068" t="str">
        <f>IFERROR(VLOOKUP(F1697,[1]Trainingsarten!$A$9:$N$84,12,FALSE),"")</f>
        <v/>
      </c>
      <c r="Q1697" s="2069" t="s">
        <v>14</v>
      </c>
      <c r="R1697" s="2070" t="str">
        <f>IFERROR(VLOOKUP(F1697,[1]Trainingsarten!$A$9:$N$84,14,FALSE),"")</f>
        <v/>
      </c>
      <c r="S1697" s="1991" t="str">
        <f t="shared" si="331"/>
        <v/>
      </c>
      <c r="T1697" s="1989">
        <f t="shared" si="314"/>
        <v>19.94629069325692</v>
      </c>
      <c r="U1697" s="1989">
        <f t="shared" si="312"/>
        <v>26.781697123953894</v>
      </c>
      <c r="V1697" s="1989">
        <f t="shared" si="313"/>
        <v>4.1642367734619725</v>
      </c>
      <c r="W1697" s="2071">
        <f t="shared" si="300"/>
        <v>0.74477321586228762</v>
      </c>
      <c r="X1697" s="1987"/>
      <c r="Y1697" s="1988"/>
      <c r="AA1697" s="1990"/>
      <c r="AB1697" s="1991"/>
    </row>
    <row r="1698" spans="2:28" x14ac:dyDescent="0.2">
      <c r="B1698" s="2074" t="s">
        <v>27</v>
      </c>
      <c r="C1698" s="2097">
        <v>44786</v>
      </c>
      <c r="D1698" s="60"/>
      <c r="E1698" s="2247"/>
      <c r="F1698" s="1993"/>
      <c r="G1698" s="2098"/>
      <c r="H1698" s="2099" t="str">
        <f>IFERROR(VLOOKUP(F1698,[1]Trainingsarten!$A$9:$K$84,10,FALSE),"")</f>
        <v/>
      </c>
      <c r="I1698" s="2100" t="str">
        <f t="shared" si="325"/>
        <v/>
      </c>
      <c r="J1698" s="545"/>
      <c r="K1698" s="2101" t="str">
        <f>IFERROR(VLOOKUP(F1698,[1]Trainingsarten!$A$9:$K$84,11,FALSE),"0")</f>
        <v>0</v>
      </c>
      <c r="L1698" s="2102"/>
      <c r="M1698" s="545"/>
      <c r="N1698" s="69" t="str">
        <f t="shared" si="304"/>
        <v/>
      </c>
      <c r="O1698" s="2103"/>
      <c r="P1698" s="347" t="str">
        <f>IFERROR(VLOOKUP(F1698,[1]Trainingsarten!$A$9:$N$84,12,FALSE),"")</f>
        <v/>
      </c>
      <c r="Q1698" s="72" t="s">
        <v>14</v>
      </c>
      <c r="R1698" s="2104" t="str">
        <f>IFERROR(VLOOKUP(F1698,[1]Trainingsarten!$A$9:$N$84,14,FALSE),"")</f>
        <v/>
      </c>
      <c r="S1698" s="2012" t="str">
        <f t="shared" si="331"/>
        <v/>
      </c>
      <c r="T1698" s="60">
        <f t="shared" si="314"/>
        <v>17.096820594220215</v>
      </c>
      <c r="U1698" s="60">
        <f t="shared" si="312"/>
        <v>26.144037668621657</v>
      </c>
      <c r="V1698" s="60">
        <f t="shared" si="313"/>
        <v>6.835406430696974</v>
      </c>
      <c r="W1698" s="350">
        <f t="shared" si="300"/>
        <v>0.65394721392786226</v>
      </c>
      <c r="X1698" s="1987"/>
      <c r="Y1698" s="1988"/>
      <c r="AA1698" s="1990"/>
      <c r="AB1698" s="1991"/>
    </row>
    <row r="1699" spans="2:28" ht="16" thickBot="1" x14ac:dyDescent="0.25">
      <c r="B1699" s="2075">
        <f t="shared" ref="B1699" si="339">AVERAGE(W1693:W1699)</f>
        <v>0.82523525873346559</v>
      </c>
      <c r="C1699" s="2086">
        <v>44787</v>
      </c>
      <c r="D1699" s="1922"/>
      <c r="E1699" s="2326"/>
      <c r="F1699" s="1952"/>
      <c r="G1699" s="2087"/>
      <c r="H1699" s="2088" t="str">
        <f>IFERROR(VLOOKUP(F1699,[1]Trainingsarten!$A$9:$K$84,10,FALSE),"")</f>
        <v/>
      </c>
      <c r="I1699" s="2089" t="str">
        <f t="shared" si="325"/>
        <v/>
      </c>
      <c r="J1699" s="1973"/>
      <c r="K1699" s="2090" t="str">
        <f>IFERROR(VLOOKUP(F1699,[1]Trainingsarten!$A$9:$K$84,11,FALSE),"0")</f>
        <v>0</v>
      </c>
      <c r="L1699" s="2091"/>
      <c r="M1699" s="1973"/>
      <c r="N1699" s="1930" t="str">
        <f t="shared" si="304"/>
        <v/>
      </c>
      <c r="O1699" s="2092"/>
      <c r="P1699" s="2093" t="str">
        <f>IFERROR(VLOOKUP(F1699,[1]Trainingsarten!$A$9:$N$84,12,FALSE),"")</f>
        <v/>
      </c>
      <c r="Q1699" s="2094" t="s">
        <v>14</v>
      </c>
      <c r="R1699" s="2095" t="str">
        <f>IFERROR(VLOOKUP(F1699,[1]Trainingsarten!$A$9:$N$84,14,FALSE),"")</f>
        <v/>
      </c>
      <c r="S1699" s="1932" t="str">
        <f t="shared" si="331"/>
        <v/>
      </c>
      <c r="T1699" s="1922">
        <f t="shared" si="314"/>
        <v>14.654417652188755</v>
      </c>
      <c r="U1699" s="1922">
        <f t="shared" si="312"/>
        <v>25.521560581273523</v>
      </c>
      <c r="V1699" s="1922">
        <f t="shared" si="313"/>
        <v>9.0472170744014413</v>
      </c>
      <c r="W1699" s="2096">
        <f t="shared" si="300"/>
        <v>0.57419755369275705</v>
      </c>
      <c r="X1699" s="1987"/>
      <c r="Y1699" s="1988"/>
      <c r="AA1699" s="1990"/>
      <c r="AB1699" s="1991"/>
    </row>
    <row r="1700" spans="2:28" ht="16" thickBot="1" x14ac:dyDescent="0.25">
      <c r="B1700" s="1841">
        <f t="shared" ref="B1700" si="340">B1693+1</f>
        <v>33</v>
      </c>
      <c r="C1700" s="2050">
        <v>44788</v>
      </c>
      <c r="D1700" s="1843"/>
      <c r="E1700" s="2322"/>
      <c r="F1700" s="2051"/>
      <c r="G1700" s="2052"/>
      <c r="H1700" s="2053" t="str">
        <f>IFERROR(VLOOKUP(F1700,[1]Trainingsarten!$A$9:$K$84,10,FALSE),"")</f>
        <v/>
      </c>
      <c r="I1700" s="2054" t="str">
        <f t="shared" si="325"/>
        <v/>
      </c>
      <c r="J1700" s="2055"/>
      <c r="K1700" s="2056" t="str">
        <f>IFERROR(VLOOKUP(F1700,[1]Trainingsarten!$A$9:$K$84,11,FALSE),"0")</f>
        <v>0</v>
      </c>
      <c r="L1700" s="2057"/>
      <c r="M1700" s="2055"/>
      <c r="N1700" s="1852" t="str">
        <f t="shared" si="304"/>
        <v/>
      </c>
      <c r="O1700" s="2058"/>
      <c r="P1700" s="1854" t="str">
        <f>IFERROR(VLOOKUP(F1700,[1]Trainingsarten!$A$9:$N$84,12,FALSE),"")</f>
        <v/>
      </c>
      <c r="Q1700" s="1855" t="s">
        <v>14</v>
      </c>
      <c r="R1700" s="2059" t="str">
        <f>IFERROR(VLOOKUP(F1700,[1]Trainingsarten!$A$9:$N$84,14,FALSE),"")</f>
        <v/>
      </c>
      <c r="S1700" s="1856" t="str">
        <f t="shared" si="331"/>
        <v/>
      </c>
      <c r="T1700" s="1843">
        <f t="shared" si="314"/>
        <v>12.560929416161791</v>
      </c>
      <c r="U1700" s="1843">
        <f t="shared" si="312"/>
        <v>24.913904376957486</v>
      </c>
      <c r="V1700" s="1843">
        <f t="shared" si="313"/>
        <v>10.867142929084768</v>
      </c>
      <c r="W1700" s="2042">
        <f t="shared" si="300"/>
        <v>0.50417346177900624</v>
      </c>
      <c r="X1700" s="1987"/>
      <c r="Y1700" s="1988"/>
      <c r="AA1700" s="1990"/>
      <c r="AB1700" s="1991"/>
    </row>
    <row r="1701" spans="2:28" x14ac:dyDescent="0.2">
      <c r="B1701" s="1859" t="s">
        <v>26</v>
      </c>
      <c r="C1701" s="2060">
        <v>44789</v>
      </c>
      <c r="D1701" s="1989">
        <v>115</v>
      </c>
      <c r="E1701" s="2335" t="s">
        <v>40</v>
      </c>
      <c r="F1701" s="1993" t="s">
        <v>299</v>
      </c>
      <c r="G1701" s="2061">
        <v>5.288194444444444E-2</v>
      </c>
      <c r="H1701" s="2062">
        <v>11.2</v>
      </c>
      <c r="I1701" s="2063">
        <f t="shared" si="325"/>
        <v>4.7216021825396822E-3</v>
      </c>
      <c r="J1701" s="2064">
        <v>137</v>
      </c>
      <c r="K1701" s="2065">
        <v>72</v>
      </c>
      <c r="L1701" s="2066">
        <v>195</v>
      </c>
      <c r="M1701" s="2064">
        <v>301</v>
      </c>
      <c r="N1701" s="1919"/>
      <c r="O1701" s="2067" t="s">
        <v>300</v>
      </c>
      <c r="P1701" s="2068" t="str">
        <f>IFERROR(VLOOKUP(F1701,[1]Trainingsarten!$A$9:$N$84,12,FALSE),"")</f>
        <v/>
      </c>
      <c r="Q1701" s="2069" t="s">
        <v>14</v>
      </c>
      <c r="R1701" s="2070" t="str">
        <f>IFERROR(VLOOKUP(F1701,[1]Trainingsarten!$A$9:$N$84,14,FALSE),"")</f>
        <v/>
      </c>
      <c r="S1701" s="1991"/>
      <c r="T1701" s="1989">
        <f t="shared" si="314"/>
        <v>21.052225213852964</v>
      </c>
      <c r="U1701" s="1989">
        <f t="shared" si="312"/>
        <v>26.035001891791833</v>
      </c>
      <c r="V1701" s="1989">
        <f t="shared" si="313"/>
        <v>12.352974960795695</v>
      </c>
      <c r="W1701" s="2071">
        <f t="shared" si="300"/>
        <v>0.80861239424338927</v>
      </c>
      <c r="X1701" s="1987"/>
      <c r="Y1701" s="1988"/>
      <c r="AA1701" s="1990"/>
      <c r="AB1701" s="1991"/>
    </row>
    <row r="1702" spans="2:28" ht="16" thickBot="1" x14ac:dyDescent="0.25">
      <c r="B1702" s="33">
        <f t="shared" ref="B1702" si="341">SUM(H1700:H1706)</f>
        <v>32.200000000000003</v>
      </c>
      <c r="C1702" s="2060">
        <v>44790</v>
      </c>
      <c r="D1702" s="1989"/>
      <c r="E1702" s="2335"/>
      <c r="F1702" s="1993"/>
      <c r="G1702" s="2061"/>
      <c r="H1702" s="2062" t="str">
        <f>IFERROR(VLOOKUP(F1702,[1]Trainingsarten!$A$9:$K$84,10,FALSE),"")</f>
        <v/>
      </c>
      <c r="I1702" s="2063" t="str">
        <f t="shared" si="325"/>
        <v/>
      </c>
      <c r="J1702" s="2064"/>
      <c r="K1702" s="2065" t="str">
        <f>IFERROR(VLOOKUP(F1702,[1]Trainingsarten!$A$9:$K$84,11,FALSE),"0")</f>
        <v>0</v>
      </c>
      <c r="L1702" s="2066"/>
      <c r="M1702" s="2064"/>
      <c r="N1702" s="1919" t="str">
        <f t="shared" si="304"/>
        <v/>
      </c>
      <c r="O1702" s="2067"/>
      <c r="P1702" s="2068" t="str">
        <f>IFERROR(VLOOKUP(F1702,[1]Trainingsarten!$A$9:$N$84,12,FALSE),"")</f>
        <v/>
      </c>
      <c r="Q1702" s="2069" t="s">
        <v>14</v>
      </c>
      <c r="R1702" s="2070" t="str">
        <f>IFERROR(VLOOKUP(F1702,[1]Trainingsarten!$A$9:$N$84,14,FALSE),"")</f>
        <v/>
      </c>
      <c r="S1702" s="1991" t="str">
        <f t="shared" si="331"/>
        <v/>
      </c>
      <c r="T1702" s="1989">
        <f t="shared" si="314"/>
        <v>18.044764469016826</v>
      </c>
      <c r="U1702" s="1989">
        <f t="shared" si="312"/>
        <v>25.415120894368219</v>
      </c>
      <c r="V1702" s="1989">
        <f t="shared" si="313"/>
        <v>4.9827766779388689</v>
      </c>
      <c r="W1702" s="2071">
        <f t="shared" si="300"/>
        <v>0.71000112665273207</v>
      </c>
      <c r="X1702" s="1987"/>
      <c r="Y1702" s="1988"/>
      <c r="AA1702" s="1990"/>
      <c r="AB1702" s="1991"/>
    </row>
    <row r="1703" spans="2:28" x14ac:dyDescent="0.2">
      <c r="B1703" s="2072" t="s">
        <v>9</v>
      </c>
      <c r="C1703" s="2060">
        <v>44791</v>
      </c>
      <c r="D1703" s="1989">
        <v>116</v>
      </c>
      <c r="E1703" s="2335" t="s">
        <v>288</v>
      </c>
      <c r="F1703" s="1993" t="s">
        <v>283</v>
      </c>
      <c r="G1703" s="2061">
        <v>4.1539351851851855E-2</v>
      </c>
      <c r="H1703" s="2062">
        <v>10.5</v>
      </c>
      <c r="I1703" s="2063">
        <f t="shared" si="325"/>
        <v>3.9561287477954147E-3</v>
      </c>
      <c r="J1703" s="2064">
        <v>138</v>
      </c>
      <c r="K1703" s="2065">
        <v>62</v>
      </c>
      <c r="L1703" s="2066">
        <v>211</v>
      </c>
      <c r="M1703" s="2064">
        <v>20</v>
      </c>
      <c r="N1703" s="1919">
        <f t="shared" si="304"/>
        <v>1.0764449182658138</v>
      </c>
      <c r="O1703" s="2067" t="s">
        <v>333</v>
      </c>
      <c r="P1703" s="2068">
        <f>IFERROR(VLOOKUP(F1703,[1]Trainingsarten!$A$9:$N$84,12,FALSE),"")</f>
        <v>205</v>
      </c>
      <c r="Q1703" s="2069" t="s">
        <v>14</v>
      </c>
      <c r="R1703" s="2070">
        <f>IFERROR(VLOOKUP(F1703,[1]Trainingsarten!$A$9:$N$84,14,FALSE),"")</f>
        <v>224.4</v>
      </c>
      <c r="S1703" s="1991">
        <f t="shared" si="331"/>
        <v>1.5289855072463767</v>
      </c>
      <c r="T1703" s="1989">
        <f t="shared" si="314"/>
        <v>24.324083830585849</v>
      </c>
      <c r="U1703" s="1989">
        <f t="shared" si="312"/>
        <v>26.286189444502309</v>
      </c>
      <c r="V1703" s="1989">
        <f t="shared" si="313"/>
        <v>7.3703564253513925</v>
      </c>
      <c r="W1703" s="2071">
        <f t="shared" si="300"/>
        <v>0.9253560270476241</v>
      </c>
      <c r="X1703" s="1987"/>
      <c r="Y1703" s="1988"/>
      <c r="AA1703" s="1990"/>
      <c r="AB1703" s="1991"/>
    </row>
    <row r="1704" spans="2:28" ht="16" thickBot="1" x14ac:dyDescent="0.25">
      <c r="B1704" s="2073">
        <f t="shared" ref="B1704" si="342">SUM(K1700:K1706)</f>
        <v>206</v>
      </c>
      <c r="C1704" s="2060">
        <v>44792</v>
      </c>
      <c r="D1704" s="1989"/>
      <c r="E1704" s="2335"/>
      <c r="F1704" s="1993"/>
      <c r="G1704" s="2061"/>
      <c r="H1704" s="2062" t="str">
        <f>IFERROR(VLOOKUP(F1704,[1]Trainingsarten!$A$9:$K$84,10,FALSE),"")</f>
        <v/>
      </c>
      <c r="I1704" s="2063" t="str">
        <f t="shared" si="325"/>
        <v/>
      </c>
      <c r="J1704" s="2064"/>
      <c r="K1704" s="2065" t="str">
        <f>IFERROR(VLOOKUP(F1704,[1]Trainingsarten!$A$9:$K$84,11,FALSE),"0")</f>
        <v>0</v>
      </c>
      <c r="L1704" s="2066"/>
      <c r="M1704" s="2064"/>
      <c r="N1704" s="1919" t="str">
        <f t="shared" si="304"/>
        <v/>
      </c>
      <c r="O1704" s="2067"/>
      <c r="P1704" s="2068" t="str">
        <f>IFERROR(VLOOKUP(F1704,[1]Trainingsarten!$A$9:$N$84,12,FALSE),"")</f>
        <v/>
      </c>
      <c r="Q1704" s="2069" t="s">
        <v>14</v>
      </c>
      <c r="R1704" s="2070" t="str">
        <f>IFERROR(VLOOKUP(F1704,[1]Trainingsarten!$A$9:$N$84,14,FALSE),"")</f>
        <v/>
      </c>
      <c r="S1704" s="1991" t="str">
        <f t="shared" si="331"/>
        <v/>
      </c>
      <c r="T1704" s="1989">
        <f t="shared" si="314"/>
        <v>20.849214711930728</v>
      </c>
      <c r="U1704" s="1989">
        <f t="shared" si="312"/>
        <v>25.660327791061778</v>
      </c>
      <c r="V1704" s="1989">
        <f t="shared" si="313"/>
        <v>1.9621056139164601</v>
      </c>
      <c r="W1704" s="2071">
        <f t="shared" si="300"/>
        <v>0.81250773106620644</v>
      </c>
      <c r="X1704" s="1987"/>
      <c r="Y1704" s="1988"/>
      <c r="AA1704" s="1990"/>
      <c r="AB1704" s="1991"/>
    </row>
    <row r="1705" spans="2:28" x14ac:dyDescent="0.2">
      <c r="B1705" s="2074" t="s">
        <v>27</v>
      </c>
      <c r="C1705" s="2097">
        <v>44793</v>
      </c>
      <c r="D1705" s="60">
        <v>117</v>
      </c>
      <c r="E1705" s="2247" t="s">
        <v>40</v>
      </c>
      <c r="F1705" s="1993" t="s">
        <v>283</v>
      </c>
      <c r="G1705" s="2098">
        <v>3.8935185185185191E-2</v>
      </c>
      <c r="H1705" s="2099">
        <v>10.5</v>
      </c>
      <c r="I1705" s="2100">
        <f t="shared" si="325"/>
        <v>3.7081128747795422E-3</v>
      </c>
      <c r="J1705" s="545">
        <v>137</v>
      </c>
      <c r="K1705" s="2101">
        <v>72</v>
      </c>
      <c r="L1705" s="2102">
        <v>230</v>
      </c>
      <c r="M1705" s="545">
        <v>30</v>
      </c>
      <c r="N1705" s="69">
        <f t="shared" si="304"/>
        <v>1.0998152096659561</v>
      </c>
      <c r="O1705" s="2103" t="s">
        <v>334</v>
      </c>
      <c r="P1705" s="347">
        <f>IFERROR(VLOOKUP(F1705,[1]Trainingsarten!$A$9:$N$84,12,FALSE),"")</f>
        <v>205</v>
      </c>
      <c r="Q1705" s="72" t="s">
        <v>14</v>
      </c>
      <c r="R1705" s="2104">
        <f>IFERROR(VLOOKUP(F1705,[1]Trainingsarten!$A$9:$N$84,14,FALSE),"")</f>
        <v>224.4</v>
      </c>
      <c r="S1705" s="2012">
        <f t="shared" si="331"/>
        <v>1.6788321167883211</v>
      </c>
      <c r="T1705" s="60">
        <f t="shared" si="314"/>
        <v>28.156469753083481</v>
      </c>
      <c r="U1705" s="60">
        <f t="shared" si="312"/>
        <v>26.763653319846021</v>
      </c>
      <c r="V1705" s="60">
        <f t="shared" si="313"/>
        <v>4.8111130791310508</v>
      </c>
      <c r="W1705" s="350">
        <f t="shared" ref="W1705:W1768" si="343">T1705/U1705</f>
        <v>1.0520413419121912</v>
      </c>
      <c r="X1705" s="1987"/>
      <c r="Y1705" s="1988"/>
      <c r="AA1705" s="1990"/>
      <c r="AB1705" s="1991"/>
    </row>
    <row r="1706" spans="2:28" ht="16" thickBot="1" x14ac:dyDescent="0.25">
      <c r="B1706" s="2075">
        <f t="shared" ref="B1706" si="344">AVERAGE(W1700:W1706)</f>
        <v>0.81949081428427184</v>
      </c>
      <c r="C1706" s="2086">
        <v>44794</v>
      </c>
      <c r="D1706" s="1922"/>
      <c r="E1706" s="2326"/>
      <c r="F1706" s="1952"/>
      <c r="G1706" s="2087"/>
      <c r="H1706" s="2088" t="str">
        <f>IFERROR(VLOOKUP(F1706,[1]Trainingsarten!$A$9:$K$84,10,FALSE),"")</f>
        <v/>
      </c>
      <c r="I1706" s="2089" t="str">
        <f t="shared" si="325"/>
        <v/>
      </c>
      <c r="J1706" s="1973"/>
      <c r="K1706" s="2090" t="str">
        <f>IFERROR(VLOOKUP(F1706,[1]Trainingsarten!$A$9:$K$84,11,FALSE),"0")</f>
        <v>0</v>
      </c>
      <c r="L1706" s="2091"/>
      <c r="M1706" s="1973"/>
      <c r="N1706" s="1930" t="str">
        <f t="shared" si="304"/>
        <v/>
      </c>
      <c r="O1706" s="2092"/>
      <c r="P1706" s="2093" t="str">
        <f>IFERROR(VLOOKUP(F1706,[1]Trainingsarten!$A$9:$N$84,12,FALSE),"")</f>
        <v/>
      </c>
      <c r="Q1706" s="2094" t="s">
        <v>14</v>
      </c>
      <c r="R1706" s="2095" t="str">
        <f>IFERROR(VLOOKUP(F1706,[1]Trainingsarten!$A$9:$N$84,14,FALSE),"")</f>
        <v/>
      </c>
      <c r="S1706" s="1932" t="str">
        <f t="shared" si="331"/>
        <v/>
      </c>
      <c r="T1706" s="1922">
        <f t="shared" si="314"/>
        <v>24.134116931214415</v>
      </c>
      <c r="U1706" s="1922">
        <f t="shared" si="312"/>
        <v>26.126423478897305</v>
      </c>
      <c r="V1706" s="1922">
        <f t="shared" si="313"/>
        <v>-1.39281643323746</v>
      </c>
      <c r="W1706" s="2096">
        <f t="shared" si="343"/>
        <v>0.92374361728875343</v>
      </c>
      <c r="X1706" s="1987"/>
      <c r="Y1706" s="1988"/>
      <c r="AA1706" s="1990"/>
      <c r="AB1706" s="1991"/>
    </row>
    <row r="1707" spans="2:28" ht="16" thickBot="1" x14ac:dyDescent="0.25">
      <c r="B1707" s="1841">
        <f t="shared" ref="B1707" si="345">B1700+1</f>
        <v>34</v>
      </c>
      <c r="C1707" s="2050">
        <v>44795</v>
      </c>
      <c r="D1707" s="1843">
        <v>118</v>
      </c>
      <c r="E1707" s="2322" t="s">
        <v>40</v>
      </c>
      <c r="F1707" s="2051" t="s">
        <v>323</v>
      </c>
      <c r="G1707" s="2052">
        <v>2.7997685185185184E-2</v>
      </c>
      <c r="H1707" s="2053">
        <v>7.68</v>
      </c>
      <c r="I1707" s="2054">
        <f t="shared" si="325"/>
        <v>3.6455319251543212E-3</v>
      </c>
      <c r="J1707" s="2055">
        <v>139</v>
      </c>
      <c r="K1707" s="2056">
        <v>50</v>
      </c>
      <c r="L1707" s="2057">
        <v>231</v>
      </c>
      <c r="M1707" s="2055">
        <v>15</v>
      </c>
      <c r="N1707" s="1852">
        <f t="shared" si="304"/>
        <v>1.0859549906716419</v>
      </c>
      <c r="O1707" s="2058" t="s">
        <v>329</v>
      </c>
      <c r="P1707" s="1854">
        <f>IFERROR(VLOOKUP(F1707,[1]Trainingsarten!$A$9:$N$84,12,FALSE),"")</f>
        <v>205</v>
      </c>
      <c r="Q1707" s="1855" t="s">
        <v>14</v>
      </c>
      <c r="R1707" s="2059">
        <f>IFERROR(VLOOKUP(F1707,[1]Trainingsarten!$A$9:$N$84,14,FALSE),"")</f>
        <v>224.4</v>
      </c>
      <c r="S1707" s="1856">
        <f t="shared" si="331"/>
        <v>1.6618705035971224</v>
      </c>
      <c r="T1707" s="1843">
        <f t="shared" si="314"/>
        <v>27.829243083898071</v>
      </c>
      <c r="U1707" s="1843">
        <f t="shared" si="312"/>
        <v>26.694841967494988</v>
      </c>
      <c r="V1707" s="1843">
        <f t="shared" si="313"/>
        <v>1.9923065476828903</v>
      </c>
      <c r="W1707" s="2042">
        <f t="shared" si="343"/>
        <v>1.0424951426116098</v>
      </c>
      <c r="X1707" s="1987"/>
      <c r="Y1707" s="1988"/>
      <c r="AA1707" s="1990"/>
      <c r="AB1707" s="1991"/>
    </row>
    <row r="1708" spans="2:28" x14ac:dyDescent="0.2">
      <c r="B1708" s="1859" t="s">
        <v>26</v>
      </c>
      <c r="C1708" s="2060">
        <v>44796</v>
      </c>
      <c r="D1708" s="1989"/>
      <c r="E1708" s="2335"/>
      <c r="F1708" s="1993"/>
      <c r="G1708" s="2061"/>
      <c r="H1708" s="2062" t="str">
        <f>IFERROR(VLOOKUP(F1708,[1]Trainingsarten!$A$9:$K$84,10,FALSE),"")</f>
        <v/>
      </c>
      <c r="I1708" s="2063" t="str">
        <f t="shared" si="325"/>
        <v/>
      </c>
      <c r="J1708" s="2064"/>
      <c r="K1708" s="2065" t="str">
        <f>IFERROR(VLOOKUP(F1708,[1]Trainingsarten!$A$9:$K$84,11,FALSE),"0")</f>
        <v>0</v>
      </c>
      <c r="L1708" s="2066"/>
      <c r="M1708" s="2064"/>
      <c r="N1708" s="1919" t="str">
        <f t="shared" si="304"/>
        <v/>
      </c>
      <c r="O1708" s="2067"/>
      <c r="P1708" s="2068" t="str">
        <f>IFERROR(VLOOKUP(F1708,[1]Trainingsarten!$A$9:$N$84,12,FALSE),"")</f>
        <v/>
      </c>
      <c r="Q1708" s="2069" t="s">
        <v>14</v>
      </c>
      <c r="R1708" s="2070" t="str">
        <f>IFERROR(VLOOKUP(F1708,[1]Trainingsarten!$A$9:$N$84,14,FALSE),"")</f>
        <v/>
      </c>
      <c r="S1708" s="1991" t="str">
        <f t="shared" si="331"/>
        <v/>
      </c>
      <c r="T1708" s="1989">
        <f t="shared" si="314"/>
        <v>23.85363692905549</v>
      </c>
      <c r="U1708" s="1989">
        <f t="shared" si="312"/>
        <v>26.059250492078441</v>
      </c>
      <c r="V1708" s="1989">
        <f t="shared" si="313"/>
        <v>-1.1344011164030832</v>
      </c>
      <c r="W1708" s="2071">
        <f t="shared" si="343"/>
        <v>0.91536158863458417</v>
      </c>
      <c r="X1708" s="1987"/>
      <c r="Y1708" s="1988"/>
      <c r="AA1708" s="1990"/>
      <c r="AB1708" s="1991"/>
    </row>
    <row r="1709" spans="2:28" ht="16" thickBot="1" x14ac:dyDescent="0.25">
      <c r="B1709" s="33">
        <f t="shared" ref="B1709" si="346">SUM(H1707:H1713)</f>
        <v>33.790000000000006</v>
      </c>
      <c r="C1709" s="2060">
        <v>44797</v>
      </c>
      <c r="D1709" s="1989">
        <v>119</v>
      </c>
      <c r="E1709" s="2335" t="s">
        <v>40</v>
      </c>
      <c r="F1709" s="1993" t="s">
        <v>323</v>
      </c>
      <c r="G1709" s="2061">
        <v>3.3796296296296297E-2</v>
      </c>
      <c r="H1709" s="2062">
        <v>9.06</v>
      </c>
      <c r="I1709" s="2063">
        <f t="shared" si="325"/>
        <v>3.7302755293925271E-3</v>
      </c>
      <c r="J1709" s="2064">
        <v>138</v>
      </c>
      <c r="K1709" s="2065">
        <v>58</v>
      </c>
      <c r="L1709" s="2066">
        <v>226</v>
      </c>
      <c r="M1709" s="2064">
        <v>22</v>
      </c>
      <c r="N1709" s="1919">
        <f t="shared" si="304"/>
        <v>1.0871470462258244</v>
      </c>
      <c r="O1709" s="2067" t="s">
        <v>334</v>
      </c>
      <c r="P1709" s="2068">
        <f>IFERROR(VLOOKUP(F1709,[1]Trainingsarten!$A$9:$N$84,12,FALSE),"")</f>
        <v>205</v>
      </c>
      <c r="Q1709" s="2069" t="s">
        <v>14</v>
      </c>
      <c r="R1709" s="2070">
        <f>IFERROR(VLOOKUP(F1709,[1]Trainingsarten!$A$9:$N$84,14,FALSE),"")</f>
        <v>224.4</v>
      </c>
      <c r="S1709" s="1991">
        <f t="shared" si="331"/>
        <v>1.6376811594202898</v>
      </c>
      <c r="T1709" s="1989">
        <f t="shared" si="314"/>
        <v>28.731688796333277</v>
      </c>
      <c r="U1709" s="1989">
        <f t="shared" si="312"/>
        <v>26.819744527981335</v>
      </c>
      <c r="V1709" s="1989">
        <f t="shared" si="313"/>
        <v>2.2056135630229505</v>
      </c>
      <c r="W1709" s="2071">
        <f t="shared" si="343"/>
        <v>1.0712886830952917</v>
      </c>
      <c r="X1709" s="1987"/>
      <c r="Y1709" s="1988"/>
      <c r="AA1709" s="1990"/>
      <c r="AB1709" s="1991"/>
    </row>
    <row r="1710" spans="2:28" x14ac:dyDescent="0.2">
      <c r="B1710" s="2072" t="s">
        <v>9</v>
      </c>
      <c r="C1710" s="2060">
        <v>44798</v>
      </c>
      <c r="D1710" s="1989">
        <v>120</v>
      </c>
      <c r="E1710" s="2335" t="s">
        <v>40</v>
      </c>
      <c r="F1710" s="1993" t="s">
        <v>323</v>
      </c>
      <c r="G1710" s="2061">
        <v>2.7523148148148147E-2</v>
      </c>
      <c r="H1710" s="2062">
        <v>7.28</v>
      </c>
      <c r="I1710" s="2063">
        <f t="shared" si="325"/>
        <v>3.7806522181522179E-3</v>
      </c>
      <c r="J1710" s="2064">
        <v>132</v>
      </c>
      <c r="K1710" s="2065">
        <v>45</v>
      </c>
      <c r="L1710" s="2066">
        <v>221</v>
      </c>
      <c r="M1710" s="2064">
        <v>16</v>
      </c>
      <c r="N1710" s="1919">
        <f t="shared" ref="N1710:N1773" si="347">IFERROR((L1710/67)/(1/(I1710*24)/3.6),"")</f>
        <v>1.0774520255863538</v>
      </c>
      <c r="O1710" s="2067" t="s">
        <v>302</v>
      </c>
      <c r="P1710" s="2068">
        <f>IFERROR(VLOOKUP(F1710,[1]Trainingsarten!$A$9:$N$84,12,FALSE),"")</f>
        <v>205</v>
      </c>
      <c r="Q1710" s="2069" t="s">
        <v>14</v>
      </c>
      <c r="R1710" s="2070">
        <f>IFERROR(VLOOKUP(F1710,[1]Trainingsarten!$A$9:$N$84,14,FALSE),"")</f>
        <v>224.4</v>
      </c>
      <c r="S1710" s="1991">
        <f t="shared" si="331"/>
        <v>1.6742424242424243</v>
      </c>
      <c r="T1710" s="1989">
        <f t="shared" si="314"/>
        <v>31.05573325399995</v>
      </c>
      <c r="U1710" s="1989">
        <f t="shared" si="312"/>
        <v>27.25260775350559</v>
      </c>
      <c r="V1710" s="1989">
        <f t="shared" si="313"/>
        <v>-1.9119442683519416</v>
      </c>
      <c r="W1710" s="2071">
        <f t="shared" si="343"/>
        <v>1.1395508838967952</v>
      </c>
      <c r="X1710" s="1987"/>
      <c r="Y1710" s="1988"/>
      <c r="AA1710" s="1990"/>
      <c r="AB1710" s="1991"/>
    </row>
    <row r="1711" spans="2:28" ht="16" thickBot="1" x14ac:dyDescent="0.25">
      <c r="B1711" s="2073">
        <f t="shared" ref="B1711" si="348">SUM(K1707:K1713)</f>
        <v>222</v>
      </c>
      <c r="C1711" s="2060">
        <v>44799</v>
      </c>
      <c r="D1711" s="1989"/>
      <c r="E1711" s="2335"/>
      <c r="F1711" s="1993"/>
      <c r="G1711" s="2061"/>
      <c r="H1711" s="2062" t="str">
        <f>IFERROR(VLOOKUP(F1711,[1]Trainingsarten!$A$9:$K$84,10,FALSE),"")</f>
        <v/>
      </c>
      <c r="I1711" s="2063" t="str">
        <f t="shared" si="325"/>
        <v/>
      </c>
      <c r="J1711" s="2064"/>
      <c r="K1711" s="2065" t="str">
        <f>IFERROR(VLOOKUP(F1711,[1]Trainingsarten!$A$9:$K$84,11,FALSE),"0")</f>
        <v>0</v>
      </c>
      <c r="L1711" s="2066"/>
      <c r="M1711" s="2064"/>
      <c r="N1711" s="1919" t="str">
        <f t="shared" si="347"/>
        <v/>
      </c>
      <c r="O1711" s="2067"/>
      <c r="P1711" s="2068" t="str">
        <f>IFERROR(VLOOKUP(F1711,[1]Trainingsarten!$A$9:$N$84,12,FALSE),"")</f>
        <v/>
      </c>
      <c r="Q1711" s="2069" t="s">
        <v>14</v>
      </c>
      <c r="R1711" s="2070" t="str">
        <f>IFERROR(VLOOKUP(F1711,[1]Trainingsarten!$A$9:$N$84,14,FALSE),"")</f>
        <v/>
      </c>
      <c r="S1711" s="1991" t="str">
        <f t="shared" si="331"/>
        <v/>
      </c>
      <c r="T1711" s="1989">
        <f t="shared" si="314"/>
        <v>26.619199931999958</v>
      </c>
      <c r="U1711" s="1989">
        <f t="shared" si="312"/>
        <v>26.603736140326884</v>
      </c>
      <c r="V1711" s="1989">
        <f t="shared" si="313"/>
        <v>-3.8031255004943603</v>
      </c>
      <c r="W1711" s="2071">
        <f t="shared" si="343"/>
        <v>1.0005812639093812</v>
      </c>
      <c r="X1711" s="1987"/>
      <c r="Y1711" s="1988"/>
      <c r="AA1711" s="1990"/>
      <c r="AB1711" s="1991"/>
    </row>
    <row r="1712" spans="2:28" x14ac:dyDescent="0.2">
      <c r="B1712" s="2074" t="s">
        <v>27</v>
      </c>
      <c r="C1712" s="2097">
        <v>44800</v>
      </c>
      <c r="D1712" s="60">
        <v>121</v>
      </c>
      <c r="E1712" s="2247" t="s">
        <v>40</v>
      </c>
      <c r="F1712" s="1993" t="s">
        <v>299</v>
      </c>
      <c r="G1712" s="2098">
        <v>6.2349537037037044E-2</v>
      </c>
      <c r="H1712" s="2062">
        <v>9.77</v>
      </c>
      <c r="I1712" s="2100">
        <f t="shared" si="325"/>
        <v>6.3817335759505673E-3</v>
      </c>
      <c r="J1712" s="545">
        <v>147</v>
      </c>
      <c r="K1712" s="2065">
        <v>69</v>
      </c>
      <c r="L1712" s="2102">
        <v>157</v>
      </c>
      <c r="M1712" s="545">
        <v>526</v>
      </c>
      <c r="N1712" s="69"/>
      <c r="O1712" s="2103" t="s">
        <v>300</v>
      </c>
      <c r="P1712" s="347" t="str">
        <f>IFERROR(VLOOKUP(F1712,[1]Trainingsarten!$A$9:$N$84,12,FALSE),"")</f>
        <v/>
      </c>
      <c r="Q1712" s="72" t="s">
        <v>14</v>
      </c>
      <c r="R1712" s="2104" t="str">
        <f>IFERROR(VLOOKUP(F1712,[1]Trainingsarten!$A$9:$N$84,14,FALSE),"")</f>
        <v/>
      </c>
      <c r="S1712" s="2012"/>
      <c r="T1712" s="60">
        <f t="shared" si="314"/>
        <v>32.673599941714251</v>
      </c>
      <c r="U1712" s="60">
        <f t="shared" si="312"/>
        <v>27.613170994128623</v>
      </c>
      <c r="V1712" s="60">
        <f t="shared" si="313"/>
        <v>-1.5463791673074212E-2</v>
      </c>
      <c r="W1712" s="350">
        <f t="shared" si="343"/>
        <v>1.183261420742356</v>
      </c>
      <c r="X1712" s="1987"/>
      <c r="Y1712" s="1988"/>
      <c r="AA1712" s="1990"/>
      <c r="AB1712" s="1991"/>
    </row>
    <row r="1713" spans="2:28" ht="16" thickBot="1" x14ac:dyDescent="0.25">
      <c r="B1713" s="2075">
        <f t="shared" ref="B1713" si="349">AVERAGE(W1707:W1713)</f>
        <v>1.0559286043387301</v>
      </c>
      <c r="C1713" s="2086">
        <v>44801</v>
      </c>
      <c r="D1713" s="1922"/>
      <c r="E1713" s="2326"/>
      <c r="F1713" s="1952"/>
      <c r="G1713" s="2087"/>
      <c r="H1713" s="2088" t="str">
        <f>IFERROR(VLOOKUP(F1713,[1]Trainingsarten!$A$9:$K$84,10,FALSE),"")</f>
        <v/>
      </c>
      <c r="I1713" s="2089" t="str">
        <f t="shared" si="325"/>
        <v/>
      </c>
      <c r="J1713" s="1973"/>
      <c r="K1713" s="2090" t="str">
        <f>IFERROR(VLOOKUP(F1713,[1]Trainingsarten!$A$9:$K$84,11,FALSE),"0")</f>
        <v>0</v>
      </c>
      <c r="L1713" s="2091"/>
      <c r="M1713" s="1973"/>
      <c r="N1713" s="1930" t="str">
        <f t="shared" si="347"/>
        <v/>
      </c>
      <c r="O1713" s="2092"/>
      <c r="P1713" s="2093" t="str">
        <f>IFERROR(VLOOKUP(F1713,[1]Trainingsarten!$A$9:$N$84,12,FALSE),"")</f>
        <v/>
      </c>
      <c r="Q1713" s="2094" t="s">
        <v>14</v>
      </c>
      <c r="R1713" s="2095" t="str">
        <f>IFERROR(VLOOKUP(F1713,[1]Trainingsarten!$A$9:$N$84,14,FALSE),"")</f>
        <v/>
      </c>
      <c r="S1713" s="1932" t="str">
        <f t="shared" si="331"/>
        <v/>
      </c>
      <c r="T1713" s="1922">
        <f t="shared" si="314"/>
        <v>28.005942807183644</v>
      </c>
      <c r="U1713" s="1922">
        <f t="shared" si="312"/>
        <v>26.955714541887467</v>
      </c>
      <c r="V1713" s="1922">
        <f t="shared" si="313"/>
        <v>-5.0604289475856277</v>
      </c>
      <c r="W1713" s="2096">
        <f t="shared" si="343"/>
        <v>1.038961247481093</v>
      </c>
      <c r="X1713" s="1987"/>
      <c r="Y1713" s="1988"/>
      <c r="AA1713" s="1990"/>
      <c r="AB1713" s="1991"/>
    </row>
    <row r="1714" spans="2:28" ht="16" thickBot="1" x14ac:dyDescent="0.25">
      <c r="B1714" s="1841">
        <f t="shared" ref="B1714" si="350">B1707+1</f>
        <v>35</v>
      </c>
      <c r="C1714" s="2050">
        <v>44802</v>
      </c>
      <c r="D1714" s="1843"/>
      <c r="E1714" s="2322"/>
      <c r="F1714" s="2051"/>
      <c r="G1714" s="2052"/>
      <c r="H1714" s="2053" t="str">
        <f>IFERROR(VLOOKUP(F1714,[1]Trainingsarten!$A$9:$K$84,10,FALSE),"")</f>
        <v/>
      </c>
      <c r="I1714" s="2054" t="str">
        <f t="shared" si="325"/>
        <v/>
      </c>
      <c r="J1714" s="2055"/>
      <c r="K1714" s="2056" t="str">
        <f>IFERROR(VLOOKUP(F1714,[1]Trainingsarten!$A$9:$K$84,11,FALSE),"0")</f>
        <v>0</v>
      </c>
      <c r="L1714" s="2057"/>
      <c r="M1714" s="2055"/>
      <c r="N1714" s="1852" t="str">
        <f t="shared" si="347"/>
        <v/>
      </c>
      <c r="O1714" s="2058"/>
      <c r="P1714" s="1854" t="str">
        <f>IFERROR(VLOOKUP(F1714,[1]Trainingsarten!$A$9:$N$84,12,FALSE),"")</f>
        <v/>
      </c>
      <c r="Q1714" s="1855" t="s">
        <v>14</v>
      </c>
      <c r="R1714" s="2059" t="str">
        <f>IFERROR(VLOOKUP(F1714,[1]Trainingsarten!$A$9:$N$84,14,FALSE),"")</f>
        <v/>
      </c>
      <c r="S1714" s="1856" t="str">
        <f t="shared" si="331"/>
        <v/>
      </c>
      <c r="T1714" s="1843">
        <f t="shared" si="314"/>
        <v>24.005093834728839</v>
      </c>
      <c r="U1714" s="1843">
        <f t="shared" si="312"/>
        <v>26.313911814699669</v>
      </c>
      <c r="V1714" s="1843">
        <f t="shared" si="313"/>
        <v>-1.0502282652961767</v>
      </c>
      <c r="W1714" s="2042">
        <f t="shared" si="343"/>
        <v>0.91225865632486236</v>
      </c>
      <c r="X1714" s="1987"/>
      <c r="Y1714" s="1988"/>
      <c r="AA1714" s="1990"/>
      <c r="AB1714" s="1991"/>
    </row>
    <row r="1715" spans="2:28" x14ac:dyDescent="0.2">
      <c r="B1715" s="1859" t="s">
        <v>26</v>
      </c>
      <c r="C1715" s="2060">
        <v>44803</v>
      </c>
      <c r="D1715" s="1989"/>
      <c r="E1715" s="2335"/>
      <c r="F1715" s="1993"/>
      <c r="G1715" s="2061"/>
      <c r="H1715" s="2062" t="str">
        <f>IFERROR(VLOOKUP(F1715,[1]Trainingsarten!$A$9:$K$84,10,FALSE),"")</f>
        <v/>
      </c>
      <c r="I1715" s="2063" t="str">
        <f t="shared" si="325"/>
        <v/>
      </c>
      <c r="J1715" s="2064"/>
      <c r="K1715" s="2065" t="str">
        <f>IFERROR(VLOOKUP(F1715,[1]Trainingsarten!$A$9:$K$84,11,FALSE),"0")</f>
        <v>0</v>
      </c>
      <c r="L1715" s="2066"/>
      <c r="M1715" s="2064"/>
      <c r="N1715" s="1919" t="str">
        <f t="shared" si="347"/>
        <v/>
      </c>
      <c r="O1715" s="2067"/>
      <c r="P1715" s="2068" t="str">
        <f>IFERROR(VLOOKUP(F1715,[1]Trainingsarten!$A$9:$N$84,12,FALSE),"")</f>
        <v/>
      </c>
      <c r="Q1715" s="2069" t="s">
        <v>14</v>
      </c>
      <c r="R1715" s="2070" t="str">
        <f>IFERROR(VLOOKUP(F1715,[1]Trainingsarten!$A$9:$N$84,14,FALSE),"")</f>
        <v/>
      </c>
      <c r="S1715" s="1991" t="str">
        <f t="shared" si="331"/>
        <v/>
      </c>
      <c r="T1715" s="1989">
        <f t="shared" si="314"/>
        <v>20.575794715481862</v>
      </c>
      <c r="U1715" s="1989">
        <f t="shared" si="312"/>
        <v>25.687390104825866</v>
      </c>
      <c r="V1715" s="1989">
        <f t="shared" si="313"/>
        <v>2.3088179799708293</v>
      </c>
      <c r="W1715" s="2071">
        <f t="shared" si="343"/>
        <v>0.80100760067548893</v>
      </c>
      <c r="X1715" s="1987"/>
      <c r="Y1715" s="1988"/>
      <c r="AA1715" s="1990"/>
      <c r="AB1715" s="1991"/>
    </row>
    <row r="1716" spans="2:28" ht="16" thickBot="1" x14ac:dyDescent="0.25">
      <c r="B1716" s="33">
        <f t="shared" ref="B1716" si="351">SUM(H1714:H1720)</f>
        <v>15.05</v>
      </c>
      <c r="C1716" s="2060">
        <v>44804</v>
      </c>
      <c r="D1716" s="1989">
        <v>122</v>
      </c>
      <c r="E1716" s="2335" t="s">
        <v>40</v>
      </c>
      <c r="F1716" s="1993" t="s">
        <v>323</v>
      </c>
      <c r="G1716" s="2061">
        <v>2.478009259259259E-2</v>
      </c>
      <c r="H1716" s="2062">
        <v>6.9</v>
      </c>
      <c r="I1716" s="2063">
        <f t="shared" si="325"/>
        <v>3.5913177670424041E-3</v>
      </c>
      <c r="J1716" s="2064">
        <v>135</v>
      </c>
      <c r="K1716" s="2065">
        <v>46</v>
      </c>
      <c r="L1716" s="2066">
        <v>234</v>
      </c>
      <c r="M1716" s="2064">
        <v>18</v>
      </c>
      <c r="N1716" s="1919">
        <f t="shared" si="347"/>
        <v>1.0836988968202463</v>
      </c>
      <c r="O1716" s="2067" t="s">
        <v>334</v>
      </c>
      <c r="P1716" s="2068">
        <f>IFERROR(VLOOKUP(F1716,[1]Trainingsarten!$A$9:$N$84,12,FALSE),"")</f>
        <v>205</v>
      </c>
      <c r="Q1716" s="2069" t="s">
        <v>14</v>
      </c>
      <c r="R1716" s="2070">
        <f>IFERROR(VLOOKUP(F1716,[1]Trainingsarten!$A$9:$N$84,14,FALSE),"")</f>
        <v>224.4</v>
      </c>
      <c r="S1716" s="1991">
        <f t="shared" si="331"/>
        <v>1.7333333333333334</v>
      </c>
      <c r="T1716" s="1989">
        <f t="shared" si="314"/>
        <v>24.207824041841597</v>
      </c>
      <c r="U1716" s="1989">
        <f t="shared" si="312"/>
        <v>26.171023673758583</v>
      </c>
      <c r="V1716" s="1989">
        <f t="shared" si="313"/>
        <v>5.1115953893440036</v>
      </c>
      <c r="W1716" s="2071">
        <f t="shared" si="343"/>
        <v>0.92498575308364928</v>
      </c>
      <c r="X1716" s="1987"/>
      <c r="Y1716" s="1988"/>
      <c r="AA1716" s="1990"/>
      <c r="AB1716" s="1991"/>
    </row>
    <row r="1717" spans="2:28" x14ac:dyDescent="0.2">
      <c r="B1717" s="2072" t="s">
        <v>9</v>
      </c>
      <c r="C1717" s="2060">
        <v>44805</v>
      </c>
      <c r="D1717" s="1989"/>
      <c r="E1717" s="2335"/>
      <c r="F1717" s="1993"/>
      <c r="G1717" s="2061"/>
      <c r="H1717" s="2062" t="str">
        <f>IFERROR(VLOOKUP(F1717,[1]Trainingsarten!$A$9:$K$84,10,FALSE),"")</f>
        <v/>
      </c>
      <c r="I1717" s="2063" t="str">
        <f t="shared" si="325"/>
        <v/>
      </c>
      <c r="J1717" s="2064"/>
      <c r="K1717" s="2065" t="str">
        <f>IFERROR(VLOOKUP(F1717,[1]Trainingsarten!$A$9:$K$84,11,FALSE),"0")</f>
        <v>0</v>
      </c>
      <c r="L1717" s="2066"/>
      <c r="M1717" s="2064"/>
      <c r="N1717" s="1919" t="str">
        <f t="shared" si="347"/>
        <v/>
      </c>
      <c r="O1717" s="2067"/>
      <c r="P1717" s="2068" t="str">
        <f>IFERROR(VLOOKUP(F1717,[1]Trainingsarten!$A$9:$N$84,12,FALSE),"")</f>
        <v/>
      </c>
      <c r="Q1717" s="2069" t="s">
        <v>14</v>
      </c>
      <c r="R1717" s="2070" t="str">
        <f>IFERROR(VLOOKUP(F1717,[1]Trainingsarten!$A$9:$N$84,14,FALSE),"")</f>
        <v/>
      </c>
      <c r="S1717" s="1991" t="str">
        <f t="shared" si="331"/>
        <v/>
      </c>
      <c r="T1717" s="1989">
        <f t="shared" si="314"/>
        <v>20.749563464435656</v>
      </c>
      <c r="U1717" s="1989">
        <f t="shared" si="312"/>
        <v>25.547904062478615</v>
      </c>
      <c r="V1717" s="1989">
        <f t="shared" si="313"/>
        <v>1.9631996319169858</v>
      </c>
      <c r="W1717" s="2071">
        <f t="shared" si="343"/>
        <v>0.81218261246369217</v>
      </c>
      <c r="X1717" s="1987"/>
      <c r="Y1717" s="1988"/>
      <c r="AA1717" s="1990"/>
      <c r="AB1717" s="1991"/>
    </row>
    <row r="1718" spans="2:28" ht="16" thickBot="1" x14ac:dyDescent="0.25">
      <c r="B1718" s="2073">
        <f t="shared" ref="B1718" si="352">SUM(K1714:K1720)</f>
        <v>95</v>
      </c>
      <c r="C1718" s="2060">
        <v>44806</v>
      </c>
      <c r="D1718" s="1989"/>
      <c r="E1718" s="2335"/>
      <c r="F1718" s="1993"/>
      <c r="G1718" s="2061"/>
      <c r="H1718" s="2062" t="str">
        <f>IFERROR(VLOOKUP(F1718,[1]Trainingsarten!$A$9:$K$84,10,FALSE),"")</f>
        <v/>
      </c>
      <c r="I1718" s="2063" t="str">
        <f t="shared" si="325"/>
        <v/>
      </c>
      <c r="J1718" s="2064"/>
      <c r="K1718" s="2065" t="str">
        <f>IFERROR(VLOOKUP(F1718,[1]Trainingsarten!$A$9:$K$84,11,FALSE),"0")</f>
        <v>0</v>
      </c>
      <c r="L1718" s="2066"/>
      <c r="M1718" s="2064"/>
      <c r="N1718" s="1919" t="str">
        <f t="shared" si="347"/>
        <v/>
      </c>
      <c r="O1718" s="2067"/>
      <c r="P1718" s="2068" t="str">
        <f>IFERROR(VLOOKUP(F1718,[1]Trainingsarten!$A$9:$N$84,12,FALSE),"")</f>
        <v/>
      </c>
      <c r="Q1718" s="2069" t="s">
        <v>14</v>
      </c>
      <c r="R1718" s="2070" t="str">
        <f>IFERROR(VLOOKUP(F1718,[1]Trainingsarten!$A$9:$N$84,14,FALSE),"")</f>
        <v/>
      </c>
      <c r="S1718" s="1991" t="str">
        <f t="shared" si="331"/>
        <v/>
      </c>
      <c r="T1718" s="1989">
        <f t="shared" si="314"/>
        <v>17.785340112373419</v>
      </c>
      <c r="U1718" s="1989">
        <f t="shared" si="312"/>
        <v>24.939620632419601</v>
      </c>
      <c r="V1718" s="1989">
        <f t="shared" si="313"/>
        <v>4.7983405980429588</v>
      </c>
      <c r="W1718" s="2071">
        <f t="shared" si="343"/>
        <v>0.71313595240714434</v>
      </c>
      <c r="X1718" s="1987"/>
      <c r="Y1718" s="1988"/>
      <c r="AA1718" s="1990"/>
      <c r="AB1718" s="1991"/>
    </row>
    <row r="1719" spans="2:28" x14ac:dyDescent="0.2">
      <c r="B1719" s="2074" t="s">
        <v>27</v>
      </c>
      <c r="C1719" s="2097">
        <v>44807</v>
      </c>
      <c r="D1719" s="60">
        <v>123</v>
      </c>
      <c r="E1719" s="2247" t="s">
        <v>288</v>
      </c>
      <c r="F1719" s="1993" t="s">
        <v>323</v>
      </c>
      <c r="G1719" s="2156">
        <v>3.1863425925925927E-2</v>
      </c>
      <c r="H1719" s="2099">
        <v>8.15</v>
      </c>
      <c r="I1719" s="2100">
        <f t="shared" si="325"/>
        <v>3.9096228129970462E-3</v>
      </c>
      <c r="J1719" s="545">
        <v>136</v>
      </c>
      <c r="K1719" s="2101">
        <v>49</v>
      </c>
      <c r="L1719" s="2102">
        <v>211</v>
      </c>
      <c r="M1719" s="545">
        <v>18</v>
      </c>
      <c r="N1719" s="69">
        <f t="shared" si="347"/>
        <v>1.0637908616427068</v>
      </c>
      <c r="O1719" s="2103" t="s">
        <v>333</v>
      </c>
      <c r="P1719" s="347">
        <f>IFERROR(VLOOKUP(F1719,[1]Trainingsarten!$A$9:$N$84,12,FALSE),"")</f>
        <v>205</v>
      </c>
      <c r="Q1719" s="72" t="s">
        <v>14</v>
      </c>
      <c r="R1719" s="2104">
        <f>IFERROR(VLOOKUP(F1719,[1]Trainingsarten!$A$9:$N$84,14,FALSE),"")</f>
        <v>224.4</v>
      </c>
      <c r="S1719" s="2012">
        <f t="shared" si="331"/>
        <v>1.5514705882352942</v>
      </c>
      <c r="T1719" s="60">
        <f t="shared" si="314"/>
        <v>22.244577239177218</v>
      </c>
      <c r="U1719" s="60">
        <f t="shared" si="312"/>
        <v>25.512486807838183</v>
      </c>
      <c r="V1719" s="60">
        <f t="shared" si="313"/>
        <v>7.1542805200461821</v>
      </c>
      <c r="W1719" s="350">
        <f t="shared" si="343"/>
        <v>0.87190940682203633</v>
      </c>
      <c r="X1719" s="1987"/>
      <c r="Y1719" s="1988"/>
      <c r="AA1719" s="1990"/>
      <c r="AB1719" s="1991"/>
    </row>
    <row r="1720" spans="2:28" ht="16" thickBot="1" x14ac:dyDescent="0.25">
      <c r="B1720" s="2075">
        <f t="shared" ref="B1720" si="353">AVERAGE(W1714:W1720)</f>
        <v>0.82872271044754398</v>
      </c>
      <c r="C1720" s="2086">
        <v>44808</v>
      </c>
      <c r="D1720" s="1922"/>
      <c r="E1720" s="2326"/>
      <c r="F1720" s="1952"/>
      <c r="G1720" s="2157"/>
      <c r="H1720" s="2088" t="str">
        <f>IFERROR(VLOOKUP(F1720,[1]Trainingsarten!$A$9:$K$84,10,FALSE),"")</f>
        <v/>
      </c>
      <c r="I1720" s="2089" t="str">
        <f t="shared" si="325"/>
        <v/>
      </c>
      <c r="J1720" s="1973"/>
      <c r="K1720" s="2090" t="str">
        <f>IFERROR(VLOOKUP(F1720,[1]Trainingsarten!$A$9:$K$84,11,FALSE),"0")</f>
        <v>0</v>
      </c>
      <c r="L1720" s="2091"/>
      <c r="M1720" s="1973"/>
      <c r="N1720" s="1930" t="str">
        <f t="shared" si="347"/>
        <v/>
      </c>
      <c r="O1720" s="2092"/>
      <c r="P1720" s="2093" t="str">
        <f>IFERROR(VLOOKUP(F1720,[1]Trainingsarten!$A$9:$N$84,12,FALSE),"")</f>
        <v/>
      </c>
      <c r="Q1720" s="2094" t="s">
        <v>14</v>
      </c>
      <c r="R1720" s="2095" t="str">
        <f>IFERROR(VLOOKUP(F1720,[1]Trainingsarten!$A$9:$N$84,14,FALSE),"")</f>
        <v/>
      </c>
      <c r="S1720" s="1932" t="str">
        <f t="shared" si="331"/>
        <v/>
      </c>
      <c r="T1720" s="1922">
        <f t="shared" si="314"/>
        <v>19.066780490723328</v>
      </c>
      <c r="U1720" s="1922">
        <f t="shared" si="312"/>
        <v>24.905046645746797</v>
      </c>
      <c r="V1720" s="1922">
        <f t="shared" si="313"/>
        <v>3.2679095686609649</v>
      </c>
      <c r="W1720" s="2096">
        <f t="shared" si="343"/>
        <v>0.76557899135593432</v>
      </c>
      <c r="X1720" s="1987"/>
      <c r="Y1720" s="1988"/>
      <c r="AA1720" s="1990"/>
      <c r="AB1720" s="1991"/>
    </row>
    <row r="1721" spans="2:28" ht="16" thickBot="1" x14ac:dyDescent="0.25">
      <c r="B1721" s="1841">
        <f t="shared" ref="B1721" si="354">B1714+1</f>
        <v>36</v>
      </c>
      <c r="C1721" s="2050">
        <v>44809</v>
      </c>
      <c r="D1721" s="1843">
        <v>124</v>
      </c>
      <c r="E1721" s="2322" t="s">
        <v>288</v>
      </c>
      <c r="F1721" s="2051" t="s">
        <v>283</v>
      </c>
      <c r="G1721" s="2158">
        <v>3.9745370370370368E-2</v>
      </c>
      <c r="H1721" s="2053">
        <v>10.199999999999999</v>
      </c>
      <c r="I1721" s="2054">
        <f t="shared" si="325"/>
        <v>3.8966049382716051E-3</v>
      </c>
      <c r="J1721" s="2055">
        <v>134</v>
      </c>
      <c r="K1721" s="2056">
        <v>61</v>
      </c>
      <c r="L1721" s="2057">
        <v>213</v>
      </c>
      <c r="M1721" s="2055">
        <v>29</v>
      </c>
      <c r="N1721" s="1852">
        <f t="shared" si="347"/>
        <v>1.0702985074626867</v>
      </c>
      <c r="O1721" s="2058" t="s">
        <v>334</v>
      </c>
      <c r="P1721" s="1854">
        <f>IFERROR(VLOOKUP(F1721,[1]Trainingsarten!$A$9:$N$84,12,FALSE),"")</f>
        <v>205</v>
      </c>
      <c r="Q1721" s="1855" t="s">
        <v>14</v>
      </c>
      <c r="R1721" s="2059">
        <f>IFERROR(VLOOKUP(F1721,[1]Trainingsarten!$A$9:$N$84,14,FALSE),"")</f>
        <v>224.4</v>
      </c>
      <c r="S1721" s="1856">
        <f t="shared" si="331"/>
        <v>1.5895522388059702</v>
      </c>
      <c r="T1721" s="1843">
        <f t="shared" si="314"/>
        <v>25.057240420619994</v>
      </c>
      <c r="U1721" s="1843">
        <f t="shared" si="312"/>
        <v>25.76445029703854</v>
      </c>
      <c r="V1721" s="1843">
        <f t="shared" si="313"/>
        <v>5.8382661550234687</v>
      </c>
      <c r="W1721" s="2042">
        <f t="shared" si="343"/>
        <v>0.97255094254815777</v>
      </c>
      <c r="X1721" s="1987"/>
      <c r="Y1721" s="1988"/>
      <c r="AA1721" s="1990"/>
      <c r="AB1721" s="1991"/>
    </row>
    <row r="1722" spans="2:28" x14ac:dyDescent="0.2">
      <c r="B1722" s="1859" t="s">
        <v>26</v>
      </c>
      <c r="C1722" s="2060">
        <v>44810</v>
      </c>
      <c r="D1722" s="1989"/>
      <c r="E1722" s="2335"/>
      <c r="F1722" s="1993"/>
      <c r="G1722" s="2159"/>
      <c r="H1722" s="2062" t="str">
        <f>IFERROR(VLOOKUP(F1722,[1]Trainingsarten!$A$9:$K$84,10,FALSE),"")</f>
        <v/>
      </c>
      <c r="I1722" s="2063" t="str">
        <f t="shared" si="325"/>
        <v/>
      </c>
      <c r="J1722" s="2064"/>
      <c r="K1722" s="2065" t="str">
        <f>IFERROR(VLOOKUP(F1722,[1]Trainingsarten!$A$9:$K$84,11,FALSE),"0")</f>
        <v>0</v>
      </c>
      <c r="L1722" s="2066"/>
      <c r="M1722" s="2064"/>
      <c r="N1722" s="1919" t="str">
        <f t="shared" si="347"/>
        <v/>
      </c>
      <c r="O1722" s="2067"/>
      <c r="P1722" s="2068" t="str">
        <f>IFERROR(VLOOKUP(F1722,[1]Trainingsarten!$A$9:$N$84,12,FALSE),"")</f>
        <v/>
      </c>
      <c r="Q1722" s="2069" t="s">
        <v>14</v>
      </c>
      <c r="R1722" s="2070" t="str">
        <f>IFERROR(VLOOKUP(F1722,[1]Trainingsarten!$A$9:$N$84,14,FALSE),"")</f>
        <v/>
      </c>
      <c r="S1722" s="1991" t="str">
        <f t="shared" si="331"/>
        <v/>
      </c>
      <c r="T1722" s="1989">
        <f t="shared" si="314"/>
        <v>21.477634646245708</v>
      </c>
      <c r="U1722" s="1989">
        <f t="shared" ref="U1722:U1785" si="355">U1721+(K1722-U1721)/42</f>
        <v>25.151011004251906</v>
      </c>
      <c r="V1722" s="1989">
        <f t="shared" ref="V1722:V1785" si="356">U1721-T1721</f>
        <v>0.70720987641854549</v>
      </c>
      <c r="W1722" s="2071">
        <f t="shared" si="343"/>
        <v>0.85394716906667512</v>
      </c>
      <c r="X1722" s="1987"/>
      <c r="Y1722" s="1988"/>
      <c r="AA1722" s="1990"/>
      <c r="AB1722" s="1991"/>
    </row>
    <row r="1723" spans="2:28" ht="16" thickBot="1" x14ac:dyDescent="0.25">
      <c r="B1723" s="33">
        <f t="shared" ref="B1723" si="357">SUM(H1721:H1727)</f>
        <v>29.9</v>
      </c>
      <c r="C1723" s="2060">
        <v>44811</v>
      </c>
      <c r="D1723" s="1989">
        <v>125</v>
      </c>
      <c r="E1723" s="2335" t="s">
        <v>40</v>
      </c>
      <c r="F1723" s="1993" t="s">
        <v>283</v>
      </c>
      <c r="G1723" s="2159">
        <v>3.8067129629629631E-2</v>
      </c>
      <c r="H1723" s="2062">
        <v>10.1</v>
      </c>
      <c r="I1723" s="2063">
        <f t="shared" si="325"/>
        <v>3.7690227356068943E-3</v>
      </c>
      <c r="J1723" s="2064">
        <v>144</v>
      </c>
      <c r="K1723" s="2065">
        <v>65</v>
      </c>
      <c r="L1723" s="2066">
        <v>225</v>
      </c>
      <c r="M1723" s="2064">
        <v>29</v>
      </c>
      <c r="N1723" s="1919">
        <f t="shared" si="347"/>
        <v>1.0935791340328063</v>
      </c>
      <c r="O1723" s="2067" t="s">
        <v>329</v>
      </c>
      <c r="P1723" s="2068">
        <f>IFERROR(VLOOKUP(F1723,[1]Trainingsarten!$A$9:$N$84,12,FALSE),"")</f>
        <v>205</v>
      </c>
      <c r="Q1723" s="2069" t="s">
        <v>14</v>
      </c>
      <c r="R1723" s="2070">
        <f>IFERROR(VLOOKUP(F1723,[1]Trainingsarten!$A$9:$N$84,14,FALSE),"")</f>
        <v>224.4</v>
      </c>
      <c r="S1723" s="1991">
        <f t="shared" si="331"/>
        <v>1.5625</v>
      </c>
      <c r="T1723" s="1989">
        <f t="shared" ref="T1723:T1786" si="358">T1722+(K1723-T1722)/7</f>
        <v>27.69511541106775</v>
      </c>
      <c r="U1723" s="1989">
        <f t="shared" si="355"/>
        <v>26.099796456531621</v>
      </c>
      <c r="V1723" s="1989">
        <f t="shared" si="356"/>
        <v>3.6733763580061982</v>
      </c>
      <c r="W1723" s="2071">
        <f t="shared" si="343"/>
        <v>1.0611238082715735</v>
      </c>
      <c r="X1723" s="1987"/>
      <c r="Y1723" s="1988"/>
      <c r="AA1723" s="1990"/>
      <c r="AB1723" s="1991"/>
    </row>
    <row r="1724" spans="2:28" x14ac:dyDescent="0.2">
      <c r="B1724" s="2072" t="s">
        <v>9</v>
      </c>
      <c r="C1724" s="2060">
        <v>44812</v>
      </c>
      <c r="D1724" s="1989"/>
      <c r="E1724" s="2335"/>
      <c r="F1724" s="1993"/>
      <c r="G1724" s="2159"/>
      <c r="H1724" s="2062" t="str">
        <f>IFERROR(VLOOKUP(F1724,[1]Trainingsarten!$A$9:$K$84,10,FALSE),"")</f>
        <v/>
      </c>
      <c r="I1724" s="2063" t="str">
        <f t="shared" si="325"/>
        <v/>
      </c>
      <c r="J1724" s="2064"/>
      <c r="K1724" s="2065" t="str">
        <f>IFERROR(VLOOKUP(F1724,[1]Trainingsarten!$A$9:$K$84,11,FALSE),"0")</f>
        <v>0</v>
      </c>
      <c r="L1724" s="2066"/>
      <c r="M1724" s="2064"/>
      <c r="N1724" s="1919" t="str">
        <f t="shared" si="347"/>
        <v/>
      </c>
      <c r="O1724" s="2067"/>
      <c r="P1724" s="2068" t="str">
        <f>IFERROR(VLOOKUP(F1724,[1]Trainingsarten!$A$9:$N$84,12,FALSE),"")</f>
        <v/>
      </c>
      <c r="Q1724" s="2069" t="s">
        <v>14</v>
      </c>
      <c r="R1724" s="2070" t="str">
        <f>IFERROR(VLOOKUP(F1724,[1]Trainingsarten!$A$9:$N$84,14,FALSE),"")</f>
        <v/>
      </c>
      <c r="S1724" s="1991" t="str">
        <f t="shared" si="331"/>
        <v/>
      </c>
      <c r="T1724" s="1989">
        <f t="shared" si="358"/>
        <v>23.738670352343785</v>
      </c>
      <c r="U1724" s="1989">
        <f t="shared" si="355"/>
        <v>25.478372731376105</v>
      </c>
      <c r="V1724" s="1989">
        <f t="shared" si="356"/>
        <v>-1.595318954536129</v>
      </c>
      <c r="W1724" s="2071">
        <f t="shared" si="343"/>
        <v>0.9317184657994303</v>
      </c>
      <c r="X1724" s="1987"/>
      <c r="Y1724" s="1988"/>
      <c r="AA1724" s="1990"/>
      <c r="AB1724" s="1991"/>
    </row>
    <row r="1725" spans="2:28" ht="16" thickBot="1" x14ac:dyDescent="0.25">
      <c r="B1725" s="2073">
        <f t="shared" ref="B1725" si="359">SUM(K1721:K1727)</f>
        <v>189</v>
      </c>
      <c r="C1725" s="2060">
        <v>44813</v>
      </c>
      <c r="D1725" s="1989">
        <v>126</v>
      </c>
      <c r="E1725" s="2335" t="s">
        <v>40</v>
      </c>
      <c r="F1725" s="1993" t="s">
        <v>283</v>
      </c>
      <c r="G1725" s="2159">
        <v>3.6134259259259262E-2</v>
      </c>
      <c r="H1725" s="2062">
        <v>9.6</v>
      </c>
      <c r="I1725" s="2063">
        <f t="shared" si="325"/>
        <v>3.7639853395061732E-3</v>
      </c>
      <c r="J1725" s="2064">
        <v>135</v>
      </c>
      <c r="K1725" s="2065">
        <v>63</v>
      </c>
      <c r="L1725" s="2066">
        <v>226</v>
      </c>
      <c r="M1725" s="2064">
        <v>32</v>
      </c>
      <c r="N1725" s="1919">
        <f t="shared" si="347"/>
        <v>1.0969713930348259</v>
      </c>
      <c r="O1725" s="2067" t="s">
        <v>334</v>
      </c>
      <c r="P1725" s="2068">
        <f>IFERROR(VLOOKUP(F1725,[1]Trainingsarten!$A$9:$N$84,12,FALSE),"")</f>
        <v>205</v>
      </c>
      <c r="Q1725" s="2069" t="s">
        <v>14</v>
      </c>
      <c r="R1725" s="2070">
        <f>IFERROR(VLOOKUP(F1725,[1]Trainingsarten!$A$9:$N$84,14,FALSE),"")</f>
        <v>224.4</v>
      </c>
      <c r="S1725" s="1991">
        <f t="shared" si="331"/>
        <v>1.674074074074074</v>
      </c>
      <c r="T1725" s="1989">
        <f t="shared" si="358"/>
        <v>29.347431730580386</v>
      </c>
      <c r="U1725" s="1989">
        <f t="shared" si="355"/>
        <v>26.371744809200482</v>
      </c>
      <c r="V1725" s="1989">
        <f t="shared" si="356"/>
        <v>1.7397023790323196</v>
      </c>
      <c r="W1725" s="2071">
        <f t="shared" si="343"/>
        <v>1.1128361791344863</v>
      </c>
      <c r="X1725" s="1987"/>
      <c r="Y1725" s="1988"/>
      <c r="AA1725" s="1990"/>
      <c r="AB1725" s="1991"/>
    </row>
    <row r="1726" spans="2:28" x14ac:dyDescent="0.2">
      <c r="B1726" s="2074" t="s">
        <v>27</v>
      </c>
      <c r="C1726" s="2097">
        <v>44814</v>
      </c>
      <c r="D1726" s="60"/>
      <c r="E1726" s="2247"/>
      <c r="F1726" s="1993"/>
      <c r="G1726" s="2156"/>
      <c r="H1726" s="2099" t="str">
        <f>IFERROR(VLOOKUP(F1726,[1]Trainingsarten!$A$9:$K$84,10,FALSE),"")</f>
        <v/>
      </c>
      <c r="I1726" s="2100" t="str">
        <f t="shared" si="325"/>
        <v/>
      </c>
      <c r="J1726" s="545"/>
      <c r="K1726" s="2101" t="str">
        <f>IFERROR(VLOOKUP(F1726,[1]Trainingsarten!$A$9:$K$84,11,FALSE),"0")</f>
        <v>0</v>
      </c>
      <c r="L1726" s="2102"/>
      <c r="M1726" s="545"/>
      <c r="N1726" s="69" t="str">
        <f t="shared" si="347"/>
        <v/>
      </c>
      <c r="O1726" s="2103"/>
      <c r="P1726" s="347" t="str">
        <f>IFERROR(VLOOKUP(F1726,[1]Trainingsarten!$A$9:$N$84,12,FALSE),"")</f>
        <v/>
      </c>
      <c r="Q1726" s="72" t="s">
        <v>14</v>
      </c>
      <c r="R1726" s="2104" t="str">
        <f>IFERROR(VLOOKUP(F1726,[1]Trainingsarten!$A$9:$N$84,14,FALSE),"")</f>
        <v/>
      </c>
      <c r="S1726" s="2012" t="str">
        <f t="shared" si="331"/>
        <v/>
      </c>
      <c r="T1726" s="60">
        <f t="shared" si="358"/>
        <v>25.154941483354616</v>
      </c>
      <c r="U1726" s="60">
        <f t="shared" si="355"/>
        <v>25.743846123267137</v>
      </c>
      <c r="V1726" s="60">
        <f t="shared" si="356"/>
        <v>-2.9756869213799035</v>
      </c>
      <c r="W1726" s="350">
        <f t="shared" si="343"/>
        <v>0.97712444997174408</v>
      </c>
      <c r="X1726" s="1987"/>
      <c r="Y1726" s="1988"/>
      <c r="AA1726" s="1990"/>
      <c r="AB1726" s="1991"/>
    </row>
    <row r="1727" spans="2:28" ht="16" thickBot="1" x14ac:dyDescent="0.25">
      <c r="B1727" s="2075">
        <f t="shared" ref="B1727" si="360">AVERAGE(W1721:W1727)</f>
        <v>0.96675199235351061</v>
      </c>
      <c r="C1727" s="2086">
        <v>44815</v>
      </c>
      <c r="D1727" s="1922"/>
      <c r="E1727" s="2326"/>
      <c r="F1727" s="1952"/>
      <c r="G1727" s="2157"/>
      <c r="H1727" s="2088" t="str">
        <f>IFERROR(VLOOKUP(F1727,[1]Trainingsarten!$A$9:$K$84,10,FALSE),"")</f>
        <v/>
      </c>
      <c r="I1727" s="2089" t="str">
        <f t="shared" si="325"/>
        <v/>
      </c>
      <c r="J1727" s="1973"/>
      <c r="K1727" s="2090" t="str">
        <f>IFERROR(VLOOKUP(F1727,[1]Trainingsarten!$A$9:$K$84,11,FALSE),"0")</f>
        <v>0</v>
      </c>
      <c r="L1727" s="2091"/>
      <c r="M1727" s="1973"/>
      <c r="N1727" s="1930" t="str">
        <f t="shared" si="347"/>
        <v/>
      </c>
      <c r="O1727" s="2092"/>
      <c r="P1727" s="2093" t="str">
        <f>IFERROR(VLOOKUP(F1727,[1]Trainingsarten!$A$9:$N$84,12,FALSE),"")</f>
        <v/>
      </c>
      <c r="Q1727" s="2094" t="s">
        <v>14</v>
      </c>
      <c r="R1727" s="2095" t="str">
        <f>IFERROR(VLOOKUP(F1727,[1]Trainingsarten!$A$9:$N$84,14,FALSE),"")</f>
        <v/>
      </c>
      <c r="S1727" s="1932" t="str">
        <f t="shared" si="331"/>
        <v/>
      </c>
      <c r="T1727" s="1922">
        <f t="shared" si="358"/>
        <v>21.561378414303956</v>
      </c>
      <c r="U1727" s="1922">
        <f t="shared" si="355"/>
        <v>25.13089740604649</v>
      </c>
      <c r="V1727" s="1922">
        <f t="shared" si="356"/>
        <v>0.58890463991252062</v>
      </c>
      <c r="W1727" s="2096">
        <f t="shared" si="343"/>
        <v>0.85796293168250692</v>
      </c>
      <c r="X1727" s="1987"/>
      <c r="Y1727" s="1988"/>
      <c r="AA1727" s="1990"/>
      <c r="AB1727" s="1991"/>
    </row>
    <row r="1728" spans="2:28" ht="16" thickBot="1" x14ac:dyDescent="0.25">
      <c r="B1728" s="1841">
        <f t="shared" ref="B1728" si="361">B1721+1</f>
        <v>37</v>
      </c>
      <c r="C1728" s="2050">
        <v>44816</v>
      </c>
      <c r="D1728" s="1843">
        <v>127</v>
      </c>
      <c r="E1728" s="2322" t="s">
        <v>40</v>
      </c>
      <c r="F1728" s="2051" t="s">
        <v>307</v>
      </c>
      <c r="G1728" s="2052">
        <v>4.7199074074074067E-2</v>
      </c>
      <c r="H1728" s="2053">
        <v>12.4</v>
      </c>
      <c r="I1728" s="2054">
        <f t="shared" si="325"/>
        <v>3.8063769414575861E-3</v>
      </c>
      <c r="J1728" s="2055">
        <v>138</v>
      </c>
      <c r="K1728" s="2056">
        <v>81</v>
      </c>
      <c r="L1728" s="2057">
        <v>225</v>
      </c>
      <c r="M1728" s="2055">
        <v>47</v>
      </c>
      <c r="N1728" s="1852">
        <f t="shared" si="347"/>
        <v>1.1044174289841115</v>
      </c>
      <c r="O1728" s="2058" t="s">
        <v>334</v>
      </c>
      <c r="P1728" s="1854">
        <f>IFERROR(VLOOKUP(F1728,[1]Trainingsarten!$A$9:$N$84,12,FALSE),"")</f>
        <v>205</v>
      </c>
      <c r="Q1728" s="1855" t="s">
        <v>14</v>
      </c>
      <c r="R1728" s="2059">
        <f>IFERROR(VLOOKUP(F1728,[1]Trainingsarten!$A$9:$N$84,14,FALSE),"")</f>
        <v>224.4</v>
      </c>
      <c r="S1728" s="1856">
        <f t="shared" si="331"/>
        <v>1.6304347826086956</v>
      </c>
      <c r="T1728" s="1843">
        <f t="shared" si="358"/>
        <v>30.052610069403393</v>
      </c>
      <c r="U1728" s="1843">
        <f t="shared" si="355"/>
        <v>26.461114134473956</v>
      </c>
      <c r="V1728" s="1843">
        <f t="shared" si="356"/>
        <v>3.5695189917425338</v>
      </c>
      <c r="W1728" s="2042">
        <f t="shared" si="343"/>
        <v>1.1357273135468766</v>
      </c>
      <c r="X1728" s="1987"/>
      <c r="Y1728" s="1988"/>
      <c r="AA1728" s="1990"/>
      <c r="AB1728" s="1991"/>
    </row>
    <row r="1729" spans="2:28" x14ac:dyDescent="0.2">
      <c r="B1729" s="1859" t="s">
        <v>26</v>
      </c>
      <c r="C1729" s="2060">
        <v>44817</v>
      </c>
      <c r="D1729" s="1989"/>
      <c r="E1729" s="2335"/>
      <c r="F1729" s="1993"/>
      <c r="G1729" s="2061"/>
      <c r="H1729" s="2062" t="str">
        <f>IFERROR(VLOOKUP(F1729,[1]Trainingsarten!$A$9:$K$84,10,FALSE),"")</f>
        <v/>
      </c>
      <c r="I1729" s="2063" t="str">
        <f t="shared" si="325"/>
        <v/>
      </c>
      <c r="J1729" s="2064"/>
      <c r="K1729" s="2065" t="str">
        <f>IFERROR(VLOOKUP(F1729,[1]Trainingsarten!$A$9:$K$84,11,FALSE),"0")</f>
        <v>0</v>
      </c>
      <c r="L1729" s="2066"/>
      <c r="M1729" s="2064"/>
      <c r="N1729" s="1919" t="str">
        <f t="shared" si="347"/>
        <v/>
      </c>
      <c r="O1729" s="2067"/>
      <c r="P1729" s="2068" t="str">
        <f>IFERROR(VLOOKUP(F1729,[1]Trainingsarten!$A$9:$N$84,12,FALSE),"")</f>
        <v/>
      </c>
      <c r="Q1729" s="2069" t="s">
        <v>14</v>
      </c>
      <c r="R1729" s="2070" t="str">
        <f>IFERROR(VLOOKUP(F1729,[1]Trainingsarten!$A$9:$N$84,14,FALSE),"")</f>
        <v/>
      </c>
      <c r="S1729" s="1991" t="str">
        <f t="shared" si="331"/>
        <v/>
      </c>
      <c r="T1729" s="1989">
        <f t="shared" si="358"/>
        <v>25.75938005948862</v>
      </c>
      <c r="U1729" s="1989">
        <f t="shared" si="355"/>
        <v>25.831087607462671</v>
      </c>
      <c r="V1729" s="1989">
        <f t="shared" si="356"/>
        <v>-3.5914959349294371</v>
      </c>
      <c r="W1729" s="2071">
        <f t="shared" si="343"/>
        <v>0.99722398262652578</v>
      </c>
      <c r="X1729" s="1987"/>
      <c r="Y1729" s="1988"/>
      <c r="AA1729" s="1990"/>
      <c r="AB1729" s="1991"/>
    </row>
    <row r="1730" spans="2:28" ht="16" thickBot="1" x14ac:dyDescent="0.25">
      <c r="B1730" s="33">
        <f t="shared" ref="B1730" si="362">SUM(H1728:H1734)</f>
        <v>29.15</v>
      </c>
      <c r="C1730" s="2060">
        <v>44818</v>
      </c>
      <c r="D1730" s="1989">
        <v>128</v>
      </c>
      <c r="E1730" s="2335" t="s">
        <v>40</v>
      </c>
      <c r="F1730" s="1993" t="s">
        <v>323</v>
      </c>
      <c r="G1730" s="2061">
        <v>2.8877314814814817E-2</v>
      </c>
      <c r="H1730" s="2062">
        <v>7.44</v>
      </c>
      <c r="I1730" s="2063">
        <f t="shared" si="325"/>
        <v>3.8813595181202711E-3</v>
      </c>
      <c r="J1730" s="2064">
        <v>141</v>
      </c>
      <c r="K1730" s="2065">
        <v>47</v>
      </c>
      <c r="L1730" s="2066">
        <v>221</v>
      </c>
      <c r="M1730" s="2064">
        <v>23</v>
      </c>
      <c r="N1730" s="1919">
        <f t="shared" si="347"/>
        <v>1.1061527042208315</v>
      </c>
      <c r="O1730" s="2067" t="s">
        <v>333</v>
      </c>
      <c r="P1730" s="2068">
        <f>IFERROR(VLOOKUP(F1730,[1]Trainingsarten!$A$9:$N$84,12,FALSE),"")</f>
        <v>205</v>
      </c>
      <c r="Q1730" s="2069" t="s">
        <v>14</v>
      </c>
      <c r="R1730" s="2070">
        <f>IFERROR(VLOOKUP(F1730,[1]Trainingsarten!$A$9:$N$84,14,FALSE),"")</f>
        <v>224.4</v>
      </c>
      <c r="S1730" s="1991">
        <f t="shared" si="331"/>
        <v>1.5673758865248226</v>
      </c>
      <c r="T1730" s="1989">
        <f t="shared" si="358"/>
        <v>28.793754336704531</v>
      </c>
      <c r="U1730" s="1989">
        <f t="shared" si="355"/>
        <v>26.335109331094511</v>
      </c>
      <c r="V1730" s="1989">
        <f t="shared" si="356"/>
        <v>7.1707547974050101E-2</v>
      </c>
      <c r="W1730" s="2071">
        <f t="shared" si="343"/>
        <v>1.0933599695637883</v>
      </c>
      <c r="X1730" s="1987"/>
      <c r="Y1730" s="1988"/>
      <c r="AA1730" s="1990"/>
      <c r="AB1730" s="1991"/>
    </row>
    <row r="1731" spans="2:28" x14ac:dyDescent="0.2">
      <c r="B1731" s="2072" t="s">
        <v>9</v>
      </c>
      <c r="C1731" s="2060">
        <v>44819</v>
      </c>
      <c r="D1731" s="1989"/>
      <c r="E1731" s="2335"/>
      <c r="F1731" s="1993"/>
      <c r="G1731" s="2061"/>
      <c r="H1731" s="2062" t="str">
        <f>IFERROR(VLOOKUP(F1731,[1]Trainingsarten!$A$9:$K$84,10,FALSE),"")</f>
        <v/>
      </c>
      <c r="I1731" s="2063" t="str">
        <f t="shared" si="325"/>
        <v/>
      </c>
      <c r="J1731" s="2064"/>
      <c r="K1731" s="2065" t="str">
        <f>IFERROR(VLOOKUP(F1731,[1]Trainingsarten!$A$9:$K$84,11,FALSE),"0")</f>
        <v>0</v>
      </c>
      <c r="L1731" s="2066"/>
      <c r="M1731" s="2064"/>
      <c r="N1731" s="1919" t="str">
        <f t="shared" si="347"/>
        <v/>
      </c>
      <c r="O1731" s="2067"/>
      <c r="P1731" s="2068" t="str">
        <f>IFERROR(VLOOKUP(F1731,[1]Trainingsarten!$A$9:$N$84,12,FALSE),"")</f>
        <v/>
      </c>
      <c r="Q1731" s="2069" t="s">
        <v>14</v>
      </c>
      <c r="R1731" s="2070" t="str">
        <f>IFERROR(VLOOKUP(F1731,[1]Trainingsarten!$A$9:$N$84,14,FALSE),"")</f>
        <v/>
      </c>
      <c r="S1731" s="1991" t="str">
        <f t="shared" si="331"/>
        <v/>
      </c>
      <c r="T1731" s="1989">
        <f t="shared" si="358"/>
        <v>24.680360860032454</v>
      </c>
      <c r="U1731" s="1989">
        <f t="shared" si="355"/>
        <v>25.708082918449403</v>
      </c>
      <c r="V1731" s="1989">
        <f t="shared" si="356"/>
        <v>-2.4586450056100198</v>
      </c>
      <c r="W1731" s="2071">
        <f t="shared" si="343"/>
        <v>0.96002338790966779</v>
      </c>
      <c r="X1731" s="1987"/>
      <c r="Y1731" s="1988"/>
      <c r="AA1731" s="1990"/>
      <c r="AB1731" s="1991"/>
    </row>
    <row r="1732" spans="2:28" ht="16" thickBot="1" x14ac:dyDescent="0.25">
      <c r="B1732" s="2073">
        <f t="shared" ref="B1732" si="363">SUM(K1728:K1734)</f>
        <v>194</v>
      </c>
      <c r="C1732" s="2060">
        <v>44820</v>
      </c>
      <c r="D1732" s="1989"/>
      <c r="E1732" s="2335"/>
      <c r="F1732" s="1993"/>
      <c r="G1732" s="2061"/>
      <c r="H1732" s="2062" t="str">
        <f>IFERROR(VLOOKUP(F1732,[1]Trainingsarten!$A$9:$K$84,10,FALSE),"")</f>
        <v/>
      </c>
      <c r="I1732" s="2063" t="str">
        <f t="shared" si="325"/>
        <v/>
      </c>
      <c r="J1732" s="2064"/>
      <c r="K1732" s="2065" t="str">
        <f>IFERROR(VLOOKUP(F1732,[1]Trainingsarten!$A$9:$K$84,11,FALSE),"0")</f>
        <v>0</v>
      </c>
      <c r="L1732" s="2066"/>
      <c r="M1732" s="2064"/>
      <c r="N1732" s="1919" t="str">
        <f t="shared" si="347"/>
        <v/>
      </c>
      <c r="O1732" s="2067"/>
      <c r="P1732" s="2068" t="str">
        <f>IFERROR(VLOOKUP(F1732,[1]Trainingsarten!$A$9:$N$84,12,FALSE),"")</f>
        <v/>
      </c>
      <c r="Q1732" s="2069" t="s">
        <v>14</v>
      </c>
      <c r="R1732" s="2070" t="str">
        <f>IFERROR(VLOOKUP(F1732,[1]Trainingsarten!$A$9:$N$84,14,FALSE),"")</f>
        <v/>
      </c>
      <c r="S1732" s="1991" t="str">
        <f t="shared" si="331"/>
        <v/>
      </c>
      <c r="T1732" s="1989">
        <f t="shared" si="358"/>
        <v>21.154595022884962</v>
      </c>
      <c r="U1732" s="1989">
        <f t="shared" si="355"/>
        <v>25.09598570610537</v>
      </c>
      <c r="V1732" s="1989">
        <f t="shared" si="356"/>
        <v>1.0277220584169484</v>
      </c>
      <c r="W1732" s="2071">
        <f t="shared" si="343"/>
        <v>0.84294736499385459</v>
      </c>
      <c r="X1732" s="1987"/>
      <c r="Y1732" s="1988"/>
      <c r="AA1732" s="1990"/>
      <c r="AB1732" s="1991"/>
    </row>
    <row r="1733" spans="2:28" x14ac:dyDescent="0.2">
      <c r="B1733" s="2074" t="s">
        <v>27</v>
      </c>
      <c r="C1733" s="2097">
        <v>44821</v>
      </c>
      <c r="D1733" s="60">
        <v>129</v>
      </c>
      <c r="E1733" s="2247" t="s">
        <v>40</v>
      </c>
      <c r="F1733" s="1993" t="s">
        <v>328</v>
      </c>
      <c r="G1733" s="2098">
        <v>3.2395833333333332E-2</v>
      </c>
      <c r="H1733" s="2099">
        <v>9.31</v>
      </c>
      <c r="I1733" s="2100">
        <f t="shared" si="325"/>
        <v>3.4796813462226995E-3</v>
      </c>
      <c r="J1733" s="545">
        <v>151</v>
      </c>
      <c r="K1733" s="2101">
        <v>66</v>
      </c>
      <c r="L1733" s="2102">
        <v>246</v>
      </c>
      <c r="M1733" s="545">
        <v>39</v>
      </c>
      <c r="N1733" s="69">
        <f t="shared" si="347"/>
        <v>1.1038587941068021</v>
      </c>
      <c r="O1733" s="2103" t="s">
        <v>334</v>
      </c>
      <c r="P1733" s="347">
        <f>IFERROR(VLOOKUP(F1733,[1]Trainingsarten!$A$9:$N$84,12,FALSE),"")</f>
        <v>229.68</v>
      </c>
      <c r="Q1733" s="72" t="s">
        <v>14</v>
      </c>
      <c r="R1733" s="2104">
        <f>IFERROR(VLOOKUP(F1733,[1]Trainingsarten!$A$9:$N$84,14,FALSE),"")</f>
        <v>247.95</v>
      </c>
      <c r="S1733" s="2012">
        <f t="shared" si="331"/>
        <v>1.6291390728476822</v>
      </c>
      <c r="T1733" s="60">
        <f t="shared" si="358"/>
        <v>27.56108144818711</v>
      </c>
      <c r="U1733" s="60">
        <f t="shared" si="355"/>
        <v>26.069890808340958</v>
      </c>
      <c r="V1733" s="60">
        <f t="shared" si="356"/>
        <v>3.9413906832204084</v>
      </c>
      <c r="W1733" s="350">
        <f t="shared" si="343"/>
        <v>1.057199727103155</v>
      </c>
      <c r="X1733" s="1987"/>
      <c r="Y1733" s="1988"/>
      <c r="AA1733" s="1990"/>
      <c r="AB1733" s="1991"/>
    </row>
    <row r="1734" spans="2:28" ht="16" thickBot="1" x14ac:dyDescent="0.25">
      <c r="B1734" s="2075">
        <f t="shared" ref="B1734" si="364">AVERAGE(W1728:W1734)</f>
        <v>1.0021078109798334</v>
      </c>
      <c r="C1734" s="2086">
        <v>44822</v>
      </c>
      <c r="D1734" s="1922"/>
      <c r="E1734" s="2326"/>
      <c r="F1734" s="1952"/>
      <c r="G1734" s="2087"/>
      <c r="H1734" s="2088" t="str">
        <f>IFERROR(VLOOKUP(F1734,[1]Trainingsarten!$A$9:$K$84,10,FALSE),"")</f>
        <v/>
      </c>
      <c r="I1734" s="2089" t="str">
        <f t="shared" si="325"/>
        <v/>
      </c>
      <c r="J1734" s="1973"/>
      <c r="K1734" s="2090" t="str">
        <f>IFERROR(VLOOKUP(F1734,[1]Trainingsarten!$A$9:$K$84,11,FALSE),"0")</f>
        <v>0</v>
      </c>
      <c r="L1734" s="2091"/>
      <c r="M1734" s="1973"/>
      <c r="N1734" s="1930" t="str">
        <f t="shared" si="347"/>
        <v/>
      </c>
      <c r="O1734" s="2092"/>
      <c r="P1734" s="2093" t="str">
        <f>IFERROR(VLOOKUP(F1734,[1]Trainingsarten!$A$9:$N$84,12,FALSE),"")</f>
        <v/>
      </c>
      <c r="Q1734" s="2094" t="s">
        <v>14</v>
      </c>
      <c r="R1734" s="2095" t="str">
        <f>IFERROR(VLOOKUP(F1734,[1]Trainingsarten!$A$9:$N$84,14,FALSE),"")</f>
        <v/>
      </c>
      <c r="S1734" s="1932" t="str">
        <f t="shared" si="331"/>
        <v/>
      </c>
      <c r="T1734" s="1922">
        <f t="shared" si="358"/>
        <v>23.623784098446095</v>
      </c>
      <c r="U1734" s="1922">
        <f t="shared" si="355"/>
        <v>25.449179122428077</v>
      </c>
      <c r="V1734" s="1922">
        <f t="shared" si="356"/>
        <v>-1.4911906398461525</v>
      </c>
      <c r="W1734" s="2096">
        <f t="shared" si="343"/>
        <v>0.92827293111496545</v>
      </c>
      <c r="X1734" s="1987"/>
      <c r="Y1734" s="1988"/>
      <c r="AA1734" s="1990"/>
      <c r="AB1734" s="1991"/>
    </row>
    <row r="1735" spans="2:28" ht="16" thickBot="1" x14ac:dyDescent="0.25">
      <c r="B1735" s="1841">
        <f t="shared" ref="B1735" si="365">B1728+1</f>
        <v>38</v>
      </c>
      <c r="C1735" s="2050">
        <v>44823</v>
      </c>
      <c r="D1735" s="1843"/>
      <c r="E1735" s="2322"/>
      <c r="F1735" s="2051"/>
      <c r="G1735" s="2052"/>
      <c r="H1735" s="2053" t="str">
        <f>IFERROR(VLOOKUP(F1735,[1]Trainingsarten!$A$9:$K$84,10,FALSE),"")</f>
        <v/>
      </c>
      <c r="I1735" s="2054" t="str">
        <f t="shared" si="325"/>
        <v/>
      </c>
      <c r="J1735" s="2055"/>
      <c r="K1735" s="2056" t="str">
        <f>IFERROR(VLOOKUP(F1735,[1]Trainingsarten!$A$9:$K$84,11,FALSE),"0")</f>
        <v>0</v>
      </c>
      <c r="L1735" s="2057"/>
      <c r="M1735" s="2055"/>
      <c r="N1735" s="1852" t="str">
        <f t="shared" si="347"/>
        <v/>
      </c>
      <c r="O1735" s="2058"/>
      <c r="P1735" s="1854" t="str">
        <f>IFERROR(VLOOKUP(F1735,[1]Trainingsarten!$A$9:$N$84,12,FALSE),"")</f>
        <v/>
      </c>
      <c r="Q1735" s="1855" t="s">
        <v>14</v>
      </c>
      <c r="R1735" s="2059" t="str">
        <f>IFERROR(VLOOKUP(F1735,[1]Trainingsarten!$A$9:$N$84,14,FALSE),"")</f>
        <v/>
      </c>
      <c r="S1735" s="1856" t="str">
        <f t="shared" si="331"/>
        <v/>
      </c>
      <c r="T1735" s="1843">
        <f t="shared" si="358"/>
        <v>20.24895779866808</v>
      </c>
      <c r="U1735" s="1843">
        <f t="shared" si="355"/>
        <v>24.843246286179792</v>
      </c>
      <c r="V1735" s="1843">
        <f t="shared" si="356"/>
        <v>1.8253950239819829</v>
      </c>
      <c r="W1735" s="2042">
        <f t="shared" si="343"/>
        <v>0.81506891512533541</v>
      </c>
      <c r="X1735" s="1987"/>
      <c r="Y1735" s="1988"/>
      <c r="AA1735" s="1990"/>
      <c r="AB1735" s="1991"/>
    </row>
    <row r="1736" spans="2:28" x14ac:dyDescent="0.2">
      <c r="B1736" s="1859" t="s">
        <v>26</v>
      </c>
      <c r="C1736" s="2060">
        <v>44824</v>
      </c>
      <c r="D1736" s="1989"/>
      <c r="E1736" s="2335"/>
      <c r="F1736" s="1993"/>
      <c r="G1736" s="2061"/>
      <c r="H1736" s="2062" t="str">
        <f>IFERROR(VLOOKUP(F1736,[1]Trainingsarten!$A$9:$K$84,10,FALSE),"")</f>
        <v/>
      </c>
      <c r="I1736" s="2063" t="str">
        <f t="shared" si="325"/>
        <v/>
      </c>
      <c r="J1736" s="2064"/>
      <c r="K1736" s="2065" t="str">
        <f>IFERROR(VLOOKUP(F1736,[1]Trainingsarten!$A$9:$K$84,11,FALSE),"0")</f>
        <v>0</v>
      </c>
      <c r="L1736" s="2066"/>
      <c r="M1736" s="2064"/>
      <c r="N1736" s="1919" t="str">
        <f t="shared" si="347"/>
        <v/>
      </c>
      <c r="O1736" s="2067"/>
      <c r="P1736" s="2068" t="str">
        <f>IFERROR(VLOOKUP(F1736,[1]Trainingsarten!$A$9:$N$84,12,FALSE),"")</f>
        <v/>
      </c>
      <c r="Q1736" s="2069" t="s">
        <v>14</v>
      </c>
      <c r="R1736" s="2070" t="str">
        <f>IFERROR(VLOOKUP(F1736,[1]Trainingsarten!$A$9:$N$84,14,FALSE),"")</f>
        <v/>
      </c>
      <c r="S1736" s="1991" t="str">
        <f t="shared" si="331"/>
        <v/>
      </c>
      <c r="T1736" s="1989">
        <f t="shared" si="358"/>
        <v>17.356249541715496</v>
      </c>
      <c r="U1736" s="1989">
        <f t="shared" si="355"/>
        <v>24.251740422223129</v>
      </c>
      <c r="V1736" s="1989">
        <f t="shared" si="356"/>
        <v>4.5942884875117116</v>
      </c>
      <c r="W1736" s="2071">
        <f t="shared" si="343"/>
        <v>0.71567026693931879</v>
      </c>
      <c r="X1736" s="1987"/>
      <c r="Y1736" s="1988"/>
      <c r="AA1736" s="1990"/>
      <c r="AB1736" s="1991"/>
    </row>
    <row r="1737" spans="2:28" ht="16" thickBot="1" x14ac:dyDescent="0.25">
      <c r="B1737" s="33">
        <f t="shared" ref="B1737" si="366">SUM(H1735:H1741)</f>
        <v>10.6</v>
      </c>
      <c r="C1737" s="2060">
        <v>44825</v>
      </c>
      <c r="D1737" s="1989"/>
      <c r="E1737" s="2335"/>
      <c r="F1737" s="1993"/>
      <c r="G1737" s="2061"/>
      <c r="H1737" s="2062" t="str">
        <f>IFERROR(VLOOKUP(F1737,[1]Trainingsarten!$A$9:$K$84,10,FALSE),"")</f>
        <v/>
      </c>
      <c r="I1737" s="2063" t="str">
        <f t="shared" si="325"/>
        <v/>
      </c>
      <c r="J1737" s="2064"/>
      <c r="K1737" s="2065" t="str">
        <f>IFERROR(VLOOKUP(F1737,[1]Trainingsarten!$A$9:$K$84,11,FALSE),"0")</f>
        <v>0</v>
      </c>
      <c r="L1737" s="2066"/>
      <c r="M1737" s="2064"/>
      <c r="N1737" s="1919" t="str">
        <f t="shared" si="347"/>
        <v/>
      </c>
      <c r="O1737" s="2067"/>
      <c r="P1737" s="2068" t="str">
        <f>IFERROR(VLOOKUP(F1737,[1]Trainingsarten!$A$9:$N$84,12,FALSE),"")</f>
        <v/>
      </c>
      <c r="Q1737" s="2069" t="s">
        <v>14</v>
      </c>
      <c r="R1737" s="2070" t="str">
        <f>IFERROR(VLOOKUP(F1737,[1]Trainingsarten!$A$9:$N$84,14,FALSE),"")</f>
        <v/>
      </c>
      <c r="S1737" s="1991" t="str">
        <f t="shared" si="331"/>
        <v/>
      </c>
      <c r="T1737" s="1989">
        <f t="shared" si="358"/>
        <v>14.876785321470425</v>
      </c>
      <c r="U1737" s="1989">
        <f t="shared" si="355"/>
        <v>23.674318031217815</v>
      </c>
      <c r="V1737" s="1989">
        <f t="shared" si="356"/>
        <v>6.8954908805076336</v>
      </c>
      <c r="W1737" s="2071">
        <f t="shared" si="343"/>
        <v>0.62839340511745079</v>
      </c>
      <c r="X1737" s="1987"/>
      <c r="Y1737" s="1988"/>
      <c r="AA1737" s="1990"/>
      <c r="AB1737" s="1991"/>
    </row>
    <row r="1738" spans="2:28" x14ac:dyDescent="0.2">
      <c r="B1738" s="2072" t="s">
        <v>9</v>
      </c>
      <c r="C1738" s="2060">
        <v>44826</v>
      </c>
      <c r="D1738" s="1989"/>
      <c r="E1738" s="2335"/>
      <c r="F1738" s="1993"/>
      <c r="G1738" s="2061"/>
      <c r="H1738" s="2062" t="str">
        <f>IFERROR(VLOOKUP(F1738,[1]Trainingsarten!$A$9:$K$84,10,FALSE),"")</f>
        <v/>
      </c>
      <c r="I1738" s="2063" t="str">
        <f t="shared" si="325"/>
        <v/>
      </c>
      <c r="J1738" s="2064"/>
      <c r="K1738" s="2065" t="str">
        <f>IFERROR(VLOOKUP(F1738,[1]Trainingsarten!$A$9:$K$84,11,FALSE),"0")</f>
        <v>0</v>
      </c>
      <c r="L1738" s="2066"/>
      <c r="M1738" s="2064"/>
      <c r="N1738" s="1919" t="str">
        <f t="shared" si="347"/>
        <v/>
      </c>
      <c r="O1738" s="2067"/>
      <c r="P1738" s="2068" t="str">
        <f>IFERROR(VLOOKUP(F1738,[1]Trainingsarten!$A$9:$N$84,12,FALSE),"")</f>
        <v/>
      </c>
      <c r="Q1738" s="2069" t="s">
        <v>14</v>
      </c>
      <c r="R1738" s="2070" t="str">
        <f>IFERROR(VLOOKUP(F1738,[1]Trainingsarten!$A$9:$N$84,14,FALSE),"")</f>
        <v/>
      </c>
      <c r="S1738" s="1991" t="str">
        <f t="shared" si="331"/>
        <v/>
      </c>
      <c r="T1738" s="1989">
        <f t="shared" si="358"/>
        <v>12.751530275546079</v>
      </c>
      <c r="U1738" s="1989">
        <f t="shared" si="355"/>
        <v>23.110643792379296</v>
      </c>
      <c r="V1738" s="1989">
        <f t="shared" si="356"/>
        <v>8.7975327097473901</v>
      </c>
      <c r="W1738" s="2071">
        <f t="shared" si="343"/>
        <v>0.55176006302995673</v>
      </c>
      <c r="X1738" s="1987"/>
      <c r="Y1738" s="1988"/>
      <c r="AA1738" s="1990"/>
      <c r="AB1738" s="1991"/>
    </row>
    <row r="1739" spans="2:28" ht="16" thickBot="1" x14ac:dyDescent="0.25">
      <c r="B1739" s="2073">
        <f t="shared" ref="B1739" si="367">SUM(K1735:K1741)</f>
        <v>59</v>
      </c>
      <c r="C1739" s="2060">
        <v>44827</v>
      </c>
      <c r="D1739" s="1989"/>
      <c r="E1739" s="2335"/>
      <c r="F1739" s="1993"/>
      <c r="G1739" s="2061"/>
      <c r="H1739" s="2062" t="str">
        <f>IFERROR(VLOOKUP(F1739,[1]Trainingsarten!$A$9:$K$84,10,FALSE),"")</f>
        <v/>
      </c>
      <c r="I1739" s="2063" t="str">
        <f t="shared" si="325"/>
        <v/>
      </c>
      <c r="J1739" s="2064"/>
      <c r="K1739" s="2065" t="str">
        <f>IFERROR(VLOOKUP(F1739,[1]Trainingsarten!$A$9:$K$84,11,FALSE),"0")</f>
        <v>0</v>
      </c>
      <c r="L1739" s="2066"/>
      <c r="M1739" s="2064"/>
      <c r="N1739" s="1919" t="str">
        <f t="shared" si="347"/>
        <v/>
      </c>
      <c r="O1739" s="2067"/>
      <c r="P1739" s="2068" t="str">
        <f>IFERROR(VLOOKUP(F1739,[1]Trainingsarten!$A$9:$N$84,12,FALSE),"")</f>
        <v/>
      </c>
      <c r="Q1739" s="2069" t="s">
        <v>14</v>
      </c>
      <c r="R1739" s="2070" t="str">
        <f>IFERROR(VLOOKUP(F1739,[1]Trainingsarten!$A$9:$N$84,14,FALSE),"")</f>
        <v/>
      </c>
      <c r="S1739" s="1991" t="str">
        <f t="shared" si="331"/>
        <v/>
      </c>
      <c r="T1739" s="1989">
        <f t="shared" si="358"/>
        <v>10.929883093325211</v>
      </c>
      <c r="U1739" s="1989">
        <f t="shared" si="355"/>
        <v>22.560390368751218</v>
      </c>
      <c r="V1739" s="1989">
        <f t="shared" si="356"/>
        <v>10.359113516833217</v>
      </c>
      <c r="W1739" s="2071">
        <f t="shared" si="343"/>
        <v>0.48447225046532788</v>
      </c>
      <c r="X1739" s="1987"/>
      <c r="Y1739" s="1988"/>
      <c r="AA1739" s="1990"/>
      <c r="AB1739" s="1991"/>
    </row>
    <row r="1740" spans="2:28" x14ac:dyDescent="0.2">
      <c r="B1740" s="2074" t="s">
        <v>27</v>
      </c>
      <c r="C1740" s="2097">
        <v>44828</v>
      </c>
      <c r="D1740" s="60"/>
      <c r="E1740" s="2247"/>
      <c r="F1740" s="1993"/>
      <c r="G1740" s="2098"/>
      <c r="H1740" s="2062" t="str">
        <f>IFERROR(VLOOKUP(F1740,[1]Trainingsarten!$A$9:$K$84,10,FALSE),"")</f>
        <v/>
      </c>
      <c r="I1740" s="2063" t="str">
        <f t="shared" ref="I1740:I1803" si="368">IFERROR(G1740/H1740,"")</f>
        <v/>
      </c>
      <c r="J1740" s="2064"/>
      <c r="K1740" s="2065" t="str">
        <f>IFERROR(VLOOKUP(F1740,[1]Trainingsarten!$A$9:$K$84,11,FALSE),"0")</f>
        <v>0</v>
      </c>
      <c r="L1740" s="2102"/>
      <c r="M1740" s="545"/>
      <c r="N1740" s="69" t="str">
        <f t="shared" si="347"/>
        <v/>
      </c>
      <c r="O1740" s="2103"/>
      <c r="P1740" s="347" t="str">
        <f>IFERROR(VLOOKUP(F1740,[1]Trainingsarten!$A$9:$N$84,12,FALSE),"")</f>
        <v/>
      </c>
      <c r="Q1740" s="72" t="s">
        <v>14</v>
      </c>
      <c r="R1740" s="2104" t="str">
        <f>IFERROR(VLOOKUP(F1740,[1]Trainingsarten!$A$9:$N$84,14,FALSE),"")</f>
        <v/>
      </c>
      <c r="S1740" s="2012" t="str">
        <f t="shared" si="331"/>
        <v/>
      </c>
      <c r="T1740" s="60">
        <f t="shared" si="358"/>
        <v>9.3684712228501805</v>
      </c>
      <c r="U1740" s="60">
        <f t="shared" si="355"/>
        <v>22.023238217114283</v>
      </c>
      <c r="V1740" s="60">
        <f t="shared" si="356"/>
        <v>11.630507275426007</v>
      </c>
      <c r="W1740" s="350">
        <f t="shared" si="343"/>
        <v>0.42539026870126351</v>
      </c>
      <c r="X1740" s="1987"/>
      <c r="Y1740" s="1988"/>
      <c r="AA1740" s="1990"/>
      <c r="AB1740" s="1991"/>
    </row>
    <row r="1741" spans="2:28" ht="16" thickBot="1" x14ac:dyDescent="0.25">
      <c r="B1741" s="2075">
        <f t="shared" ref="B1741" si="369">AVERAGE(W1735:W1741)</f>
        <v>0.61990872868272617</v>
      </c>
      <c r="C1741" s="2086">
        <v>44829</v>
      </c>
      <c r="D1741" s="1922">
        <v>130</v>
      </c>
      <c r="E1741" s="2326" t="s">
        <v>288</v>
      </c>
      <c r="F1741" s="1952" t="s">
        <v>283</v>
      </c>
      <c r="G1741" s="2087">
        <v>4.387731481481482E-2</v>
      </c>
      <c r="H1741" s="2088">
        <v>10.6</v>
      </c>
      <c r="I1741" s="2089">
        <f t="shared" si="368"/>
        <v>4.1393693221523416E-3</v>
      </c>
      <c r="J1741" s="1973">
        <v>134</v>
      </c>
      <c r="K1741" s="2090">
        <v>59</v>
      </c>
      <c r="L1741" s="2091">
        <v>201</v>
      </c>
      <c r="M1741" s="1973">
        <v>32</v>
      </c>
      <c r="N1741" s="1930">
        <f t="shared" si="347"/>
        <v>1.0729245283018871</v>
      </c>
      <c r="O1741" s="2092" t="s">
        <v>334</v>
      </c>
      <c r="P1741" s="2093">
        <f>IFERROR(VLOOKUP(F1741,[1]Trainingsarten!$A$9:$N$84,12,FALSE),"")</f>
        <v>205</v>
      </c>
      <c r="Q1741" s="2094" t="s">
        <v>14</v>
      </c>
      <c r="R1741" s="2095">
        <f>IFERROR(VLOOKUP(F1741,[1]Trainingsarten!$A$9:$N$84,14,FALSE),"")</f>
        <v>224.4</v>
      </c>
      <c r="S1741" s="1932">
        <f t="shared" si="331"/>
        <v>1.5</v>
      </c>
      <c r="T1741" s="1922">
        <f t="shared" si="358"/>
        <v>16.458689619585869</v>
      </c>
      <c r="U1741" s="1922">
        <f t="shared" si="355"/>
        <v>22.90363730718299</v>
      </c>
      <c r="V1741" s="1922">
        <f t="shared" si="356"/>
        <v>12.654766994264103</v>
      </c>
      <c r="W1741" s="2096">
        <f t="shared" si="343"/>
        <v>0.71860593140042994</v>
      </c>
      <c r="X1741" s="1987"/>
      <c r="Y1741" s="1988"/>
      <c r="AA1741" s="1990"/>
      <c r="AB1741" s="1991"/>
    </row>
    <row r="1742" spans="2:28" ht="16" thickBot="1" x14ac:dyDescent="0.25">
      <c r="B1742" s="1841">
        <f t="shared" ref="B1742" si="370">B1735+1</f>
        <v>39</v>
      </c>
      <c r="C1742" s="2050">
        <v>44830</v>
      </c>
      <c r="D1742" s="1843"/>
      <c r="E1742" s="2322"/>
      <c r="F1742" s="2051"/>
      <c r="G1742" s="2052"/>
      <c r="H1742" s="2053" t="str">
        <f>IFERROR(VLOOKUP(F1742,[1]Trainingsarten!$A$9:$K$84,10,FALSE),"")</f>
        <v/>
      </c>
      <c r="I1742" s="2054" t="str">
        <f t="shared" si="368"/>
        <v/>
      </c>
      <c r="J1742" s="2055"/>
      <c r="K1742" s="2056" t="str">
        <f>IFERROR(VLOOKUP(F1742,[1]Trainingsarten!$A$9:$K$84,11,FALSE),"0")</f>
        <v>0</v>
      </c>
      <c r="L1742" s="2057"/>
      <c r="M1742" s="2055"/>
      <c r="N1742" s="1852" t="str">
        <f t="shared" si="347"/>
        <v/>
      </c>
      <c r="O1742" s="2058"/>
      <c r="P1742" s="1854" t="str">
        <f>IFERROR(VLOOKUP(F1742,[1]Trainingsarten!$A$9:$N$84,12,FALSE),"")</f>
        <v/>
      </c>
      <c r="Q1742" s="1855" t="s">
        <v>14</v>
      </c>
      <c r="R1742" s="2059" t="str">
        <f>IFERROR(VLOOKUP(F1742,[1]Trainingsarten!$A$9:$N$84,14,FALSE),"")</f>
        <v/>
      </c>
      <c r="S1742" s="1856" t="str">
        <f t="shared" si="331"/>
        <v/>
      </c>
      <c r="T1742" s="1843">
        <f t="shared" si="358"/>
        <v>14.107448245359315</v>
      </c>
      <c r="U1742" s="1843">
        <f t="shared" si="355"/>
        <v>22.358312609392918</v>
      </c>
      <c r="V1742" s="1843">
        <f t="shared" si="356"/>
        <v>6.4449476875971214</v>
      </c>
      <c r="W1742" s="2042">
        <f t="shared" si="343"/>
        <v>0.63097106171745065</v>
      </c>
      <c r="X1742" s="1987"/>
      <c r="Y1742" s="1988"/>
      <c r="AA1742" s="1990"/>
      <c r="AB1742" s="1991"/>
    </row>
    <row r="1743" spans="2:28" x14ac:dyDescent="0.2">
      <c r="B1743" s="1859" t="s">
        <v>26</v>
      </c>
      <c r="C1743" s="2060">
        <v>44831</v>
      </c>
      <c r="D1743" s="1989">
        <v>131</v>
      </c>
      <c r="E1743" s="2335" t="s">
        <v>40</v>
      </c>
      <c r="F1743" s="1993" t="s">
        <v>323</v>
      </c>
      <c r="G1743" s="2061">
        <v>2.3495370370370371E-2</v>
      </c>
      <c r="H1743" s="2062">
        <v>6.26</v>
      </c>
      <c r="I1743" s="2063">
        <f t="shared" si="368"/>
        <v>3.7532540527748198E-3</v>
      </c>
      <c r="J1743" s="2064">
        <v>140</v>
      </c>
      <c r="K1743" s="2065">
        <v>40</v>
      </c>
      <c r="L1743" s="2066">
        <v>226</v>
      </c>
      <c r="M1743" s="2064">
        <v>19</v>
      </c>
      <c r="N1743" s="1919">
        <f t="shared" si="347"/>
        <v>1.0938438796433172</v>
      </c>
      <c r="O1743" s="2067" t="s">
        <v>334</v>
      </c>
      <c r="P1743" s="2068">
        <f>IFERROR(VLOOKUP(F1743,[1]Trainingsarten!$A$9:$N$84,12,FALSE),"")</f>
        <v>205</v>
      </c>
      <c r="Q1743" s="2069" t="s">
        <v>14</v>
      </c>
      <c r="R1743" s="2070">
        <f>IFERROR(VLOOKUP(F1743,[1]Trainingsarten!$A$9:$N$84,14,FALSE),"")</f>
        <v>224.4</v>
      </c>
      <c r="S1743" s="1991">
        <f t="shared" si="331"/>
        <v>1.6142857142857143</v>
      </c>
      <c r="T1743" s="1989">
        <f t="shared" si="358"/>
        <v>17.806384210307986</v>
      </c>
      <c r="U1743" s="1989">
        <f t="shared" si="355"/>
        <v>22.778352785359754</v>
      </c>
      <c r="V1743" s="1989">
        <f t="shared" si="356"/>
        <v>8.2508643640336032</v>
      </c>
      <c r="W1743" s="2071">
        <f t="shared" si="343"/>
        <v>0.78172396301424463</v>
      </c>
      <c r="X1743" s="1987"/>
      <c r="Y1743" s="1988"/>
      <c r="AA1743" s="1990"/>
      <c r="AB1743" s="1991"/>
    </row>
    <row r="1744" spans="2:28" ht="16" thickBot="1" x14ac:dyDescent="0.25">
      <c r="B1744" s="33">
        <f t="shared" ref="B1744" si="371">SUM(H1742:H1748)</f>
        <v>20.560000000000002</v>
      </c>
      <c r="C1744" s="2060">
        <v>44832</v>
      </c>
      <c r="D1744" s="1989"/>
      <c r="E1744" s="2335"/>
      <c r="F1744" s="1993"/>
      <c r="G1744" s="2061"/>
      <c r="H1744" s="2062" t="str">
        <f>IFERROR(VLOOKUP(F1744,[1]Trainingsarten!$A$9:$K$84,10,FALSE),"")</f>
        <v/>
      </c>
      <c r="I1744" s="2063" t="str">
        <f t="shared" si="368"/>
        <v/>
      </c>
      <c r="J1744" s="2064"/>
      <c r="K1744" s="2065" t="str">
        <f>IFERROR(VLOOKUP(F1744,[1]Trainingsarten!$A$9:$K$84,11,FALSE),"0")</f>
        <v>0</v>
      </c>
      <c r="L1744" s="2066"/>
      <c r="M1744" s="2064"/>
      <c r="N1744" s="1919" t="str">
        <f t="shared" si="347"/>
        <v/>
      </c>
      <c r="O1744" s="2067"/>
      <c r="P1744" s="2068" t="str">
        <f>IFERROR(VLOOKUP(F1744,[1]Trainingsarten!$A$9:$N$84,12,FALSE),"")</f>
        <v/>
      </c>
      <c r="Q1744" s="2069" t="s">
        <v>14</v>
      </c>
      <c r="R1744" s="2070" t="str">
        <f>IFERROR(VLOOKUP(F1744,[1]Trainingsarten!$A$9:$N$84,14,FALSE),"")</f>
        <v/>
      </c>
      <c r="S1744" s="1991" t="str">
        <f t="shared" si="331"/>
        <v/>
      </c>
      <c r="T1744" s="1989">
        <f t="shared" si="358"/>
        <v>15.262615037406846</v>
      </c>
      <c r="U1744" s="1989">
        <f t="shared" si="355"/>
        <v>22.236011052374998</v>
      </c>
      <c r="V1744" s="1989">
        <f t="shared" si="356"/>
        <v>4.9719685750517684</v>
      </c>
      <c r="W1744" s="2071">
        <f t="shared" si="343"/>
        <v>0.68639177240275151</v>
      </c>
      <c r="X1744" s="1987"/>
      <c r="Y1744" s="1988"/>
      <c r="AA1744" s="1990"/>
      <c r="AB1744" s="1991"/>
    </row>
    <row r="1745" spans="2:28" x14ac:dyDescent="0.2">
      <c r="B1745" s="2072" t="s">
        <v>9</v>
      </c>
      <c r="C1745" s="2060">
        <v>44833</v>
      </c>
      <c r="D1745" s="1989"/>
      <c r="E1745" s="2335"/>
      <c r="F1745" s="1993"/>
      <c r="G1745" s="2061"/>
      <c r="H1745" s="2062" t="str">
        <f>IFERROR(VLOOKUP(F1745,[1]Trainingsarten!$A$9:$K$84,10,FALSE),"")</f>
        <v/>
      </c>
      <c r="I1745" s="2063" t="str">
        <f t="shared" si="368"/>
        <v/>
      </c>
      <c r="J1745" s="2064"/>
      <c r="K1745" s="2065" t="str">
        <f>IFERROR(VLOOKUP(F1745,[1]Trainingsarten!$A$9:$K$84,11,FALSE),"0")</f>
        <v>0</v>
      </c>
      <c r="L1745" s="2066"/>
      <c r="M1745" s="2064"/>
      <c r="N1745" s="1919" t="str">
        <f t="shared" si="347"/>
        <v/>
      </c>
      <c r="O1745" s="2067"/>
      <c r="P1745" s="2068" t="str">
        <f>IFERROR(VLOOKUP(F1745,[1]Trainingsarten!$A$9:$N$84,12,FALSE),"")</f>
        <v/>
      </c>
      <c r="Q1745" s="2069" t="s">
        <v>14</v>
      </c>
      <c r="R1745" s="2070" t="str">
        <f>IFERROR(VLOOKUP(F1745,[1]Trainingsarten!$A$9:$N$84,14,FALSE),"")</f>
        <v/>
      </c>
      <c r="S1745" s="1991" t="str">
        <f t="shared" si="331"/>
        <v/>
      </c>
      <c r="T1745" s="1989">
        <f t="shared" si="358"/>
        <v>13.082241460634439</v>
      </c>
      <c r="U1745" s="1989">
        <f t="shared" si="355"/>
        <v>21.70658221779464</v>
      </c>
      <c r="V1745" s="1989">
        <f t="shared" si="356"/>
        <v>6.9733960149681522</v>
      </c>
      <c r="W1745" s="2071">
        <f t="shared" si="343"/>
        <v>0.60268545869509882</v>
      </c>
      <c r="X1745" s="1987"/>
      <c r="Y1745" s="1988"/>
      <c r="AA1745" s="1990"/>
      <c r="AB1745" s="1991"/>
    </row>
    <row r="1746" spans="2:28" ht="16" thickBot="1" x14ac:dyDescent="0.25">
      <c r="B1746" s="2073">
        <f t="shared" ref="B1746" si="372">SUM(K1742:K1748)</f>
        <v>126</v>
      </c>
      <c r="C1746" s="2060">
        <v>44834</v>
      </c>
      <c r="D1746" s="1989"/>
      <c r="E1746" s="2335"/>
      <c r="F1746" s="1993"/>
      <c r="G1746" s="2061"/>
      <c r="H1746" s="2062" t="str">
        <f>IFERROR(VLOOKUP(F1746,[1]Trainingsarten!$A$9:$K$84,10,FALSE),"")</f>
        <v/>
      </c>
      <c r="I1746" s="2063" t="str">
        <f t="shared" si="368"/>
        <v/>
      </c>
      <c r="J1746" s="2064"/>
      <c r="K1746" s="2065" t="str">
        <f>IFERROR(VLOOKUP(F1746,[1]Trainingsarten!$A$9:$K$84,11,FALSE),"0")</f>
        <v>0</v>
      </c>
      <c r="L1746" s="2066"/>
      <c r="M1746" s="2064"/>
      <c r="N1746" s="1919" t="str">
        <f t="shared" si="347"/>
        <v/>
      </c>
      <c r="O1746" s="2067"/>
      <c r="P1746" s="2068" t="str">
        <f>IFERROR(VLOOKUP(F1746,[1]Trainingsarten!$A$9:$N$84,12,FALSE),"")</f>
        <v/>
      </c>
      <c r="Q1746" s="2069" t="s">
        <v>14</v>
      </c>
      <c r="R1746" s="2070" t="str">
        <f>IFERROR(VLOOKUP(F1746,[1]Trainingsarten!$A$9:$N$84,14,FALSE),"")</f>
        <v/>
      </c>
      <c r="S1746" s="1991" t="str">
        <f t="shared" si="331"/>
        <v/>
      </c>
      <c r="T1746" s="1989">
        <f t="shared" si="358"/>
        <v>11.213349823400948</v>
      </c>
      <c r="U1746" s="1989">
        <f t="shared" si="355"/>
        <v>21.189758831656672</v>
      </c>
      <c r="V1746" s="1989">
        <f t="shared" si="356"/>
        <v>8.6243407571602013</v>
      </c>
      <c r="W1746" s="2071">
        <f t="shared" si="343"/>
        <v>0.52918723202496487</v>
      </c>
      <c r="X1746" s="1987"/>
      <c r="Y1746" s="1988"/>
      <c r="AA1746" s="1990"/>
      <c r="AB1746" s="1991"/>
    </row>
    <row r="1747" spans="2:28" x14ac:dyDescent="0.2">
      <c r="B1747" s="2074" t="s">
        <v>27</v>
      </c>
      <c r="C1747" s="2097">
        <v>44835</v>
      </c>
      <c r="D1747" s="60">
        <v>132</v>
      </c>
      <c r="E1747" s="2247" t="s">
        <v>40</v>
      </c>
      <c r="F1747" s="2116" t="s">
        <v>309</v>
      </c>
      <c r="G1747" s="2098">
        <v>5.6643518518518517E-2</v>
      </c>
      <c r="H1747" s="2099">
        <v>14.3</v>
      </c>
      <c r="I1747" s="2100">
        <f t="shared" si="368"/>
        <v>3.9610852110852105E-3</v>
      </c>
      <c r="J1747" s="545">
        <v>138</v>
      </c>
      <c r="K1747" s="2101">
        <v>86</v>
      </c>
      <c r="L1747" s="2102">
        <v>211</v>
      </c>
      <c r="M1747" s="545">
        <v>55</v>
      </c>
      <c r="N1747" s="69">
        <f t="shared" si="347"/>
        <v>1.077793549733848</v>
      </c>
      <c r="O1747" s="2103" t="s">
        <v>329</v>
      </c>
      <c r="P1747" s="347">
        <f>IFERROR(VLOOKUP(F1747,[1]Trainingsarten!$A$9:$N$84,12,FALSE),"")</f>
        <v>205</v>
      </c>
      <c r="Q1747" s="72" t="s">
        <v>14</v>
      </c>
      <c r="R1747" s="2104">
        <f>IFERROR(VLOOKUP(F1747,[1]Trainingsarten!$A$9:$N$84,14,FALSE),"")</f>
        <v>224.4</v>
      </c>
      <c r="S1747" s="2012">
        <f t="shared" si="331"/>
        <v>1.5289855072463767</v>
      </c>
      <c r="T1747" s="60">
        <f t="shared" si="358"/>
        <v>21.897156991486526</v>
      </c>
      <c r="U1747" s="60">
        <f t="shared" si="355"/>
        <v>22.732859811855324</v>
      </c>
      <c r="V1747" s="60">
        <f t="shared" si="356"/>
        <v>9.9764090082557235</v>
      </c>
      <c r="W1747" s="350">
        <f t="shared" si="343"/>
        <v>0.96323811314170982</v>
      </c>
      <c r="X1747" s="1987"/>
      <c r="Y1747" s="1988"/>
      <c r="AA1747" s="1990"/>
      <c r="AB1747" s="1991"/>
    </row>
    <row r="1748" spans="2:28" ht="16" thickBot="1" x14ac:dyDescent="0.25">
      <c r="B1748" s="2075">
        <f t="shared" ref="B1748" si="373">AVERAGE(W1742:W1748)</f>
        <v>0.71999537879423914</v>
      </c>
      <c r="C1748" s="2086">
        <v>44836</v>
      </c>
      <c r="D1748" s="1922"/>
      <c r="E1748" s="2326"/>
      <c r="F1748" s="1952"/>
      <c r="G1748" s="2087"/>
      <c r="H1748" s="2088" t="str">
        <f>IFERROR(VLOOKUP(F1748,[1]Trainingsarten!$A$9:$K$84,10,FALSE),"")</f>
        <v/>
      </c>
      <c r="I1748" s="2089" t="str">
        <f t="shared" si="368"/>
        <v/>
      </c>
      <c r="J1748" s="1973"/>
      <c r="K1748" s="2090" t="str">
        <f>IFERROR(VLOOKUP(F1748,[1]Trainingsarten!$A$9:$K$84,11,FALSE),"0")</f>
        <v>0</v>
      </c>
      <c r="L1748" s="2091"/>
      <c r="M1748" s="1973"/>
      <c r="N1748" s="1930" t="str">
        <f t="shared" si="347"/>
        <v/>
      </c>
      <c r="O1748" s="2092"/>
      <c r="P1748" s="2093" t="str">
        <f>IFERROR(VLOOKUP(F1748,[1]Trainingsarten!$A$9:$N$84,12,FALSE),"")</f>
        <v/>
      </c>
      <c r="Q1748" s="2094" t="s">
        <v>14</v>
      </c>
      <c r="R1748" s="2095" t="str">
        <f>IFERROR(VLOOKUP(F1748,[1]Trainingsarten!$A$9:$N$84,14,FALSE),"")</f>
        <v/>
      </c>
      <c r="S1748" s="1932" t="str">
        <f t="shared" si="331"/>
        <v/>
      </c>
      <c r="T1748" s="1922">
        <f t="shared" si="358"/>
        <v>18.768991706988452</v>
      </c>
      <c r="U1748" s="1922">
        <f t="shared" si="355"/>
        <v>22.191601244906387</v>
      </c>
      <c r="V1748" s="1922">
        <f t="shared" si="356"/>
        <v>0.83570282036879817</v>
      </c>
      <c r="W1748" s="2096">
        <f t="shared" si="343"/>
        <v>0.84577005056345256</v>
      </c>
      <c r="X1748" s="1987"/>
      <c r="Y1748" s="1988"/>
      <c r="AA1748" s="1990"/>
      <c r="AB1748" s="1991"/>
    </row>
    <row r="1749" spans="2:28" ht="16" thickBot="1" x14ac:dyDescent="0.25">
      <c r="B1749" s="1841">
        <f t="shared" ref="B1749" si="374">B1742+1</f>
        <v>40</v>
      </c>
      <c r="C1749" s="2050">
        <v>44837</v>
      </c>
      <c r="D1749" s="1843"/>
      <c r="E1749" s="2322"/>
      <c r="F1749" s="2051"/>
      <c r="G1749" s="2052"/>
      <c r="H1749" s="2053" t="str">
        <f>IFERROR(VLOOKUP(F1749,[1]Trainingsarten!$A$9:$K$84,10,FALSE),"")</f>
        <v/>
      </c>
      <c r="I1749" s="2054" t="str">
        <f t="shared" si="368"/>
        <v/>
      </c>
      <c r="J1749" s="2055"/>
      <c r="K1749" s="2056" t="str">
        <f>IFERROR(VLOOKUP(F1749,[1]Trainingsarten!$A$9:$K$84,11,FALSE),"0")</f>
        <v>0</v>
      </c>
      <c r="L1749" s="2057"/>
      <c r="M1749" s="2055"/>
      <c r="N1749" s="1852" t="str">
        <f t="shared" si="347"/>
        <v/>
      </c>
      <c r="O1749" s="2058"/>
      <c r="P1749" s="1854" t="str">
        <f>IFERROR(VLOOKUP(F1749,[1]Trainingsarten!$A$9:$N$84,12,FALSE),"")</f>
        <v/>
      </c>
      <c r="Q1749" s="1855" t="s">
        <v>14</v>
      </c>
      <c r="R1749" s="2059" t="str">
        <f>IFERROR(VLOOKUP(F1749,[1]Trainingsarten!$A$9:$N$84,14,FALSE),"")</f>
        <v/>
      </c>
      <c r="S1749" s="1856" t="str">
        <f t="shared" ref="S1749:S1812" si="375">IFERROR(L1749/J1749,"")</f>
        <v/>
      </c>
      <c r="T1749" s="1843">
        <f t="shared" si="358"/>
        <v>16.087707177418672</v>
      </c>
      <c r="U1749" s="1843">
        <f t="shared" si="355"/>
        <v>21.66322978669433</v>
      </c>
      <c r="V1749" s="1843">
        <f t="shared" si="356"/>
        <v>3.4226095379179355</v>
      </c>
      <c r="W1749" s="2042">
        <f t="shared" si="343"/>
        <v>0.74262736147034858</v>
      </c>
      <c r="X1749" s="1987"/>
      <c r="Y1749" s="1988"/>
      <c r="AA1749" s="1990"/>
      <c r="AB1749" s="1991"/>
    </row>
    <row r="1750" spans="2:28" x14ac:dyDescent="0.2">
      <c r="B1750" s="1859" t="s">
        <v>26</v>
      </c>
      <c r="C1750" s="2060">
        <v>44838</v>
      </c>
      <c r="D1750" s="1989"/>
      <c r="E1750" s="2335"/>
      <c r="F1750" s="1993"/>
      <c r="G1750" s="2061"/>
      <c r="H1750" s="2062" t="str">
        <f>IFERROR(VLOOKUP(F1750,[1]Trainingsarten!$A$9:$K$84,10,FALSE),"")</f>
        <v/>
      </c>
      <c r="I1750" s="2063" t="str">
        <f t="shared" si="368"/>
        <v/>
      </c>
      <c r="J1750" s="2064"/>
      <c r="K1750" s="2065" t="str">
        <f>IFERROR(VLOOKUP(F1750,[1]Trainingsarten!$A$9:$K$84,11,FALSE),"0")</f>
        <v>0</v>
      </c>
      <c r="L1750" s="2066"/>
      <c r="M1750" s="2064"/>
      <c r="N1750" s="1919" t="str">
        <f t="shared" si="347"/>
        <v/>
      </c>
      <c r="O1750" s="2067"/>
      <c r="P1750" s="2068" t="str">
        <f>IFERROR(VLOOKUP(F1750,[1]Trainingsarten!$A$9:$N$84,12,FALSE),"")</f>
        <v/>
      </c>
      <c r="Q1750" s="2069" t="s">
        <v>14</v>
      </c>
      <c r="R1750" s="2070" t="str">
        <f>IFERROR(VLOOKUP(F1750,[1]Trainingsarten!$A$9:$N$84,14,FALSE),"")</f>
        <v/>
      </c>
      <c r="S1750" s="1991" t="str">
        <f t="shared" si="375"/>
        <v/>
      </c>
      <c r="T1750" s="1989">
        <f t="shared" si="358"/>
        <v>13.78946329493029</v>
      </c>
      <c r="U1750" s="1989">
        <f t="shared" si="355"/>
        <v>21.147438601296848</v>
      </c>
      <c r="V1750" s="1989">
        <f t="shared" si="356"/>
        <v>5.5755226092756587</v>
      </c>
      <c r="W1750" s="2071">
        <f t="shared" si="343"/>
        <v>0.65206304909591573</v>
      </c>
      <c r="X1750" s="1987"/>
      <c r="Y1750" s="1988"/>
      <c r="AA1750" s="1990"/>
      <c r="AB1750" s="1991"/>
    </row>
    <row r="1751" spans="2:28" ht="16" thickBot="1" x14ac:dyDescent="0.25">
      <c r="B1751" s="33">
        <f t="shared" ref="B1751" si="376">SUM(H1749:H1755)</f>
        <v>17.649999999999999</v>
      </c>
      <c r="C1751" s="2060">
        <v>44839</v>
      </c>
      <c r="D1751" s="1989">
        <v>133</v>
      </c>
      <c r="E1751" s="2335" t="s">
        <v>40</v>
      </c>
      <c r="F1751" s="1993" t="s">
        <v>323</v>
      </c>
      <c r="G1751" s="2061">
        <v>2.883101851851852E-2</v>
      </c>
      <c r="H1751" s="2062">
        <v>7.55</v>
      </c>
      <c r="I1751" s="2063">
        <f t="shared" si="368"/>
        <v>3.8186779494726519E-3</v>
      </c>
      <c r="J1751" s="2064">
        <v>137</v>
      </c>
      <c r="K1751" s="2065">
        <v>49</v>
      </c>
      <c r="L1751" s="2066">
        <v>225</v>
      </c>
      <c r="M1751" s="2064">
        <v>23</v>
      </c>
      <c r="N1751" s="1919">
        <f t="shared" si="347"/>
        <v>1.1079865572798262</v>
      </c>
      <c r="O1751" s="2067" t="s">
        <v>334</v>
      </c>
      <c r="P1751" s="2068">
        <f>IFERROR(VLOOKUP(F1751,[1]Trainingsarten!$A$9:$N$84,12,FALSE),"")</f>
        <v>205</v>
      </c>
      <c r="Q1751" s="2069" t="s">
        <v>14</v>
      </c>
      <c r="R1751" s="2070">
        <f>IFERROR(VLOOKUP(F1751,[1]Trainingsarten!$A$9:$N$84,14,FALSE),"")</f>
        <v>224.4</v>
      </c>
      <c r="S1751" s="1991">
        <f t="shared" si="375"/>
        <v>1.6423357664233578</v>
      </c>
      <c r="T1751" s="1989">
        <f t="shared" si="358"/>
        <v>18.819539967083106</v>
      </c>
      <c r="U1751" s="1989">
        <f t="shared" si="355"/>
        <v>21.810594825075494</v>
      </c>
      <c r="V1751" s="1989">
        <f t="shared" si="356"/>
        <v>7.3579753063665585</v>
      </c>
      <c r="W1751" s="2071">
        <f t="shared" si="343"/>
        <v>0.86286229779695911</v>
      </c>
      <c r="X1751" s="1987"/>
      <c r="Y1751" s="1988"/>
      <c r="AA1751" s="1990"/>
      <c r="AB1751" s="1991"/>
    </row>
    <row r="1752" spans="2:28" x14ac:dyDescent="0.2">
      <c r="B1752" s="2072" t="s">
        <v>9</v>
      </c>
      <c r="C1752" s="2060">
        <v>44840</v>
      </c>
      <c r="D1752" s="1989"/>
      <c r="E1752" s="2335"/>
      <c r="F1752" s="1993"/>
      <c r="G1752" s="2061"/>
      <c r="H1752" s="2062" t="str">
        <f>IFERROR(VLOOKUP(F1752,[1]Trainingsarten!$A$9:$K$84,10,FALSE),"")</f>
        <v/>
      </c>
      <c r="I1752" s="2063" t="str">
        <f t="shared" si="368"/>
        <v/>
      </c>
      <c r="J1752" s="2064"/>
      <c r="K1752" s="2065" t="str">
        <f>IFERROR(VLOOKUP(F1752,[1]Trainingsarten!$A$9:$K$84,11,FALSE),"0")</f>
        <v>0</v>
      </c>
      <c r="L1752" s="2066"/>
      <c r="M1752" s="2064"/>
      <c r="N1752" s="1919" t="str">
        <f t="shared" si="347"/>
        <v/>
      </c>
      <c r="O1752" s="2067"/>
      <c r="P1752" s="2068" t="str">
        <f>IFERROR(VLOOKUP(F1752,[1]Trainingsarten!$A$9:$N$84,12,FALSE),"")</f>
        <v/>
      </c>
      <c r="Q1752" s="2069" t="s">
        <v>14</v>
      </c>
      <c r="R1752" s="2070" t="str">
        <f>IFERROR(VLOOKUP(F1752,[1]Trainingsarten!$A$9:$N$84,14,FALSE),"")</f>
        <v/>
      </c>
      <c r="S1752" s="1991" t="str">
        <f t="shared" si="375"/>
        <v/>
      </c>
      <c r="T1752" s="1989">
        <f t="shared" si="358"/>
        <v>16.131034257499806</v>
      </c>
      <c r="U1752" s="1989">
        <f t="shared" si="355"/>
        <v>21.291294948287984</v>
      </c>
      <c r="V1752" s="1989">
        <f t="shared" si="356"/>
        <v>2.9910548579923883</v>
      </c>
      <c r="W1752" s="2071">
        <f t="shared" si="343"/>
        <v>0.75763518830952503</v>
      </c>
      <c r="X1752" s="1987"/>
      <c r="Y1752" s="1988"/>
      <c r="AA1752" s="1990"/>
      <c r="AB1752" s="1991"/>
    </row>
    <row r="1753" spans="2:28" ht="16" thickBot="1" x14ac:dyDescent="0.25">
      <c r="B1753" s="2073">
        <f t="shared" ref="B1753" si="377">SUM(K1749:K1755)</f>
        <v>110</v>
      </c>
      <c r="C1753" s="2060">
        <v>44841</v>
      </c>
      <c r="D1753" s="1989"/>
      <c r="E1753" s="2335"/>
      <c r="F1753" s="1993"/>
      <c r="G1753" s="2061"/>
      <c r="H1753" s="2062" t="str">
        <f>IFERROR(VLOOKUP(F1753,[1]Trainingsarten!$A$9:$K$84,10,FALSE),"")</f>
        <v/>
      </c>
      <c r="I1753" s="2063" t="str">
        <f t="shared" si="368"/>
        <v/>
      </c>
      <c r="J1753" s="2064"/>
      <c r="K1753" s="2065" t="str">
        <f>IFERROR(VLOOKUP(F1753,[1]Trainingsarten!$A$9:$K$84,11,FALSE),"0")</f>
        <v>0</v>
      </c>
      <c r="L1753" s="2066"/>
      <c r="M1753" s="2064"/>
      <c r="N1753" s="1919" t="str">
        <f t="shared" si="347"/>
        <v/>
      </c>
      <c r="O1753" s="2067"/>
      <c r="P1753" s="2068" t="str">
        <f>IFERROR(VLOOKUP(F1753,[1]Trainingsarten!$A$9:$N$84,12,FALSE),"")</f>
        <v/>
      </c>
      <c r="Q1753" s="2069" t="s">
        <v>14</v>
      </c>
      <c r="R1753" s="2070" t="str">
        <f>IFERROR(VLOOKUP(F1753,[1]Trainingsarten!$A$9:$N$84,14,FALSE),"")</f>
        <v/>
      </c>
      <c r="S1753" s="1991" t="str">
        <f t="shared" si="375"/>
        <v/>
      </c>
      <c r="T1753" s="1989">
        <f t="shared" si="358"/>
        <v>13.826600792142692</v>
      </c>
      <c r="U1753" s="1989">
        <f t="shared" si="355"/>
        <v>20.784359354281126</v>
      </c>
      <c r="V1753" s="1989">
        <f t="shared" si="356"/>
        <v>5.1602606907881778</v>
      </c>
      <c r="W1753" s="2071">
        <f t="shared" si="343"/>
        <v>0.66524065314982694</v>
      </c>
      <c r="X1753" s="1987"/>
      <c r="Y1753" s="1988"/>
      <c r="AA1753" s="1990"/>
      <c r="AB1753" s="1991"/>
    </row>
    <row r="1754" spans="2:28" x14ac:dyDescent="0.2">
      <c r="B1754" s="2074" t="s">
        <v>27</v>
      </c>
      <c r="C1754" s="2097">
        <v>44842</v>
      </c>
      <c r="D1754" s="60"/>
      <c r="E1754" s="2247"/>
      <c r="F1754" s="1993"/>
      <c r="G1754" s="2098"/>
      <c r="H1754" s="2099" t="str">
        <f>IFERROR(VLOOKUP(F1754,[1]Trainingsarten!$A$9:$K$84,10,FALSE),"")</f>
        <v/>
      </c>
      <c r="I1754" s="2100" t="str">
        <f t="shared" si="368"/>
        <v/>
      </c>
      <c r="J1754" s="545"/>
      <c r="K1754" s="2101" t="str">
        <f>IFERROR(VLOOKUP(F1754,[1]Trainingsarten!$A$9:$K$84,11,FALSE),"0")</f>
        <v>0</v>
      </c>
      <c r="L1754" s="2102"/>
      <c r="M1754" s="545"/>
      <c r="N1754" s="69" t="str">
        <f t="shared" si="347"/>
        <v/>
      </c>
      <c r="O1754" s="2103"/>
      <c r="P1754" s="347" t="str">
        <f>IFERROR(VLOOKUP(F1754,[1]Trainingsarten!$A$9:$N$84,12,FALSE),"")</f>
        <v/>
      </c>
      <c r="Q1754" s="72" t="s">
        <v>14</v>
      </c>
      <c r="R1754" s="2104" t="str">
        <f>IFERROR(VLOOKUP(F1754,[1]Trainingsarten!$A$9:$N$84,14,FALSE),"")</f>
        <v/>
      </c>
      <c r="S1754" s="2012" t="str">
        <f t="shared" si="375"/>
        <v/>
      </c>
      <c r="T1754" s="60">
        <f t="shared" si="358"/>
        <v>11.851372107550878</v>
      </c>
      <c r="U1754" s="60">
        <f t="shared" si="355"/>
        <v>20.289493655369672</v>
      </c>
      <c r="V1754" s="60">
        <f t="shared" si="356"/>
        <v>6.9577585621384337</v>
      </c>
      <c r="W1754" s="350">
        <f t="shared" si="343"/>
        <v>0.58411374422911633</v>
      </c>
      <c r="X1754" s="1987"/>
      <c r="Y1754" s="1988"/>
      <c r="AA1754" s="1990"/>
      <c r="AB1754" s="1991"/>
    </row>
    <row r="1755" spans="2:28" ht="16" thickBot="1" x14ac:dyDescent="0.25">
      <c r="B1755" s="2075">
        <f t="shared" ref="B1755" si="378">AVERAGE(W1749:W1755)</f>
        <v>0.73604251279118527</v>
      </c>
      <c r="C1755" s="2086">
        <v>44843</v>
      </c>
      <c r="D1755" s="1922">
        <v>134</v>
      </c>
      <c r="E1755" s="2326" t="s">
        <v>40</v>
      </c>
      <c r="F1755" s="1952" t="s">
        <v>283</v>
      </c>
      <c r="G1755" s="2087">
        <v>4.144675925925926E-2</v>
      </c>
      <c r="H1755" s="2088">
        <v>10.1</v>
      </c>
      <c r="I1755" s="2089">
        <f t="shared" si="368"/>
        <v>4.1036395306197288E-3</v>
      </c>
      <c r="J1755" s="1973">
        <v>145</v>
      </c>
      <c r="K1755" s="2090">
        <v>61</v>
      </c>
      <c r="L1755" s="2091">
        <v>206</v>
      </c>
      <c r="M1755" s="1973">
        <v>30</v>
      </c>
      <c r="N1755" s="1930">
        <f t="shared" si="347"/>
        <v>1.0901226540564506</v>
      </c>
      <c r="O1755" s="2092" t="s">
        <v>329</v>
      </c>
      <c r="P1755" s="2093">
        <f>IFERROR(VLOOKUP(F1755,[1]Trainingsarten!$A$9:$N$84,12,FALSE),"")</f>
        <v>205</v>
      </c>
      <c r="Q1755" s="2094" t="s">
        <v>14</v>
      </c>
      <c r="R1755" s="2095">
        <f>IFERROR(VLOOKUP(F1755,[1]Trainingsarten!$A$9:$N$84,14,FALSE),"")</f>
        <v>224.4</v>
      </c>
      <c r="S1755" s="1932">
        <f t="shared" si="375"/>
        <v>1.4206896551724137</v>
      </c>
      <c r="T1755" s="1922">
        <f t="shared" si="358"/>
        <v>18.872604663615039</v>
      </c>
      <c r="U1755" s="1922">
        <f t="shared" si="355"/>
        <v>21.258791425479917</v>
      </c>
      <c r="V1755" s="1922">
        <f t="shared" si="356"/>
        <v>8.4381215478187936</v>
      </c>
      <c r="W1755" s="2096">
        <f t="shared" si="343"/>
        <v>0.88775529548660548</v>
      </c>
      <c r="X1755" s="1987"/>
      <c r="Y1755" s="1988"/>
      <c r="AA1755" s="1990"/>
      <c r="AB1755" s="1991"/>
    </row>
    <row r="1756" spans="2:28" ht="16" thickBot="1" x14ac:dyDescent="0.25">
      <c r="B1756" s="1841">
        <f t="shared" ref="B1756" si="379">B1749+1</f>
        <v>41</v>
      </c>
      <c r="C1756" s="2050">
        <v>44844</v>
      </c>
      <c r="D1756" s="1843"/>
      <c r="E1756" s="2322"/>
      <c r="F1756" s="2051"/>
      <c r="G1756" s="2052"/>
      <c r="H1756" s="2053" t="str">
        <f>IFERROR(VLOOKUP(F1756,[1]Trainingsarten!$A$9:$K$84,10,FALSE),"")</f>
        <v/>
      </c>
      <c r="I1756" s="2054" t="str">
        <f t="shared" si="368"/>
        <v/>
      </c>
      <c r="J1756" s="2055"/>
      <c r="K1756" s="2056" t="str">
        <f>IFERROR(VLOOKUP(F1756,[1]Trainingsarten!$A$9:$K$84,11,FALSE),"0")</f>
        <v>0</v>
      </c>
      <c r="L1756" s="2057"/>
      <c r="M1756" s="2055"/>
      <c r="N1756" s="1852" t="str">
        <f t="shared" si="347"/>
        <v/>
      </c>
      <c r="O1756" s="2058"/>
      <c r="P1756" s="1854" t="str">
        <f>IFERROR(VLOOKUP(F1756,[1]Trainingsarten!$A$9:$N$84,12,FALSE),"")</f>
        <v/>
      </c>
      <c r="Q1756" s="1855" t="s">
        <v>14</v>
      </c>
      <c r="R1756" s="2059" t="str">
        <f>IFERROR(VLOOKUP(F1756,[1]Trainingsarten!$A$9:$N$84,14,FALSE),"")</f>
        <v/>
      </c>
      <c r="S1756" s="1856" t="str">
        <f t="shared" si="375"/>
        <v/>
      </c>
      <c r="T1756" s="1843">
        <f t="shared" si="358"/>
        <v>16.176518283098606</v>
      </c>
      <c r="U1756" s="1843">
        <f t="shared" si="355"/>
        <v>20.752629724873252</v>
      </c>
      <c r="V1756" s="1843">
        <f t="shared" si="356"/>
        <v>2.3861867618648773</v>
      </c>
      <c r="W1756" s="2042">
        <f t="shared" si="343"/>
        <v>0.77949245457360483</v>
      </c>
      <c r="X1756" s="1987"/>
      <c r="Y1756" s="1988"/>
      <c r="AA1756" s="1990"/>
      <c r="AB1756" s="1991"/>
    </row>
    <row r="1757" spans="2:28" x14ac:dyDescent="0.2">
      <c r="B1757" s="1859" t="s">
        <v>26</v>
      </c>
      <c r="C1757" s="2060">
        <v>44845</v>
      </c>
      <c r="D1757" s="1989"/>
      <c r="E1757" s="2335"/>
      <c r="F1757" s="1993"/>
      <c r="G1757" s="2061"/>
      <c r="H1757" s="2062" t="str">
        <f>IFERROR(VLOOKUP(F1757,[1]Trainingsarten!$A$9:$K$84,10,FALSE),"")</f>
        <v/>
      </c>
      <c r="I1757" s="2063" t="str">
        <f t="shared" si="368"/>
        <v/>
      </c>
      <c r="J1757" s="2064"/>
      <c r="K1757" s="2065" t="str">
        <f>IFERROR(VLOOKUP(F1757,[1]Trainingsarten!$A$9:$K$84,11,FALSE),"0")</f>
        <v>0</v>
      </c>
      <c r="L1757" s="2066"/>
      <c r="M1757" s="2064"/>
      <c r="N1757" s="1919" t="str">
        <f t="shared" si="347"/>
        <v/>
      </c>
      <c r="O1757" s="2067"/>
      <c r="P1757" s="2068" t="str">
        <f>IFERROR(VLOOKUP(F1757,[1]Trainingsarten!$A$9:$N$84,12,FALSE),"")</f>
        <v/>
      </c>
      <c r="Q1757" s="2069" t="s">
        <v>14</v>
      </c>
      <c r="R1757" s="2070" t="str">
        <f>IFERROR(VLOOKUP(F1757,[1]Trainingsarten!$A$9:$N$84,14,FALSE),"")</f>
        <v/>
      </c>
      <c r="S1757" s="1991" t="str">
        <f t="shared" si="375"/>
        <v/>
      </c>
      <c r="T1757" s="1989">
        <f t="shared" si="358"/>
        <v>13.865587099798805</v>
      </c>
      <c r="U1757" s="1989">
        <f t="shared" si="355"/>
        <v>20.258519493328652</v>
      </c>
      <c r="V1757" s="1989">
        <f t="shared" si="356"/>
        <v>4.5761114417746462</v>
      </c>
      <c r="W1757" s="2071">
        <f t="shared" si="343"/>
        <v>0.68443239913779941</v>
      </c>
      <c r="X1757" s="1987"/>
      <c r="Y1757" s="1988"/>
      <c r="AA1757" s="1990"/>
      <c r="AB1757" s="1991"/>
    </row>
    <row r="1758" spans="2:28" ht="16" thickBot="1" x14ac:dyDescent="0.25">
      <c r="B1758" s="33">
        <f t="shared" ref="B1758" si="380">SUM(H1756:H1762)</f>
        <v>0</v>
      </c>
      <c r="C1758" s="2060">
        <v>44846</v>
      </c>
      <c r="D1758" s="1989"/>
      <c r="E1758" s="2335"/>
      <c r="F1758" s="1993"/>
      <c r="G1758" s="2061"/>
      <c r="H1758" s="2062" t="str">
        <f>IFERROR(VLOOKUP(F1758,[1]Trainingsarten!$A$9:$K$84,10,FALSE),"")</f>
        <v/>
      </c>
      <c r="I1758" s="2063" t="str">
        <f t="shared" si="368"/>
        <v/>
      </c>
      <c r="J1758" s="2064"/>
      <c r="K1758" s="2065" t="str">
        <f>IFERROR(VLOOKUP(F1758,[1]Trainingsarten!$A$9:$K$84,11,FALSE),"0")</f>
        <v>0</v>
      </c>
      <c r="L1758" s="2066"/>
      <c r="M1758" s="2064"/>
      <c r="N1758" s="1919" t="str">
        <f t="shared" si="347"/>
        <v/>
      </c>
      <c r="O1758" s="2067"/>
      <c r="P1758" s="2068" t="str">
        <f>IFERROR(VLOOKUP(F1758,[1]Trainingsarten!$A$9:$N$84,12,FALSE),"")</f>
        <v/>
      </c>
      <c r="Q1758" s="2069" t="s">
        <v>14</v>
      </c>
      <c r="R1758" s="2070" t="str">
        <f>IFERROR(VLOOKUP(F1758,[1]Trainingsarten!$A$9:$N$84,14,FALSE),"")</f>
        <v/>
      </c>
      <c r="S1758" s="1991" t="str">
        <f t="shared" si="375"/>
        <v/>
      </c>
      <c r="T1758" s="1989">
        <f t="shared" si="358"/>
        <v>11.88478894268469</v>
      </c>
      <c r="U1758" s="1989">
        <f t="shared" si="355"/>
        <v>19.77617379110654</v>
      </c>
      <c r="V1758" s="1989">
        <f t="shared" si="356"/>
        <v>6.392932393529847</v>
      </c>
      <c r="W1758" s="2071">
        <f t="shared" si="343"/>
        <v>0.60096503338928731</v>
      </c>
      <c r="X1758" s="1987"/>
      <c r="Y1758" s="1988"/>
      <c r="AA1758" s="1990"/>
      <c r="AB1758" s="1991"/>
    </row>
    <row r="1759" spans="2:28" x14ac:dyDescent="0.2">
      <c r="B1759" s="2072" t="s">
        <v>9</v>
      </c>
      <c r="C1759" s="2060">
        <v>44847</v>
      </c>
      <c r="D1759" s="1989"/>
      <c r="E1759" s="2335"/>
      <c r="F1759" s="1993"/>
      <c r="G1759" s="2061"/>
      <c r="H1759" s="2062" t="str">
        <f>IFERROR(VLOOKUP(F1759,[1]Trainingsarten!$A$9:$K$84,10,FALSE),"")</f>
        <v/>
      </c>
      <c r="I1759" s="2063" t="str">
        <f t="shared" si="368"/>
        <v/>
      </c>
      <c r="J1759" s="2064"/>
      <c r="K1759" s="2065" t="str">
        <f>IFERROR(VLOOKUP(F1759,[1]Trainingsarten!$A$9:$K$84,11,FALSE),"0")</f>
        <v>0</v>
      </c>
      <c r="L1759" s="2066"/>
      <c r="M1759" s="2064"/>
      <c r="N1759" s="1919" t="str">
        <f t="shared" si="347"/>
        <v/>
      </c>
      <c r="O1759" s="2067"/>
      <c r="P1759" s="2068" t="str">
        <f>IFERROR(VLOOKUP(F1759,[1]Trainingsarten!$A$9:$N$84,12,FALSE),"")</f>
        <v/>
      </c>
      <c r="Q1759" s="2069" t="s">
        <v>14</v>
      </c>
      <c r="R1759" s="2070" t="str">
        <f>IFERROR(VLOOKUP(F1759,[1]Trainingsarten!$A$9:$N$84,14,FALSE),"")</f>
        <v/>
      </c>
      <c r="S1759" s="1991" t="str">
        <f t="shared" si="375"/>
        <v/>
      </c>
      <c r="T1759" s="1989">
        <f t="shared" si="358"/>
        <v>10.186961950872591</v>
      </c>
      <c r="U1759" s="1989">
        <f t="shared" si="355"/>
        <v>19.305312510365908</v>
      </c>
      <c r="V1759" s="1989">
        <f t="shared" si="356"/>
        <v>7.8913848484218505</v>
      </c>
      <c r="W1759" s="2071">
        <f t="shared" si="343"/>
        <v>0.52767661468327665</v>
      </c>
      <c r="X1759" s="1987"/>
      <c r="Y1759" s="1988"/>
      <c r="AA1759" s="1990"/>
      <c r="AB1759" s="1991"/>
    </row>
    <row r="1760" spans="2:28" ht="16" thickBot="1" x14ac:dyDescent="0.25">
      <c r="B1760" s="2073">
        <f t="shared" ref="B1760" si="381">SUM(K1756:K1762)</f>
        <v>0</v>
      </c>
      <c r="C1760" s="2060">
        <v>44848</v>
      </c>
      <c r="D1760" s="1989"/>
      <c r="E1760" s="2335"/>
      <c r="F1760" s="1993"/>
      <c r="G1760" s="2061"/>
      <c r="H1760" s="2062" t="str">
        <f>IFERROR(VLOOKUP(F1760,[1]Trainingsarten!$A$9:$K$84,10,FALSE),"")</f>
        <v/>
      </c>
      <c r="I1760" s="2063" t="str">
        <f t="shared" si="368"/>
        <v/>
      </c>
      <c r="J1760" s="2064"/>
      <c r="K1760" s="2065" t="str">
        <f>IFERROR(VLOOKUP(F1760,[1]Trainingsarten!$A$9:$K$84,11,FALSE),"0")</f>
        <v>0</v>
      </c>
      <c r="L1760" s="2066"/>
      <c r="M1760" s="2064"/>
      <c r="N1760" s="1919" t="str">
        <f t="shared" si="347"/>
        <v/>
      </c>
      <c r="O1760" s="2067"/>
      <c r="P1760" s="2068" t="str">
        <f>IFERROR(VLOOKUP(F1760,[1]Trainingsarten!$A$9:$N$84,12,FALSE),"")</f>
        <v/>
      </c>
      <c r="Q1760" s="2069" t="s">
        <v>14</v>
      </c>
      <c r="R1760" s="2070" t="str">
        <f>IFERROR(VLOOKUP(F1760,[1]Trainingsarten!$A$9:$N$84,14,FALSE),"")</f>
        <v/>
      </c>
      <c r="S1760" s="1991" t="str">
        <f t="shared" si="375"/>
        <v/>
      </c>
      <c r="T1760" s="1989">
        <f t="shared" si="358"/>
        <v>8.7316816721765065</v>
      </c>
      <c r="U1760" s="1989">
        <f t="shared" si="355"/>
        <v>18.845662212500052</v>
      </c>
      <c r="V1760" s="1989">
        <f t="shared" si="356"/>
        <v>9.118350559493317</v>
      </c>
      <c r="W1760" s="2071">
        <f t="shared" si="343"/>
        <v>0.46332580801458439</v>
      </c>
      <c r="X1760" s="1987"/>
      <c r="Y1760" s="1988"/>
      <c r="AA1760" s="1990"/>
      <c r="AB1760" s="1991"/>
    </row>
    <row r="1761" spans="2:28" x14ac:dyDescent="0.2">
      <c r="B1761" s="2074" t="s">
        <v>27</v>
      </c>
      <c r="C1761" s="2097">
        <v>44849</v>
      </c>
      <c r="D1761" s="60"/>
      <c r="E1761" s="2247"/>
      <c r="F1761" s="1993"/>
      <c r="G1761" s="2098"/>
      <c r="H1761" s="2099" t="str">
        <f>IFERROR(VLOOKUP(F1761,[1]Trainingsarten!$A$9:$K$84,10,FALSE),"")</f>
        <v/>
      </c>
      <c r="I1761" s="2100" t="str">
        <f t="shared" si="368"/>
        <v/>
      </c>
      <c r="J1761" s="545"/>
      <c r="K1761" s="2101" t="str">
        <f>IFERROR(VLOOKUP(F1761,[1]Trainingsarten!$A$9:$K$84,11,FALSE),"0")</f>
        <v>0</v>
      </c>
      <c r="L1761" s="2102"/>
      <c r="M1761" s="545"/>
      <c r="N1761" s="69" t="str">
        <f t="shared" si="347"/>
        <v/>
      </c>
      <c r="O1761" s="2103"/>
      <c r="P1761" s="347" t="str">
        <f>IFERROR(VLOOKUP(F1761,[1]Trainingsarten!$A$9:$N$84,12,FALSE),"")</f>
        <v/>
      </c>
      <c r="Q1761" s="72" t="s">
        <v>14</v>
      </c>
      <c r="R1761" s="2104" t="str">
        <f>IFERROR(VLOOKUP(F1761,[1]Trainingsarten!$A$9:$N$84,14,FALSE),"")</f>
        <v/>
      </c>
      <c r="S1761" s="2012" t="str">
        <f t="shared" si="375"/>
        <v/>
      </c>
      <c r="T1761" s="60">
        <f t="shared" si="358"/>
        <v>7.484298576151291</v>
      </c>
      <c r="U1761" s="60">
        <f t="shared" si="355"/>
        <v>18.396955969345289</v>
      </c>
      <c r="V1761" s="60">
        <f t="shared" si="356"/>
        <v>10.113980540323546</v>
      </c>
      <c r="W1761" s="350">
        <f t="shared" si="343"/>
        <v>0.40682266069573259</v>
      </c>
      <c r="X1761" s="1987"/>
      <c r="Y1761" s="1988"/>
      <c r="AA1761" s="1990"/>
      <c r="AB1761" s="1991"/>
    </row>
    <row r="1762" spans="2:28" ht="16" thickBot="1" x14ac:dyDescent="0.25">
      <c r="B1762" s="2075">
        <f t="shared" ref="B1762" si="382">AVERAGE(W1756:W1762)</f>
        <v>0.54570358737042535</v>
      </c>
      <c r="C1762" s="2086">
        <v>44850</v>
      </c>
      <c r="D1762" s="1922"/>
      <c r="E1762" s="2326"/>
      <c r="F1762" s="1952"/>
      <c r="G1762" s="2087"/>
      <c r="H1762" s="2088" t="str">
        <f>IFERROR(VLOOKUP(F1762,[1]Trainingsarten!$A$9:$K$84,10,FALSE),"")</f>
        <v/>
      </c>
      <c r="I1762" s="2089" t="str">
        <f t="shared" si="368"/>
        <v/>
      </c>
      <c r="J1762" s="1973"/>
      <c r="K1762" s="2090" t="str">
        <f>IFERROR(VLOOKUP(F1762,[1]Trainingsarten!$A$9:$K$84,11,FALSE),"0")</f>
        <v>0</v>
      </c>
      <c r="L1762" s="2091"/>
      <c r="M1762" s="1973"/>
      <c r="N1762" s="1930" t="str">
        <f t="shared" si="347"/>
        <v/>
      </c>
      <c r="O1762" s="2092"/>
      <c r="P1762" s="2093" t="str">
        <f>IFERROR(VLOOKUP(F1762,[1]Trainingsarten!$A$9:$N$84,12,FALSE),"")</f>
        <v/>
      </c>
      <c r="Q1762" s="2094" t="s">
        <v>14</v>
      </c>
      <c r="R1762" s="2095" t="str">
        <f>IFERROR(VLOOKUP(F1762,[1]Trainingsarten!$A$9:$N$84,14,FALSE),"")</f>
        <v/>
      </c>
      <c r="S1762" s="1932" t="str">
        <f t="shared" si="375"/>
        <v/>
      </c>
      <c r="T1762" s="1922">
        <f t="shared" si="358"/>
        <v>6.4151130652725357</v>
      </c>
      <c r="U1762" s="1922">
        <f t="shared" si="355"/>
        <v>17.9589332081704</v>
      </c>
      <c r="V1762" s="1922">
        <f t="shared" si="356"/>
        <v>10.912657393193998</v>
      </c>
      <c r="W1762" s="2096">
        <f t="shared" si="343"/>
        <v>0.35721014109869209</v>
      </c>
      <c r="X1762" s="1987"/>
      <c r="Y1762" s="1988"/>
      <c r="AA1762" s="1990"/>
      <c r="AB1762" s="1991"/>
    </row>
    <row r="1763" spans="2:28" ht="16" thickBot="1" x14ac:dyDescent="0.25">
      <c r="B1763" s="1841">
        <f t="shared" ref="B1763" si="383">B1756+1</f>
        <v>42</v>
      </c>
      <c r="C1763" s="2050">
        <v>44851</v>
      </c>
      <c r="D1763" s="1843"/>
      <c r="E1763" s="2322"/>
      <c r="F1763" s="2051"/>
      <c r="G1763" s="2052"/>
      <c r="H1763" s="2053" t="str">
        <f>IFERROR(VLOOKUP(F1763,[1]Trainingsarten!$A$9:$K$84,10,FALSE),"")</f>
        <v/>
      </c>
      <c r="I1763" s="2054" t="str">
        <f t="shared" si="368"/>
        <v/>
      </c>
      <c r="J1763" s="2055"/>
      <c r="K1763" s="2056" t="str">
        <f>IFERROR(VLOOKUP(F1763,[1]Trainingsarten!$A$9:$K$84,11,FALSE),"0")</f>
        <v>0</v>
      </c>
      <c r="L1763" s="2057"/>
      <c r="M1763" s="2055"/>
      <c r="N1763" s="1852" t="str">
        <f t="shared" si="347"/>
        <v/>
      </c>
      <c r="O1763" s="2058"/>
      <c r="P1763" s="1854" t="str">
        <f>IFERROR(VLOOKUP(F1763,[1]Trainingsarten!$A$9:$N$84,12,FALSE),"")</f>
        <v/>
      </c>
      <c r="Q1763" s="1855" t="s">
        <v>14</v>
      </c>
      <c r="R1763" s="2059" t="str">
        <f>IFERROR(VLOOKUP(F1763,[1]Trainingsarten!$A$9:$N$84,14,FALSE),"")</f>
        <v/>
      </c>
      <c r="S1763" s="1856" t="str">
        <f t="shared" si="375"/>
        <v/>
      </c>
      <c r="T1763" s="1843">
        <f t="shared" si="358"/>
        <v>5.4986683416621736</v>
      </c>
      <c r="U1763" s="1843">
        <f t="shared" si="355"/>
        <v>17.53133956035682</v>
      </c>
      <c r="V1763" s="1843">
        <f t="shared" si="356"/>
        <v>11.543820142897864</v>
      </c>
      <c r="W1763" s="2042">
        <f t="shared" si="343"/>
        <v>0.31364792876958331</v>
      </c>
      <c r="X1763" s="1987"/>
      <c r="Y1763" s="1988"/>
      <c r="AA1763" s="1990"/>
      <c r="AB1763" s="1991"/>
    </row>
    <row r="1764" spans="2:28" x14ac:dyDescent="0.2">
      <c r="B1764" s="1859" t="s">
        <v>26</v>
      </c>
      <c r="C1764" s="2060">
        <v>44852</v>
      </c>
      <c r="D1764" s="1989"/>
      <c r="E1764" s="2335"/>
      <c r="F1764" s="1993"/>
      <c r="G1764" s="2061"/>
      <c r="H1764" s="2062" t="str">
        <f>IFERROR(VLOOKUP(F1764,[1]Trainingsarten!$A$9:$K$84,10,FALSE),"")</f>
        <v/>
      </c>
      <c r="I1764" s="2063" t="str">
        <f t="shared" si="368"/>
        <v/>
      </c>
      <c r="J1764" s="2064"/>
      <c r="K1764" s="2065" t="str">
        <f>IFERROR(VLOOKUP(F1764,[1]Trainingsarten!$A$9:$K$84,11,FALSE),"0")</f>
        <v>0</v>
      </c>
      <c r="L1764" s="2066"/>
      <c r="M1764" s="2064"/>
      <c r="N1764" s="1919" t="str">
        <f t="shared" si="347"/>
        <v/>
      </c>
      <c r="O1764" s="2067"/>
      <c r="P1764" s="2068" t="str">
        <f>IFERROR(VLOOKUP(F1764,[1]Trainingsarten!$A$9:$N$84,12,FALSE),"")</f>
        <v/>
      </c>
      <c r="Q1764" s="2069" t="s">
        <v>14</v>
      </c>
      <c r="R1764" s="2070" t="str">
        <f>IFERROR(VLOOKUP(F1764,[1]Trainingsarten!$A$9:$N$84,14,FALSE),"")</f>
        <v/>
      </c>
      <c r="S1764" s="1991" t="str">
        <f t="shared" si="375"/>
        <v/>
      </c>
      <c r="T1764" s="1989">
        <f t="shared" si="358"/>
        <v>4.7131442928532916</v>
      </c>
      <c r="U1764" s="1989">
        <f t="shared" si="355"/>
        <v>17.113926713681657</v>
      </c>
      <c r="V1764" s="1989">
        <f t="shared" si="356"/>
        <v>12.032671218694645</v>
      </c>
      <c r="W1764" s="2071">
        <f t="shared" si="343"/>
        <v>0.27539818135865851</v>
      </c>
      <c r="X1764" s="1987"/>
      <c r="Y1764" s="1988"/>
      <c r="AA1764" s="1990"/>
      <c r="AB1764" s="1991"/>
    </row>
    <row r="1765" spans="2:28" ht="16" thickBot="1" x14ac:dyDescent="0.25">
      <c r="B1765" s="33">
        <f t="shared" ref="B1765" si="384">SUM(H1763:H1769)</f>
        <v>0</v>
      </c>
      <c r="C1765" s="2060">
        <v>44853</v>
      </c>
      <c r="D1765" s="1989"/>
      <c r="E1765" s="2335"/>
      <c r="F1765" s="1993"/>
      <c r="G1765" s="2061"/>
      <c r="H1765" s="2062" t="str">
        <f>IFERROR(VLOOKUP(F1765,[1]Trainingsarten!$A$9:$K$84,10,FALSE),"")</f>
        <v/>
      </c>
      <c r="I1765" s="2063" t="str">
        <f t="shared" si="368"/>
        <v/>
      </c>
      <c r="J1765" s="2064"/>
      <c r="K1765" s="2065" t="str">
        <f>IFERROR(VLOOKUP(F1765,[1]Trainingsarten!$A$9:$K$84,11,FALSE),"0")</f>
        <v>0</v>
      </c>
      <c r="L1765" s="2066"/>
      <c r="M1765" s="2064"/>
      <c r="N1765" s="1919" t="str">
        <f t="shared" si="347"/>
        <v/>
      </c>
      <c r="O1765" s="2067"/>
      <c r="P1765" s="2068" t="str">
        <f>IFERROR(VLOOKUP(F1765,[1]Trainingsarten!$A$9:$N$84,12,FALSE),"")</f>
        <v/>
      </c>
      <c r="Q1765" s="2069" t="s">
        <v>14</v>
      </c>
      <c r="R1765" s="2070" t="str">
        <f>IFERROR(VLOOKUP(F1765,[1]Trainingsarten!$A$9:$N$84,14,FALSE),"")</f>
        <v/>
      </c>
      <c r="S1765" s="1991" t="str">
        <f t="shared" si="375"/>
        <v/>
      </c>
      <c r="T1765" s="1989">
        <f t="shared" si="358"/>
        <v>4.0398379653028211</v>
      </c>
      <c r="U1765" s="1989">
        <f t="shared" si="355"/>
        <v>16.706452268117808</v>
      </c>
      <c r="V1765" s="1989">
        <f t="shared" si="356"/>
        <v>12.400782420828365</v>
      </c>
      <c r="W1765" s="2071">
        <f t="shared" si="343"/>
        <v>0.24181303729052941</v>
      </c>
      <c r="X1765" s="1987"/>
      <c r="Y1765" s="1988"/>
      <c r="AA1765" s="1990"/>
      <c r="AB1765" s="1991"/>
    </row>
    <row r="1766" spans="2:28" x14ac:dyDescent="0.2">
      <c r="B1766" s="2072" t="s">
        <v>9</v>
      </c>
      <c r="C1766" s="2060">
        <v>44854</v>
      </c>
      <c r="D1766" s="1989"/>
      <c r="E1766" s="2335"/>
      <c r="F1766" s="1993"/>
      <c r="G1766" s="2061"/>
      <c r="H1766" s="2062" t="str">
        <f>IFERROR(VLOOKUP(F1766,[1]Trainingsarten!$A$9:$K$84,10,FALSE),"")</f>
        <v/>
      </c>
      <c r="I1766" s="2063" t="str">
        <f t="shared" si="368"/>
        <v/>
      </c>
      <c r="J1766" s="2064"/>
      <c r="K1766" s="2065" t="str">
        <f>IFERROR(VLOOKUP(F1766,[1]Trainingsarten!$A$9:$K$84,11,FALSE),"0")</f>
        <v>0</v>
      </c>
      <c r="L1766" s="2066"/>
      <c r="M1766" s="2064"/>
      <c r="N1766" s="1919" t="str">
        <f t="shared" si="347"/>
        <v/>
      </c>
      <c r="O1766" s="2067"/>
      <c r="P1766" s="2068" t="str">
        <f>IFERROR(VLOOKUP(F1766,[1]Trainingsarten!$A$9:$N$84,12,FALSE),"")</f>
        <v/>
      </c>
      <c r="Q1766" s="2069" t="s">
        <v>14</v>
      </c>
      <c r="R1766" s="2070" t="str">
        <f>IFERROR(VLOOKUP(F1766,[1]Trainingsarten!$A$9:$N$84,14,FALSE),"")</f>
        <v/>
      </c>
      <c r="S1766" s="1991" t="str">
        <f t="shared" si="375"/>
        <v/>
      </c>
      <c r="T1766" s="1989">
        <f t="shared" si="358"/>
        <v>3.4627182559738467</v>
      </c>
      <c r="U1766" s="1989">
        <f t="shared" si="355"/>
        <v>16.308679595067385</v>
      </c>
      <c r="V1766" s="1989">
        <f t="shared" si="356"/>
        <v>12.666614302814986</v>
      </c>
      <c r="W1766" s="2071">
        <f t="shared" si="343"/>
        <v>0.21232364249900143</v>
      </c>
      <c r="X1766" s="1987"/>
      <c r="Y1766" s="1988"/>
      <c r="AA1766" s="1990"/>
      <c r="AB1766" s="1991"/>
    </row>
    <row r="1767" spans="2:28" ht="16" thickBot="1" x14ac:dyDescent="0.25">
      <c r="B1767" s="2073">
        <f t="shared" ref="B1767" si="385">SUM(K1763:K1769)</f>
        <v>0</v>
      </c>
      <c r="C1767" s="2060">
        <v>44855</v>
      </c>
      <c r="D1767" s="1989"/>
      <c r="E1767" s="2335"/>
      <c r="F1767" s="1993"/>
      <c r="G1767" s="2061"/>
      <c r="H1767" s="2062" t="str">
        <f>IFERROR(VLOOKUP(F1767,[1]Trainingsarten!$A$9:$K$84,10,FALSE),"")</f>
        <v/>
      </c>
      <c r="I1767" s="2063" t="str">
        <f t="shared" si="368"/>
        <v/>
      </c>
      <c r="J1767" s="2064"/>
      <c r="K1767" s="2065" t="str">
        <f>IFERROR(VLOOKUP(F1767,[1]Trainingsarten!$A$9:$K$84,11,FALSE),"0")</f>
        <v>0</v>
      </c>
      <c r="L1767" s="2066"/>
      <c r="M1767" s="2064"/>
      <c r="N1767" s="1919" t="str">
        <f t="shared" si="347"/>
        <v/>
      </c>
      <c r="O1767" s="2067"/>
      <c r="P1767" s="2068" t="str">
        <f>IFERROR(VLOOKUP(F1767,[1]Trainingsarten!$A$9:$N$84,12,FALSE),"")</f>
        <v/>
      </c>
      <c r="Q1767" s="2069" t="s">
        <v>14</v>
      </c>
      <c r="R1767" s="2070" t="str">
        <f>IFERROR(VLOOKUP(F1767,[1]Trainingsarten!$A$9:$N$84,14,FALSE),"")</f>
        <v/>
      </c>
      <c r="S1767" s="1991" t="str">
        <f t="shared" si="375"/>
        <v/>
      </c>
      <c r="T1767" s="1989">
        <f t="shared" si="358"/>
        <v>2.9680442194061545</v>
      </c>
      <c r="U1767" s="1989">
        <f t="shared" si="355"/>
        <v>15.920377699946734</v>
      </c>
      <c r="V1767" s="1989">
        <f t="shared" si="356"/>
        <v>12.845961339093538</v>
      </c>
      <c r="W1767" s="2071">
        <f t="shared" si="343"/>
        <v>0.18643051536497685</v>
      </c>
      <c r="X1767" s="1987"/>
      <c r="Y1767" s="1988"/>
      <c r="AA1767" s="1990"/>
      <c r="AB1767" s="1991"/>
    </row>
    <row r="1768" spans="2:28" x14ac:dyDescent="0.2">
      <c r="B1768" s="2074" t="s">
        <v>27</v>
      </c>
      <c r="C1768" s="2097">
        <v>44856</v>
      </c>
      <c r="D1768" s="60"/>
      <c r="E1768" s="2247"/>
      <c r="F1768" s="1993"/>
      <c r="G1768" s="2098"/>
      <c r="H1768" s="2099" t="str">
        <f>IFERROR(VLOOKUP(F1768,[1]Trainingsarten!$A$9:$K$84,10,FALSE),"")</f>
        <v/>
      </c>
      <c r="I1768" s="2100" t="str">
        <f t="shared" si="368"/>
        <v/>
      </c>
      <c r="J1768" s="545"/>
      <c r="K1768" s="2101" t="str">
        <f>IFERROR(VLOOKUP(F1768,[1]Trainingsarten!$A$9:$K$84,11,FALSE),"0")</f>
        <v>0</v>
      </c>
      <c r="L1768" s="2102"/>
      <c r="M1768" s="545"/>
      <c r="N1768" s="69" t="str">
        <f t="shared" si="347"/>
        <v/>
      </c>
      <c r="O1768" s="2103"/>
      <c r="P1768" s="347" t="str">
        <f>IFERROR(VLOOKUP(F1768,[1]Trainingsarten!$A$9:$N$84,12,FALSE),"")</f>
        <v/>
      </c>
      <c r="Q1768" s="72" t="s">
        <v>14</v>
      </c>
      <c r="R1768" s="2104" t="str">
        <f>IFERROR(VLOOKUP(F1768,[1]Trainingsarten!$A$9:$N$84,14,FALSE),"")</f>
        <v/>
      </c>
      <c r="S1768" s="2012" t="str">
        <f t="shared" si="375"/>
        <v/>
      </c>
      <c r="T1768" s="60">
        <f t="shared" si="358"/>
        <v>2.5440379023481325</v>
      </c>
      <c r="U1768" s="60">
        <f t="shared" si="355"/>
        <v>15.54132108804324</v>
      </c>
      <c r="V1768" s="60">
        <f t="shared" si="356"/>
        <v>12.952333480540579</v>
      </c>
      <c r="W1768" s="350">
        <f t="shared" si="343"/>
        <v>0.16369508666193092</v>
      </c>
      <c r="X1768" s="1987"/>
      <c r="Y1768" s="1988"/>
      <c r="AA1768" s="1990"/>
      <c r="AB1768" s="1991"/>
    </row>
    <row r="1769" spans="2:28" ht="16" thickBot="1" x14ac:dyDescent="0.25">
      <c r="B1769" s="2126">
        <f t="shared" ref="B1769" si="386">AVERAGE(W1763:W1769)</f>
        <v>0.2195772375942906</v>
      </c>
      <c r="C1769" s="2086">
        <v>44857</v>
      </c>
      <c r="D1769" s="1922"/>
      <c r="E1769" s="2326"/>
      <c r="F1769" s="1952"/>
      <c r="G1769" s="2087"/>
      <c r="H1769" s="2088" t="str">
        <f>IFERROR(VLOOKUP(F1769,[1]Trainingsarten!$A$9:$K$84,10,FALSE),"")</f>
        <v/>
      </c>
      <c r="I1769" s="2089" t="str">
        <f t="shared" si="368"/>
        <v/>
      </c>
      <c r="J1769" s="1973"/>
      <c r="K1769" s="2090" t="str">
        <f>IFERROR(VLOOKUP(F1769,[1]Trainingsarten!$A$9:$K$84,11,FALSE),"0")</f>
        <v>0</v>
      </c>
      <c r="L1769" s="2091"/>
      <c r="M1769" s="1973"/>
      <c r="N1769" s="1930" t="str">
        <f t="shared" si="347"/>
        <v/>
      </c>
      <c r="O1769" s="2092"/>
      <c r="P1769" s="2093" t="str">
        <f>IFERROR(VLOOKUP(F1769,[1]Trainingsarten!$A$9:$N$84,12,FALSE),"")</f>
        <v/>
      </c>
      <c r="Q1769" s="2094" t="s">
        <v>14</v>
      </c>
      <c r="R1769" s="2095" t="str">
        <f>IFERROR(VLOOKUP(F1769,[1]Trainingsarten!$A$9:$N$84,14,FALSE),"")</f>
        <v/>
      </c>
      <c r="S1769" s="1932" t="str">
        <f t="shared" si="375"/>
        <v/>
      </c>
      <c r="T1769" s="1922">
        <f t="shared" si="358"/>
        <v>2.1806039162983994</v>
      </c>
      <c r="U1769" s="1922">
        <f t="shared" si="355"/>
        <v>15.171289633566021</v>
      </c>
      <c r="V1769" s="1922">
        <f t="shared" si="356"/>
        <v>12.997283185695107</v>
      </c>
      <c r="W1769" s="2096">
        <f t="shared" ref="W1769:W1832" si="387">T1769/U1769</f>
        <v>0.14373227121535398</v>
      </c>
      <c r="X1769" s="1987"/>
      <c r="Y1769" s="1988"/>
      <c r="AA1769" s="1990"/>
      <c r="AB1769" s="1991"/>
    </row>
    <row r="1770" spans="2:28" ht="16" thickBot="1" x14ac:dyDescent="0.25">
      <c r="B1770" s="1841">
        <f t="shared" ref="B1770" si="388">B1763+1</f>
        <v>43</v>
      </c>
      <c r="C1770" s="2050">
        <v>44858</v>
      </c>
      <c r="D1770" s="1843"/>
      <c r="E1770" s="2322"/>
      <c r="F1770" s="2051"/>
      <c r="G1770" s="2052"/>
      <c r="H1770" s="2053" t="str">
        <f>IFERROR(VLOOKUP(F1770,[1]Trainingsarten!$A$9:$K$84,10,FALSE),"")</f>
        <v/>
      </c>
      <c r="I1770" s="2054" t="str">
        <f t="shared" si="368"/>
        <v/>
      </c>
      <c r="J1770" s="2055"/>
      <c r="K1770" s="2056" t="str">
        <f>IFERROR(VLOOKUP(F1770,[1]Trainingsarten!$A$9:$K$84,11,FALSE),"0")</f>
        <v>0</v>
      </c>
      <c r="L1770" s="2057"/>
      <c r="M1770" s="2055"/>
      <c r="N1770" s="1852" t="str">
        <f t="shared" si="347"/>
        <v/>
      </c>
      <c r="O1770" s="2058"/>
      <c r="P1770" s="1854" t="str">
        <f>IFERROR(VLOOKUP(F1770,[1]Trainingsarten!$A$9:$N$84,12,FALSE),"")</f>
        <v/>
      </c>
      <c r="Q1770" s="1855" t="s">
        <v>14</v>
      </c>
      <c r="R1770" s="2059" t="str">
        <f>IFERROR(VLOOKUP(F1770,[1]Trainingsarten!$A$9:$N$84,14,FALSE),"")</f>
        <v/>
      </c>
      <c r="S1770" s="1856" t="str">
        <f t="shared" si="375"/>
        <v/>
      </c>
      <c r="T1770" s="1843">
        <f t="shared" si="358"/>
        <v>1.8690890711129138</v>
      </c>
      <c r="U1770" s="1843">
        <f t="shared" si="355"/>
        <v>14.810068451814448</v>
      </c>
      <c r="V1770" s="1843">
        <f t="shared" si="356"/>
        <v>12.99068571726762</v>
      </c>
      <c r="W1770" s="2042">
        <f t="shared" si="387"/>
        <v>0.12620394545738398</v>
      </c>
      <c r="X1770" s="1987"/>
      <c r="Y1770" s="1988"/>
      <c r="AA1770" s="1990"/>
      <c r="AB1770" s="1991"/>
    </row>
    <row r="1771" spans="2:28" x14ac:dyDescent="0.2">
      <c r="B1771" s="1859" t="s">
        <v>26</v>
      </c>
      <c r="C1771" s="2060">
        <v>44859</v>
      </c>
      <c r="D1771" s="1989"/>
      <c r="E1771" s="2335"/>
      <c r="F1771" s="1993"/>
      <c r="G1771" s="2061"/>
      <c r="H1771" s="2062" t="str">
        <f>IFERROR(VLOOKUP(F1771,[1]Trainingsarten!$A$9:$K$84,10,FALSE),"")</f>
        <v/>
      </c>
      <c r="I1771" s="2063" t="str">
        <f t="shared" si="368"/>
        <v/>
      </c>
      <c r="J1771" s="2064"/>
      <c r="K1771" s="2065" t="str">
        <f>IFERROR(VLOOKUP(F1771,[1]Trainingsarten!$A$9:$K$84,11,FALSE),"0")</f>
        <v>0</v>
      </c>
      <c r="L1771" s="2066"/>
      <c r="M1771" s="2064"/>
      <c r="N1771" s="1919" t="str">
        <f t="shared" si="347"/>
        <v/>
      </c>
      <c r="O1771" s="2067"/>
      <c r="P1771" s="2068" t="str">
        <f>IFERROR(VLOOKUP(F1771,[1]Trainingsarten!$A$9:$N$84,12,FALSE),"")</f>
        <v/>
      </c>
      <c r="Q1771" s="2069" t="s">
        <v>14</v>
      </c>
      <c r="R1771" s="2070" t="str">
        <f>IFERROR(VLOOKUP(F1771,[1]Trainingsarten!$A$9:$N$84,14,FALSE),"")</f>
        <v/>
      </c>
      <c r="S1771" s="1991" t="str">
        <f t="shared" si="375"/>
        <v/>
      </c>
      <c r="T1771" s="1989">
        <f t="shared" si="358"/>
        <v>1.6020763466682117</v>
      </c>
      <c r="U1771" s="1989">
        <f t="shared" si="355"/>
        <v>14.457447774390294</v>
      </c>
      <c r="V1771" s="1989">
        <f t="shared" si="356"/>
        <v>12.940979380701535</v>
      </c>
      <c r="W1771" s="2071">
        <f t="shared" si="387"/>
        <v>0.11081322040160545</v>
      </c>
      <c r="X1771" s="1987"/>
      <c r="Y1771" s="1988"/>
      <c r="AA1771" s="1990"/>
      <c r="AB1771" s="1991"/>
    </row>
    <row r="1772" spans="2:28" ht="16" thickBot="1" x14ac:dyDescent="0.25">
      <c r="B1772" s="33">
        <f t="shared" ref="B1772" si="389">SUM(H1770:H1776)</f>
        <v>0</v>
      </c>
      <c r="C1772" s="2060">
        <v>44860</v>
      </c>
      <c r="D1772" s="1989"/>
      <c r="E1772" s="2335"/>
      <c r="F1772" s="1993"/>
      <c r="G1772" s="2061"/>
      <c r="H1772" s="2062" t="str">
        <f>IFERROR(VLOOKUP(F1772,[1]Trainingsarten!$A$9:$K$84,10,FALSE),"")</f>
        <v/>
      </c>
      <c r="I1772" s="2063" t="str">
        <f t="shared" si="368"/>
        <v/>
      </c>
      <c r="J1772" s="2064"/>
      <c r="K1772" s="2065" t="str">
        <f>IFERROR(VLOOKUP(F1772,[1]Trainingsarten!$A$9:$K$84,11,FALSE),"0")</f>
        <v>0</v>
      </c>
      <c r="L1772" s="2066"/>
      <c r="M1772" s="2064"/>
      <c r="N1772" s="1919" t="str">
        <f t="shared" si="347"/>
        <v/>
      </c>
      <c r="O1772" s="2067"/>
      <c r="P1772" s="2068" t="str">
        <f>IFERROR(VLOOKUP(F1772,[1]Trainingsarten!$A$9:$N$84,12,FALSE),"")</f>
        <v/>
      </c>
      <c r="Q1772" s="2069" t="s">
        <v>14</v>
      </c>
      <c r="R1772" s="2070" t="str">
        <f>IFERROR(VLOOKUP(F1772,[1]Trainingsarten!$A$9:$N$84,14,FALSE),"")</f>
        <v/>
      </c>
      <c r="S1772" s="1991" t="str">
        <f t="shared" si="375"/>
        <v/>
      </c>
      <c r="T1772" s="1989">
        <f t="shared" si="358"/>
        <v>1.3732082971441815</v>
      </c>
      <c r="U1772" s="1989">
        <f t="shared" si="355"/>
        <v>14.113222827381001</v>
      </c>
      <c r="V1772" s="1989">
        <f t="shared" si="356"/>
        <v>12.855371427722083</v>
      </c>
      <c r="W1772" s="2071">
        <f t="shared" si="387"/>
        <v>9.729941303555599E-2</v>
      </c>
      <c r="X1772" s="1987"/>
      <c r="Y1772" s="1988"/>
      <c r="AA1772" s="1990"/>
      <c r="AB1772" s="1991"/>
    </row>
    <row r="1773" spans="2:28" x14ac:dyDescent="0.2">
      <c r="B1773" s="2072" t="s">
        <v>9</v>
      </c>
      <c r="C1773" s="2060">
        <v>44861</v>
      </c>
      <c r="D1773" s="1989"/>
      <c r="E1773" s="2335"/>
      <c r="F1773" s="1993"/>
      <c r="G1773" s="2061"/>
      <c r="H1773" s="2062" t="str">
        <f>IFERROR(VLOOKUP(F1773,[1]Trainingsarten!$A$9:$K$84,10,FALSE),"")</f>
        <v/>
      </c>
      <c r="I1773" s="2063" t="str">
        <f t="shared" si="368"/>
        <v/>
      </c>
      <c r="J1773" s="2064"/>
      <c r="K1773" s="2065" t="str">
        <f>IFERROR(VLOOKUP(F1773,[1]Trainingsarten!$A$9:$K$84,11,FALSE),"0")</f>
        <v>0</v>
      </c>
      <c r="L1773" s="2066"/>
      <c r="M1773" s="2064"/>
      <c r="N1773" s="1919" t="str">
        <f t="shared" si="347"/>
        <v/>
      </c>
      <c r="O1773" s="2067"/>
      <c r="P1773" s="2068" t="str">
        <f>IFERROR(VLOOKUP(F1773,[1]Trainingsarten!$A$9:$N$84,12,FALSE),"")</f>
        <v/>
      </c>
      <c r="Q1773" s="2069" t="s">
        <v>14</v>
      </c>
      <c r="R1773" s="2070" t="str">
        <f>IFERROR(VLOOKUP(F1773,[1]Trainingsarten!$A$9:$N$84,14,FALSE),"")</f>
        <v/>
      </c>
      <c r="S1773" s="1991" t="str">
        <f t="shared" si="375"/>
        <v/>
      </c>
      <c r="T1773" s="1989">
        <f t="shared" si="358"/>
        <v>1.1770356832664413</v>
      </c>
      <c r="U1773" s="1989">
        <f t="shared" si="355"/>
        <v>13.777193712443358</v>
      </c>
      <c r="V1773" s="1989">
        <f t="shared" si="356"/>
        <v>12.74001453023682</v>
      </c>
      <c r="W1773" s="2071">
        <f t="shared" si="387"/>
        <v>8.5433630958049164E-2</v>
      </c>
      <c r="X1773" s="1987"/>
      <c r="Y1773" s="1988"/>
      <c r="AA1773" s="1990"/>
      <c r="AB1773" s="1991"/>
    </row>
    <row r="1774" spans="2:28" ht="16" thickBot="1" x14ac:dyDescent="0.25">
      <c r="B1774" s="2073">
        <f t="shared" ref="B1774" si="390">SUM(K1770:K1776)</f>
        <v>0</v>
      </c>
      <c r="C1774" s="2060">
        <v>44862</v>
      </c>
      <c r="D1774" s="1989"/>
      <c r="E1774" s="2335"/>
      <c r="F1774" s="1993"/>
      <c r="G1774" s="2061"/>
      <c r="H1774" s="2062" t="str">
        <f>IFERROR(VLOOKUP(F1774,[1]Trainingsarten!$A$9:$K$84,10,FALSE),"")</f>
        <v/>
      </c>
      <c r="I1774" s="2063" t="str">
        <f t="shared" si="368"/>
        <v/>
      </c>
      <c r="J1774" s="2064"/>
      <c r="K1774" s="2065" t="str">
        <f>IFERROR(VLOOKUP(F1774,[1]Trainingsarten!$A$9:$K$84,11,FALSE),"0")</f>
        <v>0</v>
      </c>
      <c r="L1774" s="2066"/>
      <c r="M1774" s="2064"/>
      <c r="N1774" s="1919" t="str">
        <f t="shared" ref="N1774:N1837" si="391">IFERROR((L1774/67)/(1/(I1774*24)/3.6),"")</f>
        <v/>
      </c>
      <c r="O1774" s="2067"/>
      <c r="P1774" s="2068" t="str">
        <f>IFERROR(VLOOKUP(F1774,[1]Trainingsarten!$A$9:$N$84,12,FALSE),"")</f>
        <v/>
      </c>
      <c r="Q1774" s="2069" t="s">
        <v>14</v>
      </c>
      <c r="R1774" s="2070" t="str">
        <f>IFERROR(VLOOKUP(F1774,[1]Trainingsarten!$A$9:$N$84,14,FALSE),"")</f>
        <v/>
      </c>
      <c r="S1774" s="1991" t="str">
        <f t="shared" si="375"/>
        <v/>
      </c>
      <c r="T1774" s="1989">
        <f t="shared" si="358"/>
        <v>1.0088877285140925</v>
      </c>
      <c r="U1774" s="1989">
        <f t="shared" si="355"/>
        <v>13.449165290718517</v>
      </c>
      <c r="V1774" s="1989">
        <f t="shared" si="356"/>
        <v>12.600158029176917</v>
      </c>
      <c r="W1774" s="2071">
        <f t="shared" si="387"/>
        <v>7.5014895475360249E-2</v>
      </c>
      <c r="X1774" s="1987"/>
      <c r="Y1774" s="1988"/>
      <c r="AA1774" s="1990"/>
      <c r="AB1774" s="1991"/>
    </row>
    <row r="1775" spans="2:28" x14ac:dyDescent="0.2">
      <c r="B1775" s="2074" t="s">
        <v>27</v>
      </c>
      <c r="C1775" s="2097">
        <v>44863</v>
      </c>
      <c r="D1775" s="60"/>
      <c r="E1775" s="2247"/>
      <c r="F1775" s="1993"/>
      <c r="G1775" s="2098"/>
      <c r="H1775" s="2099" t="str">
        <f>IFERROR(VLOOKUP(F1775,[1]Trainingsarten!$A$9:$K$84,10,FALSE),"")</f>
        <v/>
      </c>
      <c r="I1775" s="2100" t="str">
        <f t="shared" si="368"/>
        <v/>
      </c>
      <c r="J1775" s="545"/>
      <c r="K1775" s="2101" t="str">
        <f>IFERROR(VLOOKUP(F1775,[1]Trainingsarten!$A$9:$K$84,11,FALSE),"0")</f>
        <v>0</v>
      </c>
      <c r="L1775" s="2102"/>
      <c r="M1775" s="545"/>
      <c r="N1775" s="69" t="str">
        <f t="shared" si="391"/>
        <v/>
      </c>
      <c r="O1775" s="2103"/>
      <c r="P1775" s="347" t="str">
        <f>IFERROR(VLOOKUP(F1775,[1]Trainingsarten!$A$9:$N$84,12,FALSE),"")</f>
        <v/>
      </c>
      <c r="Q1775" s="72" t="s">
        <v>14</v>
      </c>
      <c r="R1775" s="2104" t="str">
        <f>IFERROR(VLOOKUP(F1775,[1]Trainingsarten!$A$9:$N$84,14,FALSE),"")</f>
        <v/>
      </c>
      <c r="S1775" s="2012" t="str">
        <f t="shared" si="375"/>
        <v/>
      </c>
      <c r="T1775" s="60">
        <f t="shared" si="358"/>
        <v>0.86476091015493639</v>
      </c>
      <c r="U1775" s="60">
        <f t="shared" si="355"/>
        <v>13.128947069510932</v>
      </c>
      <c r="V1775" s="60">
        <f t="shared" si="356"/>
        <v>12.440277562204423</v>
      </c>
      <c r="W1775" s="350">
        <f t="shared" si="387"/>
        <v>6.5866737490560212E-2</v>
      </c>
      <c r="X1775" s="1987"/>
      <c r="Y1775" s="1988"/>
      <c r="AA1775" s="1990"/>
      <c r="AB1775" s="1991"/>
    </row>
    <row r="1776" spans="2:28" ht="16" thickBot="1" x14ac:dyDescent="0.25">
      <c r="B1776" s="2143">
        <f t="shared" ref="B1776" si="392">AVERAGE(W1770:W1776)</f>
        <v>8.8352293049544547E-2</v>
      </c>
      <c r="C1776" s="2086">
        <v>44864</v>
      </c>
      <c r="D1776" s="1922"/>
      <c r="E1776" s="2326"/>
      <c r="F1776" s="1952"/>
      <c r="G1776" s="2087"/>
      <c r="H1776" s="2088" t="str">
        <f>IFERROR(VLOOKUP(F1776,[1]Trainingsarten!$A$9:$K$84,10,FALSE),"")</f>
        <v/>
      </c>
      <c r="I1776" s="2089" t="str">
        <f t="shared" si="368"/>
        <v/>
      </c>
      <c r="J1776" s="1973"/>
      <c r="K1776" s="2090" t="str">
        <f>IFERROR(VLOOKUP(F1776,[1]Trainingsarten!$A$9:$K$84,11,FALSE),"0")</f>
        <v>0</v>
      </c>
      <c r="L1776" s="2091"/>
      <c r="M1776" s="1973"/>
      <c r="N1776" s="1930" t="str">
        <f t="shared" si="391"/>
        <v/>
      </c>
      <c r="O1776" s="2092"/>
      <c r="P1776" s="2093" t="str">
        <f>IFERROR(VLOOKUP(F1776,[1]Trainingsarten!$A$9:$N$84,12,FALSE),"")</f>
        <v/>
      </c>
      <c r="Q1776" s="2094" t="s">
        <v>14</v>
      </c>
      <c r="R1776" s="2095" t="str">
        <f>IFERROR(VLOOKUP(F1776,[1]Trainingsarten!$A$9:$N$84,14,FALSE),"")</f>
        <v/>
      </c>
      <c r="S1776" s="1932" t="str">
        <f t="shared" si="375"/>
        <v/>
      </c>
      <c r="T1776" s="1922">
        <f t="shared" si="358"/>
        <v>0.74122363727565976</v>
      </c>
      <c r="U1776" s="1922">
        <f t="shared" si="355"/>
        <v>12.816353091665434</v>
      </c>
      <c r="V1776" s="1922">
        <f t="shared" si="356"/>
        <v>12.264186159355996</v>
      </c>
      <c r="W1776" s="2096">
        <f t="shared" si="387"/>
        <v>5.7834208528296772E-2</v>
      </c>
      <c r="X1776" s="1987"/>
      <c r="Y1776" s="1988"/>
      <c r="AA1776" s="1990"/>
      <c r="AB1776" s="1991"/>
    </row>
    <row r="1777" spans="2:28" ht="16" thickBot="1" x14ac:dyDescent="0.25">
      <c r="B1777" s="1841">
        <f t="shared" ref="B1777" si="393">B1770+1</f>
        <v>44</v>
      </c>
      <c r="C1777" s="2050">
        <v>44865</v>
      </c>
      <c r="D1777" s="1843"/>
      <c r="E1777" s="2322"/>
      <c r="F1777" s="2051"/>
      <c r="G1777" s="2052"/>
      <c r="H1777" s="2053" t="str">
        <f>IFERROR(VLOOKUP(F1777,[1]Trainingsarten!$A$9:$K$84,10,FALSE),"")</f>
        <v/>
      </c>
      <c r="I1777" s="2054" t="str">
        <f t="shared" si="368"/>
        <v/>
      </c>
      <c r="J1777" s="2055"/>
      <c r="K1777" s="2056" t="str">
        <f>IFERROR(VLOOKUP(F1777,[1]Trainingsarten!$A$9:$K$84,11,FALSE),"0")</f>
        <v>0</v>
      </c>
      <c r="L1777" s="2057"/>
      <c r="M1777" s="2055"/>
      <c r="N1777" s="1852" t="str">
        <f t="shared" si="391"/>
        <v/>
      </c>
      <c r="O1777" s="2058"/>
      <c r="P1777" s="1854" t="str">
        <f>IFERROR(VLOOKUP(F1777,[1]Trainingsarten!$A$9:$N$84,12,FALSE),"")</f>
        <v/>
      </c>
      <c r="Q1777" s="1855" t="s">
        <v>14</v>
      </c>
      <c r="R1777" s="2059" t="str">
        <f>IFERROR(VLOOKUP(F1777,[1]Trainingsarten!$A$9:$N$84,14,FALSE),"")</f>
        <v/>
      </c>
      <c r="S1777" s="1856" t="str">
        <f t="shared" si="375"/>
        <v/>
      </c>
      <c r="T1777" s="1843">
        <f t="shared" si="358"/>
        <v>0.63533454623627983</v>
      </c>
      <c r="U1777" s="1843">
        <f t="shared" si="355"/>
        <v>12.511201827578162</v>
      </c>
      <c r="V1777" s="1843">
        <f t="shared" si="356"/>
        <v>12.075129454389774</v>
      </c>
      <c r="W1777" s="2042">
        <f t="shared" si="387"/>
        <v>5.0781256268748388E-2</v>
      </c>
      <c r="X1777" s="1987"/>
      <c r="Y1777" s="1988"/>
      <c r="AA1777" s="1990"/>
      <c r="AB1777" s="1991"/>
    </row>
    <row r="1778" spans="2:28" x14ac:dyDescent="0.2">
      <c r="B1778" s="1859" t="s">
        <v>26</v>
      </c>
      <c r="C1778" s="2060">
        <v>44866</v>
      </c>
      <c r="D1778" s="1989"/>
      <c r="E1778" s="2335"/>
      <c r="F1778" s="1993"/>
      <c r="G1778" s="2061"/>
      <c r="H1778" s="2062" t="str">
        <f>IFERROR(VLOOKUP(F1778,[1]Trainingsarten!$A$9:$K$84,10,FALSE),"")</f>
        <v/>
      </c>
      <c r="I1778" s="2063" t="str">
        <f t="shared" si="368"/>
        <v/>
      </c>
      <c r="J1778" s="2064"/>
      <c r="K1778" s="2065" t="str">
        <f>IFERROR(VLOOKUP(F1778,[1]Trainingsarten!$A$9:$K$84,11,FALSE),"0")</f>
        <v>0</v>
      </c>
      <c r="L1778" s="2066"/>
      <c r="M1778" s="2064"/>
      <c r="N1778" s="1919" t="str">
        <f t="shared" si="391"/>
        <v/>
      </c>
      <c r="O1778" s="2067"/>
      <c r="P1778" s="2068" t="str">
        <f>IFERROR(VLOOKUP(F1778,[1]Trainingsarten!$A$9:$N$84,12,FALSE),"")</f>
        <v/>
      </c>
      <c r="Q1778" s="2069" t="s">
        <v>14</v>
      </c>
      <c r="R1778" s="2070" t="str">
        <f>IFERROR(VLOOKUP(F1778,[1]Trainingsarten!$A$9:$N$84,14,FALSE),"")</f>
        <v/>
      </c>
      <c r="S1778" s="1991" t="str">
        <f t="shared" si="375"/>
        <v/>
      </c>
      <c r="T1778" s="1989">
        <f t="shared" si="358"/>
        <v>0.54457246820252558</v>
      </c>
      <c r="U1778" s="1989">
        <f t="shared" si="355"/>
        <v>12.213316069778681</v>
      </c>
      <c r="V1778" s="1989">
        <f t="shared" si="356"/>
        <v>11.875867281341883</v>
      </c>
      <c r="W1778" s="2071">
        <f t="shared" si="387"/>
        <v>4.4588420138413222E-2</v>
      </c>
      <c r="X1778" s="1987"/>
      <c r="Y1778" s="1988"/>
      <c r="AA1778" s="1990"/>
      <c r="AB1778" s="1991"/>
    </row>
    <row r="1779" spans="2:28" ht="16" thickBot="1" x14ac:dyDescent="0.25">
      <c r="B1779" s="33">
        <f t="shared" ref="B1779" si="394">SUM(H1777:H1783)</f>
        <v>0</v>
      </c>
      <c r="C1779" s="2060">
        <v>44867</v>
      </c>
      <c r="D1779" s="1989"/>
      <c r="E1779" s="2335"/>
      <c r="F1779" s="1993"/>
      <c r="G1779" s="2061"/>
      <c r="H1779" s="2062" t="str">
        <f>IFERROR(VLOOKUP(F1779,[1]Trainingsarten!$A$9:$K$84,10,FALSE),"")</f>
        <v/>
      </c>
      <c r="I1779" s="2063" t="str">
        <f t="shared" si="368"/>
        <v/>
      </c>
      <c r="J1779" s="2064"/>
      <c r="K1779" s="2065" t="str">
        <f>IFERROR(VLOOKUP(F1779,[1]Trainingsarten!$A$9:$K$84,11,FALSE),"0")</f>
        <v>0</v>
      </c>
      <c r="L1779" s="2066"/>
      <c r="M1779" s="2064"/>
      <c r="N1779" s="1919" t="str">
        <f t="shared" si="391"/>
        <v/>
      </c>
      <c r="O1779" s="2067"/>
      <c r="P1779" s="2068" t="str">
        <f>IFERROR(VLOOKUP(F1779,[1]Trainingsarten!$A$9:$N$84,12,FALSE),"")</f>
        <v/>
      </c>
      <c r="Q1779" s="2069" t="s">
        <v>14</v>
      </c>
      <c r="R1779" s="2070" t="str">
        <f>IFERROR(VLOOKUP(F1779,[1]Trainingsarten!$A$9:$N$84,14,FALSE),"")</f>
        <v/>
      </c>
      <c r="S1779" s="1991" t="str">
        <f t="shared" si="375"/>
        <v/>
      </c>
      <c r="T1779" s="1989">
        <f t="shared" si="358"/>
        <v>0.46677640131645048</v>
      </c>
      <c r="U1779" s="1989">
        <f t="shared" si="355"/>
        <v>11.922522830022046</v>
      </c>
      <c r="V1779" s="1989">
        <f t="shared" si="356"/>
        <v>11.668743601576155</v>
      </c>
      <c r="W1779" s="2071">
        <f t="shared" si="387"/>
        <v>3.915080792641161E-2</v>
      </c>
      <c r="X1779" s="1987"/>
      <c r="Y1779" s="1988"/>
      <c r="AA1779" s="1990"/>
      <c r="AB1779" s="1991"/>
    </row>
    <row r="1780" spans="2:28" x14ac:dyDescent="0.2">
      <c r="B1780" s="2072" t="s">
        <v>9</v>
      </c>
      <c r="C1780" s="2060">
        <v>44868</v>
      </c>
      <c r="D1780" s="1989"/>
      <c r="E1780" s="2335"/>
      <c r="F1780" s="1993"/>
      <c r="G1780" s="2061"/>
      <c r="H1780" s="2062" t="str">
        <f>IFERROR(VLOOKUP(F1780,[1]Trainingsarten!$A$9:$K$84,10,FALSE),"")</f>
        <v/>
      </c>
      <c r="I1780" s="2063" t="str">
        <f t="shared" si="368"/>
        <v/>
      </c>
      <c r="J1780" s="2064"/>
      <c r="K1780" s="2065" t="str">
        <f>IFERROR(VLOOKUP(F1780,[1]Trainingsarten!$A$9:$K$84,11,FALSE),"0")</f>
        <v>0</v>
      </c>
      <c r="L1780" s="2066"/>
      <c r="M1780" s="2064"/>
      <c r="N1780" s="1919" t="str">
        <f t="shared" si="391"/>
        <v/>
      </c>
      <c r="O1780" s="2067"/>
      <c r="P1780" s="2068" t="str">
        <f>IFERROR(VLOOKUP(F1780,[1]Trainingsarten!$A$9:$N$84,12,FALSE),"")</f>
        <v/>
      </c>
      <c r="Q1780" s="2069" t="s">
        <v>14</v>
      </c>
      <c r="R1780" s="2070" t="str">
        <f>IFERROR(VLOOKUP(F1780,[1]Trainingsarten!$A$9:$N$84,14,FALSE),"")</f>
        <v/>
      </c>
      <c r="S1780" s="1991" t="str">
        <f t="shared" si="375"/>
        <v/>
      </c>
      <c r="T1780" s="1989">
        <f t="shared" si="358"/>
        <v>0.40009405827124328</v>
      </c>
      <c r="U1780" s="1989">
        <f t="shared" si="355"/>
        <v>11.638653238831045</v>
      </c>
      <c r="V1780" s="1989">
        <f t="shared" si="356"/>
        <v>11.455746428705597</v>
      </c>
      <c r="W1780" s="2071">
        <f t="shared" si="387"/>
        <v>3.4376319154898E-2</v>
      </c>
      <c r="X1780" s="1987"/>
      <c r="Y1780" s="1988"/>
      <c r="AA1780" s="1990"/>
      <c r="AB1780" s="1991"/>
    </row>
    <row r="1781" spans="2:28" ht="16" thickBot="1" x14ac:dyDescent="0.25">
      <c r="B1781" s="2073">
        <f t="shared" ref="B1781" si="395">SUM(K1777:K1783)</f>
        <v>0</v>
      </c>
      <c r="C1781" s="2060">
        <v>44869</v>
      </c>
      <c r="D1781" s="1989"/>
      <c r="E1781" s="2335"/>
      <c r="F1781" s="1993"/>
      <c r="G1781" s="2061"/>
      <c r="H1781" s="2062" t="str">
        <f>IFERROR(VLOOKUP(F1781,[1]Trainingsarten!$A$9:$K$84,10,FALSE),"")</f>
        <v/>
      </c>
      <c r="I1781" s="2063" t="str">
        <f t="shared" si="368"/>
        <v/>
      </c>
      <c r="J1781" s="2064"/>
      <c r="K1781" s="2065" t="str">
        <f>IFERROR(VLOOKUP(F1781,[1]Trainingsarten!$A$9:$K$84,11,FALSE),"0")</f>
        <v>0</v>
      </c>
      <c r="L1781" s="2066"/>
      <c r="M1781" s="2064"/>
      <c r="N1781" s="1919" t="str">
        <f t="shared" si="391"/>
        <v/>
      </c>
      <c r="O1781" s="2067"/>
      <c r="P1781" s="2068" t="str">
        <f>IFERROR(VLOOKUP(F1781,[1]Trainingsarten!$A$9:$N$84,12,FALSE),"")</f>
        <v/>
      </c>
      <c r="Q1781" s="2069" t="s">
        <v>14</v>
      </c>
      <c r="R1781" s="2070" t="str">
        <f>IFERROR(VLOOKUP(F1781,[1]Trainingsarten!$A$9:$N$84,14,FALSE),"")</f>
        <v/>
      </c>
      <c r="S1781" s="1991" t="str">
        <f t="shared" si="375"/>
        <v/>
      </c>
      <c r="T1781" s="1989">
        <f t="shared" si="358"/>
        <v>0.34293776423249422</v>
      </c>
      <c r="U1781" s="1989">
        <f t="shared" si="355"/>
        <v>11.361542447430306</v>
      </c>
      <c r="V1781" s="1989">
        <f t="shared" si="356"/>
        <v>11.238559180559802</v>
      </c>
      <c r="W1781" s="2071">
        <f t="shared" si="387"/>
        <v>3.0184085111617753E-2</v>
      </c>
      <c r="X1781" s="1987"/>
      <c r="Y1781" s="1988"/>
      <c r="AA1781" s="1990"/>
      <c r="AB1781" s="1991"/>
    </row>
    <row r="1782" spans="2:28" x14ac:dyDescent="0.2">
      <c r="B1782" s="2074" t="s">
        <v>27</v>
      </c>
      <c r="C1782" s="2097">
        <v>44870</v>
      </c>
      <c r="D1782" s="60"/>
      <c r="E1782" s="2247"/>
      <c r="F1782" s="1993"/>
      <c r="G1782" s="2098"/>
      <c r="H1782" s="2099" t="str">
        <f>IFERROR(VLOOKUP(F1782,[1]Trainingsarten!$A$9:$K$84,10,FALSE),"")</f>
        <v/>
      </c>
      <c r="I1782" s="2100" t="str">
        <f t="shared" si="368"/>
        <v/>
      </c>
      <c r="J1782" s="545"/>
      <c r="K1782" s="2101" t="str">
        <f>IFERROR(VLOOKUP(F1782,[1]Trainingsarten!$A$9:$K$84,11,FALSE),"0")</f>
        <v>0</v>
      </c>
      <c r="L1782" s="2102"/>
      <c r="M1782" s="545"/>
      <c r="N1782" s="69" t="str">
        <f t="shared" si="391"/>
        <v/>
      </c>
      <c r="O1782" s="2103"/>
      <c r="P1782" s="347" t="str">
        <f>IFERROR(VLOOKUP(F1782,[1]Trainingsarten!$A$9:$N$84,12,FALSE),"")</f>
        <v/>
      </c>
      <c r="Q1782" s="72" t="s">
        <v>14</v>
      </c>
      <c r="R1782" s="2104" t="str">
        <f>IFERROR(VLOOKUP(F1782,[1]Trainingsarten!$A$9:$N$84,14,FALSE),"")</f>
        <v/>
      </c>
      <c r="S1782" s="2012" t="str">
        <f t="shared" si="375"/>
        <v/>
      </c>
      <c r="T1782" s="60">
        <f t="shared" si="358"/>
        <v>0.29394665505642364</v>
      </c>
      <c r="U1782" s="60">
        <f t="shared" si="355"/>
        <v>11.091029532015298</v>
      </c>
      <c r="V1782" s="60">
        <f t="shared" si="356"/>
        <v>11.018604683197811</v>
      </c>
      <c r="W1782" s="350">
        <f t="shared" si="387"/>
        <v>2.6503099122396078E-2</v>
      </c>
      <c r="X1782" s="1987"/>
      <c r="Y1782" s="1988"/>
      <c r="AA1782" s="1990"/>
      <c r="AB1782" s="1991"/>
    </row>
    <row r="1783" spans="2:28" ht="16" thickBot="1" x14ac:dyDescent="0.25">
      <c r="B1783" s="2143">
        <f t="shared" ref="B1783" si="396">AVERAGE(W1777:W1783)</f>
        <v>3.5550714512293184E-2</v>
      </c>
      <c r="C1783" s="2086">
        <v>44871</v>
      </c>
      <c r="D1783" s="1922"/>
      <c r="E1783" s="2326"/>
      <c r="F1783" s="1952"/>
      <c r="G1783" s="2087"/>
      <c r="H1783" s="2088" t="str">
        <f>IFERROR(VLOOKUP(F1783,[1]Trainingsarten!$A$9:$K$84,10,FALSE),"")</f>
        <v/>
      </c>
      <c r="I1783" s="2089" t="str">
        <f t="shared" si="368"/>
        <v/>
      </c>
      <c r="J1783" s="1973"/>
      <c r="K1783" s="2090" t="str">
        <f>IFERROR(VLOOKUP(F1783,[1]Trainingsarten!$A$9:$K$84,11,FALSE),"0")</f>
        <v>0</v>
      </c>
      <c r="L1783" s="2091"/>
      <c r="M1783" s="1973"/>
      <c r="N1783" s="1930" t="str">
        <f t="shared" si="391"/>
        <v/>
      </c>
      <c r="O1783" s="2092"/>
      <c r="P1783" s="2093" t="str">
        <f>IFERROR(VLOOKUP(F1783,[1]Trainingsarten!$A$9:$N$84,12,FALSE),"")</f>
        <v/>
      </c>
      <c r="Q1783" s="2094" t="s">
        <v>14</v>
      </c>
      <c r="R1783" s="2095" t="str">
        <f>IFERROR(VLOOKUP(F1783,[1]Trainingsarten!$A$9:$N$84,14,FALSE),"")</f>
        <v/>
      </c>
      <c r="S1783" s="1932" t="str">
        <f t="shared" si="375"/>
        <v/>
      </c>
      <c r="T1783" s="1922">
        <f t="shared" si="358"/>
        <v>0.25195427576264884</v>
      </c>
      <c r="U1783" s="1922">
        <f t="shared" si="355"/>
        <v>10.826957400300648</v>
      </c>
      <c r="V1783" s="1922">
        <f t="shared" si="356"/>
        <v>10.797082876958875</v>
      </c>
      <c r="W1783" s="2096">
        <f t="shared" si="387"/>
        <v>2.3271013863567291E-2</v>
      </c>
      <c r="X1783" s="1987"/>
      <c r="Y1783" s="1988"/>
      <c r="AA1783" s="1990"/>
      <c r="AB1783" s="1991"/>
    </row>
    <row r="1784" spans="2:28" ht="16" thickBot="1" x14ac:dyDescent="0.25">
      <c r="B1784" s="1841">
        <f t="shared" ref="B1784" si="397">B1777+1</f>
        <v>45</v>
      </c>
      <c r="C1784" s="2050">
        <v>44872</v>
      </c>
      <c r="D1784" s="1843"/>
      <c r="E1784" s="2322"/>
      <c r="F1784" s="2107"/>
      <c r="G1784" s="2052"/>
      <c r="H1784" s="2053" t="str">
        <f>IFERROR(VLOOKUP(F1784,[1]Trainingsarten!$A$9:$K$84,10,FALSE),"")</f>
        <v/>
      </c>
      <c r="I1784" s="2054" t="str">
        <f t="shared" si="368"/>
        <v/>
      </c>
      <c r="J1784" s="2055"/>
      <c r="K1784" s="2056" t="str">
        <f>IFERROR(VLOOKUP(F1784,[1]Trainingsarten!$A$9:$K$84,11,FALSE),"0")</f>
        <v>0</v>
      </c>
      <c r="L1784" s="2057"/>
      <c r="M1784" s="2055"/>
      <c r="N1784" s="1852" t="str">
        <f t="shared" si="391"/>
        <v/>
      </c>
      <c r="O1784" s="2058"/>
      <c r="P1784" s="1854" t="str">
        <f>IFERROR(VLOOKUP(F1784,[1]Trainingsarten!$A$9:$N$84,12,FALSE),"")</f>
        <v/>
      </c>
      <c r="Q1784" s="1855" t="s">
        <v>14</v>
      </c>
      <c r="R1784" s="2059" t="str">
        <f>IFERROR(VLOOKUP(F1784,[1]Trainingsarten!$A$9:$N$84,14,FALSE),"")</f>
        <v/>
      </c>
      <c r="S1784" s="1856" t="str">
        <f t="shared" si="375"/>
        <v/>
      </c>
      <c r="T1784" s="1843">
        <f t="shared" si="358"/>
        <v>0.21596080779655613</v>
      </c>
      <c r="U1784" s="1843">
        <f t="shared" si="355"/>
        <v>10.569172700293489</v>
      </c>
      <c r="V1784" s="1843">
        <f t="shared" si="356"/>
        <v>10.575003124537998</v>
      </c>
      <c r="W1784" s="2042">
        <f t="shared" si="387"/>
        <v>2.043308534362006E-2</v>
      </c>
      <c r="X1784" s="1987"/>
      <c r="Y1784" s="1988"/>
      <c r="AA1784" s="1990"/>
      <c r="AB1784" s="1991"/>
    </row>
    <row r="1785" spans="2:28" x14ac:dyDescent="0.2">
      <c r="B1785" s="1859" t="s">
        <v>26</v>
      </c>
      <c r="C1785" s="2060">
        <v>44873</v>
      </c>
      <c r="D1785" s="1989">
        <v>135</v>
      </c>
      <c r="E1785" s="2335" t="s">
        <v>40</v>
      </c>
      <c r="F1785" s="2108" t="s">
        <v>323</v>
      </c>
      <c r="G1785" s="2061">
        <v>2.238425925925926E-2</v>
      </c>
      <c r="H1785" s="2062">
        <v>5.37</v>
      </c>
      <c r="I1785" s="2063">
        <f t="shared" si="368"/>
        <v>4.1683909235119667E-3</v>
      </c>
      <c r="J1785" s="2064">
        <v>143</v>
      </c>
      <c r="K1785" s="2065">
        <v>32</v>
      </c>
      <c r="L1785" s="2066">
        <v>205</v>
      </c>
      <c r="M1785" s="2064">
        <v>18</v>
      </c>
      <c r="N1785" s="1919">
        <f t="shared" si="391"/>
        <v>1.1019483587648353</v>
      </c>
      <c r="O1785" s="2067" t="s">
        <v>334</v>
      </c>
      <c r="P1785" s="2068">
        <f>IFERROR(VLOOKUP(F1785,[1]Trainingsarten!$A$9:$N$84,12,FALSE),"")</f>
        <v>205</v>
      </c>
      <c r="Q1785" s="2069" t="s">
        <v>14</v>
      </c>
      <c r="R1785" s="2070">
        <f>IFERROR(VLOOKUP(F1785,[1]Trainingsarten!$A$9:$N$84,14,FALSE),"")</f>
        <v>224.4</v>
      </c>
      <c r="S1785" s="1991">
        <f t="shared" si="375"/>
        <v>1.4335664335664335</v>
      </c>
      <c r="T1785" s="1989">
        <f t="shared" si="358"/>
        <v>4.7565378352541909</v>
      </c>
      <c r="U1785" s="1989">
        <f t="shared" si="355"/>
        <v>11.079430493143644</v>
      </c>
      <c r="V1785" s="1989">
        <f t="shared" si="356"/>
        <v>10.353211892496933</v>
      </c>
      <c r="W1785" s="2071">
        <f t="shared" si="387"/>
        <v>0.42931248480666134</v>
      </c>
      <c r="X1785" s="1987"/>
      <c r="Y1785" s="1988"/>
      <c r="AA1785" s="1990"/>
      <c r="AB1785" s="1991"/>
    </row>
    <row r="1786" spans="2:28" ht="16" thickBot="1" x14ac:dyDescent="0.25">
      <c r="B1786" s="33">
        <f t="shared" ref="B1786" si="398">SUM(H1784:H1790)</f>
        <v>16.850000000000001</v>
      </c>
      <c r="C1786" s="2060">
        <v>44874</v>
      </c>
      <c r="D1786" s="1989"/>
      <c r="E1786" s="2335"/>
      <c r="F1786" s="2108"/>
      <c r="G1786" s="2061"/>
      <c r="H1786" s="2062" t="str">
        <f>IFERROR(VLOOKUP(F1786,[1]Trainingsarten!$A$9:$K$84,10,FALSE),"")</f>
        <v/>
      </c>
      <c r="I1786" s="2063" t="str">
        <f t="shared" si="368"/>
        <v/>
      </c>
      <c r="J1786" s="2064"/>
      <c r="K1786" s="2065" t="str">
        <f>IFERROR(VLOOKUP(F1786,[1]Trainingsarten!$A$9:$K$84,11,FALSE),"0")</f>
        <v>0</v>
      </c>
      <c r="L1786" s="2066"/>
      <c r="M1786" s="2064"/>
      <c r="N1786" s="1919" t="str">
        <f t="shared" si="391"/>
        <v/>
      </c>
      <c r="O1786" s="2067"/>
      <c r="P1786" s="2068" t="str">
        <f>IFERROR(VLOOKUP(F1786,[1]Trainingsarten!$A$9:$N$84,12,FALSE),"")</f>
        <v/>
      </c>
      <c r="Q1786" s="2069" t="s">
        <v>14</v>
      </c>
      <c r="R1786" s="2070" t="str">
        <f>IFERROR(VLOOKUP(F1786,[1]Trainingsarten!$A$9:$N$84,14,FALSE),"")</f>
        <v/>
      </c>
      <c r="S1786" s="1991" t="str">
        <f t="shared" si="375"/>
        <v/>
      </c>
      <c r="T1786" s="1989">
        <f t="shared" si="358"/>
        <v>4.0770324302178782</v>
      </c>
      <c r="U1786" s="1989">
        <f t="shared" ref="U1786:U1849" si="399">U1785+(K1786-U1785)/42</f>
        <v>10.815634529021176</v>
      </c>
      <c r="V1786" s="1989">
        <f t="shared" ref="V1786:V1849" si="400">U1785-T1785</f>
        <v>6.3228926578894527</v>
      </c>
      <c r="W1786" s="2071">
        <f t="shared" si="387"/>
        <v>0.37695730373267827</v>
      </c>
      <c r="X1786" s="1987"/>
      <c r="Y1786" s="1988"/>
      <c r="AA1786" s="1990"/>
      <c r="AB1786" s="1991"/>
    </row>
    <row r="1787" spans="2:28" x14ac:dyDescent="0.2">
      <c r="B1787" s="2072" t="s">
        <v>9</v>
      </c>
      <c r="C1787" s="2060">
        <v>44875</v>
      </c>
      <c r="D1787" s="1989">
        <v>136</v>
      </c>
      <c r="E1787" s="2335" t="s">
        <v>40</v>
      </c>
      <c r="F1787" s="2108" t="s">
        <v>323</v>
      </c>
      <c r="G1787" s="2061">
        <v>2.4826388888888887E-2</v>
      </c>
      <c r="H1787" s="2062">
        <v>5.98</v>
      </c>
      <c r="I1787" s="2063">
        <f t="shared" si="368"/>
        <v>4.1515700483091781E-3</v>
      </c>
      <c r="J1787" s="2064">
        <v>141</v>
      </c>
      <c r="K1787" s="2065">
        <v>34</v>
      </c>
      <c r="L1787" s="2066">
        <v>202</v>
      </c>
      <c r="M1787" s="2064">
        <v>10</v>
      </c>
      <c r="N1787" s="1919">
        <f t="shared" si="391"/>
        <v>1.0814406229720959</v>
      </c>
      <c r="O1787" s="2067" t="s">
        <v>334</v>
      </c>
      <c r="P1787" s="2068">
        <f>IFERROR(VLOOKUP(F1787,[1]Trainingsarten!$A$9:$N$84,12,FALSE),"")</f>
        <v>205</v>
      </c>
      <c r="Q1787" s="2069" t="s">
        <v>14</v>
      </c>
      <c r="R1787" s="2070">
        <f>IFERROR(VLOOKUP(F1787,[1]Trainingsarten!$A$9:$N$84,14,FALSE),"")</f>
        <v>224.4</v>
      </c>
      <c r="S1787" s="1991">
        <f t="shared" si="375"/>
        <v>1.4326241134751774</v>
      </c>
      <c r="T1787" s="1989">
        <f t="shared" ref="T1787:T1850" si="401">T1786+(K1787-T1786)/7</f>
        <v>8.3517420830438951</v>
      </c>
      <c r="U1787" s="1989">
        <f t="shared" si="399"/>
        <v>11.367643230711149</v>
      </c>
      <c r="V1787" s="1989">
        <f t="shared" si="400"/>
        <v>6.7386020988032982</v>
      </c>
      <c r="W1787" s="2071">
        <f t="shared" si="387"/>
        <v>0.73469424695530472</v>
      </c>
      <c r="X1787" s="1987"/>
      <c r="Y1787" s="1988"/>
      <c r="AA1787" s="1990"/>
      <c r="AB1787" s="1991"/>
    </row>
    <row r="1788" spans="2:28" ht="16" thickBot="1" x14ac:dyDescent="0.25">
      <c r="B1788" s="2073">
        <f t="shared" ref="B1788" si="402">SUM(K1784:K1790)</f>
        <v>99</v>
      </c>
      <c r="C1788" s="2060">
        <v>44876</v>
      </c>
      <c r="D1788" s="1989"/>
      <c r="E1788" s="2335"/>
      <c r="F1788" s="2108"/>
      <c r="G1788" s="2061"/>
      <c r="H1788" s="2062" t="str">
        <f>IFERROR(VLOOKUP(F1788,[1]Trainingsarten!$A$9:$K$84,10,FALSE),"")</f>
        <v/>
      </c>
      <c r="I1788" s="2063" t="str">
        <f t="shared" si="368"/>
        <v/>
      </c>
      <c r="J1788" s="2064"/>
      <c r="K1788" s="2065" t="str">
        <f>IFERROR(VLOOKUP(F1788,[1]Trainingsarten!$A$9:$K$84,11,FALSE),"0")</f>
        <v>0</v>
      </c>
      <c r="L1788" s="2066"/>
      <c r="M1788" s="2064"/>
      <c r="N1788" s="1919" t="str">
        <f t="shared" si="391"/>
        <v/>
      </c>
      <c r="O1788" s="2067"/>
      <c r="P1788" s="2068" t="str">
        <f>IFERROR(VLOOKUP(F1788,[1]Trainingsarten!$A$9:$N$84,12,FALSE),"")</f>
        <v/>
      </c>
      <c r="Q1788" s="2069" t="s">
        <v>14</v>
      </c>
      <c r="R1788" s="2070" t="str">
        <f>IFERROR(VLOOKUP(F1788,[1]Trainingsarten!$A$9:$N$84,14,FALSE),"")</f>
        <v/>
      </c>
      <c r="S1788" s="1991" t="str">
        <f t="shared" si="375"/>
        <v/>
      </c>
      <c r="T1788" s="1989">
        <f t="shared" si="401"/>
        <v>7.1586360711804815</v>
      </c>
      <c r="U1788" s="1989">
        <f t="shared" si="399"/>
        <v>11.096985058551359</v>
      </c>
      <c r="V1788" s="1989">
        <f t="shared" si="400"/>
        <v>3.0159011476672539</v>
      </c>
      <c r="W1788" s="2071">
        <f t="shared" si="387"/>
        <v>0.64509738757051149</v>
      </c>
      <c r="X1788" s="1987"/>
      <c r="Y1788" s="1988"/>
      <c r="AA1788" s="1990"/>
      <c r="AB1788" s="1991"/>
    </row>
    <row r="1789" spans="2:28" x14ac:dyDescent="0.2">
      <c r="B1789" s="2074" t="s">
        <v>27</v>
      </c>
      <c r="C1789" s="2097">
        <v>44877</v>
      </c>
      <c r="D1789" s="60"/>
      <c r="E1789" s="2247"/>
      <c r="F1789" s="2108"/>
      <c r="G1789" s="2098"/>
      <c r="H1789" s="2099" t="str">
        <f>IFERROR(VLOOKUP(F1789,[1]Trainingsarten!$A$9:$K$84,10,FALSE),"")</f>
        <v/>
      </c>
      <c r="I1789" s="2100" t="str">
        <f t="shared" si="368"/>
        <v/>
      </c>
      <c r="J1789" s="545"/>
      <c r="K1789" s="2101" t="str">
        <f>IFERROR(VLOOKUP(F1789,[1]Trainingsarten!$A$9:$K$84,11,FALSE),"0")</f>
        <v>0</v>
      </c>
      <c r="L1789" s="2102"/>
      <c r="M1789" s="545"/>
      <c r="N1789" s="69" t="str">
        <f t="shared" si="391"/>
        <v/>
      </c>
      <c r="O1789" s="2103"/>
      <c r="P1789" s="347" t="str">
        <f>IFERROR(VLOOKUP(F1789,[1]Trainingsarten!$A$9:$N$84,12,FALSE),"")</f>
        <v/>
      </c>
      <c r="Q1789" s="72" t="s">
        <v>14</v>
      </c>
      <c r="R1789" s="2104" t="str">
        <f>IFERROR(VLOOKUP(F1789,[1]Trainingsarten!$A$9:$N$84,14,FALSE),"")</f>
        <v/>
      </c>
      <c r="S1789" s="2012" t="str">
        <f t="shared" si="375"/>
        <v/>
      </c>
      <c r="T1789" s="60">
        <f t="shared" si="401"/>
        <v>6.1359737752975558</v>
      </c>
      <c r="U1789" s="60">
        <f t="shared" si="399"/>
        <v>10.832771128585851</v>
      </c>
      <c r="V1789" s="60">
        <f t="shared" si="400"/>
        <v>3.9383489873708779</v>
      </c>
      <c r="W1789" s="350">
        <f t="shared" si="387"/>
        <v>0.56642697445215651</v>
      </c>
      <c r="X1789" s="1987"/>
      <c r="Y1789" s="1988"/>
      <c r="AA1789" s="1990"/>
      <c r="AB1789" s="1991"/>
    </row>
    <row r="1790" spans="2:28" ht="16" thickBot="1" x14ac:dyDescent="0.25">
      <c r="B1790" s="2143">
        <f t="shared" ref="B1790" si="403">AVERAGE(W1784:W1790)</f>
        <v>0.5215491222812304</v>
      </c>
      <c r="C1790" s="2086">
        <v>44878</v>
      </c>
      <c r="D1790" s="1922">
        <v>137</v>
      </c>
      <c r="E1790" s="2326" t="s">
        <v>40</v>
      </c>
      <c r="F1790" s="2016" t="s">
        <v>323</v>
      </c>
      <c r="G1790" s="2087">
        <v>2.1990740740740741E-2</v>
      </c>
      <c r="H1790" s="2088">
        <v>5.5</v>
      </c>
      <c r="I1790" s="2089">
        <f t="shared" si="368"/>
        <v>3.9983164983164983E-3</v>
      </c>
      <c r="J1790" s="1973">
        <v>145</v>
      </c>
      <c r="K1790" s="2090">
        <v>33</v>
      </c>
      <c r="L1790" s="2091">
        <v>213</v>
      </c>
      <c r="M1790" s="1973">
        <v>17</v>
      </c>
      <c r="N1790" s="1930">
        <f t="shared" si="391"/>
        <v>1.0982360922659431</v>
      </c>
      <c r="O1790" s="2092" t="s">
        <v>334</v>
      </c>
      <c r="P1790" s="2093">
        <f>IFERROR(VLOOKUP(F1790,[1]Trainingsarten!$A$9:$N$84,12,FALSE),"")</f>
        <v>205</v>
      </c>
      <c r="Q1790" s="2094" t="s">
        <v>14</v>
      </c>
      <c r="R1790" s="2095">
        <f>IFERROR(VLOOKUP(F1790,[1]Trainingsarten!$A$9:$N$84,14,FALSE),"")</f>
        <v>224.4</v>
      </c>
      <c r="S1790" s="1932">
        <f t="shared" si="375"/>
        <v>1.4689655172413794</v>
      </c>
      <c r="T1790" s="1922">
        <f t="shared" si="401"/>
        <v>9.9736918073979055</v>
      </c>
      <c r="U1790" s="1922">
        <f t="shared" si="399"/>
        <v>11.360562292190949</v>
      </c>
      <c r="V1790" s="1922">
        <f t="shared" si="400"/>
        <v>4.6967973532882947</v>
      </c>
      <c r="W1790" s="2096">
        <f t="shared" si="387"/>
        <v>0.87792237310768029</v>
      </c>
      <c r="X1790" s="1987"/>
      <c r="Y1790" s="1988"/>
      <c r="AA1790" s="1990"/>
      <c r="AB1790" s="1991"/>
    </row>
    <row r="1791" spans="2:28" ht="16" thickBot="1" x14ac:dyDescent="0.25">
      <c r="B1791" s="1841">
        <f t="shared" ref="B1791" si="404">B1784+1</f>
        <v>46</v>
      </c>
      <c r="C1791" s="2050">
        <v>44879</v>
      </c>
      <c r="D1791" s="1843"/>
      <c r="E1791" s="2322"/>
      <c r="F1791" s="2110"/>
      <c r="G1791" s="2052"/>
      <c r="H1791" s="2053" t="str">
        <f>IFERROR(VLOOKUP(F1791,[1]Trainingsarten!$A$9:$K$84,10,FALSE),"")</f>
        <v/>
      </c>
      <c r="I1791" s="2054" t="str">
        <f t="shared" si="368"/>
        <v/>
      </c>
      <c r="J1791" s="2055"/>
      <c r="K1791" s="2056" t="str">
        <f>IFERROR(VLOOKUP(F1791,[1]Trainingsarten!$A$9:$K$84,11,FALSE),"0")</f>
        <v>0</v>
      </c>
      <c r="L1791" s="2057"/>
      <c r="M1791" s="2055"/>
      <c r="N1791" s="1852" t="str">
        <f t="shared" si="391"/>
        <v/>
      </c>
      <c r="O1791" s="2058"/>
      <c r="P1791" s="1854" t="str">
        <f>IFERROR(VLOOKUP(F1791,[1]Trainingsarten!$A$9:$N$84,12,FALSE),"")</f>
        <v/>
      </c>
      <c r="Q1791" s="1855" t="s">
        <v>14</v>
      </c>
      <c r="R1791" s="2059" t="str">
        <f>IFERROR(VLOOKUP(F1791,[1]Trainingsarten!$A$9:$N$84,14,FALSE),"")</f>
        <v/>
      </c>
      <c r="S1791" s="1856" t="str">
        <f t="shared" si="375"/>
        <v/>
      </c>
      <c r="T1791" s="1843">
        <f t="shared" si="401"/>
        <v>8.5488786920553483</v>
      </c>
      <c r="U1791" s="1843">
        <f t="shared" si="399"/>
        <v>11.09007271380545</v>
      </c>
      <c r="V1791" s="1843">
        <f t="shared" si="400"/>
        <v>1.3868704847930431</v>
      </c>
      <c r="W1791" s="2042">
        <f t="shared" si="387"/>
        <v>0.77085866907015843</v>
      </c>
      <c r="X1791" s="1987"/>
      <c r="Y1791" s="1988"/>
      <c r="AA1791" s="1990"/>
      <c r="AB1791" s="1991"/>
    </row>
    <row r="1792" spans="2:28" x14ac:dyDescent="0.2">
      <c r="B1792" s="1859" t="s">
        <v>26</v>
      </c>
      <c r="C1792" s="2060">
        <v>44880</v>
      </c>
      <c r="D1792" s="1989"/>
      <c r="E1792" s="2335"/>
      <c r="F1792" s="2108"/>
      <c r="G1792" s="2061"/>
      <c r="H1792" s="2062" t="str">
        <f>IFERROR(VLOOKUP(F1792,[1]Trainingsarten!$A$9:$K$84,10,FALSE),"")</f>
        <v/>
      </c>
      <c r="I1792" s="2063" t="str">
        <f t="shared" si="368"/>
        <v/>
      </c>
      <c r="J1792" s="2064"/>
      <c r="K1792" s="2065" t="str">
        <f>IFERROR(VLOOKUP(F1792,[1]Trainingsarten!$A$9:$K$84,11,FALSE),"0")</f>
        <v>0</v>
      </c>
      <c r="L1792" s="2066"/>
      <c r="M1792" s="2064"/>
      <c r="N1792" s="1919" t="str">
        <f t="shared" si="391"/>
        <v/>
      </c>
      <c r="O1792" s="2067"/>
      <c r="P1792" s="2068" t="str">
        <f>IFERROR(VLOOKUP(F1792,[1]Trainingsarten!$A$9:$N$84,12,FALSE),"")</f>
        <v/>
      </c>
      <c r="Q1792" s="2069" t="s">
        <v>14</v>
      </c>
      <c r="R1792" s="2070" t="str">
        <f>IFERROR(VLOOKUP(F1792,[1]Trainingsarten!$A$9:$N$84,14,FALSE),"")</f>
        <v/>
      </c>
      <c r="S1792" s="1991" t="str">
        <f t="shared" si="375"/>
        <v/>
      </c>
      <c r="T1792" s="1989">
        <f t="shared" si="401"/>
        <v>7.3276103074760126</v>
      </c>
      <c r="U1792" s="1989">
        <f t="shared" si="399"/>
        <v>10.826023363476748</v>
      </c>
      <c r="V1792" s="1989">
        <f t="shared" si="400"/>
        <v>2.5411940217501012</v>
      </c>
      <c r="W1792" s="2071">
        <f t="shared" si="387"/>
        <v>0.67685151430550494</v>
      </c>
      <c r="X1792" s="1987"/>
      <c r="Y1792" s="1988"/>
      <c r="AA1792" s="1990"/>
      <c r="AB1792" s="1991"/>
    </row>
    <row r="1793" spans="2:28" ht="16" thickBot="1" x14ac:dyDescent="0.25">
      <c r="B1793" s="33">
        <f t="shared" ref="B1793" si="405">SUM(H1791:H1797)</f>
        <v>19.82</v>
      </c>
      <c r="C1793" s="2060">
        <v>44881</v>
      </c>
      <c r="D1793" s="1989">
        <v>138</v>
      </c>
      <c r="E1793" s="2335" t="s">
        <v>40</v>
      </c>
      <c r="F1793" s="2108" t="s">
        <v>322</v>
      </c>
      <c r="G1793" s="2061">
        <v>2.4999999999999998E-2</v>
      </c>
      <c r="H1793" s="2062">
        <v>6.23</v>
      </c>
      <c r="I1793" s="2063">
        <f t="shared" si="368"/>
        <v>4.0128410914927765E-3</v>
      </c>
      <c r="J1793" s="2064">
        <v>145</v>
      </c>
      <c r="K1793" s="2065">
        <v>37</v>
      </c>
      <c r="L1793" s="2066">
        <v>212</v>
      </c>
      <c r="M1793" s="2064">
        <v>22</v>
      </c>
      <c r="N1793" s="1919">
        <f t="shared" si="391"/>
        <v>1.0970508612635057</v>
      </c>
      <c r="O1793" s="2067" t="s">
        <v>334</v>
      </c>
      <c r="P1793" s="2068">
        <f>IFERROR(VLOOKUP(F1793,[1]Trainingsarten!$A$9:$N$84,12,FALSE),"")</f>
        <v>205</v>
      </c>
      <c r="Q1793" s="2069" t="s">
        <v>14</v>
      </c>
      <c r="R1793" s="2070">
        <f>IFERROR(VLOOKUP(F1793,[1]Trainingsarten!$A$9:$N$84,14,FALSE),"")</f>
        <v>224.4</v>
      </c>
      <c r="S1793" s="1991">
        <f t="shared" si="375"/>
        <v>1.4620689655172414</v>
      </c>
      <c r="T1793" s="1989">
        <f t="shared" si="401"/>
        <v>11.566523120693724</v>
      </c>
      <c r="U1793" s="1989">
        <f t="shared" si="399"/>
        <v>11.449213283393968</v>
      </c>
      <c r="V1793" s="1989">
        <f t="shared" si="400"/>
        <v>3.4984130560007358</v>
      </c>
      <c r="W1793" s="2071">
        <f t="shared" si="387"/>
        <v>1.0102461046358444</v>
      </c>
      <c r="X1793" s="1987"/>
      <c r="Y1793" s="1988"/>
      <c r="AA1793" s="1990"/>
      <c r="AB1793" s="1991"/>
    </row>
    <row r="1794" spans="2:28" x14ac:dyDescent="0.2">
      <c r="B1794" s="2072" t="s">
        <v>9</v>
      </c>
      <c r="C1794" s="2060">
        <v>44882</v>
      </c>
      <c r="D1794" s="1989"/>
      <c r="E1794" s="2335"/>
      <c r="F1794" s="2108"/>
      <c r="G1794" s="2061"/>
      <c r="H1794" s="2062" t="str">
        <f>IFERROR(VLOOKUP(F1794,[1]Trainingsarten!$A$9:$K$84,10,FALSE),"")</f>
        <v/>
      </c>
      <c r="I1794" s="2063" t="str">
        <f t="shared" si="368"/>
        <v/>
      </c>
      <c r="J1794" s="2064"/>
      <c r="K1794" s="2065" t="str">
        <f>IFERROR(VLOOKUP(F1794,[1]Trainingsarten!$A$9:$K$84,11,FALSE),"0")</f>
        <v>0</v>
      </c>
      <c r="L1794" s="2066"/>
      <c r="M1794" s="2064"/>
      <c r="N1794" s="1919" t="str">
        <f t="shared" si="391"/>
        <v/>
      </c>
      <c r="O1794" s="2067"/>
      <c r="P1794" s="2068" t="str">
        <f>IFERROR(VLOOKUP(F1794,[1]Trainingsarten!$A$9:$N$84,12,FALSE),"")</f>
        <v/>
      </c>
      <c r="Q1794" s="2069" t="s">
        <v>14</v>
      </c>
      <c r="R1794" s="2070" t="str">
        <f>IFERROR(VLOOKUP(F1794,[1]Trainingsarten!$A$9:$N$84,14,FALSE),"")</f>
        <v/>
      </c>
      <c r="S1794" s="1991" t="str">
        <f t="shared" si="375"/>
        <v/>
      </c>
      <c r="T1794" s="1989">
        <f t="shared" si="401"/>
        <v>9.914162674880334</v>
      </c>
      <c r="U1794" s="1989">
        <f t="shared" si="399"/>
        <v>11.176612967122683</v>
      </c>
      <c r="V1794" s="1989">
        <f t="shared" si="400"/>
        <v>-0.11730983729975542</v>
      </c>
      <c r="W1794" s="2071">
        <f t="shared" si="387"/>
        <v>0.88704536016805857</v>
      </c>
      <c r="X1794" s="1987"/>
      <c r="Y1794" s="1988"/>
      <c r="AA1794" s="1990"/>
      <c r="AB1794" s="1991"/>
    </row>
    <row r="1795" spans="2:28" ht="16" thickBot="1" x14ac:dyDescent="0.25">
      <c r="B1795" s="2073">
        <f t="shared" ref="B1795" si="406">SUM(K1791:K1797)</f>
        <v>121</v>
      </c>
      <c r="C1795" s="2060">
        <v>44883</v>
      </c>
      <c r="D1795" s="1989">
        <v>139</v>
      </c>
      <c r="E1795" s="2335" t="s">
        <v>40</v>
      </c>
      <c r="F1795" s="2108" t="s">
        <v>322</v>
      </c>
      <c r="G1795" s="2061">
        <v>2.6122685185185183E-2</v>
      </c>
      <c r="H1795" s="2062">
        <v>6.67</v>
      </c>
      <c r="I1795" s="2063">
        <f t="shared" si="368"/>
        <v>3.9164445555000277E-3</v>
      </c>
      <c r="J1795" s="2064">
        <v>143</v>
      </c>
      <c r="K1795" s="2065">
        <v>41</v>
      </c>
      <c r="L1795" s="2066">
        <v>217</v>
      </c>
      <c r="M1795" s="2064">
        <v>18</v>
      </c>
      <c r="N1795" s="1919">
        <f t="shared" si="391"/>
        <v>1.0959497863008794</v>
      </c>
      <c r="O1795" s="2067" t="s">
        <v>334</v>
      </c>
      <c r="P1795" s="2068">
        <f>IFERROR(VLOOKUP(F1795,[1]Trainingsarten!$A$9:$N$84,12,FALSE),"")</f>
        <v>205</v>
      </c>
      <c r="Q1795" s="2069" t="s">
        <v>14</v>
      </c>
      <c r="R1795" s="2070">
        <f>IFERROR(VLOOKUP(F1795,[1]Trainingsarten!$A$9:$N$84,14,FALSE),"")</f>
        <v>224.4</v>
      </c>
      <c r="S1795" s="1991">
        <f t="shared" si="375"/>
        <v>1.5174825174825175</v>
      </c>
      <c r="T1795" s="1989">
        <f t="shared" si="401"/>
        <v>14.354996578468857</v>
      </c>
      <c r="U1795" s="1989">
        <f t="shared" si="399"/>
        <v>11.886693610762618</v>
      </c>
      <c r="V1795" s="1989">
        <f t="shared" si="400"/>
        <v>1.2624502922423488</v>
      </c>
      <c r="W1795" s="2071">
        <f t="shared" si="387"/>
        <v>1.2076526112754646</v>
      </c>
      <c r="X1795" s="1987"/>
      <c r="Y1795" s="1988"/>
      <c r="AA1795" s="1990"/>
      <c r="AB1795" s="1991"/>
    </row>
    <row r="1796" spans="2:28" x14ac:dyDescent="0.2">
      <c r="B1796" s="2074" t="s">
        <v>27</v>
      </c>
      <c r="C1796" s="2097">
        <v>44884</v>
      </c>
      <c r="D1796" s="60"/>
      <c r="E1796" s="2247"/>
      <c r="F1796" s="2108"/>
      <c r="G1796" s="2098"/>
      <c r="H1796" s="2099" t="str">
        <f>IFERROR(VLOOKUP(F1796,[1]Trainingsarten!$A$9:$K$84,10,FALSE),"")</f>
        <v/>
      </c>
      <c r="I1796" s="2100" t="str">
        <f t="shared" si="368"/>
        <v/>
      </c>
      <c r="J1796" s="545"/>
      <c r="K1796" s="2101" t="str">
        <f>IFERROR(VLOOKUP(F1796,[1]Trainingsarten!$A$9:$K$84,11,FALSE),"0")</f>
        <v>0</v>
      </c>
      <c r="L1796" s="2102"/>
      <c r="M1796" s="545"/>
      <c r="N1796" s="69" t="str">
        <f t="shared" si="391"/>
        <v/>
      </c>
      <c r="O1796" s="2103"/>
      <c r="P1796" s="347" t="str">
        <f>IFERROR(VLOOKUP(F1796,[1]Trainingsarten!$A$9:$N$84,12,FALSE),"")</f>
        <v/>
      </c>
      <c r="Q1796" s="72" t="s">
        <v>14</v>
      </c>
      <c r="R1796" s="2104" t="str">
        <f>IFERROR(VLOOKUP(F1796,[1]Trainingsarten!$A$9:$N$84,14,FALSE),"")</f>
        <v/>
      </c>
      <c r="S1796" s="2012" t="str">
        <f t="shared" si="375"/>
        <v/>
      </c>
      <c r="T1796" s="60">
        <f t="shared" si="401"/>
        <v>12.304282781544735</v>
      </c>
      <c r="U1796" s="60">
        <f t="shared" si="399"/>
        <v>11.603677096220652</v>
      </c>
      <c r="V1796" s="60">
        <f t="shared" si="400"/>
        <v>-2.4683029677062382</v>
      </c>
      <c r="W1796" s="350">
        <f t="shared" si="387"/>
        <v>1.0603779025833346</v>
      </c>
      <c r="X1796" s="1987"/>
      <c r="Y1796" s="1988"/>
      <c r="AA1796" s="1990"/>
      <c r="AB1796" s="1991"/>
    </row>
    <row r="1797" spans="2:28" ht="16" thickBot="1" x14ac:dyDescent="0.25">
      <c r="B1797" s="2143">
        <f t="shared" ref="B1797" si="407">AVERAGE(W1791:W1797)</f>
        <v>0.99489530767020695</v>
      </c>
      <c r="C1797" s="2086">
        <v>44885</v>
      </c>
      <c r="D1797" s="1922">
        <v>140</v>
      </c>
      <c r="E1797" s="2326" t="s">
        <v>40</v>
      </c>
      <c r="F1797" s="1952" t="s">
        <v>322</v>
      </c>
      <c r="G1797" s="2087">
        <v>2.6932870370370371E-2</v>
      </c>
      <c r="H1797" s="2088">
        <v>6.92</v>
      </c>
      <c r="I1797" s="2089">
        <f t="shared" si="368"/>
        <v>3.8920332905159494E-3</v>
      </c>
      <c r="J1797" s="1973">
        <v>138</v>
      </c>
      <c r="K1797" s="2090">
        <v>43</v>
      </c>
      <c r="L1797" s="2091">
        <v>217</v>
      </c>
      <c r="M1797" s="1973">
        <v>24</v>
      </c>
      <c r="N1797" s="1930">
        <f t="shared" si="391"/>
        <v>1.0891187127944093</v>
      </c>
      <c r="O1797" s="2092" t="s">
        <v>334</v>
      </c>
      <c r="P1797" s="2093">
        <f>IFERROR(VLOOKUP(F1797,[1]Trainingsarten!$A$9:$N$84,12,FALSE),"")</f>
        <v>205</v>
      </c>
      <c r="Q1797" s="2094" t="s">
        <v>14</v>
      </c>
      <c r="R1797" s="2095">
        <f>IFERROR(VLOOKUP(F1797,[1]Trainingsarten!$A$9:$N$84,14,FALSE),"")</f>
        <v>224.4</v>
      </c>
      <c r="S1797" s="1932">
        <f t="shared" si="375"/>
        <v>1.5724637681159421</v>
      </c>
      <c r="T1797" s="1922">
        <f t="shared" si="401"/>
        <v>16.689385241324061</v>
      </c>
      <c r="U1797" s="1922">
        <f t="shared" si="399"/>
        <v>12.351208593929684</v>
      </c>
      <c r="V1797" s="1922">
        <f t="shared" si="400"/>
        <v>-0.70060568532408318</v>
      </c>
      <c r="W1797" s="2096">
        <f t="shared" si="387"/>
        <v>1.3512349916530828</v>
      </c>
      <c r="X1797" s="1987"/>
      <c r="Y1797" s="1988"/>
      <c r="AA1797" s="1990"/>
      <c r="AB1797" s="1991"/>
    </row>
    <row r="1798" spans="2:28" ht="16" thickBot="1" x14ac:dyDescent="0.25">
      <c r="B1798" s="1841">
        <f t="shared" ref="B1798" si="408">B1791+1</f>
        <v>47</v>
      </c>
      <c r="C1798" s="2050">
        <v>44886</v>
      </c>
      <c r="D1798" s="1843"/>
      <c r="E1798" s="2322"/>
      <c r="F1798" s="2051"/>
      <c r="G1798" s="2052"/>
      <c r="H1798" s="2053" t="str">
        <f>IFERROR(VLOOKUP(F1798,[1]Trainingsarten!$A$9:$K$84,10,FALSE),"")</f>
        <v/>
      </c>
      <c r="I1798" s="2054" t="str">
        <f t="shared" si="368"/>
        <v/>
      </c>
      <c r="J1798" s="2055"/>
      <c r="K1798" s="2056" t="str">
        <f>IFERROR(VLOOKUP(F1798,[1]Trainingsarten!$A$9:$K$84,11,FALSE),"0")</f>
        <v>0</v>
      </c>
      <c r="L1798" s="2057"/>
      <c r="M1798" s="2055"/>
      <c r="N1798" s="1852" t="str">
        <f t="shared" si="391"/>
        <v/>
      </c>
      <c r="O1798" s="2058"/>
      <c r="P1798" s="1854" t="str">
        <f>IFERROR(VLOOKUP(F1798,[1]Trainingsarten!$A$9:$N$84,12,FALSE),"")</f>
        <v/>
      </c>
      <c r="Q1798" s="1855" t="s">
        <v>14</v>
      </c>
      <c r="R1798" s="2059" t="str">
        <f>IFERROR(VLOOKUP(F1798,[1]Trainingsarten!$A$9:$N$84,14,FALSE),"")</f>
        <v/>
      </c>
      <c r="S1798" s="1856" t="str">
        <f t="shared" si="375"/>
        <v/>
      </c>
      <c r="T1798" s="1843">
        <f t="shared" si="401"/>
        <v>14.305187349706337</v>
      </c>
      <c r="U1798" s="1843">
        <f t="shared" si="399"/>
        <v>12.05713219883612</v>
      </c>
      <c r="V1798" s="1843">
        <f t="shared" si="400"/>
        <v>-4.338176647394377</v>
      </c>
      <c r="W1798" s="2042">
        <f t="shared" si="387"/>
        <v>1.1864502365734384</v>
      </c>
      <c r="X1798" s="1987"/>
      <c r="Y1798" s="1988"/>
      <c r="AA1798" s="1990"/>
      <c r="AB1798" s="1991"/>
    </row>
    <row r="1799" spans="2:28" x14ac:dyDescent="0.2">
      <c r="B1799" s="1859" t="s">
        <v>26</v>
      </c>
      <c r="C1799" s="2060">
        <v>44887</v>
      </c>
      <c r="D1799" s="1989">
        <v>141</v>
      </c>
      <c r="E1799" s="2335" t="s">
        <v>40</v>
      </c>
      <c r="F1799" s="1993" t="s">
        <v>322</v>
      </c>
      <c r="G1799" s="2061">
        <v>2.8020833333333332E-2</v>
      </c>
      <c r="H1799" s="2062">
        <v>7.27</v>
      </c>
      <c r="I1799" s="2063">
        <f t="shared" si="368"/>
        <v>3.8543099495644199E-3</v>
      </c>
      <c r="J1799" s="2064">
        <v>144</v>
      </c>
      <c r="K1799" s="2065">
        <v>50</v>
      </c>
      <c r="L1799" s="2066">
        <v>217</v>
      </c>
      <c r="M1799" s="2064">
        <v>14</v>
      </c>
      <c r="N1799" s="1919">
        <f t="shared" si="391"/>
        <v>1.0785624833193044</v>
      </c>
      <c r="O1799" s="2067" t="s">
        <v>329</v>
      </c>
      <c r="P1799" s="2068">
        <f>IFERROR(VLOOKUP(F1799,[1]Trainingsarten!$A$9:$N$84,12,FALSE),"")</f>
        <v>205</v>
      </c>
      <c r="Q1799" s="2069" t="s">
        <v>14</v>
      </c>
      <c r="R1799" s="2070">
        <f>IFERROR(VLOOKUP(F1799,[1]Trainingsarten!$A$9:$N$84,14,FALSE),"")</f>
        <v>224.4</v>
      </c>
      <c r="S1799" s="1991">
        <f t="shared" si="375"/>
        <v>1.5069444444444444</v>
      </c>
      <c r="T1799" s="1989">
        <f t="shared" si="401"/>
        <v>19.404446299748287</v>
      </c>
      <c r="U1799" s="1989">
        <f t="shared" si="399"/>
        <v>12.960533813149546</v>
      </c>
      <c r="V1799" s="1989">
        <f t="shared" si="400"/>
        <v>-2.2480551508702167</v>
      </c>
      <c r="W1799" s="2071">
        <f t="shared" si="387"/>
        <v>1.4971949905381869</v>
      </c>
      <c r="X1799" s="1987"/>
      <c r="Y1799" s="1988"/>
      <c r="AA1799" s="1990"/>
      <c r="AB1799" s="1991"/>
    </row>
    <row r="1800" spans="2:28" ht="16" thickBot="1" x14ac:dyDescent="0.25">
      <c r="B1800" s="33">
        <f t="shared" ref="B1800" si="409">SUM(H1798:H1804)</f>
        <v>22.869999999999997</v>
      </c>
      <c r="C1800" s="2060">
        <v>44888</v>
      </c>
      <c r="D1800" s="1989"/>
      <c r="E1800" s="2335"/>
      <c r="F1800" s="1993"/>
      <c r="G1800" s="2061"/>
      <c r="H1800" s="2062" t="str">
        <f>IFERROR(VLOOKUP(F1800,[1]Trainingsarten!$A$9:$K$84,10,FALSE),"")</f>
        <v/>
      </c>
      <c r="I1800" s="2063" t="str">
        <f t="shared" si="368"/>
        <v/>
      </c>
      <c r="J1800" s="2064"/>
      <c r="K1800" s="2065" t="str">
        <f>IFERROR(VLOOKUP(F1800,[1]Trainingsarten!$A$9:$K$84,11,FALSE),"0")</f>
        <v>0</v>
      </c>
      <c r="L1800" s="2066"/>
      <c r="M1800" s="2064"/>
      <c r="N1800" s="1919" t="str">
        <f t="shared" si="391"/>
        <v/>
      </c>
      <c r="O1800" s="2067"/>
      <c r="P1800" s="2068" t="str">
        <f>IFERROR(VLOOKUP(F1800,[1]Trainingsarten!$A$9:$N$84,12,FALSE),"")</f>
        <v/>
      </c>
      <c r="Q1800" s="2069" t="s">
        <v>14</v>
      </c>
      <c r="R1800" s="2070" t="str">
        <f>IFERROR(VLOOKUP(F1800,[1]Trainingsarten!$A$9:$N$84,14,FALSE),"")</f>
        <v/>
      </c>
      <c r="S1800" s="1991" t="str">
        <f t="shared" si="375"/>
        <v/>
      </c>
      <c r="T1800" s="1989">
        <f t="shared" si="401"/>
        <v>16.632382542641388</v>
      </c>
      <c r="U1800" s="1989">
        <f t="shared" si="399"/>
        <v>12.651949674741223</v>
      </c>
      <c r="V1800" s="1989">
        <f t="shared" si="400"/>
        <v>-6.4439124865987409</v>
      </c>
      <c r="W1800" s="2071">
        <f t="shared" si="387"/>
        <v>1.3146102355945055</v>
      </c>
      <c r="X1800" s="1987"/>
      <c r="Y1800" s="1988"/>
      <c r="AA1800" s="1990"/>
      <c r="AB1800" s="1991"/>
    </row>
    <row r="1801" spans="2:28" x14ac:dyDescent="0.2">
      <c r="B1801" s="2072" t="s">
        <v>9</v>
      </c>
      <c r="C1801" s="2060">
        <v>44889</v>
      </c>
      <c r="D1801" s="1989">
        <v>142</v>
      </c>
      <c r="E1801" s="2335" t="s">
        <v>40</v>
      </c>
      <c r="F1801" s="1993" t="s">
        <v>322</v>
      </c>
      <c r="G1801" s="2061">
        <v>2.7534722222222221E-2</v>
      </c>
      <c r="H1801" s="2062">
        <v>7.17</v>
      </c>
      <c r="I1801" s="2063">
        <f t="shared" si="368"/>
        <v>3.8402680923601425E-3</v>
      </c>
      <c r="J1801" s="2064">
        <v>143</v>
      </c>
      <c r="K1801" s="2065">
        <v>51</v>
      </c>
      <c r="L1801" s="2066">
        <v>220</v>
      </c>
      <c r="M1801" s="2064">
        <v>13</v>
      </c>
      <c r="N1801" s="1919">
        <f t="shared" si="391"/>
        <v>1.0894897895459938</v>
      </c>
      <c r="O1801" s="2067" t="s">
        <v>334</v>
      </c>
      <c r="P1801" s="2068">
        <f>IFERROR(VLOOKUP(F1801,[1]Trainingsarten!$A$9:$N$84,12,FALSE),"")</f>
        <v>205</v>
      </c>
      <c r="Q1801" s="2069" t="s">
        <v>14</v>
      </c>
      <c r="R1801" s="2070">
        <f>IFERROR(VLOOKUP(F1801,[1]Trainingsarten!$A$9:$N$84,14,FALSE),"")</f>
        <v>224.4</v>
      </c>
      <c r="S1801" s="1991">
        <f t="shared" si="375"/>
        <v>1.5384615384615385</v>
      </c>
      <c r="T1801" s="1989">
        <f t="shared" si="401"/>
        <v>21.542042179406906</v>
      </c>
      <c r="U1801" s="1989">
        <f t="shared" si="399"/>
        <v>13.564998492009289</v>
      </c>
      <c r="V1801" s="1989">
        <f t="shared" si="400"/>
        <v>-3.9804328679001646</v>
      </c>
      <c r="W1801" s="2071">
        <f t="shared" si="387"/>
        <v>1.5880607868918408</v>
      </c>
      <c r="X1801" s="1987"/>
      <c r="Y1801" s="1988"/>
      <c r="AA1801" s="1990"/>
      <c r="AB1801" s="1991"/>
    </row>
    <row r="1802" spans="2:28" ht="16" thickBot="1" x14ac:dyDescent="0.25">
      <c r="B1802" s="2073">
        <f t="shared" ref="B1802" si="410">SUM(K1798:K1804)</f>
        <v>158</v>
      </c>
      <c r="C1802" s="2060">
        <v>44890</v>
      </c>
      <c r="D1802" s="1989"/>
      <c r="E1802" s="2335"/>
      <c r="F1802" s="1993"/>
      <c r="G1802" s="2061"/>
      <c r="H1802" s="2062" t="str">
        <f>IFERROR(VLOOKUP(F1802,[1]Trainingsarten!$A$9:$K$84,10,FALSE),"")</f>
        <v/>
      </c>
      <c r="I1802" s="2063" t="str">
        <f t="shared" si="368"/>
        <v/>
      </c>
      <c r="J1802" s="2064"/>
      <c r="K1802" s="2065" t="str">
        <f>IFERROR(VLOOKUP(F1802,[1]Trainingsarten!$A$9:$K$84,11,FALSE),"0")</f>
        <v>0</v>
      </c>
      <c r="L1802" s="2066"/>
      <c r="M1802" s="2064"/>
      <c r="N1802" s="1919" t="str">
        <f t="shared" si="391"/>
        <v/>
      </c>
      <c r="O1802" s="2067"/>
      <c r="P1802" s="2068" t="str">
        <f>IFERROR(VLOOKUP(F1802,[1]Trainingsarten!$A$9:$N$84,12,FALSE),"")</f>
        <v/>
      </c>
      <c r="Q1802" s="2069" t="s">
        <v>14</v>
      </c>
      <c r="R1802" s="2070" t="str">
        <f>IFERROR(VLOOKUP(F1802,[1]Trainingsarten!$A$9:$N$84,14,FALSE),"")</f>
        <v/>
      </c>
      <c r="S1802" s="1991" t="str">
        <f t="shared" si="375"/>
        <v/>
      </c>
      <c r="T1802" s="1989">
        <f t="shared" si="401"/>
        <v>18.464607582348776</v>
      </c>
      <c r="U1802" s="1989">
        <f t="shared" si="399"/>
        <v>13.242022337437639</v>
      </c>
      <c r="V1802" s="1989">
        <f t="shared" si="400"/>
        <v>-7.9770436873976163</v>
      </c>
      <c r="W1802" s="2071">
        <f t="shared" si="387"/>
        <v>1.3943948372708845</v>
      </c>
      <c r="X1802" s="1987"/>
      <c r="Y1802" s="1988"/>
      <c r="AA1802" s="1990"/>
      <c r="AB1802" s="1991"/>
    </row>
    <row r="1803" spans="2:28" x14ac:dyDescent="0.2">
      <c r="B1803" s="2074" t="s">
        <v>27</v>
      </c>
      <c r="C1803" s="2097">
        <v>44891</v>
      </c>
      <c r="D1803" s="60">
        <v>143</v>
      </c>
      <c r="E1803" s="2247" t="s">
        <v>288</v>
      </c>
      <c r="F1803" s="1993" t="s">
        <v>282</v>
      </c>
      <c r="G1803" s="2098">
        <v>3.3923611111111113E-2</v>
      </c>
      <c r="H1803" s="2099">
        <v>8.43</v>
      </c>
      <c r="I1803" s="2100">
        <f t="shared" si="368"/>
        <v>4.0241531567154348E-3</v>
      </c>
      <c r="J1803" s="545">
        <v>145</v>
      </c>
      <c r="K1803" s="2101">
        <v>57</v>
      </c>
      <c r="L1803" s="2102">
        <v>208</v>
      </c>
      <c r="M1803" s="545">
        <v>18</v>
      </c>
      <c r="N1803" s="69">
        <f t="shared" si="391"/>
        <v>1.0793859882084245</v>
      </c>
      <c r="O1803" s="2103" t="s">
        <v>334</v>
      </c>
      <c r="P1803" s="347">
        <f>IFERROR(VLOOKUP(F1803,[1]Trainingsarten!$A$9:$N$84,12,FALSE),"")</f>
        <v>205</v>
      </c>
      <c r="Q1803" s="72" t="s">
        <v>14</v>
      </c>
      <c r="R1803" s="2104">
        <f>IFERROR(VLOOKUP(F1803,[1]Trainingsarten!$A$9:$N$84,14,FALSE),"")</f>
        <v>224.4</v>
      </c>
      <c r="S1803" s="2012">
        <f t="shared" si="375"/>
        <v>1.4344827586206896</v>
      </c>
      <c r="T1803" s="60">
        <f t="shared" si="401"/>
        <v>23.969663642013238</v>
      </c>
      <c r="U1803" s="60">
        <f t="shared" si="399"/>
        <v>14.283878948451029</v>
      </c>
      <c r="V1803" s="60">
        <f t="shared" si="400"/>
        <v>-5.2225852449111372</v>
      </c>
      <c r="W1803" s="350">
        <f t="shared" si="387"/>
        <v>1.6780920454812838</v>
      </c>
      <c r="X1803" s="1987"/>
      <c r="Y1803" s="1988"/>
      <c r="AA1803" s="1990"/>
      <c r="AB1803" s="1991"/>
    </row>
    <row r="1804" spans="2:28" ht="16" thickBot="1" x14ac:dyDescent="0.25">
      <c r="B1804" s="2143">
        <f t="shared" ref="B1804" si="411">AVERAGE(W1798:W1804)</f>
        <v>1.4474642580616097</v>
      </c>
      <c r="C1804" s="2086">
        <v>44892</v>
      </c>
      <c r="D1804" s="1922"/>
      <c r="E1804" s="2326"/>
      <c r="F1804" s="1952"/>
      <c r="G1804" s="2087"/>
      <c r="H1804" s="2088" t="str">
        <f>IFERROR(VLOOKUP(F1804,[1]Trainingsarten!$A$9:$K$84,10,FALSE),"")</f>
        <v/>
      </c>
      <c r="I1804" s="2089" t="str">
        <f t="shared" ref="I1804:I1867" si="412">IFERROR(G1804/H1804,"")</f>
        <v/>
      </c>
      <c r="J1804" s="1973"/>
      <c r="K1804" s="2090" t="str">
        <f>IFERROR(VLOOKUP(F1804,[1]Trainingsarten!$A$9:$K$84,11,FALSE),"0")</f>
        <v>0</v>
      </c>
      <c r="L1804" s="2091"/>
      <c r="M1804" s="1973"/>
      <c r="N1804" s="1930" t="str">
        <f t="shared" si="391"/>
        <v/>
      </c>
      <c r="O1804" s="2092"/>
      <c r="P1804" s="2093" t="str">
        <f>IFERROR(VLOOKUP(F1804,[1]Trainingsarten!$A$9:$N$84,12,FALSE),"")</f>
        <v/>
      </c>
      <c r="Q1804" s="2094" t="s">
        <v>14</v>
      </c>
      <c r="R1804" s="2095" t="str">
        <f>IFERROR(VLOOKUP(F1804,[1]Trainingsarten!$A$9:$N$84,14,FALSE),"")</f>
        <v/>
      </c>
      <c r="S1804" s="1932" t="str">
        <f t="shared" si="375"/>
        <v/>
      </c>
      <c r="T1804" s="1922">
        <f t="shared" si="401"/>
        <v>20.54542597886849</v>
      </c>
      <c r="U1804" s="1922">
        <f t="shared" si="399"/>
        <v>13.943786592535529</v>
      </c>
      <c r="V1804" s="1922">
        <f t="shared" si="400"/>
        <v>-9.6857846935622085</v>
      </c>
      <c r="W1804" s="2096">
        <f t="shared" si="387"/>
        <v>1.4734466740811272</v>
      </c>
      <c r="X1804" s="1987"/>
      <c r="Y1804" s="1988"/>
      <c r="AA1804" s="1990"/>
      <c r="AB1804" s="1991"/>
    </row>
    <row r="1805" spans="2:28" ht="16" thickBot="1" x14ac:dyDescent="0.25">
      <c r="B1805" s="1841">
        <f t="shared" ref="B1805" si="413">B1798+1</f>
        <v>48</v>
      </c>
      <c r="C1805" s="2050">
        <v>44893</v>
      </c>
      <c r="D1805" s="1843"/>
      <c r="E1805" s="2322"/>
      <c r="F1805" s="2051"/>
      <c r="G1805" s="2052"/>
      <c r="H1805" s="2053" t="str">
        <f>IFERROR(VLOOKUP(F1805,[1]Trainingsarten!$A$9:$K$84,10,FALSE),"")</f>
        <v/>
      </c>
      <c r="I1805" s="2054" t="str">
        <f t="shared" si="412"/>
        <v/>
      </c>
      <c r="J1805" s="2055"/>
      <c r="K1805" s="2056" t="str">
        <f>IFERROR(VLOOKUP(F1805,[1]Trainingsarten!$A$9:$K$84,11,FALSE),"0")</f>
        <v>0</v>
      </c>
      <c r="L1805" s="2057"/>
      <c r="M1805" s="2055"/>
      <c r="N1805" s="1852" t="str">
        <f t="shared" si="391"/>
        <v/>
      </c>
      <c r="O1805" s="2058"/>
      <c r="P1805" s="1854" t="str">
        <f>IFERROR(VLOOKUP(F1805,[1]Trainingsarten!$A$9:$N$84,12,FALSE),"")</f>
        <v/>
      </c>
      <c r="Q1805" s="1855" t="s">
        <v>14</v>
      </c>
      <c r="R1805" s="2059" t="str">
        <f>IFERROR(VLOOKUP(F1805,[1]Trainingsarten!$A$9:$N$84,14,FALSE),"")</f>
        <v/>
      </c>
      <c r="S1805" s="1856" t="str">
        <f t="shared" si="375"/>
        <v/>
      </c>
      <c r="T1805" s="1843">
        <f t="shared" si="401"/>
        <v>17.610365124744419</v>
      </c>
      <c r="U1805" s="1843">
        <f t="shared" si="399"/>
        <v>13.611791673665635</v>
      </c>
      <c r="V1805" s="1843">
        <f t="shared" si="400"/>
        <v>-6.6016393863329608</v>
      </c>
      <c r="W1805" s="2042">
        <f t="shared" si="387"/>
        <v>1.2937580552907459</v>
      </c>
      <c r="X1805" s="1987"/>
      <c r="Y1805" s="1988"/>
      <c r="AA1805" s="1990"/>
      <c r="AB1805" s="1991"/>
    </row>
    <row r="1806" spans="2:28" x14ac:dyDescent="0.2">
      <c r="B1806" s="1859" t="s">
        <v>26</v>
      </c>
      <c r="C1806" s="2060">
        <v>44894</v>
      </c>
      <c r="D1806" s="1989">
        <v>144</v>
      </c>
      <c r="E1806" s="2335" t="s">
        <v>40</v>
      </c>
      <c r="F1806" s="1993" t="s">
        <v>322</v>
      </c>
      <c r="G1806" s="2061">
        <v>2.56712962962963E-2</v>
      </c>
      <c r="H1806" s="2062">
        <v>6.54</v>
      </c>
      <c r="I1806" s="2063">
        <f t="shared" si="412"/>
        <v>3.9252746630422473E-3</v>
      </c>
      <c r="J1806" s="2064">
        <v>136</v>
      </c>
      <c r="K1806" s="2065">
        <v>45</v>
      </c>
      <c r="L1806" s="2066">
        <v>214</v>
      </c>
      <c r="M1806" s="2064">
        <v>19</v>
      </c>
      <c r="N1806" s="1919">
        <f t="shared" si="391"/>
        <v>1.0832352001460588</v>
      </c>
      <c r="O1806" s="2067" t="s">
        <v>333</v>
      </c>
      <c r="P1806" s="2068">
        <f>IFERROR(VLOOKUP(F1806,[1]Trainingsarten!$A$9:$N$84,12,FALSE),"")</f>
        <v>205</v>
      </c>
      <c r="Q1806" s="2069" t="s">
        <v>14</v>
      </c>
      <c r="R1806" s="2070">
        <f>IFERROR(VLOOKUP(F1806,[1]Trainingsarten!$A$9:$N$84,14,FALSE),"")</f>
        <v>224.4</v>
      </c>
      <c r="S1806" s="1991">
        <f t="shared" si="375"/>
        <v>1.5735294117647058</v>
      </c>
      <c r="T1806" s="1989">
        <f t="shared" si="401"/>
        <v>21.523170106923789</v>
      </c>
      <c r="U1806" s="1989">
        <f t="shared" si="399"/>
        <v>14.359129967149787</v>
      </c>
      <c r="V1806" s="1989">
        <f t="shared" si="400"/>
        <v>-3.9985734510787836</v>
      </c>
      <c r="W1806" s="2071">
        <f t="shared" si="387"/>
        <v>1.4989188172377848</v>
      </c>
      <c r="X1806" s="1987"/>
      <c r="Y1806" s="1988"/>
      <c r="AA1806" s="1990"/>
      <c r="AB1806" s="1991"/>
    </row>
    <row r="1807" spans="2:28" ht="16" thickBot="1" x14ac:dyDescent="0.25">
      <c r="B1807" s="33">
        <f t="shared" ref="B1807" si="414">SUM(H1805:H1811)</f>
        <v>12.780000000000001</v>
      </c>
      <c r="C1807" s="2060">
        <v>44895</v>
      </c>
      <c r="D1807" s="1989"/>
      <c r="E1807" s="2335"/>
      <c r="F1807" s="1993"/>
      <c r="G1807" s="2061"/>
      <c r="H1807" s="2062" t="str">
        <f>IFERROR(VLOOKUP(F1807,[1]Trainingsarten!$A$9:$K$84,10,FALSE),"")</f>
        <v/>
      </c>
      <c r="I1807" s="2063" t="str">
        <f t="shared" si="412"/>
        <v/>
      </c>
      <c r="J1807" s="2064"/>
      <c r="K1807" s="2065" t="str">
        <f>IFERROR(VLOOKUP(F1807,[1]Trainingsarten!$A$9:$K$84,11,FALSE),"0")</f>
        <v>0</v>
      </c>
      <c r="L1807" s="2066"/>
      <c r="M1807" s="2064"/>
      <c r="N1807" s="1919" t="str">
        <f t="shared" si="391"/>
        <v/>
      </c>
      <c r="O1807" s="2067"/>
      <c r="P1807" s="2068" t="str">
        <f>IFERROR(VLOOKUP(F1807,[1]Trainingsarten!$A$9:$N$84,12,FALSE),"")</f>
        <v/>
      </c>
      <c r="Q1807" s="2069" t="s">
        <v>14</v>
      </c>
      <c r="R1807" s="2070" t="str">
        <f>IFERROR(VLOOKUP(F1807,[1]Trainingsarten!$A$9:$N$84,14,FALSE),"")</f>
        <v/>
      </c>
      <c r="S1807" s="1991" t="str">
        <f t="shared" si="375"/>
        <v/>
      </c>
      <c r="T1807" s="1989">
        <f t="shared" si="401"/>
        <v>18.448431520220392</v>
      </c>
      <c r="U1807" s="1989">
        <f t="shared" si="399"/>
        <v>14.017245920312888</v>
      </c>
      <c r="V1807" s="1989">
        <f t="shared" si="400"/>
        <v>-7.1640401397740021</v>
      </c>
      <c r="W1807" s="2071">
        <f t="shared" si="387"/>
        <v>1.3161238395258599</v>
      </c>
      <c r="X1807" s="1987"/>
      <c r="Y1807" s="1988"/>
      <c r="AA1807" s="1990"/>
      <c r="AB1807" s="1991"/>
    </row>
    <row r="1808" spans="2:28" x14ac:dyDescent="0.2">
      <c r="B1808" s="2072" t="s">
        <v>9</v>
      </c>
      <c r="C1808" s="2060">
        <v>44896</v>
      </c>
      <c r="D1808" s="1989">
        <v>145</v>
      </c>
      <c r="E1808" s="2335" t="s">
        <v>40</v>
      </c>
      <c r="F1808" s="1993" t="s">
        <v>322</v>
      </c>
      <c r="G1808" s="2061">
        <v>2.4756944444444443E-2</v>
      </c>
      <c r="H1808" s="2062">
        <v>6.24</v>
      </c>
      <c r="I1808" s="2063">
        <f t="shared" si="412"/>
        <v>3.9674590455840448E-3</v>
      </c>
      <c r="J1808" s="2064">
        <v>150</v>
      </c>
      <c r="K1808" s="2065">
        <v>43</v>
      </c>
      <c r="L1808" s="2066">
        <v>214</v>
      </c>
      <c r="M1808" s="2064">
        <v>20</v>
      </c>
      <c r="N1808" s="1919">
        <f t="shared" si="391"/>
        <v>1.0948765786452352</v>
      </c>
      <c r="O1808" s="2067" t="s">
        <v>334</v>
      </c>
      <c r="P1808" s="2068">
        <f>IFERROR(VLOOKUP(F1808,[1]Trainingsarten!$A$9:$N$84,12,FALSE),"")</f>
        <v>205</v>
      </c>
      <c r="Q1808" s="2069" t="s">
        <v>14</v>
      </c>
      <c r="R1808" s="2070">
        <f>IFERROR(VLOOKUP(F1808,[1]Trainingsarten!$A$9:$N$84,14,FALSE),"")</f>
        <v>224.4</v>
      </c>
      <c r="S1808" s="1991">
        <f t="shared" si="375"/>
        <v>1.4266666666666667</v>
      </c>
      <c r="T1808" s="1989">
        <f t="shared" si="401"/>
        <v>21.955798445903195</v>
      </c>
      <c r="U1808" s="1989">
        <f t="shared" si="399"/>
        <v>14.707311493638771</v>
      </c>
      <c r="V1808" s="1989">
        <f t="shared" si="400"/>
        <v>-4.4311855999075043</v>
      </c>
      <c r="W1808" s="2071">
        <f t="shared" si="387"/>
        <v>1.4928492168945731</v>
      </c>
      <c r="X1808" s="1987"/>
      <c r="Y1808" s="1988"/>
      <c r="AA1808" s="1990"/>
      <c r="AB1808" s="1991"/>
    </row>
    <row r="1809" spans="2:28" ht="16" thickBot="1" x14ac:dyDescent="0.25">
      <c r="B1809" s="2073">
        <f t="shared" ref="B1809" si="415">SUM(K1805:K1811)</f>
        <v>88</v>
      </c>
      <c r="C1809" s="2060">
        <v>44897</v>
      </c>
      <c r="D1809" s="1989"/>
      <c r="E1809" s="2335"/>
      <c r="F1809" s="1993"/>
      <c r="G1809" s="2061"/>
      <c r="H1809" s="2062" t="str">
        <f>IFERROR(VLOOKUP(F1809,[1]Trainingsarten!$A$9:$K$84,10,FALSE),"")</f>
        <v/>
      </c>
      <c r="I1809" s="2063" t="str">
        <f t="shared" si="412"/>
        <v/>
      </c>
      <c r="J1809" s="2064"/>
      <c r="K1809" s="2065" t="str">
        <f>IFERROR(VLOOKUP(F1809,[1]Trainingsarten!$A$9:$K$84,11,FALSE),"0")</f>
        <v>0</v>
      </c>
      <c r="L1809" s="2066"/>
      <c r="M1809" s="2064"/>
      <c r="N1809" s="1919" t="str">
        <f t="shared" si="391"/>
        <v/>
      </c>
      <c r="O1809" s="2067"/>
      <c r="P1809" s="2068" t="str">
        <f>IFERROR(VLOOKUP(F1809,[1]Trainingsarten!$A$9:$N$84,12,FALSE),"")</f>
        <v/>
      </c>
      <c r="Q1809" s="2069" t="s">
        <v>14</v>
      </c>
      <c r="R1809" s="2070" t="str">
        <f>IFERROR(VLOOKUP(F1809,[1]Trainingsarten!$A$9:$N$84,14,FALSE),"")</f>
        <v/>
      </c>
      <c r="S1809" s="1991" t="str">
        <f t="shared" si="375"/>
        <v/>
      </c>
      <c r="T1809" s="1989">
        <f t="shared" si="401"/>
        <v>18.819255810774166</v>
      </c>
      <c r="U1809" s="1989">
        <f t="shared" si="399"/>
        <v>14.357137410456897</v>
      </c>
      <c r="V1809" s="1989">
        <f t="shared" si="400"/>
        <v>-7.2484869522644235</v>
      </c>
      <c r="W1809" s="2071">
        <f t="shared" si="387"/>
        <v>1.3107944343464544</v>
      </c>
      <c r="X1809" s="1987"/>
      <c r="Y1809" s="1988"/>
      <c r="AA1809" s="1990"/>
      <c r="AB1809" s="1991"/>
    </row>
    <row r="1810" spans="2:28" x14ac:dyDescent="0.2">
      <c r="B1810" s="2074" t="s">
        <v>27</v>
      </c>
      <c r="C1810" s="2097">
        <v>44898</v>
      </c>
      <c r="D1810" s="60"/>
      <c r="E1810" s="2247"/>
      <c r="F1810" s="1993"/>
      <c r="G1810" s="2098"/>
      <c r="H1810" s="2099" t="str">
        <f>IFERROR(VLOOKUP(F1810,[1]Trainingsarten!$A$9:$K$84,10,FALSE),"")</f>
        <v/>
      </c>
      <c r="I1810" s="2100" t="str">
        <f t="shared" si="412"/>
        <v/>
      </c>
      <c r="J1810" s="545"/>
      <c r="K1810" s="2101" t="str">
        <f>IFERROR(VLOOKUP(F1810,[1]Trainingsarten!$A$9:$K$84,11,FALSE),"0")</f>
        <v>0</v>
      </c>
      <c r="L1810" s="2102"/>
      <c r="M1810" s="545"/>
      <c r="N1810" s="69" t="str">
        <f t="shared" si="391"/>
        <v/>
      </c>
      <c r="O1810" s="2103"/>
      <c r="P1810" s="347" t="str">
        <f>IFERROR(VLOOKUP(F1810,[1]Trainingsarten!$A$9:$N$84,12,FALSE),"")</f>
        <v/>
      </c>
      <c r="Q1810" s="72" t="s">
        <v>14</v>
      </c>
      <c r="R1810" s="2104" t="str">
        <f>IFERROR(VLOOKUP(F1810,[1]Trainingsarten!$A$9:$N$84,14,FALSE),"")</f>
        <v/>
      </c>
      <c r="S1810" s="2012" t="str">
        <f t="shared" si="375"/>
        <v/>
      </c>
      <c r="T1810" s="60">
        <f t="shared" si="401"/>
        <v>16.130790694949287</v>
      </c>
      <c r="U1810" s="60">
        <f t="shared" si="399"/>
        <v>14.015300805446019</v>
      </c>
      <c r="V1810" s="60">
        <f t="shared" si="400"/>
        <v>-4.4621184003172694</v>
      </c>
      <c r="W1810" s="350">
        <f t="shared" si="387"/>
        <v>1.1509414545481063</v>
      </c>
      <c r="X1810" s="1987"/>
      <c r="Y1810" s="1988"/>
      <c r="AA1810" s="1990"/>
      <c r="AB1810" s="1991"/>
    </row>
    <row r="1811" spans="2:28" ht="16" thickBot="1" x14ac:dyDescent="0.25">
      <c r="B1811" s="2143">
        <f t="shared" ref="B1811" si="416">AVERAGE(W1805:W1811)</f>
        <v>1.2962812226317642</v>
      </c>
      <c r="C1811" s="2086">
        <v>44899</v>
      </c>
      <c r="D1811" s="1922"/>
      <c r="E1811" s="2326"/>
      <c r="F1811" s="1952"/>
      <c r="G1811" s="2087"/>
      <c r="H1811" s="2088" t="str">
        <f>IFERROR(VLOOKUP(F1811,[1]Trainingsarten!$A$9:$K$84,10,FALSE),"")</f>
        <v/>
      </c>
      <c r="I1811" s="2089" t="str">
        <f t="shared" si="412"/>
        <v/>
      </c>
      <c r="J1811" s="1973"/>
      <c r="K1811" s="2090" t="str">
        <f>IFERROR(VLOOKUP(F1811,[1]Trainingsarten!$A$9:$K$84,11,FALSE),"0")</f>
        <v>0</v>
      </c>
      <c r="L1811" s="2091"/>
      <c r="M1811" s="1973"/>
      <c r="N1811" s="1930" t="str">
        <f t="shared" si="391"/>
        <v/>
      </c>
      <c r="O1811" s="2092"/>
      <c r="P1811" s="2093" t="str">
        <f>IFERROR(VLOOKUP(F1811,[1]Trainingsarten!$A$9:$N$84,12,FALSE),"")</f>
        <v/>
      </c>
      <c r="Q1811" s="2094" t="s">
        <v>14</v>
      </c>
      <c r="R1811" s="2095" t="str">
        <f>IFERROR(VLOOKUP(F1811,[1]Trainingsarten!$A$9:$N$84,14,FALSE),"")</f>
        <v/>
      </c>
      <c r="S1811" s="1932" t="str">
        <f t="shared" si="375"/>
        <v/>
      </c>
      <c r="T1811" s="1922">
        <f t="shared" si="401"/>
        <v>13.826392024242246</v>
      </c>
      <c r="U1811" s="1922">
        <f t="shared" si="399"/>
        <v>13.681603167221114</v>
      </c>
      <c r="V1811" s="1922">
        <f t="shared" si="400"/>
        <v>-2.1154898895032677</v>
      </c>
      <c r="W1811" s="2096">
        <f t="shared" si="387"/>
        <v>1.010582740578825</v>
      </c>
      <c r="X1811" s="1987"/>
      <c r="Y1811" s="1988"/>
      <c r="AA1811" s="1990"/>
      <c r="AB1811" s="1991"/>
    </row>
    <row r="1812" spans="2:28" ht="16" thickBot="1" x14ac:dyDescent="0.25">
      <c r="B1812" s="1841">
        <f t="shared" ref="B1812" si="417">B1805+1</f>
        <v>49</v>
      </c>
      <c r="C1812" s="2050">
        <v>44900</v>
      </c>
      <c r="D1812" s="1843"/>
      <c r="E1812" s="2322"/>
      <c r="F1812" s="2051"/>
      <c r="G1812" s="2052"/>
      <c r="H1812" s="2053" t="str">
        <f>IFERROR(VLOOKUP(F1812,[1]Trainingsarten!$A$9:$K$84,10,FALSE),"")</f>
        <v/>
      </c>
      <c r="I1812" s="2054" t="str">
        <f t="shared" si="412"/>
        <v/>
      </c>
      <c r="J1812" s="2055"/>
      <c r="K1812" s="2056" t="str">
        <f>IFERROR(VLOOKUP(F1812,[1]Trainingsarten!$A$9:$K$84,11,FALSE),"0")</f>
        <v>0</v>
      </c>
      <c r="L1812" s="2057"/>
      <c r="M1812" s="2055"/>
      <c r="N1812" s="1852" t="str">
        <f t="shared" si="391"/>
        <v/>
      </c>
      <c r="O1812" s="2058"/>
      <c r="P1812" s="1854" t="str">
        <f>IFERROR(VLOOKUP(F1812,[1]Trainingsarten!$A$9:$N$84,12,FALSE),"")</f>
        <v/>
      </c>
      <c r="Q1812" s="1855" t="s">
        <v>14</v>
      </c>
      <c r="R1812" s="2059" t="str">
        <f>IFERROR(VLOOKUP(F1812,[1]Trainingsarten!$A$9:$N$84,14,FALSE),"")</f>
        <v/>
      </c>
      <c r="S1812" s="1856" t="str">
        <f t="shared" si="375"/>
        <v/>
      </c>
      <c r="T1812" s="1843">
        <f t="shared" si="401"/>
        <v>11.851193163636211</v>
      </c>
      <c r="U1812" s="1843">
        <f t="shared" si="399"/>
        <v>13.355850710858707</v>
      </c>
      <c r="V1812" s="1843">
        <f t="shared" si="400"/>
        <v>-0.14478885702113153</v>
      </c>
      <c r="W1812" s="2042">
        <f t="shared" si="387"/>
        <v>0.88734094294726096</v>
      </c>
      <c r="X1812" s="1987"/>
      <c r="Y1812" s="1988"/>
      <c r="AA1812" s="1990"/>
      <c r="AB1812" s="1991"/>
    </row>
    <row r="1813" spans="2:28" x14ac:dyDescent="0.2">
      <c r="B1813" s="1859" t="s">
        <v>26</v>
      </c>
      <c r="C1813" s="2060">
        <v>44901</v>
      </c>
      <c r="D1813" s="1989"/>
      <c r="E1813" s="2335"/>
      <c r="F1813" s="1993"/>
      <c r="G1813" s="2061"/>
      <c r="H1813" s="2062" t="str">
        <f>IFERROR(VLOOKUP(F1813,[1]Trainingsarten!$A$9:$K$84,10,FALSE),"")</f>
        <v/>
      </c>
      <c r="I1813" s="2063" t="str">
        <f t="shared" si="412"/>
        <v/>
      </c>
      <c r="J1813" s="2064"/>
      <c r="K1813" s="2065" t="str">
        <f>IFERROR(VLOOKUP(F1813,[1]Trainingsarten!$A$9:$K$84,11,FALSE),"0")</f>
        <v>0</v>
      </c>
      <c r="L1813" s="2066"/>
      <c r="M1813" s="2064"/>
      <c r="N1813" s="1919" t="str">
        <f t="shared" si="391"/>
        <v/>
      </c>
      <c r="O1813" s="2067"/>
      <c r="P1813" s="2068" t="str">
        <f>IFERROR(VLOOKUP(F1813,[1]Trainingsarten!$A$9:$N$84,12,FALSE),"")</f>
        <v/>
      </c>
      <c r="Q1813" s="2069" t="s">
        <v>14</v>
      </c>
      <c r="R1813" s="2070" t="str">
        <f>IFERROR(VLOOKUP(F1813,[1]Trainingsarten!$A$9:$N$84,14,FALSE),"")</f>
        <v/>
      </c>
      <c r="S1813" s="1991" t="str">
        <f t="shared" ref="S1813:S1876" si="418">IFERROR(L1813/J1813,"")</f>
        <v/>
      </c>
      <c r="T1813" s="1989">
        <f t="shared" si="401"/>
        <v>10.158165568831038</v>
      </c>
      <c r="U1813" s="1989">
        <f t="shared" si="399"/>
        <v>13.037854265362071</v>
      </c>
      <c r="V1813" s="1989">
        <f t="shared" si="400"/>
        <v>1.5046575472224966</v>
      </c>
      <c r="W1813" s="2071">
        <f t="shared" si="387"/>
        <v>0.77912863283174127</v>
      </c>
      <c r="X1813" s="1987"/>
      <c r="Y1813" s="1988"/>
      <c r="AA1813" s="1990"/>
      <c r="AB1813" s="1991"/>
    </row>
    <row r="1814" spans="2:28" ht="16" thickBot="1" x14ac:dyDescent="0.25">
      <c r="B1814" s="33">
        <f t="shared" ref="B1814" si="419">SUM(H1812:H1818)</f>
        <v>14.33</v>
      </c>
      <c r="C1814" s="2060">
        <v>44902</v>
      </c>
      <c r="D1814" s="1989">
        <v>146</v>
      </c>
      <c r="E1814" s="2335" t="s">
        <v>40</v>
      </c>
      <c r="F1814" s="1993" t="s">
        <v>282</v>
      </c>
      <c r="G1814" s="2061">
        <v>3.5300925925925923E-2</v>
      </c>
      <c r="H1814" s="2062">
        <v>8.74</v>
      </c>
      <c r="I1814" s="2063">
        <f t="shared" si="412"/>
        <v>4.0390075430121195E-3</v>
      </c>
      <c r="J1814" s="2064">
        <v>140</v>
      </c>
      <c r="K1814" s="2065">
        <v>59</v>
      </c>
      <c r="L1814" s="2066">
        <v>209</v>
      </c>
      <c r="M1814" s="2064">
        <v>28</v>
      </c>
      <c r="N1814" s="1919">
        <f t="shared" si="391"/>
        <v>1.0885788449059055</v>
      </c>
      <c r="O1814" s="2067" t="s">
        <v>334</v>
      </c>
      <c r="P1814" s="2068">
        <f>IFERROR(VLOOKUP(F1814,[1]Trainingsarten!$A$9:$N$84,12,FALSE),"")</f>
        <v>205</v>
      </c>
      <c r="Q1814" s="2069" t="s">
        <v>14</v>
      </c>
      <c r="R1814" s="2070">
        <f>IFERROR(VLOOKUP(F1814,[1]Trainingsarten!$A$9:$N$84,14,FALSE),"")</f>
        <v>224.4</v>
      </c>
      <c r="S1814" s="1991">
        <f t="shared" si="418"/>
        <v>1.4928571428571429</v>
      </c>
      <c r="T1814" s="1989">
        <f t="shared" si="401"/>
        <v>17.13557048756946</v>
      </c>
      <c r="U1814" s="1989">
        <f t="shared" si="399"/>
        <v>14.132191068567737</v>
      </c>
      <c r="V1814" s="1989">
        <f t="shared" si="400"/>
        <v>2.8796886965310335</v>
      </c>
      <c r="W1814" s="2071">
        <f t="shared" si="387"/>
        <v>1.2125204368119336</v>
      </c>
      <c r="X1814" s="1987"/>
      <c r="Y1814" s="1988"/>
      <c r="AA1814" s="1990"/>
      <c r="AB1814" s="1991"/>
    </row>
    <row r="1815" spans="2:28" x14ac:dyDescent="0.2">
      <c r="B1815" s="2072" t="s">
        <v>9</v>
      </c>
      <c r="C1815" s="2060">
        <v>44903</v>
      </c>
      <c r="D1815" s="1989"/>
      <c r="E1815" s="2335"/>
      <c r="F1815" s="1993"/>
      <c r="G1815" s="2061"/>
      <c r="H1815" s="2062" t="str">
        <f>IFERROR(VLOOKUP(F1815,[1]Trainingsarten!$A$9:$K$84,10,FALSE),"")</f>
        <v/>
      </c>
      <c r="I1815" s="2063" t="str">
        <f t="shared" si="412"/>
        <v/>
      </c>
      <c r="J1815" s="2064"/>
      <c r="K1815" s="2065" t="str">
        <f>IFERROR(VLOOKUP(F1815,[1]Trainingsarten!$A$9:$K$84,11,FALSE),"0")</f>
        <v>0</v>
      </c>
      <c r="L1815" s="2066"/>
      <c r="M1815" s="2064"/>
      <c r="N1815" s="1919" t="str">
        <f t="shared" si="391"/>
        <v/>
      </c>
      <c r="O1815" s="2067"/>
      <c r="P1815" s="2068" t="str">
        <f>IFERROR(VLOOKUP(F1815,[1]Trainingsarten!$A$9:$N$84,12,FALSE),"")</f>
        <v/>
      </c>
      <c r="Q1815" s="2069" t="s">
        <v>14</v>
      </c>
      <c r="R1815" s="2070" t="str">
        <f>IFERROR(VLOOKUP(F1815,[1]Trainingsarten!$A$9:$N$84,14,FALSE),"")</f>
        <v/>
      </c>
      <c r="S1815" s="1991" t="str">
        <f t="shared" si="418"/>
        <v/>
      </c>
      <c r="T1815" s="1989">
        <f t="shared" si="401"/>
        <v>14.687631846488109</v>
      </c>
      <c r="U1815" s="1989">
        <f t="shared" si="399"/>
        <v>13.795710328839935</v>
      </c>
      <c r="V1815" s="1989">
        <f t="shared" si="400"/>
        <v>-3.0033794190017229</v>
      </c>
      <c r="W1815" s="2071">
        <f t="shared" si="387"/>
        <v>1.0646520908592589</v>
      </c>
      <c r="X1815" s="1987"/>
      <c r="Y1815" s="1988"/>
      <c r="AA1815" s="1990"/>
      <c r="AB1815" s="1991"/>
    </row>
    <row r="1816" spans="2:28" ht="16" thickBot="1" x14ac:dyDescent="0.25">
      <c r="B1816" s="2073">
        <f t="shared" ref="B1816" si="420">SUM(K1812:K1818)</f>
        <v>95</v>
      </c>
      <c r="C1816" s="2060">
        <v>44904</v>
      </c>
      <c r="D1816" s="1989"/>
      <c r="E1816" s="2335"/>
      <c r="F1816" s="1993"/>
      <c r="G1816" s="2061"/>
      <c r="H1816" s="2062" t="str">
        <f>IFERROR(VLOOKUP(F1816,[1]Trainingsarten!$A$9:$K$84,10,FALSE),"")</f>
        <v/>
      </c>
      <c r="I1816" s="2063" t="str">
        <f t="shared" si="412"/>
        <v/>
      </c>
      <c r="J1816" s="2064"/>
      <c r="K1816" s="2065" t="str">
        <f>IFERROR(VLOOKUP(F1816,[1]Trainingsarten!$A$9:$K$84,11,FALSE),"0")</f>
        <v>0</v>
      </c>
      <c r="L1816" s="2066"/>
      <c r="M1816" s="2064"/>
      <c r="N1816" s="1919" t="str">
        <f t="shared" si="391"/>
        <v/>
      </c>
      <c r="O1816" s="2067"/>
      <c r="P1816" s="2068" t="str">
        <f>IFERROR(VLOOKUP(F1816,[1]Trainingsarten!$A$9:$N$84,12,FALSE),"")</f>
        <v/>
      </c>
      <c r="Q1816" s="2069" t="s">
        <v>14</v>
      </c>
      <c r="R1816" s="2070" t="str">
        <f>IFERROR(VLOOKUP(F1816,[1]Trainingsarten!$A$9:$N$84,14,FALSE),"")</f>
        <v/>
      </c>
      <c r="S1816" s="1991" t="str">
        <f t="shared" si="418"/>
        <v/>
      </c>
      <c r="T1816" s="1989">
        <f t="shared" si="401"/>
        <v>12.589398725561237</v>
      </c>
      <c r="U1816" s="1989">
        <f t="shared" si="399"/>
        <v>13.467241035296126</v>
      </c>
      <c r="V1816" s="1989">
        <f t="shared" si="400"/>
        <v>-0.89192151764817496</v>
      </c>
      <c r="W1816" s="2071">
        <f t="shared" si="387"/>
        <v>0.93481647002276391</v>
      </c>
      <c r="X1816" s="1987"/>
      <c r="Y1816" s="1988"/>
      <c r="AA1816" s="1990"/>
      <c r="AB1816" s="1991"/>
    </row>
    <row r="1817" spans="2:28" x14ac:dyDescent="0.2">
      <c r="B1817" s="2074" t="s">
        <v>27</v>
      </c>
      <c r="C1817" s="2097">
        <v>44905</v>
      </c>
      <c r="D1817" s="60"/>
      <c r="E1817" s="2247"/>
      <c r="F1817" s="1993"/>
      <c r="G1817" s="2098"/>
      <c r="H1817" s="2099" t="str">
        <f>IFERROR(VLOOKUP(F1817,[1]Trainingsarten!$A$9:$K$84,10,FALSE),"")</f>
        <v/>
      </c>
      <c r="I1817" s="2100" t="str">
        <f t="shared" si="412"/>
        <v/>
      </c>
      <c r="J1817" s="545"/>
      <c r="K1817" s="2101" t="str">
        <f>IFERROR(VLOOKUP(F1817,[1]Trainingsarten!$A$9:$K$84,11,FALSE),"0")</f>
        <v>0</v>
      </c>
      <c r="L1817" s="2102"/>
      <c r="M1817" s="545"/>
      <c r="N1817" s="69" t="str">
        <f t="shared" si="391"/>
        <v/>
      </c>
      <c r="O1817" s="2103"/>
      <c r="P1817" s="347" t="str">
        <f>IFERROR(VLOOKUP(F1817,[1]Trainingsarten!$A$9:$N$84,12,FALSE),"")</f>
        <v/>
      </c>
      <c r="Q1817" s="72" t="s">
        <v>14</v>
      </c>
      <c r="R1817" s="2104" t="str">
        <f>IFERROR(VLOOKUP(F1817,[1]Trainingsarten!$A$9:$N$84,14,FALSE),"")</f>
        <v/>
      </c>
      <c r="S1817" s="2012" t="str">
        <f t="shared" si="418"/>
        <v/>
      </c>
      <c r="T1817" s="60">
        <f t="shared" si="401"/>
        <v>10.790913193338204</v>
      </c>
      <c r="U1817" s="60">
        <f t="shared" si="399"/>
        <v>13.146592439217647</v>
      </c>
      <c r="V1817" s="60">
        <f t="shared" si="400"/>
        <v>0.87784230973488953</v>
      </c>
      <c r="W1817" s="350">
        <f t="shared" si="387"/>
        <v>0.82081446148340254</v>
      </c>
      <c r="X1817" s="1987"/>
      <c r="Y1817" s="1988"/>
      <c r="AA1817" s="1990"/>
      <c r="AB1817" s="1991"/>
    </row>
    <row r="1818" spans="2:28" ht="16" thickBot="1" x14ac:dyDescent="0.25">
      <c r="B1818" s="2143">
        <f t="shared" ref="B1818" si="421">AVERAGE(W1812:W1818)</f>
        <v>0.96435877088422761</v>
      </c>
      <c r="C1818" s="2086">
        <v>44906</v>
      </c>
      <c r="D1818" s="1922">
        <v>147</v>
      </c>
      <c r="E1818" s="2326" t="s">
        <v>40</v>
      </c>
      <c r="F1818" s="1952" t="s">
        <v>322</v>
      </c>
      <c r="G1818" s="2087">
        <v>2.2546296296296297E-2</v>
      </c>
      <c r="H1818" s="2088">
        <v>5.59</v>
      </c>
      <c r="I1818" s="2089">
        <f t="shared" si="412"/>
        <v>4.0333267077453123E-3</v>
      </c>
      <c r="J1818" s="1973">
        <v>139</v>
      </c>
      <c r="K1818" s="2101">
        <v>36</v>
      </c>
      <c r="L1818" s="2091">
        <v>207</v>
      </c>
      <c r="M1818" s="1973">
        <v>12</v>
      </c>
      <c r="N1818" s="1930">
        <f t="shared" si="391"/>
        <v>1.0766453955624382</v>
      </c>
      <c r="O1818" s="2092" t="s">
        <v>334</v>
      </c>
      <c r="P1818" s="2093">
        <f>IFERROR(VLOOKUP(F1818,[1]Trainingsarten!$A$9:$N$84,12,FALSE),"")</f>
        <v>205</v>
      </c>
      <c r="Q1818" s="2094" t="s">
        <v>14</v>
      </c>
      <c r="R1818" s="2095">
        <f>IFERROR(VLOOKUP(F1818,[1]Trainingsarten!$A$9:$N$84,14,FALSE),"")</f>
        <v>224.4</v>
      </c>
      <c r="S1818" s="1932">
        <f t="shared" si="418"/>
        <v>1.4892086330935252</v>
      </c>
      <c r="T1818" s="1922">
        <f t="shared" si="401"/>
        <v>14.392211308575604</v>
      </c>
      <c r="U1818" s="1922">
        <f t="shared" si="399"/>
        <v>13.690721190664846</v>
      </c>
      <c r="V1818" s="1922">
        <f t="shared" si="400"/>
        <v>2.3556792458794433</v>
      </c>
      <c r="W1818" s="2096">
        <f t="shared" si="387"/>
        <v>1.0512383612332326</v>
      </c>
      <c r="X1818" s="1987"/>
      <c r="Y1818" s="1988"/>
      <c r="AA1818" s="1990"/>
      <c r="AB1818" s="1991"/>
    </row>
    <row r="1819" spans="2:28" ht="16" thickBot="1" x14ac:dyDescent="0.25">
      <c r="B1819" s="1841">
        <f t="shared" ref="B1819" si="422">B1812+1</f>
        <v>50</v>
      </c>
      <c r="C1819" s="2050">
        <v>44907</v>
      </c>
      <c r="D1819" s="1843"/>
      <c r="E1819" s="2322"/>
      <c r="F1819" s="2110"/>
      <c r="G1819" s="2052"/>
      <c r="H1819" s="2053" t="str">
        <f>IFERROR(VLOOKUP(F1819,[1]Trainingsarten!$A$9:$K$84,10,FALSE),"")</f>
        <v/>
      </c>
      <c r="I1819" s="2054" t="str">
        <f t="shared" si="412"/>
        <v/>
      </c>
      <c r="J1819" s="2055"/>
      <c r="K1819" s="2056" t="str">
        <f>IFERROR(VLOOKUP(F1819,[1]Trainingsarten!$A$9:$K$84,11,FALSE),"0")</f>
        <v>0</v>
      </c>
      <c r="L1819" s="2057"/>
      <c r="M1819" s="2055"/>
      <c r="N1819" s="1852" t="str">
        <f t="shared" si="391"/>
        <v/>
      </c>
      <c r="O1819" s="2058"/>
      <c r="P1819" s="1854" t="str">
        <f>IFERROR(VLOOKUP(F1819,[1]Trainingsarten!$A$9:$N$84,12,FALSE),"")</f>
        <v/>
      </c>
      <c r="Q1819" s="1855" t="s">
        <v>14</v>
      </c>
      <c r="R1819" s="2059" t="str">
        <f>IFERROR(VLOOKUP(F1819,[1]Trainingsarten!$A$9:$N$84,14,FALSE),"")</f>
        <v/>
      </c>
      <c r="S1819" s="1856" t="str">
        <f t="shared" si="418"/>
        <v/>
      </c>
      <c r="T1819" s="1843">
        <f t="shared" si="401"/>
        <v>12.336181121636232</v>
      </c>
      <c r="U1819" s="1843">
        <f t="shared" si="399"/>
        <v>13.364751638506158</v>
      </c>
      <c r="V1819" s="1843">
        <f t="shared" si="400"/>
        <v>-0.70149011791075822</v>
      </c>
      <c r="W1819" s="2042">
        <f t="shared" si="387"/>
        <v>0.92303856108283844</v>
      </c>
      <c r="X1819" s="1987"/>
      <c r="Y1819" s="1988"/>
      <c r="AA1819" s="1990"/>
      <c r="AB1819" s="1991"/>
    </row>
    <row r="1820" spans="2:28" x14ac:dyDescent="0.2">
      <c r="B1820" s="1859" t="s">
        <v>26</v>
      </c>
      <c r="C1820" s="2060">
        <v>44908</v>
      </c>
      <c r="D1820" s="1989"/>
      <c r="E1820" s="2335"/>
      <c r="F1820" s="2108"/>
      <c r="G1820" s="2061"/>
      <c r="H1820" s="2062" t="str">
        <f>IFERROR(VLOOKUP(F1820,[1]Trainingsarten!$A$9:$K$84,10,FALSE),"")</f>
        <v/>
      </c>
      <c r="I1820" s="2063" t="str">
        <f t="shared" si="412"/>
        <v/>
      </c>
      <c r="J1820" s="2064"/>
      <c r="K1820" s="2065" t="str">
        <f>IFERROR(VLOOKUP(F1820,[1]Trainingsarten!$A$9:$K$84,11,FALSE),"0")</f>
        <v>0</v>
      </c>
      <c r="L1820" s="2066"/>
      <c r="M1820" s="2064"/>
      <c r="N1820" s="1919" t="str">
        <f t="shared" si="391"/>
        <v/>
      </c>
      <c r="O1820" s="2067"/>
      <c r="P1820" s="2068" t="str">
        <f>IFERROR(VLOOKUP(F1820,[1]Trainingsarten!$A$9:$N$84,12,FALSE),"")</f>
        <v/>
      </c>
      <c r="Q1820" s="2069" t="s">
        <v>14</v>
      </c>
      <c r="R1820" s="2070" t="str">
        <f>IFERROR(VLOOKUP(F1820,[1]Trainingsarten!$A$9:$N$84,14,FALSE),"")</f>
        <v/>
      </c>
      <c r="S1820" s="1991" t="str">
        <f t="shared" si="418"/>
        <v/>
      </c>
      <c r="T1820" s="1989">
        <f t="shared" si="401"/>
        <v>10.573869532831056</v>
      </c>
      <c r="U1820" s="1989">
        <f t="shared" si="399"/>
        <v>13.046543266160773</v>
      </c>
      <c r="V1820" s="1989">
        <f t="shared" si="400"/>
        <v>1.0285705168699266</v>
      </c>
      <c r="W1820" s="2071">
        <f t="shared" si="387"/>
        <v>0.81047288290200448</v>
      </c>
      <c r="X1820" s="1987"/>
      <c r="Y1820" s="1988"/>
      <c r="AA1820" s="1990"/>
      <c r="AB1820" s="1991"/>
    </row>
    <row r="1821" spans="2:28" ht="16" thickBot="1" x14ac:dyDescent="0.25">
      <c r="B1821" s="33">
        <f t="shared" ref="B1821" si="423">SUM(H1819:H1825)</f>
        <v>0</v>
      </c>
      <c r="C1821" s="2060">
        <v>44909</v>
      </c>
      <c r="D1821" s="1989"/>
      <c r="E1821" s="2335"/>
      <c r="F1821" s="2108"/>
      <c r="G1821" s="2061"/>
      <c r="H1821" s="2062" t="str">
        <f>IFERROR(VLOOKUP(F1821,[1]Trainingsarten!$A$9:$K$84,10,FALSE),"")</f>
        <v/>
      </c>
      <c r="I1821" s="2063" t="str">
        <f t="shared" si="412"/>
        <v/>
      </c>
      <c r="J1821" s="2064"/>
      <c r="K1821" s="2065" t="str">
        <f>IFERROR(VLOOKUP(F1821,[1]Trainingsarten!$A$9:$K$84,11,FALSE),"0")</f>
        <v>0</v>
      </c>
      <c r="L1821" s="2066"/>
      <c r="M1821" s="2064"/>
      <c r="N1821" s="1919" t="str">
        <f t="shared" si="391"/>
        <v/>
      </c>
      <c r="O1821" s="2067"/>
      <c r="P1821" s="2068" t="str">
        <f>IFERROR(VLOOKUP(F1821,[1]Trainingsarten!$A$9:$N$84,12,FALSE),"")</f>
        <v/>
      </c>
      <c r="Q1821" s="2069" t="s">
        <v>14</v>
      </c>
      <c r="R1821" s="2070" t="str">
        <f>IFERROR(VLOOKUP(F1821,[1]Trainingsarten!$A$9:$N$84,14,FALSE),"")</f>
        <v/>
      </c>
      <c r="S1821" s="1991" t="str">
        <f t="shared" si="418"/>
        <v/>
      </c>
      <c r="T1821" s="1989">
        <f t="shared" si="401"/>
        <v>9.0633167424266201</v>
      </c>
      <c r="U1821" s="1989">
        <f t="shared" si="399"/>
        <v>12.735911283633136</v>
      </c>
      <c r="V1821" s="1989">
        <f t="shared" si="400"/>
        <v>2.4726737333297173</v>
      </c>
      <c r="W1821" s="2071">
        <f t="shared" si="387"/>
        <v>0.7116347264505406</v>
      </c>
      <c r="X1821" s="1987"/>
      <c r="Y1821" s="1988"/>
      <c r="AA1821" s="1990"/>
      <c r="AB1821" s="1991"/>
    </row>
    <row r="1822" spans="2:28" x14ac:dyDescent="0.2">
      <c r="B1822" s="2072" t="s">
        <v>9</v>
      </c>
      <c r="C1822" s="2060">
        <v>44910</v>
      </c>
      <c r="D1822" s="1989"/>
      <c r="E1822" s="2335"/>
      <c r="F1822" s="2108"/>
      <c r="G1822" s="2061"/>
      <c r="H1822" s="2062" t="str">
        <f>IFERROR(VLOOKUP(F1822,[1]Trainingsarten!$A$9:$K$84,10,FALSE),"")</f>
        <v/>
      </c>
      <c r="I1822" s="2063" t="str">
        <f t="shared" si="412"/>
        <v/>
      </c>
      <c r="J1822" s="2064"/>
      <c r="K1822" s="2065" t="str">
        <f>IFERROR(VLOOKUP(F1822,[1]Trainingsarten!$A$9:$K$84,11,FALSE),"0")</f>
        <v>0</v>
      </c>
      <c r="L1822" s="2066"/>
      <c r="M1822" s="2064"/>
      <c r="N1822" s="1919" t="str">
        <f t="shared" si="391"/>
        <v/>
      </c>
      <c r="O1822" s="2067"/>
      <c r="P1822" s="2068" t="str">
        <f>IFERROR(VLOOKUP(F1822,[1]Trainingsarten!$A$9:$N$84,12,FALSE),"")</f>
        <v/>
      </c>
      <c r="Q1822" s="2069" t="s">
        <v>14</v>
      </c>
      <c r="R1822" s="2070" t="str">
        <f>IFERROR(VLOOKUP(F1822,[1]Trainingsarten!$A$9:$N$84,14,FALSE),"")</f>
        <v/>
      </c>
      <c r="S1822" s="1991" t="str">
        <f t="shared" si="418"/>
        <v/>
      </c>
      <c r="T1822" s="1989">
        <f t="shared" si="401"/>
        <v>7.7685572077942453</v>
      </c>
      <c r="U1822" s="1989">
        <f t="shared" si="399"/>
        <v>12.432675300689491</v>
      </c>
      <c r="V1822" s="1989">
        <f t="shared" si="400"/>
        <v>3.6725945412065162</v>
      </c>
      <c r="W1822" s="2071">
        <f t="shared" si="387"/>
        <v>0.62485000371266974</v>
      </c>
      <c r="X1822" s="1987"/>
      <c r="Y1822" s="1988"/>
      <c r="AA1822" s="1990"/>
      <c r="AB1822" s="1991"/>
    </row>
    <row r="1823" spans="2:28" ht="16" thickBot="1" x14ac:dyDescent="0.25">
      <c r="B1823" s="2073">
        <f t="shared" ref="B1823" si="424">SUM(K1819:K1825)</f>
        <v>0</v>
      </c>
      <c r="C1823" s="2060">
        <v>44911</v>
      </c>
      <c r="D1823" s="1989"/>
      <c r="E1823" s="2335"/>
      <c r="F1823" s="2108"/>
      <c r="G1823" s="2061"/>
      <c r="H1823" s="2062" t="str">
        <f>IFERROR(VLOOKUP(F1823,[1]Trainingsarten!$A$9:$K$84,10,FALSE),"")</f>
        <v/>
      </c>
      <c r="I1823" s="2063" t="str">
        <f t="shared" si="412"/>
        <v/>
      </c>
      <c r="J1823" s="2064"/>
      <c r="K1823" s="2065" t="str">
        <f>IFERROR(VLOOKUP(F1823,[1]Trainingsarten!$A$9:$K$84,11,FALSE),"0")</f>
        <v>0</v>
      </c>
      <c r="L1823" s="2066"/>
      <c r="M1823" s="2064"/>
      <c r="N1823" s="1919" t="str">
        <f t="shared" si="391"/>
        <v/>
      </c>
      <c r="O1823" s="2067"/>
      <c r="P1823" s="2068" t="str">
        <f>IFERROR(VLOOKUP(F1823,[1]Trainingsarten!$A$9:$N$84,12,FALSE),"")</f>
        <v/>
      </c>
      <c r="Q1823" s="2069" t="s">
        <v>14</v>
      </c>
      <c r="R1823" s="2070" t="str">
        <f>IFERROR(VLOOKUP(F1823,[1]Trainingsarten!$A$9:$N$84,14,FALSE),"")</f>
        <v/>
      </c>
      <c r="S1823" s="1991" t="str">
        <f t="shared" si="418"/>
        <v/>
      </c>
      <c r="T1823" s="1989">
        <f t="shared" si="401"/>
        <v>6.6587633209664965</v>
      </c>
      <c r="U1823" s="1989">
        <f t="shared" si="399"/>
        <v>12.136659222101645</v>
      </c>
      <c r="V1823" s="1989">
        <f t="shared" si="400"/>
        <v>4.6641180928952455</v>
      </c>
      <c r="W1823" s="2071">
        <f t="shared" si="387"/>
        <v>0.54864878374771009</v>
      </c>
      <c r="X1823" s="1987"/>
      <c r="Y1823" s="1988"/>
      <c r="AA1823" s="1990"/>
      <c r="AB1823" s="1991"/>
    </row>
    <row r="1824" spans="2:28" x14ac:dyDescent="0.2">
      <c r="B1824" s="2074" t="s">
        <v>27</v>
      </c>
      <c r="C1824" s="2097">
        <v>44912</v>
      </c>
      <c r="D1824" s="60"/>
      <c r="E1824" s="2247"/>
      <c r="F1824" s="2107"/>
      <c r="G1824" s="2098"/>
      <c r="H1824" s="2099" t="str">
        <f>IFERROR(VLOOKUP(F1824,[1]Trainingsarten!$A$9:$K$84,10,FALSE),"")</f>
        <v/>
      </c>
      <c r="I1824" s="2100" t="str">
        <f t="shared" si="412"/>
        <v/>
      </c>
      <c r="J1824" s="545"/>
      <c r="K1824" s="2101" t="str">
        <f>IFERROR(VLOOKUP(F1824,[1]Trainingsarten!$A$9:$K$84,11,FALSE),"0")</f>
        <v>0</v>
      </c>
      <c r="L1824" s="2102"/>
      <c r="M1824" s="545"/>
      <c r="N1824" s="69" t="str">
        <f t="shared" si="391"/>
        <v/>
      </c>
      <c r="O1824" s="2103"/>
      <c r="P1824" s="347" t="str">
        <f>IFERROR(VLOOKUP(F1824,[1]Trainingsarten!$A$9:$N$84,12,FALSE),"")</f>
        <v/>
      </c>
      <c r="Q1824" s="72" t="s">
        <v>14</v>
      </c>
      <c r="R1824" s="2104" t="str">
        <f>IFERROR(VLOOKUP(F1824,[1]Trainingsarten!$A$9:$N$84,14,FALSE),"")</f>
        <v/>
      </c>
      <c r="S1824" s="2012" t="str">
        <f t="shared" si="418"/>
        <v/>
      </c>
      <c r="T1824" s="60">
        <f t="shared" si="401"/>
        <v>5.7075114179712827</v>
      </c>
      <c r="U1824" s="60">
        <f t="shared" si="399"/>
        <v>11.847691145384939</v>
      </c>
      <c r="V1824" s="60">
        <f t="shared" si="400"/>
        <v>5.4778959011351489</v>
      </c>
      <c r="W1824" s="350">
        <f t="shared" si="387"/>
        <v>0.48174039548579423</v>
      </c>
      <c r="X1824" s="1987"/>
      <c r="Y1824" s="1988"/>
      <c r="AA1824" s="1990"/>
      <c r="AB1824" s="1991"/>
    </row>
    <row r="1825" spans="1:28" ht="16" thickBot="1" x14ac:dyDescent="0.25">
      <c r="B1825" s="2075">
        <f t="shared" ref="B1825" si="425">AVERAGE(W1819:W1825)</f>
        <v>0.64619670287851039</v>
      </c>
      <c r="C1825" s="2086">
        <v>44913</v>
      </c>
      <c r="D1825" s="1922"/>
      <c r="E1825" s="2326"/>
      <c r="F1825" s="2111"/>
      <c r="G1825" s="2087"/>
      <c r="H1825" s="2088" t="str">
        <f>IFERROR(VLOOKUP(F1825,[1]Trainingsarten!$A$9:$K$84,10,FALSE),"")</f>
        <v/>
      </c>
      <c r="I1825" s="2089" t="str">
        <f t="shared" si="412"/>
        <v/>
      </c>
      <c r="J1825" s="1973"/>
      <c r="K1825" s="2090" t="str">
        <f>IFERROR(VLOOKUP(F1825,[1]Trainingsarten!$A$9:$K$84,11,FALSE),"0")</f>
        <v>0</v>
      </c>
      <c r="L1825" s="2091"/>
      <c r="M1825" s="1973"/>
      <c r="N1825" s="1930" t="str">
        <f t="shared" si="391"/>
        <v/>
      </c>
      <c r="O1825" s="2092"/>
      <c r="P1825" s="2093" t="str">
        <f>IFERROR(VLOOKUP(F1825,[1]Trainingsarten!$A$9:$N$84,12,FALSE),"")</f>
        <v/>
      </c>
      <c r="Q1825" s="2094" t="s">
        <v>14</v>
      </c>
      <c r="R1825" s="2095" t="str">
        <f>IFERROR(VLOOKUP(F1825,[1]Trainingsarten!$A$9:$N$84,14,FALSE),"")</f>
        <v/>
      </c>
      <c r="S1825" s="1932" t="str">
        <f t="shared" si="418"/>
        <v/>
      </c>
      <c r="T1825" s="1922">
        <f t="shared" si="401"/>
        <v>4.8921526439753853</v>
      </c>
      <c r="U1825" s="1922">
        <f t="shared" si="399"/>
        <v>11.565603260971011</v>
      </c>
      <c r="V1825" s="1922">
        <f t="shared" si="400"/>
        <v>6.1401797274136563</v>
      </c>
      <c r="W1825" s="2096">
        <f t="shared" si="387"/>
        <v>0.42299156676801447</v>
      </c>
      <c r="X1825" s="1987"/>
      <c r="Y1825" s="1988"/>
      <c r="AA1825" s="1990"/>
      <c r="AB1825" s="1991"/>
    </row>
    <row r="1826" spans="1:28" ht="16" thickBot="1" x14ac:dyDescent="0.25">
      <c r="B1826" s="1841">
        <f t="shared" ref="B1826" si="426">B1819+1</f>
        <v>51</v>
      </c>
      <c r="C1826" s="2050">
        <v>44914</v>
      </c>
      <c r="D1826" s="1843">
        <v>148</v>
      </c>
      <c r="E1826" s="2322" t="s">
        <v>40</v>
      </c>
      <c r="F1826" s="2110" t="s">
        <v>322</v>
      </c>
      <c r="G1826" s="2052">
        <v>2.7534722222222221E-2</v>
      </c>
      <c r="H1826" s="2053">
        <v>6.71</v>
      </c>
      <c r="I1826" s="2054">
        <f t="shared" si="412"/>
        <v>4.1035353535353531E-3</v>
      </c>
      <c r="J1826" s="2055">
        <v>138</v>
      </c>
      <c r="K1826" s="2056">
        <v>44</v>
      </c>
      <c r="L1826" s="2057">
        <v>206</v>
      </c>
      <c r="M1826" s="2055">
        <v>15</v>
      </c>
      <c r="N1826" s="1852">
        <f t="shared" si="391"/>
        <v>1.0900949796472184</v>
      </c>
      <c r="O1826" s="2058" t="s">
        <v>329</v>
      </c>
      <c r="P1826" s="1854">
        <f>IFERROR(VLOOKUP(F1826,[1]Trainingsarten!$A$9:$N$84,12,FALSE),"")</f>
        <v>205</v>
      </c>
      <c r="Q1826" s="1855" t="s">
        <v>14</v>
      </c>
      <c r="R1826" s="2059">
        <f>IFERROR(VLOOKUP(F1826,[1]Trainingsarten!$A$9:$N$84,14,FALSE),"")</f>
        <v>224.4</v>
      </c>
      <c r="S1826" s="1856">
        <f t="shared" si="418"/>
        <v>1.4927536231884058</v>
      </c>
      <c r="T1826" s="1843">
        <f t="shared" si="401"/>
        <v>10.478987980550329</v>
      </c>
      <c r="U1826" s="1843">
        <f t="shared" si="399"/>
        <v>12.337850802376463</v>
      </c>
      <c r="V1826" s="1843">
        <f t="shared" si="400"/>
        <v>6.673450616995626</v>
      </c>
      <c r="W1826" s="2042">
        <f t="shared" si="387"/>
        <v>0.84933657801502283</v>
      </c>
      <c r="X1826" s="1987"/>
      <c r="Y1826" s="1988"/>
      <c r="AA1826" s="1990"/>
      <c r="AB1826" s="1991"/>
    </row>
    <row r="1827" spans="1:28" x14ac:dyDescent="0.2">
      <c r="B1827" s="1859" t="s">
        <v>26</v>
      </c>
      <c r="C1827" s="2060">
        <v>44915</v>
      </c>
      <c r="D1827" s="1989"/>
      <c r="E1827" s="2335"/>
      <c r="F1827" s="2108"/>
      <c r="G1827" s="2061"/>
      <c r="H1827" s="2062" t="str">
        <f>IFERROR(VLOOKUP(F1827,[1]Trainingsarten!$A$9:$K$84,10,FALSE),"")</f>
        <v/>
      </c>
      <c r="I1827" s="2063" t="str">
        <f t="shared" si="412"/>
        <v/>
      </c>
      <c r="J1827" s="2064"/>
      <c r="K1827" s="2065" t="str">
        <f>IFERROR(VLOOKUP(F1827,[1]Trainingsarten!$A$9:$K$84,11,FALSE),"0")</f>
        <v>0</v>
      </c>
      <c r="L1827" s="2066"/>
      <c r="M1827" s="2064"/>
      <c r="N1827" s="1919" t="str">
        <f t="shared" si="391"/>
        <v/>
      </c>
      <c r="O1827" s="2067"/>
      <c r="P1827" s="2068" t="str">
        <f>IFERROR(VLOOKUP(F1827,[1]Trainingsarten!$A$9:$N$84,12,FALSE),"")</f>
        <v/>
      </c>
      <c r="Q1827" s="2069" t="s">
        <v>14</v>
      </c>
      <c r="R1827" s="2070" t="str">
        <f>IFERROR(VLOOKUP(F1827,[1]Trainingsarten!$A$9:$N$84,14,FALSE),"")</f>
        <v/>
      </c>
      <c r="S1827" s="1991" t="str">
        <f t="shared" si="418"/>
        <v/>
      </c>
      <c r="T1827" s="1989">
        <f t="shared" si="401"/>
        <v>8.9819896976145674</v>
      </c>
      <c r="U1827" s="1989">
        <f t="shared" si="399"/>
        <v>12.044092449938928</v>
      </c>
      <c r="V1827" s="1989">
        <f t="shared" si="400"/>
        <v>1.8588628218261345</v>
      </c>
      <c r="W1827" s="2071">
        <f t="shared" si="387"/>
        <v>0.74575894654977615</v>
      </c>
      <c r="X1827" s="1987"/>
      <c r="Y1827" s="1988"/>
      <c r="AA1827" s="1990"/>
      <c r="AB1827" s="1991"/>
    </row>
    <row r="1828" spans="1:28" ht="16" thickBot="1" x14ac:dyDescent="0.25">
      <c r="B1828" s="33">
        <f t="shared" ref="B1828" si="427">SUM(H1826:H1832)</f>
        <v>25.86</v>
      </c>
      <c r="C1828" s="2060">
        <v>44916</v>
      </c>
      <c r="D1828" s="1989">
        <v>149</v>
      </c>
      <c r="E1828" s="2335" t="s">
        <v>40</v>
      </c>
      <c r="F1828" s="2108" t="s">
        <v>323</v>
      </c>
      <c r="G1828" s="2061">
        <v>3.3043981481481487E-2</v>
      </c>
      <c r="H1828" s="2062">
        <v>8.85</v>
      </c>
      <c r="I1828" s="2063">
        <f t="shared" si="412"/>
        <v>3.733783218246496E-3</v>
      </c>
      <c r="J1828" s="2064">
        <v>143</v>
      </c>
      <c r="K1828" s="2065">
        <v>66</v>
      </c>
      <c r="L1828" s="2066">
        <v>226</v>
      </c>
      <c r="M1828" s="2064">
        <v>29</v>
      </c>
      <c r="N1828" s="1919">
        <f t="shared" si="391"/>
        <v>1.0881693228771399</v>
      </c>
      <c r="O1828" s="2067" t="s">
        <v>329</v>
      </c>
      <c r="P1828" s="2068">
        <f>IFERROR(VLOOKUP(F1828,[1]Trainingsarten!$A$9:$N$84,12,FALSE),"")</f>
        <v>205</v>
      </c>
      <c r="Q1828" s="2069" t="s">
        <v>14</v>
      </c>
      <c r="R1828" s="2070">
        <f>IFERROR(VLOOKUP(F1828,[1]Trainingsarten!$A$9:$N$84,14,FALSE),"")</f>
        <v>224.4</v>
      </c>
      <c r="S1828" s="1991">
        <f t="shared" si="418"/>
        <v>1.5804195804195804</v>
      </c>
      <c r="T1828" s="1989">
        <f t="shared" si="401"/>
        <v>17.127419740812485</v>
      </c>
      <c r="U1828" s="1989">
        <f t="shared" si="399"/>
        <v>13.328756915416573</v>
      </c>
      <c r="V1828" s="1989">
        <f t="shared" si="400"/>
        <v>3.0621027523243605</v>
      </c>
      <c r="W1828" s="2071">
        <f t="shared" si="387"/>
        <v>1.284997531990566</v>
      </c>
      <c r="X1828" s="1987"/>
      <c r="Y1828" s="1988"/>
      <c r="AA1828" s="1990"/>
      <c r="AB1828" s="1991"/>
    </row>
    <row r="1829" spans="1:28" x14ac:dyDescent="0.2">
      <c r="B1829" s="2072" t="s">
        <v>9</v>
      </c>
      <c r="C1829" s="2060">
        <v>44917</v>
      </c>
      <c r="D1829" s="1989"/>
      <c r="E1829" s="2335"/>
      <c r="F1829" s="2108"/>
      <c r="G1829" s="2061"/>
      <c r="H1829" s="2062" t="str">
        <f>IFERROR(VLOOKUP(F1829,[1]Trainingsarten!$A$9:$K$84,10,FALSE),"")</f>
        <v/>
      </c>
      <c r="I1829" s="2063" t="str">
        <f t="shared" si="412"/>
        <v/>
      </c>
      <c r="J1829" s="2064"/>
      <c r="K1829" s="2065" t="str">
        <f>IFERROR(VLOOKUP(F1829,[1]Trainingsarten!$A$9:$K$84,11,FALSE),"0")</f>
        <v>0</v>
      </c>
      <c r="L1829" s="2066"/>
      <c r="M1829" s="2064"/>
      <c r="N1829" s="1919" t="str">
        <f t="shared" si="391"/>
        <v/>
      </c>
      <c r="O1829" s="2067"/>
      <c r="P1829" s="2068" t="str">
        <f>IFERROR(VLOOKUP(F1829,[1]Trainingsarten!$A$9:$N$84,12,FALSE),"")</f>
        <v/>
      </c>
      <c r="Q1829" s="2069" t="s">
        <v>14</v>
      </c>
      <c r="R1829" s="2070" t="str">
        <f>IFERROR(VLOOKUP(F1829,[1]Trainingsarten!$A$9:$N$84,14,FALSE),"")</f>
        <v/>
      </c>
      <c r="S1829" s="1991" t="str">
        <f t="shared" si="418"/>
        <v/>
      </c>
      <c r="T1829" s="1989">
        <f t="shared" si="401"/>
        <v>14.680645492124988</v>
      </c>
      <c r="U1829" s="1989">
        <f t="shared" si="399"/>
        <v>13.011405560287606</v>
      </c>
      <c r="V1829" s="1989">
        <f t="shared" si="400"/>
        <v>-3.7986628253959118</v>
      </c>
      <c r="W1829" s="2071">
        <f t="shared" si="387"/>
        <v>1.1282905158941556</v>
      </c>
      <c r="X1829" s="1987"/>
      <c r="Y1829" s="1988"/>
      <c r="AA1829" s="1990"/>
      <c r="AB1829" s="1991"/>
    </row>
    <row r="1830" spans="1:28" ht="16" thickBot="1" x14ac:dyDescent="0.25">
      <c r="B1830" s="2073">
        <f t="shared" ref="B1830" si="428">SUM(K1826:K1832)</f>
        <v>176</v>
      </c>
      <c r="C1830" s="2060">
        <v>44918</v>
      </c>
      <c r="D1830" s="1989"/>
      <c r="E1830" s="2335"/>
      <c r="F1830" s="2108"/>
      <c r="G1830" s="2061"/>
      <c r="H1830" s="2062" t="str">
        <f>IFERROR(VLOOKUP(F1830,[1]Trainingsarten!$A$9:$K$84,10,FALSE),"")</f>
        <v/>
      </c>
      <c r="I1830" s="2063" t="str">
        <f t="shared" si="412"/>
        <v/>
      </c>
      <c r="J1830" s="2064"/>
      <c r="K1830" s="2065" t="str">
        <f>IFERROR(VLOOKUP(F1830,[1]Trainingsarten!$A$9:$K$84,11,FALSE),"0")</f>
        <v>0</v>
      </c>
      <c r="L1830" s="2066"/>
      <c r="M1830" s="2064"/>
      <c r="N1830" s="1919" t="str">
        <f t="shared" si="391"/>
        <v/>
      </c>
      <c r="O1830" s="2067"/>
      <c r="P1830" s="2068" t="str">
        <f>IFERROR(VLOOKUP(F1830,[1]Trainingsarten!$A$9:$N$84,12,FALSE),"")</f>
        <v/>
      </c>
      <c r="Q1830" s="2069" t="s">
        <v>14</v>
      </c>
      <c r="R1830" s="2070" t="str">
        <f>IFERROR(VLOOKUP(F1830,[1]Trainingsarten!$A$9:$N$84,14,FALSE),"")</f>
        <v/>
      </c>
      <c r="S1830" s="1991" t="str">
        <f t="shared" si="418"/>
        <v/>
      </c>
      <c r="T1830" s="1989">
        <f t="shared" si="401"/>
        <v>12.583410421821419</v>
      </c>
      <c r="U1830" s="1989">
        <f t="shared" si="399"/>
        <v>12.701610189804569</v>
      </c>
      <c r="V1830" s="1989">
        <f t="shared" si="400"/>
        <v>-1.6692399318373816</v>
      </c>
      <c r="W1830" s="2071">
        <f t="shared" si="387"/>
        <v>0.99069411151681952</v>
      </c>
      <c r="X1830" s="1987"/>
      <c r="Y1830" s="1988"/>
      <c r="AA1830" s="1990"/>
      <c r="AB1830" s="1991"/>
    </row>
    <row r="1831" spans="1:28" x14ac:dyDescent="0.2">
      <c r="B1831" s="2074" t="s">
        <v>27</v>
      </c>
      <c r="C1831" s="2097">
        <v>44919</v>
      </c>
      <c r="D1831" s="60">
        <v>150</v>
      </c>
      <c r="E1831" s="2247" t="s">
        <v>288</v>
      </c>
      <c r="F1831" s="2107" t="s">
        <v>283</v>
      </c>
      <c r="G1831" s="2098">
        <v>4.2048611111111113E-2</v>
      </c>
      <c r="H1831" s="2099">
        <v>10.3</v>
      </c>
      <c r="I1831" s="2100">
        <f t="shared" si="412"/>
        <v>4.0823894282632145E-3</v>
      </c>
      <c r="J1831" s="545">
        <v>137</v>
      </c>
      <c r="K1831" s="2101">
        <v>66</v>
      </c>
      <c r="L1831" s="2102">
        <v>203</v>
      </c>
      <c r="M1831" s="545">
        <v>38</v>
      </c>
      <c r="N1831" s="69">
        <f t="shared" si="391"/>
        <v>1.0686842486596144</v>
      </c>
      <c r="O1831" s="2103" t="s">
        <v>334</v>
      </c>
      <c r="P1831" s="347">
        <f>IFERROR(VLOOKUP(F1831,[1]Trainingsarten!$A$9:$N$84,12,FALSE),"")</f>
        <v>205</v>
      </c>
      <c r="Q1831" s="72" t="s">
        <v>14</v>
      </c>
      <c r="R1831" s="2104">
        <f>IFERROR(VLOOKUP(F1831,[1]Trainingsarten!$A$9:$N$84,14,FALSE),"")</f>
        <v>224.4</v>
      </c>
      <c r="S1831" s="2012">
        <f t="shared" si="418"/>
        <v>1.4817518248175183</v>
      </c>
      <c r="T1831" s="60">
        <f t="shared" si="401"/>
        <v>20.214351790132646</v>
      </c>
      <c r="U1831" s="60">
        <f t="shared" si="399"/>
        <v>13.970619470999699</v>
      </c>
      <c r="V1831" s="60">
        <f t="shared" si="400"/>
        <v>0.11819976798314968</v>
      </c>
      <c r="W1831" s="350">
        <f t="shared" si="387"/>
        <v>1.4469187878242427</v>
      </c>
      <c r="X1831" s="1987"/>
      <c r="Y1831" s="1988"/>
      <c r="AA1831" s="1990"/>
      <c r="AB1831" s="1991"/>
    </row>
    <row r="1832" spans="1:28" ht="16" thickBot="1" x14ac:dyDescent="0.25">
      <c r="B1832" s="2075">
        <f t="shared" ref="B1832" si="429">AVERAGE(W1826:W1832)</f>
        <v>1.1023516784149359</v>
      </c>
      <c r="C1832" s="2086">
        <v>44920</v>
      </c>
      <c r="D1832" s="1922"/>
      <c r="E1832" s="2326"/>
      <c r="F1832" s="2111"/>
      <c r="G1832" s="2087"/>
      <c r="H1832" s="2088" t="str">
        <f>IFERROR(VLOOKUP(F1832,[1]Trainingsarten!$A$9:$K$84,10,FALSE),"")</f>
        <v/>
      </c>
      <c r="I1832" s="2089" t="str">
        <f t="shared" si="412"/>
        <v/>
      </c>
      <c r="J1832" s="1973"/>
      <c r="K1832" s="2090" t="str">
        <f>IFERROR(VLOOKUP(F1832,[1]Trainingsarten!$A$9:$K$84,11,FALSE),"0")</f>
        <v>0</v>
      </c>
      <c r="L1832" s="2091"/>
      <c r="M1832" s="1973"/>
      <c r="N1832" s="1930" t="str">
        <f t="shared" si="391"/>
        <v/>
      </c>
      <c r="O1832" s="2092"/>
      <c r="P1832" s="2093" t="str">
        <f>IFERROR(VLOOKUP(F1832,[1]Trainingsarten!$A$9:$N$84,12,FALSE),"")</f>
        <v/>
      </c>
      <c r="Q1832" s="2094" t="s">
        <v>14</v>
      </c>
      <c r="R1832" s="2095" t="str">
        <f>IFERROR(VLOOKUP(F1832,[1]Trainingsarten!$A$9:$N$84,14,FALSE),"")</f>
        <v/>
      </c>
      <c r="S1832" s="1932" t="str">
        <f t="shared" si="418"/>
        <v/>
      </c>
      <c r="T1832" s="1922">
        <f t="shared" si="401"/>
        <v>17.326587248685126</v>
      </c>
      <c r="U1832" s="1922">
        <f t="shared" si="399"/>
        <v>13.637985674071135</v>
      </c>
      <c r="V1832" s="1922">
        <f t="shared" si="400"/>
        <v>-6.2437323191329472</v>
      </c>
      <c r="W1832" s="2096">
        <f t="shared" si="387"/>
        <v>1.2704652771139691</v>
      </c>
      <c r="X1832" s="1987"/>
      <c r="Y1832" s="1988"/>
      <c r="AA1832" s="1990"/>
      <c r="AB1832" s="1991"/>
    </row>
    <row r="1833" spans="1:28" ht="16" thickBot="1" x14ac:dyDescent="0.25">
      <c r="B1833" s="1841">
        <v>52</v>
      </c>
      <c r="C1833" s="2050">
        <v>44921</v>
      </c>
      <c r="D1833" s="1843"/>
      <c r="E1833" s="2322"/>
      <c r="F1833" s="2110"/>
      <c r="G1833" s="2052"/>
      <c r="H1833" s="2053" t="str">
        <f>IFERROR(VLOOKUP(F1833,[1]Trainingsarten!$A$9:$K$84,10,FALSE),"")</f>
        <v/>
      </c>
      <c r="I1833" s="2054" t="str">
        <f t="shared" si="412"/>
        <v/>
      </c>
      <c r="J1833" s="2055"/>
      <c r="K1833" s="2056" t="str">
        <f>IFERROR(VLOOKUP(F1833,[1]Trainingsarten!$A$9:$K$84,11,FALSE),"0")</f>
        <v>0</v>
      </c>
      <c r="L1833" s="2057"/>
      <c r="M1833" s="2055"/>
      <c r="N1833" s="1852" t="str">
        <f t="shared" si="391"/>
        <v/>
      </c>
      <c r="O1833" s="2058"/>
      <c r="P1833" s="1854" t="str">
        <f>IFERROR(VLOOKUP(F1833,[1]Trainingsarten!$A$9:$N$84,12,FALSE),"")</f>
        <v/>
      </c>
      <c r="Q1833" s="1855" t="s">
        <v>14</v>
      </c>
      <c r="R1833" s="2059" t="str">
        <f>IFERROR(VLOOKUP(F1833,[1]Trainingsarten!$A$9:$N$84,14,FALSE),"")</f>
        <v/>
      </c>
      <c r="S1833" s="1856" t="str">
        <f t="shared" si="418"/>
        <v/>
      </c>
      <c r="T1833" s="1843">
        <f t="shared" si="401"/>
        <v>14.851360498872964</v>
      </c>
      <c r="U1833" s="1843">
        <f t="shared" si="399"/>
        <v>13.313271729450394</v>
      </c>
      <c r="V1833" s="1843">
        <f t="shared" si="400"/>
        <v>-3.6886015746139904</v>
      </c>
      <c r="W1833" s="2042">
        <f t="shared" ref="W1833:W1839" si="430">T1833/U1833</f>
        <v>1.1155304872220215</v>
      </c>
      <c r="X1833" s="1987"/>
      <c r="Y1833" s="1988"/>
      <c r="AA1833" s="1990"/>
      <c r="AB1833" s="1991"/>
    </row>
    <row r="1834" spans="1:28" x14ac:dyDescent="0.2">
      <c r="B1834" s="1859" t="s">
        <v>26</v>
      </c>
      <c r="C1834" s="2060">
        <v>44922</v>
      </c>
      <c r="D1834" s="1989">
        <v>151</v>
      </c>
      <c r="E1834" s="2335" t="s">
        <v>288</v>
      </c>
      <c r="F1834" s="2108" t="s">
        <v>283</v>
      </c>
      <c r="G1834" s="2061">
        <v>4.8449074074074082E-2</v>
      </c>
      <c r="H1834" s="2062">
        <v>12.1</v>
      </c>
      <c r="I1834" s="2063">
        <f t="shared" si="412"/>
        <v>4.0040557086011641E-3</v>
      </c>
      <c r="J1834" s="2064">
        <v>145</v>
      </c>
      <c r="K1834" s="2065">
        <v>81</v>
      </c>
      <c r="L1834" s="2066">
        <v>209</v>
      </c>
      <c r="M1834" s="2064">
        <v>50</v>
      </c>
      <c r="N1834" s="1919">
        <f t="shared" si="391"/>
        <v>1.0791587516960657</v>
      </c>
      <c r="O1834" s="2067" t="s">
        <v>334</v>
      </c>
      <c r="P1834" s="2068">
        <f>IFERROR(VLOOKUP(F1834,[1]Trainingsarten!$A$9:$N$84,12,FALSE),"")</f>
        <v>205</v>
      </c>
      <c r="Q1834" s="2069" t="s">
        <v>14</v>
      </c>
      <c r="R1834" s="2070">
        <f>IFERROR(VLOOKUP(F1834,[1]Trainingsarten!$A$9:$N$84,14,FALSE),"")</f>
        <v>224.4</v>
      </c>
      <c r="S1834" s="1991">
        <f t="shared" si="418"/>
        <v>1.4413793103448276</v>
      </c>
      <c r="T1834" s="1989">
        <f t="shared" si="401"/>
        <v>24.301166141891112</v>
      </c>
      <c r="U1834" s="1989">
        <f t="shared" si="399"/>
        <v>14.924860497796812</v>
      </c>
      <c r="V1834" s="1989">
        <f t="shared" si="400"/>
        <v>-1.5380887694225702</v>
      </c>
      <c r="W1834" s="2071">
        <f t="shared" si="430"/>
        <v>1.6282340558880546</v>
      </c>
      <c r="X1834" s="1987"/>
      <c r="Y1834" s="1988"/>
      <c r="AA1834" s="1990"/>
      <c r="AB1834" s="1991"/>
    </row>
    <row r="1835" spans="1:28" ht="16" thickBot="1" x14ac:dyDescent="0.25">
      <c r="B1835" s="33">
        <f t="shared" ref="B1835" si="431">SUM(H1833:H1839)</f>
        <v>34.659999999999997</v>
      </c>
      <c r="C1835" s="2060">
        <v>44923</v>
      </c>
      <c r="D1835" s="1989"/>
      <c r="E1835" s="2335"/>
      <c r="F1835" s="2108"/>
      <c r="G1835" s="2061"/>
      <c r="H1835" s="2062" t="str">
        <f>IFERROR(VLOOKUP(F1835,[1]Trainingsarten!$A$9:$K$84,10,FALSE),"")</f>
        <v/>
      </c>
      <c r="I1835" s="2063" t="str">
        <f t="shared" si="412"/>
        <v/>
      </c>
      <c r="J1835" s="2064"/>
      <c r="K1835" s="2065" t="str">
        <f>IFERROR(VLOOKUP(F1835,[1]Trainingsarten!$A$9:$K$84,11,FALSE),"0")</f>
        <v>0</v>
      </c>
      <c r="L1835" s="2066"/>
      <c r="M1835" s="2064"/>
      <c r="N1835" s="1919" t="str">
        <f t="shared" si="391"/>
        <v/>
      </c>
      <c r="O1835" s="2067"/>
      <c r="P1835" s="2068" t="str">
        <f>IFERROR(VLOOKUP(F1835,[1]Trainingsarten!$A$9:$N$84,12,FALSE),"")</f>
        <v/>
      </c>
      <c r="Q1835" s="2069" t="s">
        <v>14</v>
      </c>
      <c r="R1835" s="2070" t="str">
        <f>IFERROR(VLOOKUP(F1835,[1]Trainingsarten!$A$9:$N$84,14,FALSE),"")</f>
        <v/>
      </c>
      <c r="S1835" s="1991" t="str">
        <f t="shared" si="418"/>
        <v/>
      </c>
      <c r="T1835" s="1989">
        <f t="shared" si="401"/>
        <v>20.829570978763812</v>
      </c>
      <c r="U1835" s="1989">
        <f t="shared" si="399"/>
        <v>14.569506676420698</v>
      </c>
      <c r="V1835" s="1989">
        <f t="shared" si="400"/>
        <v>-9.3763056440943</v>
      </c>
      <c r="W1835" s="2071">
        <f t="shared" si="430"/>
        <v>1.4296689271212186</v>
      </c>
      <c r="X1835" s="1987"/>
      <c r="Y1835" s="1988"/>
      <c r="AA1835" s="1990"/>
      <c r="AB1835" s="1991"/>
    </row>
    <row r="1836" spans="1:28" x14ac:dyDescent="0.2">
      <c r="B1836" s="2072" t="s">
        <v>9</v>
      </c>
      <c r="C1836" s="2060">
        <v>44924</v>
      </c>
      <c r="D1836" s="1989">
        <v>152</v>
      </c>
      <c r="E1836" s="2335" t="s">
        <v>40</v>
      </c>
      <c r="F1836" s="2108" t="s">
        <v>283</v>
      </c>
      <c r="G1836" s="2061">
        <v>3.5636574074074077E-2</v>
      </c>
      <c r="H1836" s="2062">
        <v>9.36</v>
      </c>
      <c r="I1836" s="2063">
        <f t="shared" si="412"/>
        <v>3.8073262899651792E-3</v>
      </c>
      <c r="J1836" s="2064">
        <v>134</v>
      </c>
      <c r="K1836" s="2065">
        <v>67</v>
      </c>
      <c r="L1836" s="2066">
        <v>222</v>
      </c>
      <c r="M1836" s="2064">
        <v>32</v>
      </c>
      <c r="N1836" s="1919">
        <f t="shared" si="391"/>
        <v>1.0899636433218522</v>
      </c>
      <c r="O1836" s="2067" t="s">
        <v>329</v>
      </c>
      <c r="P1836" s="2068">
        <f>IFERROR(VLOOKUP(F1836,[1]Trainingsarten!$A$9:$N$84,12,FALSE),"")</f>
        <v>205</v>
      </c>
      <c r="Q1836" s="2069" t="s">
        <v>14</v>
      </c>
      <c r="R1836" s="2070">
        <f>IFERROR(VLOOKUP(F1836,[1]Trainingsarten!$A$9:$N$84,14,FALSE),"")</f>
        <v>224.4</v>
      </c>
      <c r="S1836" s="1991">
        <f t="shared" si="418"/>
        <v>1.6567164179104477</v>
      </c>
      <c r="T1836" s="1989">
        <f t="shared" si="401"/>
        <v>27.425346553226124</v>
      </c>
      <c r="U1836" s="1989">
        <f t="shared" si="399"/>
        <v>15.817851755553539</v>
      </c>
      <c r="V1836" s="1989">
        <f t="shared" si="400"/>
        <v>-6.260064302343114</v>
      </c>
      <c r="W1836" s="2071">
        <f t="shared" si="430"/>
        <v>1.7338224543416443</v>
      </c>
      <c r="X1836" s="1987"/>
      <c r="Y1836" s="1988"/>
      <c r="AA1836" s="1990"/>
      <c r="AB1836" s="1991"/>
    </row>
    <row r="1837" spans="1:28" ht="16" thickBot="1" x14ac:dyDescent="0.25">
      <c r="B1837" s="2073">
        <f t="shared" ref="B1837" si="432">SUM(K1833:K1839)</f>
        <v>236</v>
      </c>
      <c r="C1837" s="2060">
        <v>44925</v>
      </c>
      <c r="D1837" s="1989"/>
      <c r="E1837" s="2335"/>
      <c r="F1837" s="2108"/>
      <c r="G1837" s="2061"/>
      <c r="H1837" s="2062" t="str">
        <f>IFERROR(VLOOKUP(F1837,[1]Trainingsarten!$A$9:$K$84,10,FALSE),"")</f>
        <v/>
      </c>
      <c r="I1837" s="2063" t="str">
        <f t="shared" si="412"/>
        <v/>
      </c>
      <c r="J1837" s="2064"/>
      <c r="K1837" s="2065" t="str">
        <f>IFERROR(VLOOKUP(F1837,[1]Trainingsarten!$A$9:$K$84,11,FALSE),"0")</f>
        <v>0</v>
      </c>
      <c r="L1837" s="2066"/>
      <c r="M1837" s="2064"/>
      <c r="N1837" s="1919" t="str">
        <f t="shared" si="391"/>
        <v/>
      </c>
      <c r="O1837" s="2067"/>
      <c r="P1837" s="2068" t="str">
        <f>IFERROR(VLOOKUP(F1837,[1]Trainingsarten!$A$9:$N$84,12,FALSE),"")</f>
        <v/>
      </c>
      <c r="Q1837" s="2069" t="s">
        <v>14</v>
      </c>
      <c r="R1837" s="2070" t="str">
        <f>IFERROR(VLOOKUP(F1837,[1]Trainingsarten!$A$9:$N$84,14,FALSE),"")</f>
        <v/>
      </c>
      <c r="S1837" s="1991" t="str">
        <f t="shared" si="418"/>
        <v/>
      </c>
      <c r="T1837" s="1989">
        <f t="shared" si="401"/>
        <v>23.507439902765249</v>
      </c>
      <c r="U1837" s="1989">
        <f t="shared" si="399"/>
        <v>15.441236237564169</v>
      </c>
      <c r="V1837" s="1989">
        <f t="shared" si="400"/>
        <v>-11.607494797672585</v>
      </c>
      <c r="W1837" s="2071">
        <f t="shared" si="430"/>
        <v>1.5223806916170535</v>
      </c>
      <c r="X1837" s="1987"/>
      <c r="Y1837" s="1988"/>
      <c r="AA1837" s="1990"/>
      <c r="AB1837" s="1991"/>
    </row>
    <row r="1838" spans="1:28" ht="16" thickBot="1" x14ac:dyDescent="0.25">
      <c r="B1838" s="2074" t="s">
        <v>27</v>
      </c>
      <c r="C1838" s="2127">
        <v>44926</v>
      </c>
      <c r="D1838" s="1896">
        <v>153</v>
      </c>
      <c r="E1838" s="2325" t="s">
        <v>288</v>
      </c>
      <c r="F1838" s="2128" t="s">
        <v>328</v>
      </c>
      <c r="G1838" s="2129">
        <v>5.2060185185185182E-2</v>
      </c>
      <c r="H1838" s="2130">
        <v>13.2</v>
      </c>
      <c r="I1838" s="2131">
        <f t="shared" si="412"/>
        <v>3.9439534231200894E-3</v>
      </c>
      <c r="J1838" s="2132">
        <v>143</v>
      </c>
      <c r="K1838" s="2133">
        <v>88</v>
      </c>
      <c r="L1838" s="2134">
        <v>211</v>
      </c>
      <c r="M1838" s="2132">
        <v>47</v>
      </c>
      <c r="N1838" s="1904">
        <f t="shared" ref="N1838:N1901" si="433">IFERROR((L1838/67)/(1/(I1838*24)/3.6),"")</f>
        <v>1.0731320669380369</v>
      </c>
      <c r="O1838" s="2135" t="s">
        <v>334</v>
      </c>
      <c r="P1838" s="2136">
        <f>IFERROR(VLOOKUP(F1838,[1]Trainingsarten!$A$9:$N$84,12,FALSE),"")</f>
        <v>229.68</v>
      </c>
      <c r="Q1838" s="2137" t="s">
        <v>14</v>
      </c>
      <c r="R1838" s="2138">
        <f>IFERROR(VLOOKUP(F1838,[1]Trainingsarten!$A$9:$N$84,14,FALSE),"")</f>
        <v>247.95</v>
      </c>
      <c r="S1838" s="1908">
        <f t="shared" si="418"/>
        <v>1.4755244755244756</v>
      </c>
      <c r="T1838" s="1896">
        <f t="shared" si="401"/>
        <v>32.720662773798786</v>
      </c>
      <c r="U1838" s="1896">
        <f t="shared" si="399"/>
        <v>17.1688258509555</v>
      </c>
      <c r="V1838" s="1896">
        <f t="shared" si="400"/>
        <v>-8.0662036652010798</v>
      </c>
      <c r="W1838" s="2139">
        <f t="shared" si="430"/>
        <v>1.9058183161650379</v>
      </c>
      <c r="X1838" s="1987"/>
      <c r="Y1838" s="1988"/>
      <c r="AA1838" s="1990"/>
      <c r="AB1838" s="1991"/>
    </row>
    <row r="1839" spans="1:28" ht="17" thickTop="1" thickBot="1" x14ac:dyDescent="0.25">
      <c r="B1839" s="2122">
        <f t="shared" ref="B1839" si="434">AVERAGE(W1833:W1839)</f>
        <v>1.5726937686707234</v>
      </c>
      <c r="C1839" s="2160">
        <v>44927</v>
      </c>
      <c r="D1839" s="1734"/>
      <c r="E1839" s="2317"/>
      <c r="F1839" s="2111"/>
      <c r="G1839" s="2161"/>
      <c r="H1839" s="2162" t="str">
        <f>IFERROR(VLOOKUP(F1839,[1]Trainingsarten!$A$9:$K$84,10,FALSE),"")</f>
        <v/>
      </c>
      <c r="I1839" s="2163" t="str">
        <f t="shared" si="412"/>
        <v/>
      </c>
      <c r="J1839" s="1024"/>
      <c r="K1839" s="2164" t="str">
        <f>IFERROR(VLOOKUP(F1839,[1]Trainingsarten!$A$9:$K$84,11,FALSE),"0")</f>
        <v>0</v>
      </c>
      <c r="L1839" s="1028"/>
      <c r="M1839" s="1024"/>
      <c r="N1839" s="2165" t="str">
        <f t="shared" si="433"/>
        <v/>
      </c>
      <c r="O1839" s="2166"/>
      <c r="P1839" s="2167" t="str">
        <f>IFERROR(VLOOKUP(F1839,[1]Trainingsarten!$A$9:$N$84,12,FALSE),"")</f>
        <v/>
      </c>
      <c r="Q1839" s="2168" t="s">
        <v>14</v>
      </c>
      <c r="R1839" s="2169" t="str">
        <f>IFERROR(VLOOKUP(F1839,[1]Trainingsarten!$A$9:$N$84,14,FALSE),"")</f>
        <v/>
      </c>
      <c r="S1839" s="5" t="str">
        <f t="shared" si="418"/>
        <v/>
      </c>
      <c r="T1839" s="1734">
        <f t="shared" si="401"/>
        <v>28.046282377541814</v>
      </c>
      <c r="U1839" s="1734">
        <f t="shared" si="399"/>
        <v>16.760044283075608</v>
      </c>
      <c r="V1839" s="1734">
        <f t="shared" si="400"/>
        <v>-15.551836922843286</v>
      </c>
      <c r="W1839" s="2049">
        <f t="shared" si="430"/>
        <v>1.673401448340033</v>
      </c>
      <c r="X1839" s="1987"/>
      <c r="Y1839" s="1988"/>
      <c r="AA1839" s="1990"/>
      <c r="AB1839" s="1991"/>
    </row>
    <row r="1840" spans="1:28" ht="16" thickBot="1" x14ac:dyDescent="0.25">
      <c r="A1840" s="2500">
        <f>WEEKNUM(C1840,1)</f>
        <v>1</v>
      </c>
      <c r="B1840" s="2501"/>
      <c r="C1840" s="2050">
        <v>44928</v>
      </c>
      <c r="D1840" s="1843"/>
      <c r="E1840" s="2322"/>
      <c r="F1840" s="2110"/>
      <c r="G1840" s="2052"/>
      <c r="H1840" s="2053" t="str">
        <f>IFERROR(VLOOKUP(F1840,[1]Trainingsarten!$A$9:$K$84,10,FALSE),"")</f>
        <v/>
      </c>
      <c r="I1840" s="2054" t="str">
        <f t="shared" si="412"/>
        <v/>
      </c>
      <c r="J1840" s="2055"/>
      <c r="K1840" s="2056" t="str">
        <f>IFERROR(VLOOKUP(F1840,[1]Trainingsarten!$A$9:$K$84,11,FALSE),"0")</f>
        <v>0</v>
      </c>
      <c r="L1840" s="2057"/>
      <c r="M1840" s="2055"/>
      <c r="N1840" s="1852" t="str">
        <f t="shared" si="433"/>
        <v/>
      </c>
      <c r="O1840" s="2058"/>
      <c r="P1840" s="1854" t="str">
        <f>IFERROR(VLOOKUP(F1840,[1]Trainingsarten!$A$9:$N$84,12,FALSE),"")</f>
        <v/>
      </c>
      <c r="Q1840" s="1855" t="s">
        <v>14</v>
      </c>
      <c r="R1840" s="2059" t="str">
        <f>IFERROR(VLOOKUP(F1840,[1]Trainingsarten!$A$9:$N$84,14,FALSE),"")</f>
        <v/>
      </c>
      <c r="S1840" s="1856" t="str">
        <f t="shared" si="418"/>
        <v/>
      </c>
      <c r="T1840" s="1843">
        <f t="shared" si="401"/>
        <v>24.039670609321554</v>
      </c>
      <c r="U1840" s="1843">
        <f t="shared" si="399"/>
        <v>16.360995609669047</v>
      </c>
      <c r="V1840" s="1843">
        <f t="shared" si="400"/>
        <v>-11.286238094466206</v>
      </c>
      <c r="W1840" s="2042">
        <f>T1840/U1840</f>
        <v>1.4693281009814922</v>
      </c>
      <c r="X1840" s="1987"/>
      <c r="Y1840" s="1988"/>
      <c r="AA1840" s="1990"/>
      <c r="AB1840" s="1991"/>
    </row>
    <row r="1841" spans="1:28" x14ac:dyDescent="0.2">
      <c r="A1841" s="2170" t="s">
        <v>26</v>
      </c>
      <c r="B1841" s="2171">
        <f>SUM(H1840:H1846)</f>
        <v>29.92</v>
      </c>
      <c r="C1841" s="2172">
        <v>44929</v>
      </c>
      <c r="D1841" s="1989">
        <v>1</v>
      </c>
      <c r="E1841" s="2335" t="s">
        <v>288</v>
      </c>
      <c r="F1841" s="2108" t="s">
        <v>323</v>
      </c>
      <c r="G1841" s="2061">
        <v>3.2696759259259259E-2</v>
      </c>
      <c r="H1841" s="2062">
        <v>8.01</v>
      </c>
      <c r="I1841" s="2063">
        <f t="shared" si="412"/>
        <v>4.0819924168862994E-3</v>
      </c>
      <c r="J1841" s="2064">
        <v>144</v>
      </c>
      <c r="K1841" s="2065">
        <v>51</v>
      </c>
      <c r="L1841" s="2066">
        <v>203</v>
      </c>
      <c r="M1841" s="2064">
        <v>13</v>
      </c>
      <c r="N1841" s="1919">
        <f t="shared" si="433"/>
        <v>1.0685803193768981</v>
      </c>
      <c r="O1841" s="2067" t="s">
        <v>334</v>
      </c>
      <c r="P1841" s="2068">
        <f>IFERROR(VLOOKUP(F1841,[1]Trainingsarten!$A$9:$N$84,12,FALSE),"")</f>
        <v>205</v>
      </c>
      <c r="Q1841" s="2069" t="s">
        <v>14</v>
      </c>
      <c r="R1841" s="2070">
        <f>IFERROR(VLOOKUP(F1841,[1]Trainingsarten!$A$9:$N$84,14,FALSE),"")</f>
        <v>224.4</v>
      </c>
      <c r="S1841" s="1991">
        <f t="shared" si="418"/>
        <v>1.4097222222222223</v>
      </c>
      <c r="T1841" s="1989">
        <f t="shared" si="401"/>
        <v>27.891146236561333</v>
      </c>
      <c r="U1841" s="1989">
        <f t="shared" si="399"/>
        <v>17.18573380943883</v>
      </c>
      <c r="V1841" s="1989">
        <f t="shared" si="400"/>
        <v>-7.6786749996525074</v>
      </c>
      <c r="W1841" s="2071">
        <f t="shared" ref="W1841:W1904" si="435">T1841/U1841</f>
        <v>1.6229243712155501</v>
      </c>
      <c r="X1841" s="1987"/>
      <c r="Y1841" s="1988"/>
      <c r="AA1841" s="1990"/>
      <c r="AB1841" s="1991"/>
    </row>
    <row r="1842" spans="1:28" x14ac:dyDescent="0.2">
      <c r="A1842" s="2173" t="s">
        <v>9</v>
      </c>
      <c r="B1842" s="2174">
        <f>SUM(K1840:K1846)</f>
        <v>208</v>
      </c>
      <c r="C1842" s="2172">
        <v>44930</v>
      </c>
      <c r="D1842" s="1989"/>
      <c r="E1842" s="2335"/>
      <c r="F1842" s="2108"/>
      <c r="G1842" s="2061"/>
      <c r="H1842" s="2062" t="str">
        <f>IFERROR(VLOOKUP(F1842,[1]Trainingsarten!$A$9:$K$84,10,FALSE),"")</f>
        <v/>
      </c>
      <c r="I1842" s="2063" t="str">
        <f t="shared" si="412"/>
        <v/>
      </c>
      <c r="J1842" s="2064"/>
      <c r="K1842" s="2065" t="str">
        <f>IFERROR(VLOOKUP(F1842,[1]Trainingsarten!$A$9:$K$84,11,FALSE),"0")</f>
        <v>0</v>
      </c>
      <c r="L1842" s="2066"/>
      <c r="M1842" s="2064"/>
      <c r="N1842" s="1919" t="str">
        <f t="shared" si="433"/>
        <v/>
      </c>
      <c r="O1842" s="2067"/>
      <c r="P1842" s="2068" t="str">
        <f>IFERROR(VLOOKUP(F1842,[1]Trainingsarten!$A$9:$N$84,12,FALSE),"")</f>
        <v/>
      </c>
      <c r="Q1842" s="2069" t="s">
        <v>14</v>
      </c>
      <c r="R1842" s="2070" t="str">
        <f>IFERROR(VLOOKUP(F1842,[1]Trainingsarten!$A$9:$N$84,14,FALSE),"")</f>
        <v/>
      </c>
      <c r="S1842" s="1991" t="str">
        <f t="shared" si="418"/>
        <v/>
      </c>
      <c r="T1842" s="1989">
        <f t="shared" si="401"/>
        <v>23.906696774195428</v>
      </c>
      <c r="U1842" s="1989">
        <f t="shared" si="399"/>
        <v>16.776549671118858</v>
      </c>
      <c r="V1842" s="1989">
        <f t="shared" si="400"/>
        <v>-10.705412427122504</v>
      </c>
      <c r="W1842" s="2071">
        <f t="shared" si="435"/>
        <v>1.4250067649697513</v>
      </c>
      <c r="X1842" s="1987"/>
      <c r="Y1842" s="1988"/>
      <c r="AA1842" s="1990"/>
      <c r="AB1842" s="1991"/>
    </row>
    <row r="1843" spans="1:28" x14ac:dyDescent="0.2">
      <c r="A1843" s="2173" t="s">
        <v>27</v>
      </c>
      <c r="B1843" s="2175">
        <f>AVERAGE(W1840:W1846)</f>
        <v>1.5857778940633478</v>
      </c>
      <c r="C1843" s="2172">
        <v>44931</v>
      </c>
      <c r="D1843" s="1989">
        <v>2</v>
      </c>
      <c r="E1843" s="2335" t="s">
        <v>40</v>
      </c>
      <c r="F1843" s="2108" t="s">
        <v>328</v>
      </c>
      <c r="G1843" s="2061">
        <v>3.2303240740740737E-2</v>
      </c>
      <c r="H1843" s="2062">
        <v>9.31</v>
      </c>
      <c r="I1843" s="2063">
        <f t="shared" si="412"/>
        <v>3.4697358475553959E-3</v>
      </c>
      <c r="J1843" s="2064">
        <v>152</v>
      </c>
      <c r="K1843" s="2065">
        <v>72</v>
      </c>
      <c r="L1843" s="2066">
        <v>241</v>
      </c>
      <c r="M1843" s="2064">
        <v>40</v>
      </c>
      <c r="N1843" s="1919">
        <f t="shared" si="433"/>
        <v>1.0783317568975743</v>
      </c>
      <c r="O1843" s="2067" t="s">
        <v>287</v>
      </c>
      <c r="P1843" s="2068">
        <f>IFERROR(VLOOKUP(F1843,[1]Trainingsarten!$A$9:$N$84,12,FALSE),"")</f>
        <v>229.68</v>
      </c>
      <c r="Q1843" s="2069" t="s">
        <v>14</v>
      </c>
      <c r="R1843" s="2070">
        <f>IFERROR(VLOOKUP(F1843,[1]Trainingsarten!$A$9:$N$84,14,FALSE),"")</f>
        <v>247.95</v>
      </c>
      <c r="S1843" s="1991">
        <f t="shared" si="418"/>
        <v>1.5855263157894737</v>
      </c>
      <c r="T1843" s="1989">
        <f t="shared" si="401"/>
        <v>30.777168663596083</v>
      </c>
      <c r="U1843" s="1989">
        <f t="shared" si="399"/>
        <v>18.091393726568409</v>
      </c>
      <c r="V1843" s="1989">
        <f t="shared" si="400"/>
        <v>-7.1301471030765704</v>
      </c>
      <c r="W1843" s="2071">
        <f t="shared" si="435"/>
        <v>1.7012049557242113</v>
      </c>
      <c r="X1843" s="1987"/>
      <c r="Y1843" s="1988"/>
      <c r="AA1843" s="1990"/>
      <c r="AB1843" s="1991"/>
    </row>
    <row r="1844" spans="1:28" x14ac:dyDescent="0.2">
      <c r="A1844" s="2173" t="s">
        <v>336</v>
      </c>
      <c r="B1844" s="2176">
        <f>IFERROR(AVERAGE(N1840:N1846),"")</f>
        <v>1.0730763542568544</v>
      </c>
      <c r="C1844" s="2172">
        <v>44932</v>
      </c>
      <c r="D1844" s="1989"/>
      <c r="E1844" s="2335"/>
      <c r="F1844" s="2108"/>
      <c r="G1844" s="2061"/>
      <c r="H1844" s="2062" t="str">
        <f>IFERROR(VLOOKUP(F1844,[1]Trainingsarten!$A$9:$K$84,10,FALSE),"")</f>
        <v/>
      </c>
      <c r="I1844" s="2063" t="str">
        <f t="shared" si="412"/>
        <v/>
      </c>
      <c r="J1844" s="2064"/>
      <c r="K1844" s="2065" t="str">
        <f>IFERROR(VLOOKUP(F1844,[1]Trainingsarten!$A$9:$K$84,11,FALSE),"0")</f>
        <v>0</v>
      </c>
      <c r="L1844" s="2066"/>
      <c r="M1844" s="2064"/>
      <c r="N1844" s="1919" t="str">
        <f t="shared" si="433"/>
        <v/>
      </c>
      <c r="O1844" s="2067"/>
      <c r="P1844" s="2068" t="str">
        <f>IFERROR(VLOOKUP(F1844,[1]Trainingsarten!$A$9:$N$84,12,FALSE),"")</f>
        <v/>
      </c>
      <c r="Q1844" s="2069" t="s">
        <v>14</v>
      </c>
      <c r="R1844" s="2070" t="str">
        <f>IFERROR(VLOOKUP(F1844,[1]Trainingsarten!$A$9:$N$84,14,FALSE),"")</f>
        <v/>
      </c>
      <c r="S1844" s="1991" t="str">
        <f t="shared" si="418"/>
        <v/>
      </c>
      <c r="T1844" s="1989">
        <f t="shared" si="401"/>
        <v>26.380430283082354</v>
      </c>
      <c r="U1844" s="1989">
        <f t="shared" si="399"/>
        <v>17.66064625688821</v>
      </c>
      <c r="V1844" s="1989">
        <f t="shared" si="400"/>
        <v>-12.685774937027674</v>
      </c>
      <c r="W1844" s="2071">
        <f t="shared" si="435"/>
        <v>1.4937409367334535</v>
      </c>
      <c r="X1844" s="1987"/>
      <c r="Y1844" s="1988"/>
      <c r="AA1844" s="1990"/>
      <c r="AB1844" s="1991"/>
    </row>
    <row r="1845" spans="1:28" x14ac:dyDescent="0.2">
      <c r="A1845" s="2173" t="s">
        <v>337</v>
      </c>
      <c r="B1845" s="2175">
        <f>IFERROR(AVERAGE(S1840:S1846),"")</f>
        <v>1.5092075462437069</v>
      </c>
      <c r="C1845" s="2172">
        <v>44933</v>
      </c>
      <c r="D1845" s="1989">
        <v>3</v>
      </c>
      <c r="E1845" s="2335" t="s">
        <v>288</v>
      </c>
      <c r="F1845" s="2108" t="s">
        <v>307</v>
      </c>
      <c r="G1845" s="2061">
        <v>4.9189814814814818E-2</v>
      </c>
      <c r="H1845" s="2062">
        <v>12.6</v>
      </c>
      <c r="I1845" s="2063">
        <f t="shared" si="412"/>
        <v>3.903953556731335E-3</v>
      </c>
      <c r="J1845" s="2064">
        <v>139</v>
      </c>
      <c r="K1845" s="2065">
        <v>85</v>
      </c>
      <c r="L1845" s="2066">
        <v>213</v>
      </c>
      <c r="M1845" s="2064">
        <v>50</v>
      </c>
      <c r="N1845" s="1919">
        <f t="shared" si="433"/>
        <v>1.0723169864960911</v>
      </c>
      <c r="O1845" s="2067" t="s">
        <v>302</v>
      </c>
      <c r="P1845" s="2068">
        <f>IFERROR(VLOOKUP(F1845,[1]Trainingsarten!$A$9:$N$84,12,FALSE),"")</f>
        <v>205</v>
      </c>
      <c r="Q1845" s="2069" t="s">
        <v>14</v>
      </c>
      <c r="R1845" s="2070">
        <f>IFERROR(VLOOKUP(F1845,[1]Trainingsarten!$A$9:$N$84,14,FALSE),"")</f>
        <v>224.4</v>
      </c>
      <c r="S1845" s="1991">
        <f t="shared" si="418"/>
        <v>1.5323741007194245</v>
      </c>
      <c r="T1845" s="1989">
        <f t="shared" si="401"/>
        <v>34.754654528356305</v>
      </c>
      <c r="U1845" s="1989">
        <f t="shared" si="399"/>
        <v>19.263964203152778</v>
      </c>
      <c r="V1845" s="1989">
        <f t="shared" si="400"/>
        <v>-8.7197840261941444</v>
      </c>
      <c r="W1845" s="2071">
        <f t="shared" si="435"/>
        <v>1.8041278607997149</v>
      </c>
      <c r="X1845" s="1987"/>
      <c r="Y1845" s="1988"/>
      <c r="AA1845" s="1990"/>
      <c r="AB1845" s="1991"/>
    </row>
    <row r="1846" spans="1:28" ht="16" thickBot="1" x14ac:dyDescent="0.25">
      <c r="A1846" s="2177" t="s">
        <v>11</v>
      </c>
      <c r="B1846" s="2178">
        <f>IFERROR(SUM(M1840:M1846),"")</f>
        <v>103</v>
      </c>
      <c r="C1846" s="2179">
        <v>44934</v>
      </c>
      <c r="D1846" s="1734"/>
      <c r="E1846" s="2317"/>
      <c r="F1846" s="2111"/>
      <c r="G1846" s="2161"/>
      <c r="H1846" s="2162" t="str">
        <f>IFERROR(VLOOKUP(F1846,[1]Trainingsarten!$A$9:$K$84,10,FALSE),"")</f>
        <v/>
      </c>
      <c r="I1846" s="2163" t="str">
        <f t="shared" si="412"/>
        <v/>
      </c>
      <c r="J1846" s="1024"/>
      <c r="K1846" s="2164" t="str">
        <f>IFERROR(VLOOKUP(F1846,[1]Trainingsarten!$A$9:$K$84,11,FALSE),"0")</f>
        <v>0</v>
      </c>
      <c r="L1846" s="1028"/>
      <c r="M1846" s="1024"/>
      <c r="N1846" s="2165" t="str">
        <f t="shared" si="433"/>
        <v/>
      </c>
      <c r="O1846" s="2166"/>
      <c r="P1846" s="2167" t="str">
        <f>IFERROR(VLOOKUP(F1846,[1]Trainingsarten!$A$9:$N$84,12,FALSE),"")</f>
        <v/>
      </c>
      <c r="Q1846" s="2168" t="s">
        <v>14</v>
      </c>
      <c r="R1846" s="2169" t="str">
        <f>IFERROR(VLOOKUP(F1846,[1]Trainingsarten!$A$9:$N$84,14,FALSE),"")</f>
        <v/>
      </c>
      <c r="S1846" s="5" t="str">
        <f t="shared" si="418"/>
        <v/>
      </c>
      <c r="T1846" s="1734">
        <f t="shared" si="401"/>
        <v>29.789703881448261</v>
      </c>
      <c r="U1846" s="1734">
        <f t="shared" si="399"/>
        <v>18.805298388791996</v>
      </c>
      <c r="V1846" s="1734">
        <f t="shared" si="400"/>
        <v>-15.490690325203527</v>
      </c>
      <c r="W1846" s="2049">
        <f t="shared" si="435"/>
        <v>1.5841122680192619</v>
      </c>
      <c r="X1846" s="1987"/>
      <c r="Y1846" s="1988"/>
      <c r="AA1846" s="1990"/>
      <c r="AB1846" s="1991"/>
    </row>
    <row r="1847" spans="1:28" ht="16" thickBot="1" x14ac:dyDescent="0.25">
      <c r="A1847" s="2500">
        <f>WEEKNUM(C1847,1)</f>
        <v>2</v>
      </c>
      <c r="B1847" s="2501"/>
      <c r="C1847" s="2050">
        <v>44935</v>
      </c>
      <c r="D1847" s="1843"/>
      <c r="E1847" s="2322"/>
      <c r="F1847" s="2110"/>
      <c r="G1847" s="2052"/>
      <c r="H1847" s="2053" t="str">
        <f>IFERROR(VLOOKUP(F1847,[1]Trainingsarten!$A$9:$K$84,10,FALSE),"")</f>
        <v/>
      </c>
      <c r="I1847" s="2054" t="str">
        <f t="shared" si="412"/>
        <v/>
      </c>
      <c r="J1847" s="2055"/>
      <c r="K1847" s="2056" t="str">
        <f>IFERROR(VLOOKUP(F1847,[1]Trainingsarten!$A$9:$K$84,11,FALSE),"0")</f>
        <v>0</v>
      </c>
      <c r="L1847" s="2057"/>
      <c r="M1847" s="2055"/>
      <c r="N1847" s="1852" t="str">
        <f t="shared" si="433"/>
        <v/>
      </c>
      <c r="O1847" s="2058"/>
      <c r="P1847" s="1854" t="str">
        <f>IFERROR(VLOOKUP(F1847,[1]Trainingsarten!$A$9:$N$84,12,FALSE),"")</f>
        <v/>
      </c>
      <c r="Q1847" s="1855" t="s">
        <v>14</v>
      </c>
      <c r="R1847" s="2059" t="str">
        <f>IFERROR(VLOOKUP(F1847,[1]Trainingsarten!$A$9:$N$84,14,FALSE),"")</f>
        <v/>
      </c>
      <c r="S1847" s="1856" t="str">
        <f t="shared" si="418"/>
        <v/>
      </c>
      <c r="T1847" s="1843">
        <f t="shared" si="401"/>
        <v>25.534031898384224</v>
      </c>
      <c r="U1847" s="1843">
        <f t="shared" si="399"/>
        <v>18.357553189058855</v>
      </c>
      <c r="V1847" s="1843">
        <f t="shared" si="400"/>
        <v>-10.984405492656265</v>
      </c>
      <c r="W1847" s="2042">
        <f t="shared" si="435"/>
        <v>1.3909278450900835</v>
      </c>
      <c r="X1847" s="1987"/>
      <c r="Y1847" s="1988"/>
      <c r="AA1847" s="1990"/>
      <c r="AB1847" s="1991"/>
    </row>
    <row r="1848" spans="1:28" x14ac:dyDescent="0.2">
      <c r="A1848" s="2170" t="s">
        <v>26</v>
      </c>
      <c r="B1848" s="2171">
        <f>SUM(H1847:H1853)</f>
        <v>10.3</v>
      </c>
      <c r="C1848" s="2060">
        <v>44936</v>
      </c>
      <c r="D1848" s="1989"/>
      <c r="E1848" s="2335"/>
      <c r="F1848" s="2108"/>
      <c r="G1848" s="2061"/>
      <c r="H1848" s="2062" t="str">
        <f>IFERROR(VLOOKUP(F1848,[1]Trainingsarten!$A$9:$K$84,10,FALSE),"")</f>
        <v/>
      </c>
      <c r="I1848" s="2063" t="str">
        <f t="shared" si="412"/>
        <v/>
      </c>
      <c r="J1848" s="2064"/>
      <c r="K1848" s="2065" t="str">
        <f>IFERROR(VLOOKUP(F1848,[1]Trainingsarten!$A$9:$K$84,11,FALSE),"0")</f>
        <v>0</v>
      </c>
      <c r="L1848" s="2066"/>
      <c r="M1848" s="2064"/>
      <c r="N1848" s="1919" t="str">
        <f t="shared" si="433"/>
        <v/>
      </c>
      <c r="O1848" s="2067"/>
      <c r="P1848" s="2068" t="str">
        <f>IFERROR(VLOOKUP(F1848,[1]Trainingsarten!$A$9:$N$84,12,FALSE),"")</f>
        <v/>
      </c>
      <c r="Q1848" s="2069" t="s">
        <v>14</v>
      </c>
      <c r="R1848" s="2070" t="str">
        <f>IFERROR(VLOOKUP(F1848,[1]Trainingsarten!$A$9:$N$84,14,FALSE),"")</f>
        <v/>
      </c>
      <c r="S1848" s="1991" t="str">
        <f t="shared" si="418"/>
        <v/>
      </c>
      <c r="T1848" s="1989">
        <f t="shared" si="401"/>
        <v>21.886313055757906</v>
      </c>
      <c r="U1848" s="1989">
        <f t="shared" si="399"/>
        <v>17.920468589319359</v>
      </c>
      <c r="V1848" s="1989">
        <f t="shared" si="400"/>
        <v>-7.1764787093253695</v>
      </c>
      <c r="W1848" s="2071">
        <f t="shared" si="435"/>
        <v>1.2213024981278782</v>
      </c>
      <c r="X1848" s="1987"/>
      <c r="Y1848" s="1988"/>
      <c r="AA1848" s="1990"/>
      <c r="AB1848" s="1991"/>
    </row>
    <row r="1849" spans="1:28" x14ac:dyDescent="0.2">
      <c r="A1849" s="2173" t="s">
        <v>9</v>
      </c>
      <c r="B1849" s="2174">
        <f>SUM(K1847:K1853)</f>
        <v>68</v>
      </c>
      <c r="C1849" s="2060">
        <v>44937</v>
      </c>
      <c r="D1849" s="1989">
        <v>4</v>
      </c>
      <c r="E1849" s="2335" t="s">
        <v>288</v>
      </c>
      <c r="F1849" s="2108" t="s">
        <v>283</v>
      </c>
      <c r="G1849" s="2061">
        <v>4.2407407407407401E-2</v>
      </c>
      <c r="H1849" s="2062">
        <v>10.3</v>
      </c>
      <c r="I1849" s="2063">
        <f t="shared" si="412"/>
        <v>4.1172240201366407E-3</v>
      </c>
      <c r="J1849" s="2064">
        <v>132</v>
      </c>
      <c r="K1849" s="2065">
        <v>68</v>
      </c>
      <c r="L1849" s="2066">
        <v>204</v>
      </c>
      <c r="M1849" s="2064">
        <v>29</v>
      </c>
      <c r="N1849" s="1919">
        <f t="shared" si="433"/>
        <v>1.0831125923779159</v>
      </c>
      <c r="O1849" s="2067" t="s">
        <v>334</v>
      </c>
      <c r="P1849" s="2068">
        <f>IFERROR(VLOOKUP(F1849,[1]Trainingsarten!$A$9:$N$84,12,FALSE),"")</f>
        <v>205</v>
      </c>
      <c r="Q1849" s="2069" t="s">
        <v>14</v>
      </c>
      <c r="R1849" s="2070">
        <f>IFERROR(VLOOKUP(F1849,[1]Trainingsarten!$A$9:$N$84,14,FALSE),"")</f>
        <v>224.4</v>
      </c>
      <c r="S1849" s="1991">
        <f t="shared" si="418"/>
        <v>1.5454545454545454</v>
      </c>
      <c r="T1849" s="1989">
        <f t="shared" si="401"/>
        <v>28.473982619221061</v>
      </c>
      <c r="U1849" s="1989">
        <f t="shared" si="399"/>
        <v>19.112838384811756</v>
      </c>
      <c r="V1849" s="1989">
        <f t="shared" si="400"/>
        <v>-3.965844466438547</v>
      </c>
      <c r="W1849" s="2071">
        <f t="shared" si="435"/>
        <v>1.4897830477051619</v>
      </c>
      <c r="X1849" s="1987"/>
      <c r="Y1849" s="1988"/>
      <c r="AA1849" s="1990"/>
      <c r="AB1849" s="1991"/>
    </row>
    <row r="1850" spans="1:28" x14ac:dyDescent="0.2">
      <c r="A1850" s="2173" t="s">
        <v>27</v>
      </c>
      <c r="B1850" s="2175">
        <f>AVERAGE(W1847:W1853)</f>
        <v>1.2075312343559819</v>
      </c>
      <c r="C1850" s="2060">
        <v>44938</v>
      </c>
      <c r="D1850" s="1989"/>
      <c r="E1850" s="2335"/>
      <c r="F1850" s="2108"/>
      <c r="G1850" s="2061"/>
      <c r="H1850" s="2062" t="str">
        <f>IFERROR(VLOOKUP(F1850,[1]Trainingsarten!$A$9:$K$84,10,FALSE),"")</f>
        <v/>
      </c>
      <c r="I1850" s="2063" t="str">
        <f t="shared" si="412"/>
        <v/>
      </c>
      <c r="J1850" s="2064"/>
      <c r="K1850" s="2065" t="str">
        <f>IFERROR(VLOOKUP(F1850,[1]Trainingsarten!$A$9:$K$84,11,FALSE),"0")</f>
        <v>0</v>
      </c>
      <c r="L1850" s="2066"/>
      <c r="M1850" s="2064"/>
      <c r="N1850" s="1919" t="str">
        <f t="shared" si="433"/>
        <v/>
      </c>
      <c r="O1850" s="2067"/>
      <c r="P1850" s="2068" t="str">
        <f>IFERROR(VLOOKUP(F1850,[1]Trainingsarten!$A$9:$N$84,12,FALSE),"")</f>
        <v/>
      </c>
      <c r="Q1850" s="2069" t="s">
        <v>14</v>
      </c>
      <c r="R1850" s="2070" t="str">
        <f>IFERROR(VLOOKUP(F1850,[1]Trainingsarten!$A$9:$N$84,14,FALSE),"")</f>
        <v/>
      </c>
      <c r="S1850" s="1991" t="str">
        <f t="shared" si="418"/>
        <v/>
      </c>
      <c r="T1850" s="1989">
        <f t="shared" si="401"/>
        <v>24.406270816475196</v>
      </c>
      <c r="U1850" s="1989">
        <f t="shared" ref="U1850:U1913" si="436">U1849+(K1850-U1849)/42</f>
        <v>18.657770804220998</v>
      </c>
      <c r="V1850" s="1989">
        <f t="shared" ref="V1850:V1913" si="437">U1849-T1849</f>
        <v>-9.3611442344093057</v>
      </c>
      <c r="W1850" s="2071">
        <f t="shared" si="435"/>
        <v>1.3081021882289228</v>
      </c>
      <c r="X1850" s="1987"/>
      <c r="Y1850" s="1988"/>
      <c r="AA1850" s="1990"/>
      <c r="AB1850" s="1991"/>
    </row>
    <row r="1851" spans="1:28" x14ac:dyDescent="0.2">
      <c r="A1851" s="2173" t="s">
        <v>336</v>
      </c>
      <c r="B1851" s="2176">
        <f>IFERROR(AVERAGE(N1847:N1853),"")</f>
        <v>1.0831125923779159</v>
      </c>
      <c r="C1851" s="2060">
        <v>44939</v>
      </c>
      <c r="D1851" s="1989"/>
      <c r="E1851" s="2335"/>
      <c r="F1851" s="2108"/>
      <c r="G1851" s="2061"/>
      <c r="H1851" s="2062" t="str">
        <f>IFERROR(VLOOKUP(F1851,[1]Trainingsarten!$A$9:$K$84,10,FALSE),"")</f>
        <v/>
      </c>
      <c r="I1851" s="2063" t="str">
        <f t="shared" si="412"/>
        <v/>
      </c>
      <c r="J1851" s="2064"/>
      <c r="K1851" s="2065" t="str">
        <f>IFERROR(VLOOKUP(F1851,[1]Trainingsarten!$A$9:$K$84,11,FALSE),"0")</f>
        <v>0</v>
      </c>
      <c r="L1851" s="2066"/>
      <c r="M1851" s="2064"/>
      <c r="N1851" s="1919" t="str">
        <f t="shared" si="433"/>
        <v/>
      </c>
      <c r="O1851" s="2067"/>
      <c r="P1851" s="2068" t="str">
        <f>IFERROR(VLOOKUP(F1851,[1]Trainingsarten!$A$9:$N$84,12,FALSE),"")</f>
        <v/>
      </c>
      <c r="Q1851" s="2069" t="s">
        <v>14</v>
      </c>
      <c r="R1851" s="2070" t="str">
        <f>IFERROR(VLOOKUP(F1851,[1]Trainingsarten!$A$9:$N$84,14,FALSE),"")</f>
        <v/>
      </c>
      <c r="S1851" s="1991" t="str">
        <f t="shared" si="418"/>
        <v/>
      </c>
      <c r="T1851" s="1989">
        <f t="shared" ref="T1851:T1914" si="438">T1850+(K1851-T1850)/7</f>
        <v>20.919660699835884</v>
      </c>
      <c r="U1851" s="1989">
        <f t="shared" si="436"/>
        <v>18.213538166025259</v>
      </c>
      <c r="V1851" s="1989">
        <f t="shared" si="437"/>
        <v>-5.7485000122541976</v>
      </c>
      <c r="W1851" s="2071">
        <f t="shared" si="435"/>
        <v>1.1485775311278348</v>
      </c>
      <c r="X1851" s="1987"/>
      <c r="Y1851" s="1988"/>
      <c r="AA1851" s="1990"/>
      <c r="AB1851" s="1991"/>
    </row>
    <row r="1852" spans="1:28" x14ac:dyDescent="0.2">
      <c r="A1852" s="2173" t="s">
        <v>337</v>
      </c>
      <c r="B1852" s="2175">
        <f>IFERROR(AVERAGE(S1847:S1853),"")</f>
        <v>1.5454545454545454</v>
      </c>
      <c r="C1852" s="2060">
        <v>44940</v>
      </c>
      <c r="D1852" s="1989"/>
      <c r="E1852" s="2335"/>
      <c r="F1852" s="2108"/>
      <c r="G1852" s="2061"/>
      <c r="H1852" s="2062" t="str">
        <f>IFERROR(VLOOKUP(F1852,[1]Trainingsarten!$A$9:$K$84,10,FALSE),"")</f>
        <v/>
      </c>
      <c r="I1852" s="2063" t="str">
        <f t="shared" si="412"/>
        <v/>
      </c>
      <c r="J1852" s="2064"/>
      <c r="K1852" s="2065" t="str">
        <f>IFERROR(VLOOKUP(F1852,[1]Trainingsarten!$A$9:$K$84,11,FALSE),"0")</f>
        <v>0</v>
      </c>
      <c r="L1852" s="2066"/>
      <c r="M1852" s="2064"/>
      <c r="N1852" s="1919" t="str">
        <f t="shared" si="433"/>
        <v/>
      </c>
      <c r="O1852" s="2067"/>
      <c r="P1852" s="2068" t="str">
        <f>IFERROR(VLOOKUP(F1852,[1]Trainingsarten!$A$9:$N$84,12,FALSE),"")</f>
        <v/>
      </c>
      <c r="Q1852" s="2069" t="s">
        <v>14</v>
      </c>
      <c r="R1852" s="2070" t="str">
        <f>IFERROR(VLOOKUP(F1852,[1]Trainingsarten!$A$9:$N$84,14,FALSE),"")</f>
        <v/>
      </c>
      <c r="S1852" s="1991" t="str">
        <f t="shared" si="418"/>
        <v/>
      </c>
      <c r="T1852" s="1989">
        <f t="shared" si="438"/>
        <v>17.931137742716473</v>
      </c>
      <c r="U1852" s="1989">
        <f t="shared" si="436"/>
        <v>17.779882495405609</v>
      </c>
      <c r="V1852" s="1989">
        <f t="shared" si="437"/>
        <v>-2.7061225338106247</v>
      </c>
      <c r="W1852" s="2071">
        <f t="shared" si="435"/>
        <v>1.0085071005024893</v>
      </c>
      <c r="X1852" s="1987"/>
      <c r="Y1852" s="1988"/>
      <c r="AA1852" s="1990"/>
      <c r="AB1852" s="1991"/>
    </row>
    <row r="1853" spans="1:28" ht="16" thickBot="1" x14ac:dyDescent="0.25">
      <c r="A1853" s="2177" t="s">
        <v>11</v>
      </c>
      <c r="B1853" s="2178">
        <f>IFERROR(SUM(M1847:M1853),"")</f>
        <v>29</v>
      </c>
      <c r="C1853" s="2160">
        <v>44941</v>
      </c>
      <c r="D1853" s="1734"/>
      <c r="E1853" s="2317"/>
      <c r="F1853" s="2111"/>
      <c r="G1853" s="2161"/>
      <c r="H1853" s="2162" t="str">
        <f>IFERROR(VLOOKUP(F1853,[1]Trainingsarten!$A$9:$K$84,10,FALSE),"")</f>
        <v/>
      </c>
      <c r="I1853" s="2163" t="str">
        <f t="shared" si="412"/>
        <v/>
      </c>
      <c r="J1853" s="1024"/>
      <c r="K1853" s="2164" t="str">
        <f>IFERROR(VLOOKUP(F1853,[1]Trainingsarten!$A$9:$K$84,11,FALSE),"0")</f>
        <v>0</v>
      </c>
      <c r="L1853" s="1028"/>
      <c r="M1853" s="1024"/>
      <c r="N1853" s="2165" t="str">
        <f t="shared" si="433"/>
        <v/>
      </c>
      <c r="O1853" s="2166"/>
      <c r="P1853" s="2167" t="str">
        <f>IFERROR(VLOOKUP(F1853,[1]Trainingsarten!$A$9:$N$84,12,FALSE),"")</f>
        <v/>
      </c>
      <c r="Q1853" s="2168" t="s">
        <v>14</v>
      </c>
      <c r="R1853" s="2169" t="str">
        <f>IFERROR(VLOOKUP(F1853,[1]Trainingsarten!$A$9:$N$84,14,FALSE),"")</f>
        <v/>
      </c>
      <c r="S1853" s="5" t="str">
        <f t="shared" si="418"/>
        <v/>
      </c>
      <c r="T1853" s="1734">
        <f t="shared" si="438"/>
        <v>15.369546636614119</v>
      </c>
      <c r="U1853" s="1734">
        <f t="shared" si="436"/>
        <v>17.356551959800715</v>
      </c>
      <c r="V1853" s="1734">
        <f t="shared" si="437"/>
        <v>-0.15125524731086415</v>
      </c>
      <c r="W1853" s="2049">
        <f t="shared" si="435"/>
        <v>0.88551842970950267</v>
      </c>
      <c r="X1853" s="1987"/>
      <c r="Y1853" s="1988"/>
      <c r="AA1853" s="1990"/>
      <c r="AB1853" s="1991"/>
    </row>
    <row r="1854" spans="1:28" ht="16" thickBot="1" x14ac:dyDescent="0.25">
      <c r="A1854" s="2500">
        <f>WEEKNUM(C1854,1)</f>
        <v>3</v>
      </c>
      <c r="B1854" s="2501"/>
      <c r="C1854" s="2050">
        <v>44942</v>
      </c>
      <c r="D1854" s="1843"/>
      <c r="E1854" s="2322"/>
      <c r="F1854" s="2110"/>
      <c r="G1854" s="2052"/>
      <c r="H1854" s="2053" t="str">
        <f>IFERROR(VLOOKUP(F1854,[1]Trainingsarten!$A$9:$K$84,10,FALSE),"")</f>
        <v/>
      </c>
      <c r="I1854" s="2054" t="str">
        <f t="shared" si="412"/>
        <v/>
      </c>
      <c r="J1854" s="2055"/>
      <c r="K1854" s="2056" t="str">
        <f>IFERROR(VLOOKUP(F1854,[1]Trainingsarten!$A$9:$K$84,11,FALSE),"0")</f>
        <v>0</v>
      </c>
      <c r="L1854" s="2057"/>
      <c r="M1854" s="2055"/>
      <c r="N1854" s="1852" t="str">
        <f t="shared" si="433"/>
        <v/>
      </c>
      <c r="O1854" s="2058"/>
      <c r="P1854" s="1854" t="str">
        <f>IFERROR(VLOOKUP(F1854,[1]Trainingsarten!$A$9:$N$84,12,FALSE),"")</f>
        <v/>
      </c>
      <c r="Q1854" s="1855" t="s">
        <v>14</v>
      </c>
      <c r="R1854" s="2059" t="str">
        <f>IFERROR(VLOOKUP(F1854,[1]Trainingsarten!$A$9:$N$84,14,FALSE),"")</f>
        <v/>
      </c>
      <c r="S1854" s="1856" t="str">
        <f t="shared" si="418"/>
        <v/>
      </c>
      <c r="T1854" s="1843">
        <f t="shared" si="438"/>
        <v>13.173897117097816</v>
      </c>
      <c r="U1854" s="1843">
        <f t="shared" si="436"/>
        <v>16.943300722662602</v>
      </c>
      <c r="V1854" s="1843">
        <f t="shared" si="437"/>
        <v>1.9870053231865956</v>
      </c>
      <c r="W1854" s="2042">
        <f t="shared" si="435"/>
        <v>0.77752837730590474</v>
      </c>
      <c r="X1854" s="1987"/>
      <c r="Y1854" s="1988"/>
      <c r="AA1854" s="1990"/>
      <c r="AB1854" s="1991"/>
    </row>
    <row r="1855" spans="1:28" x14ac:dyDescent="0.2">
      <c r="A1855" s="2170" t="s">
        <v>26</v>
      </c>
      <c r="B1855" s="2171">
        <f>SUM(H1854:H1860)</f>
        <v>7.54</v>
      </c>
      <c r="C1855" s="2060">
        <v>44943</v>
      </c>
      <c r="D1855" s="1989"/>
      <c r="E1855" s="2335"/>
      <c r="F1855" s="2108"/>
      <c r="G1855" s="2061"/>
      <c r="H1855" s="2062" t="str">
        <f>IFERROR(VLOOKUP(F1855,[1]Trainingsarten!$A$9:$K$84,10,FALSE),"")</f>
        <v/>
      </c>
      <c r="I1855" s="2063" t="str">
        <f t="shared" si="412"/>
        <v/>
      </c>
      <c r="J1855" s="2064"/>
      <c r="K1855" s="2065" t="str">
        <f>IFERROR(VLOOKUP(F1855,[1]Trainingsarten!$A$9:$K$84,11,FALSE),"0")</f>
        <v>0</v>
      </c>
      <c r="L1855" s="2066"/>
      <c r="M1855" s="2064"/>
      <c r="N1855" s="1919" t="str">
        <f t="shared" si="433"/>
        <v/>
      </c>
      <c r="O1855" s="2067"/>
      <c r="P1855" s="2068" t="str">
        <f>IFERROR(VLOOKUP(F1855,[1]Trainingsarten!$A$9:$N$84,12,FALSE),"")</f>
        <v/>
      </c>
      <c r="Q1855" s="2069" t="s">
        <v>14</v>
      </c>
      <c r="R1855" s="2070" t="str">
        <f>IFERROR(VLOOKUP(F1855,[1]Trainingsarten!$A$9:$N$84,14,FALSE),"")</f>
        <v/>
      </c>
      <c r="S1855" s="1991" t="str">
        <f t="shared" si="418"/>
        <v/>
      </c>
      <c r="T1855" s="1989">
        <f t="shared" si="438"/>
        <v>11.29191181465527</v>
      </c>
      <c r="U1855" s="1989">
        <f t="shared" si="436"/>
        <v>16.539888800694445</v>
      </c>
      <c r="V1855" s="1989">
        <f t="shared" si="437"/>
        <v>3.7694036055647864</v>
      </c>
      <c r="W1855" s="2071">
        <f t="shared" si="435"/>
        <v>0.68270784348811142</v>
      </c>
      <c r="X1855" s="1987"/>
      <c r="Y1855" s="1988"/>
      <c r="AA1855" s="1990"/>
      <c r="AB1855" s="1991"/>
    </row>
    <row r="1856" spans="1:28" x14ac:dyDescent="0.2">
      <c r="A1856" s="2173" t="s">
        <v>9</v>
      </c>
      <c r="B1856" s="2174">
        <f>SUM(K1854:K1860)</f>
        <v>48</v>
      </c>
      <c r="C1856" s="2060">
        <v>44944</v>
      </c>
      <c r="D1856" s="1989"/>
      <c r="E1856" s="2335"/>
      <c r="F1856" s="2108"/>
      <c r="G1856" s="2061"/>
      <c r="H1856" s="2062" t="str">
        <f>IFERROR(VLOOKUP(F1856,[1]Trainingsarten!$A$9:$K$84,10,FALSE),"")</f>
        <v/>
      </c>
      <c r="I1856" s="2063" t="str">
        <f t="shared" si="412"/>
        <v/>
      </c>
      <c r="J1856" s="2064"/>
      <c r="K1856" s="2065" t="str">
        <f>IFERROR(VLOOKUP(F1856,[1]Trainingsarten!$A$9:$K$84,11,FALSE),"0")</f>
        <v>0</v>
      </c>
      <c r="L1856" s="2066"/>
      <c r="M1856" s="2064"/>
      <c r="N1856" s="1919" t="str">
        <f t="shared" si="433"/>
        <v/>
      </c>
      <c r="O1856" s="2067"/>
      <c r="P1856" s="2068" t="str">
        <f>IFERROR(VLOOKUP(F1856,[1]Trainingsarten!$A$9:$N$84,12,FALSE),"")</f>
        <v/>
      </c>
      <c r="Q1856" s="2069" t="s">
        <v>14</v>
      </c>
      <c r="R1856" s="2070" t="str">
        <f>IFERROR(VLOOKUP(F1856,[1]Trainingsarten!$A$9:$N$84,14,FALSE),"")</f>
        <v/>
      </c>
      <c r="S1856" s="1991" t="str">
        <f t="shared" si="418"/>
        <v/>
      </c>
      <c r="T1856" s="1989">
        <f t="shared" si="438"/>
        <v>9.6787815554188033</v>
      </c>
      <c r="U1856" s="1989">
        <f t="shared" si="436"/>
        <v>16.146081924487433</v>
      </c>
      <c r="V1856" s="1989">
        <f t="shared" si="437"/>
        <v>5.2479769860391752</v>
      </c>
      <c r="W1856" s="2071">
        <f t="shared" si="435"/>
        <v>0.59945078940419549</v>
      </c>
      <c r="X1856" s="1987"/>
      <c r="Y1856" s="1988"/>
      <c r="AA1856" s="1990"/>
      <c r="AB1856" s="1991"/>
    </row>
    <row r="1857" spans="1:28" x14ac:dyDescent="0.2">
      <c r="A1857" s="2173" t="s">
        <v>27</v>
      </c>
      <c r="B1857" s="2175">
        <f>AVERAGE(W1854:W1860)</f>
        <v>0.65045413727920665</v>
      </c>
      <c r="C1857" s="2060">
        <v>44945</v>
      </c>
      <c r="D1857" s="1989"/>
      <c r="E1857" s="2335"/>
      <c r="F1857" s="2108"/>
      <c r="G1857" s="2061"/>
      <c r="H1857" s="2062" t="str">
        <f>IFERROR(VLOOKUP(F1857,[1]Trainingsarten!$A$9:$K$84,10,FALSE),"")</f>
        <v/>
      </c>
      <c r="I1857" s="2063" t="str">
        <f t="shared" si="412"/>
        <v/>
      </c>
      <c r="J1857" s="2064"/>
      <c r="K1857" s="2065" t="str">
        <f>IFERROR(VLOOKUP(F1857,[1]Trainingsarten!$A$9:$K$84,11,FALSE),"0")</f>
        <v>0</v>
      </c>
      <c r="L1857" s="2066"/>
      <c r="M1857" s="2064"/>
      <c r="N1857" s="1919" t="str">
        <f t="shared" si="433"/>
        <v/>
      </c>
      <c r="O1857" s="2067"/>
      <c r="P1857" s="2068" t="str">
        <f>IFERROR(VLOOKUP(F1857,[1]Trainingsarten!$A$9:$N$84,12,FALSE),"")</f>
        <v/>
      </c>
      <c r="Q1857" s="2069" t="s">
        <v>14</v>
      </c>
      <c r="R1857" s="2070" t="str">
        <f>IFERROR(VLOOKUP(F1857,[1]Trainingsarten!$A$9:$N$84,14,FALSE),"")</f>
        <v/>
      </c>
      <c r="S1857" s="1991" t="str">
        <f t="shared" si="418"/>
        <v/>
      </c>
      <c r="T1857" s="1989">
        <f t="shared" si="438"/>
        <v>8.2960984760732597</v>
      </c>
      <c r="U1857" s="1989">
        <f t="shared" si="436"/>
        <v>15.761651402475827</v>
      </c>
      <c r="V1857" s="1989">
        <f t="shared" si="437"/>
        <v>6.4673003690686297</v>
      </c>
      <c r="W1857" s="2071">
        <f t="shared" si="435"/>
        <v>0.52634703459880572</v>
      </c>
      <c r="X1857" s="1987"/>
      <c r="Y1857" s="1988"/>
      <c r="AA1857" s="1990"/>
      <c r="AB1857" s="1991"/>
    </row>
    <row r="1858" spans="1:28" x14ac:dyDescent="0.2">
      <c r="A1858" s="2173" t="s">
        <v>336</v>
      </c>
      <c r="B1858" s="2176">
        <f>IFERROR(AVERAGE(N1854:N1860),"")</f>
        <v>1.0684983570212598</v>
      </c>
      <c r="C1858" s="2060">
        <v>44946</v>
      </c>
      <c r="D1858" s="1989"/>
      <c r="E1858" s="2335"/>
      <c r="F1858" s="2108"/>
      <c r="G1858" s="2061"/>
      <c r="H1858" s="2062" t="str">
        <f>IFERROR(VLOOKUP(F1858,[1]Trainingsarten!$A$9:$K$84,10,FALSE),"")</f>
        <v/>
      </c>
      <c r="I1858" s="2063" t="str">
        <f t="shared" si="412"/>
        <v/>
      </c>
      <c r="J1858" s="2064"/>
      <c r="K1858" s="2065" t="str">
        <f>IFERROR(VLOOKUP(F1858,[1]Trainingsarten!$A$9:$K$84,11,FALSE),"0")</f>
        <v>0</v>
      </c>
      <c r="L1858" s="2066"/>
      <c r="M1858" s="2064"/>
      <c r="N1858" s="1919" t="str">
        <f t="shared" si="433"/>
        <v/>
      </c>
      <c r="O1858" s="2067"/>
      <c r="P1858" s="2068" t="str">
        <f>IFERROR(VLOOKUP(F1858,[1]Trainingsarten!$A$9:$N$84,12,FALSE),"")</f>
        <v/>
      </c>
      <c r="Q1858" s="2069" t="s">
        <v>14</v>
      </c>
      <c r="R1858" s="2070" t="str">
        <f>IFERROR(VLOOKUP(F1858,[1]Trainingsarten!$A$9:$N$84,14,FALSE),"")</f>
        <v/>
      </c>
      <c r="S1858" s="1991" t="str">
        <f t="shared" si="418"/>
        <v/>
      </c>
      <c r="T1858" s="1989">
        <f t="shared" si="438"/>
        <v>7.1109415509199367</v>
      </c>
      <c r="U1858" s="1989">
        <f t="shared" si="436"/>
        <v>15.386373988131165</v>
      </c>
      <c r="V1858" s="1989">
        <f t="shared" si="437"/>
        <v>7.4655529264025677</v>
      </c>
      <c r="W1858" s="2071">
        <f t="shared" si="435"/>
        <v>0.4621583718428538</v>
      </c>
      <c r="X1858" s="1987"/>
      <c r="Y1858" s="1988"/>
      <c r="AA1858" s="1990"/>
      <c r="AB1858" s="1991"/>
    </row>
    <row r="1859" spans="1:28" x14ac:dyDescent="0.2">
      <c r="A1859" s="2173" t="s">
        <v>337</v>
      </c>
      <c r="B1859" s="2175">
        <f>IFERROR(AVERAGE(S1854:S1860),"")</f>
        <v>1.4736842105263157</v>
      </c>
      <c r="C1859" s="2060">
        <v>44947</v>
      </c>
      <c r="D1859" s="1989">
        <v>5</v>
      </c>
      <c r="E1859" s="2335" t="s">
        <v>288</v>
      </c>
      <c r="F1859" s="2108" t="s">
        <v>323</v>
      </c>
      <c r="G1859" s="2061">
        <v>3.1875000000000001E-2</v>
      </c>
      <c r="H1859" s="2062">
        <v>7.54</v>
      </c>
      <c r="I1859" s="2063">
        <f t="shared" si="412"/>
        <v>4.2274535809018569E-3</v>
      </c>
      <c r="J1859" s="2064">
        <v>133</v>
      </c>
      <c r="K1859" s="2065">
        <v>48</v>
      </c>
      <c r="L1859" s="2066">
        <v>196</v>
      </c>
      <c r="M1859" s="2064">
        <v>28</v>
      </c>
      <c r="N1859" s="1919">
        <f t="shared" si="433"/>
        <v>1.0684983570212598</v>
      </c>
      <c r="O1859" s="2067" t="s">
        <v>334</v>
      </c>
      <c r="P1859" s="2068">
        <f>IFERROR(VLOOKUP(F1859,[1]Trainingsarten!$A$9:$N$84,12,FALSE),"")</f>
        <v>205</v>
      </c>
      <c r="Q1859" s="2069" t="s">
        <v>14</v>
      </c>
      <c r="R1859" s="2070">
        <f>IFERROR(VLOOKUP(F1859,[1]Trainingsarten!$A$9:$N$84,14,FALSE),"")</f>
        <v>224.4</v>
      </c>
      <c r="S1859" s="1991">
        <f t="shared" si="418"/>
        <v>1.4736842105263157</v>
      </c>
      <c r="T1859" s="1989">
        <f t="shared" si="438"/>
        <v>12.952235615074231</v>
      </c>
      <c r="U1859" s="1989">
        <f t="shared" si="436"/>
        <v>16.162888893175662</v>
      </c>
      <c r="V1859" s="1989">
        <f t="shared" si="437"/>
        <v>8.2754324372112293</v>
      </c>
      <c r="W1859" s="2071">
        <f t="shared" si="435"/>
        <v>0.80135647164802071</v>
      </c>
      <c r="X1859" s="1987"/>
      <c r="Y1859" s="1988"/>
      <c r="AA1859" s="1990"/>
      <c r="AB1859" s="1991"/>
    </row>
    <row r="1860" spans="1:28" ht="16" thickBot="1" x14ac:dyDescent="0.25">
      <c r="A1860" s="2177" t="s">
        <v>11</v>
      </c>
      <c r="B1860" s="2178">
        <f>IFERROR(SUM(M1854:M1860),"")</f>
        <v>28</v>
      </c>
      <c r="C1860" s="2160">
        <v>44948</v>
      </c>
      <c r="D1860" s="1734"/>
      <c r="E1860" s="2317"/>
      <c r="F1860" s="2111"/>
      <c r="G1860" s="2161"/>
      <c r="H1860" s="2162" t="str">
        <f>IFERROR(VLOOKUP(F1860,[1]Trainingsarten!$A$9:$K$84,10,FALSE),"")</f>
        <v/>
      </c>
      <c r="I1860" s="2163" t="str">
        <f t="shared" si="412"/>
        <v/>
      </c>
      <c r="J1860" s="1024"/>
      <c r="K1860" s="2164" t="str">
        <f>IFERROR(VLOOKUP(F1860,[1]Trainingsarten!$A$9:$K$84,11,FALSE),"0")</f>
        <v>0</v>
      </c>
      <c r="L1860" s="1028"/>
      <c r="M1860" s="1024"/>
      <c r="N1860" s="2165" t="str">
        <f t="shared" si="433"/>
        <v/>
      </c>
      <c r="O1860" s="2166"/>
      <c r="P1860" s="2167" t="str">
        <f>IFERROR(VLOOKUP(F1860,[1]Trainingsarten!$A$9:$N$84,12,FALSE),"")</f>
        <v/>
      </c>
      <c r="Q1860" s="2168" t="s">
        <v>14</v>
      </c>
      <c r="R1860" s="2169" t="str">
        <f>IFERROR(VLOOKUP(F1860,[1]Trainingsarten!$A$9:$N$84,14,FALSE),"")</f>
        <v/>
      </c>
      <c r="S1860" s="5" t="str">
        <f t="shared" si="418"/>
        <v/>
      </c>
      <c r="T1860" s="1734">
        <f t="shared" si="438"/>
        <v>11.101916241492198</v>
      </c>
      <c r="U1860" s="1734">
        <f t="shared" si="436"/>
        <v>15.778058205242909</v>
      </c>
      <c r="V1860" s="1734">
        <f t="shared" si="437"/>
        <v>3.2106532781014305</v>
      </c>
      <c r="W1860" s="2049">
        <f t="shared" si="435"/>
        <v>0.70363007266655475</v>
      </c>
      <c r="X1860" s="1987"/>
      <c r="Y1860" s="1988"/>
      <c r="AA1860" s="1990"/>
      <c r="AB1860" s="1991"/>
    </row>
    <row r="1861" spans="1:28" ht="16" thickBot="1" x14ac:dyDescent="0.25">
      <c r="A1861" s="2500">
        <f>WEEKNUM(C1861,1)</f>
        <v>4</v>
      </c>
      <c r="B1861" s="2501"/>
      <c r="C1861" s="2050">
        <v>44949</v>
      </c>
      <c r="D1861" s="1843">
        <v>6</v>
      </c>
      <c r="E1861" s="2322" t="s">
        <v>288</v>
      </c>
      <c r="F1861" s="2110" t="s">
        <v>323</v>
      </c>
      <c r="G1861" s="2052">
        <v>2.7847222222222221E-2</v>
      </c>
      <c r="H1861" s="2053">
        <v>6.92</v>
      </c>
      <c r="I1861" s="2054">
        <f t="shared" si="412"/>
        <v>4.0241650610147719E-3</v>
      </c>
      <c r="J1861" s="2055">
        <v>132</v>
      </c>
      <c r="K1861" s="2056">
        <v>45</v>
      </c>
      <c r="L1861" s="2057">
        <v>206</v>
      </c>
      <c r="M1861" s="2055">
        <v>29</v>
      </c>
      <c r="N1861" s="1852">
        <f t="shared" si="433"/>
        <v>1.0690104391338107</v>
      </c>
      <c r="O1861" s="2058" t="s">
        <v>329</v>
      </c>
      <c r="P1861" s="1854">
        <f>IFERROR(VLOOKUP(F1861,[1]Trainingsarten!$A$9:$N$84,12,FALSE),"")</f>
        <v>205</v>
      </c>
      <c r="Q1861" s="1855" t="s">
        <v>14</v>
      </c>
      <c r="R1861" s="2059">
        <f>IFERROR(VLOOKUP(F1861,[1]Trainingsarten!$A$9:$N$84,14,FALSE),"")</f>
        <v>224.4</v>
      </c>
      <c r="S1861" s="1856">
        <f t="shared" si="418"/>
        <v>1.5606060606060606</v>
      </c>
      <c r="T1861" s="1843">
        <f t="shared" si="438"/>
        <v>15.944499635564741</v>
      </c>
      <c r="U1861" s="1843">
        <f t="shared" si="436"/>
        <v>16.473818724165696</v>
      </c>
      <c r="V1861" s="1843">
        <f t="shared" si="437"/>
        <v>4.6761419637507107</v>
      </c>
      <c r="W1861" s="2042">
        <f t="shared" si="435"/>
        <v>0.96786907167890046</v>
      </c>
      <c r="X1861" s="1987"/>
      <c r="Y1861" s="1988"/>
      <c r="AA1861" s="1990"/>
      <c r="AB1861" s="1991"/>
    </row>
    <row r="1862" spans="1:28" x14ac:dyDescent="0.2">
      <c r="A1862" s="2170" t="s">
        <v>26</v>
      </c>
      <c r="B1862" s="2171">
        <f>SUM(H1861:H1867)</f>
        <v>28.259999999999998</v>
      </c>
      <c r="C1862" s="2060">
        <v>44950</v>
      </c>
      <c r="D1862" s="1989"/>
      <c r="E1862" s="2335"/>
      <c r="F1862" s="2108"/>
      <c r="G1862" s="2061"/>
      <c r="H1862" s="2062" t="str">
        <f>IFERROR(VLOOKUP(F1862,[1]Trainingsarten!$A$9:$K$84,10,FALSE),"")</f>
        <v/>
      </c>
      <c r="I1862" s="2063" t="str">
        <f t="shared" si="412"/>
        <v/>
      </c>
      <c r="J1862" s="2064"/>
      <c r="K1862" s="2065" t="str">
        <f>IFERROR(VLOOKUP(F1862,[1]Trainingsarten!$A$9:$K$84,11,FALSE),"0")</f>
        <v>0</v>
      </c>
      <c r="L1862" s="2066"/>
      <c r="M1862" s="2064"/>
      <c r="N1862" s="1919" t="str">
        <f t="shared" si="433"/>
        <v/>
      </c>
      <c r="O1862" s="2067"/>
      <c r="P1862" s="2068" t="str">
        <f>IFERROR(VLOOKUP(F1862,[1]Trainingsarten!$A$9:$N$84,12,FALSE),"")</f>
        <v/>
      </c>
      <c r="Q1862" s="2069" t="s">
        <v>14</v>
      </c>
      <c r="R1862" s="2070" t="str">
        <f>IFERROR(VLOOKUP(F1862,[1]Trainingsarten!$A$9:$N$84,14,FALSE),"")</f>
        <v/>
      </c>
      <c r="S1862" s="1991" t="str">
        <f t="shared" si="418"/>
        <v/>
      </c>
      <c r="T1862" s="1989">
        <f t="shared" si="438"/>
        <v>13.666713973341206</v>
      </c>
      <c r="U1862" s="1989">
        <f t="shared" si="436"/>
        <v>16.081584945018893</v>
      </c>
      <c r="V1862" s="1989">
        <f t="shared" si="437"/>
        <v>0.52931908860095511</v>
      </c>
      <c r="W1862" s="2071">
        <f t="shared" si="435"/>
        <v>0.84983625805952245</v>
      </c>
      <c r="X1862" s="1987"/>
      <c r="Y1862" s="1988"/>
      <c r="AA1862" s="1990"/>
      <c r="AB1862" s="1991"/>
    </row>
    <row r="1863" spans="1:28" x14ac:dyDescent="0.2">
      <c r="A1863" s="2173" t="s">
        <v>9</v>
      </c>
      <c r="B1863" s="2174">
        <f>SUM(K1861:K1867)</f>
        <v>189</v>
      </c>
      <c r="C1863" s="2060">
        <v>44951</v>
      </c>
      <c r="D1863" s="1989">
        <v>7</v>
      </c>
      <c r="E1863" s="2335" t="s">
        <v>40</v>
      </c>
      <c r="F1863" s="2108" t="s">
        <v>56</v>
      </c>
      <c r="G1863" s="2061">
        <v>3.3043981481481487E-2</v>
      </c>
      <c r="H1863" s="2062">
        <v>8.68</v>
      </c>
      <c r="I1863" s="2063">
        <f t="shared" si="412"/>
        <v>3.8069103089264388E-3</v>
      </c>
      <c r="J1863" s="2064">
        <v>147</v>
      </c>
      <c r="K1863" s="2065">
        <v>62</v>
      </c>
      <c r="L1863" s="2066">
        <v>216</v>
      </c>
      <c r="M1863" s="2064">
        <v>27</v>
      </c>
      <c r="N1863" s="1919">
        <f t="shared" si="433"/>
        <v>1.0603892977508771</v>
      </c>
      <c r="O1863" s="2067" t="s">
        <v>311</v>
      </c>
      <c r="P1863" s="2068">
        <f>IFERROR(VLOOKUP(F1863,[1]Trainingsarten!$A$9:$N$84,12,FALSE),"")</f>
        <v>279.53100000000006</v>
      </c>
      <c r="Q1863" s="2069" t="s">
        <v>14</v>
      </c>
      <c r="R1863" s="2070">
        <f>IFERROR(VLOOKUP(F1863,[1]Trainingsarten!$A$9:$N$84,14,FALSE),"")</f>
        <v>306.15300000000002</v>
      </c>
      <c r="S1863" s="1991">
        <f t="shared" si="418"/>
        <v>1.4693877551020409</v>
      </c>
      <c r="T1863" s="1989">
        <f t="shared" si="438"/>
        <v>20.57146912000675</v>
      </c>
      <c r="U1863" s="1989">
        <f t="shared" si="436"/>
        <v>17.174880541566061</v>
      </c>
      <c r="V1863" s="1989">
        <f t="shared" si="437"/>
        <v>2.4148709716776864</v>
      </c>
      <c r="W1863" s="2071">
        <f t="shared" si="435"/>
        <v>1.19776490265655</v>
      </c>
      <c r="X1863" s="1987"/>
      <c r="Y1863" s="1988"/>
      <c r="AA1863" s="1990"/>
      <c r="AB1863" s="1991"/>
    </row>
    <row r="1864" spans="1:28" x14ac:dyDescent="0.2">
      <c r="A1864" s="2173" t="s">
        <v>27</v>
      </c>
      <c r="B1864" s="2175">
        <f>AVERAGE(W1861:W1867)</f>
        <v>1.1293345419131062</v>
      </c>
      <c r="C1864" s="2060">
        <v>44952</v>
      </c>
      <c r="D1864" s="1989">
        <v>8</v>
      </c>
      <c r="E1864" s="2335" t="s">
        <v>40</v>
      </c>
      <c r="F1864" s="2108" t="s">
        <v>338</v>
      </c>
      <c r="G1864" s="2061">
        <v>2.2442129629629631E-2</v>
      </c>
      <c r="H1864" s="2062">
        <v>5.58</v>
      </c>
      <c r="I1864" s="2063">
        <f t="shared" si="412"/>
        <v>4.0218870303995752E-3</v>
      </c>
      <c r="J1864" s="2064">
        <v>133</v>
      </c>
      <c r="K1864" s="2065">
        <v>38</v>
      </c>
      <c r="L1864" s="2066">
        <v>207</v>
      </c>
      <c r="M1864" s="2064">
        <v>20</v>
      </c>
      <c r="N1864" s="1919">
        <f t="shared" si="433"/>
        <v>1.0735917188252286</v>
      </c>
      <c r="O1864" s="2067" t="s">
        <v>329</v>
      </c>
      <c r="P1864" s="2068">
        <f>IFERROR(VLOOKUP(F1864,[1]Trainingsarten!$A$9:$N$84,12,FALSE),"")</f>
        <v>268.75</v>
      </c>
      <c r="Q1864" s="2069" t="s">
        <v>14</v>
      </c>
      <c r="R1864" s="2070">
        <f>IFERROR(VLOOKUP(F1864,[1]Trainingsarten!$A$9:$N$84,14,FALSE),"")</f>
        <v>293.25</v>
      </c>
      <c r="S1864" s="1991">
        <f t="shared" si="418"/>
        <v>1.5563909774436091</v>
      </c>
      <c r="T1864" s="1989">
        <f t="shared" si="438"/>
        <v>23.06125924572007</v>
      </c>
      <c r="U1864" s="1989">
        <f t="shared" si="436"/>
        <v>17.670716719147823</v>
      </c>
      <c r="V1864" s="1989">
        <f t="shared" si="437"/>
        <v>-3.3965885784406886</v>
      </c>
      <c r="W1864" s="2071">
        <f t="shared" si="435"/>
        <v>1.3050551153214462</v>
      </c>
      <c r="X1864" s="1987"/>
      <c r="Y1864" s="1988"/>
      <c r="AA1864" s="1990"/>
      <c r="AB1864" s="1991"/>
    </row>
    <row r="1865" spans="1:28" x14ac:dyDescent="0.2">
      <c r="A1865" s="2173" t="s">
        <v>336</v>
      </c>
      <c r="B1865" s="2176">
        <f>IFERROR(AVERAGE(N1861:N1867),"")</f>
        <v>1.0669222884152099</v>
      </c>
      <c r="C1865" s="2060">
        <v>44953</v>
      </c>
      <c r="D1865" s="1989"/>
      <c r="E1865" s="2335"/>
      <c r="F1865" s="2108"/>
      <c r="G1865" s="2061"/>
      <c r="H1865" s="2062" t="str">
        <f>IFERROR(VLOOKUP(F1865,[1]Trainingsarten!$A$9:$K$84,10,FALSE),"")</f>
        <v/>
      </c>
      <c r="I1865" s="2063" t="str">
        <f t="shared" si="412"/>
        <v/>
      </c>
      <c r="J1865" s="2064"/>
      <c r="K1865" s="2065" t="str">
        <f>IFERROR(VLOOKUP(F1865,[1]Trainingsarten!$A$9:$K$84,11,FALSE),"0")</f>
        <v>0</v>
      </c>
      <c r="L1865" s="2066"/>
      <c r="M1865" s="2064"/>
      <c r="N1865" s="1919" t="str">
        <f t="shared" si="433"/>
        <v/>
      </c>
      <c r="O1865" s="2067"/>
      <c r="P1865" s="2068" t="str">
        <f>IFERROR(VLOOKUP(F1865,[1]Trainingsarten!$A$9:$N$84,12,FALSE),"")</f>
        <v/>
      </c>
      <c r="Q1865" s="2069" t="s">
        <v>14</v>
      </c>
      <c r="R1865" s="2070" t="str">
        <f>IFERROR(VLOOKUP(F1865,[1]Trainingsarten!$A$9:$N$84,14,FALSE),"")</f>
        <v/>
      </c>
      <c r="S1865" s="1991" t="str">
        <f t="shared" si="418"/>
        <v/>
      </c>
      <c r="T1865" s="1989">
        <f t="shared" si="438"/>
        <v>19.766793639188631</v>
      </c>
      <c r="U1865" s="1989">
        <f t="shared" si="436"/>
        <v>17.249985368691924</v>
      </c>
      <c r="V1865" s="1989">
        <f t="shared" si="437"/>
        <v>-5.3905425265722471</v>
      </c>
      <c r="W1865" s="2071">
        <f t="shared" si="435"/>
        <v>1.1459020524773673</v>
      </c>
      <c r="X1865" s="1987"/>
      <c r="Y1865" s="1988"/>
      <c r="AA1865" s="1990"/>
      <c r="AB1865" s="1991"/>
    </row>
    <row r="1866" spans="1:28" x14ac:dyDescent="0.2">
      <c r="A1866" s="2173" t="s">
        <v>337</v>
      </c>
      <c r="B1866" s="2175">
        <f>IFERROR(AVERAGE(S1861:S1867),"")</f>
        <v>1.4973156227483593</v>
      </c>
      <c r="C1866" s="2060">
        <v>44954</v>
      </c>
      <c r="D1866" s="1989">
        <v>9</v>
      </c>
      <c r="E1866" s="2335" t="s">
        <v>288</v>
      </c>
      <c r="F1866" s="2108" t="s">
        <v>323</v>
      </c>
      <c r="G1866" s="2061">
        <v>2.9976851851851852E-2</v>
      </c>
      <c r="H1866" s="2062">
        <v>7.08</v>
      </c>
      <c r="I1866" s="2063">
        <f t="shared" si="412"/>
        <v>4.2340186231429166E-3</v>
      </c>
      <c r="J1866" s="2064">
        <v>139</v>
      </c>
      <c r="K1866" s="2065">
        <v>44</v>
      </c>
      <c r="L1866" s="2066">
        <v>195</v>
      </c>
      <c r="M1866" s="2064">
        <v>26</v>
      </c>
      <c r="N1866" s="1919">
        <f t="shared" si="433"/>
        <v>1.0646976979509235</v>
      </c>
      <c r="O1866" s="2067" t="s">
        <v>329</v>
      </c>
      <c r="P1866" s="2068">
        <f>IFERROR(VLOOKUP(F1866,[1]Trainingsarten!$A$9:$N$84,12,FALSE),"")</f>
        <v>205</v>
      </c>
      <c r="Q1866" s="2069" t="s">
        <v>14</v>
      </c>
      <c r="R1866" s="2070">
        <f>IFERROR(VLOOKUP(F1866,[1]Trainingsarten!$A$9:$N$84,14,FALSE),"")</f>
        <v>224.4</v>
      </c>
      <c r="S1866" s="1991">
        <f t="shared" si="418"/>
        <v>1.4028776978417266</v>
      </c>
      <c r="T1866" s="1989">
        <f t="shared" si="438"/>
        <v>23.228680262161685</v>
      </c>
      <c r="U1866" s="1989">
        <f t="shared" si="436"/>
        <v>17.886890478961163</v>
      </c>
      <c r="V1866" s="1989">
        <f t="shared" si="437"/>
        <v>-2.516808270496707</v>
      </c>
      <c r="W1866" s="2071">
        <f t="shared" si="435"/>
        <v>1.2986427288456659</v>
      </c>
      <c r="X1866" s="1987"/>
      <c r="Y1866" s="1988"/>
      <c r="AA1866" s="1990"/>
      <c r="AB1866" s="1991"/>
    </row>
    <row r="1867" spans="1:28" ht="16" thickBot="1" x14ac:dyDescent="0.25">
      <c r="A1867" s="2177" t="s">
        <v>11</v>
      </c>
      <c r="B1867" s="2178">
        <f>IFERROR(SUM(M1861:M1867),"")</f>
        <v>102</v>
      </c>
      <c r="C1867" s="2160">
        <v>44955</v>
      </c>
      <c r="D1867" s="1734"/>
      <c r="E1867" s="2317"/>
      <c r="F1867" s="2111"/>
      <c r="G1867" s="2161"/>
      <c r="H1867" s="2162" t="str">
        <f>IFERROR(VLOOKUP(F1867,[1]Trainingsarten!$A$9:$K$84,10,FALSE),"")</f>
        <v/>
      </c>
      <c r="I1867" s="2163" t="str">
        <f t="shared" si="412"/>
        <v/>
      </c>
      <c r="J1867" s="1024"/>
      <c r="K1867" s="2164" t="str">
        <f>IFERROR(VLOOKUP(F1867,[1]Trainingsarten!$A$9:$K$84,11,FALSE),"0")</f>
        <v>0</v>
      </c>
      <c r="L1867" s="1028"/>
      <c r="M1867" s="1024"/>
      <c r="N1867" s="2165" t="str">
        <f t="shared" si="433"/>
        <v/>
      </c>
      <c r="O1867" s="2166"/>
      <c r="P1867" s="2167" t="str">
        <f>IFERROR(VLOOKUP(F1867,[1]Trainingsarten!$A$9:$N$84,12,FALSE),"")</f>
        <v/>
      </c>
      <c r="Q1867" s="2168" t="s">
        <v>14</v>
      </c>
      <c r="R1867" s="2169" t="str">
        <f>IFERROR(VLOOKUP(F1867,[1]Trainingsarten!$A$9:$N$84,14,FALSE),"")</f>
        <v/>
      </c>
      <c r="S1867" s="5" t="str">
        <f t="shared" si="418"/>
        <v/>
      </c>
      <c r="T1867" s="1734">
        <f t="shared" si="438"/>
        <v>19.910297367567157</v>
      </c>
      <c r="U1867" s="1734">
        <f t="shared" si="436"/>
        <v>17.461012134223992</v>
      </c>
      <c r="V1867" s="1734">
        <f t="shared" si="437"/>
        <v>-5.3417897832005217</v>
      </c>
      <c r="W1867" s="2049">
        <f t="shared" si="435"/>
        <v>1.1402716643522919</v>
      </c>
      <c r="X1867" s="1987"/>
      <c r="Y1867" s="1988"/>
      <c r="AA1867" s="1990"/>
      <c r="AB1867" s="1991"/>
    </row>
    <row r="1868" spans="1:28" ht="16" thickBot="1" x14ac:dyDescent="0.25">
      <c r="A1868" s="2500">
        <f>WEEKNUM(C1868,1)</f>
        <v>5</v>
      </c>
      <c r="B1868" s="2501"/>
      <c r="C1868" s="2050">
        <v>44956</v>
      </c>
      <c r="D1868" s="1843"/>
      <c r="E1868" s="2322"/>
      <c r="F1868" s="2110"/>
      <c r="G1868" s="2052"/>
      <c r="H1868" s="2053" t="str">
        <f>IFERROR(VLOOKUP(F1868,[1]Trainingsarten!$A$9:$K$84,10,FALSE),"")</f>
        <v/>
      </c>
      <c r="I1868" s="2054" t="str">
        <f t="shared" ref="I1868:I1931" si="439">IFERROR(G1868/H1868,"")</f>
        <v/>
      </c>
      <c r="J1868" s="2055"/>
      <c r="K1868" s="2056" t="str">
        <f>IFERROR(VLOOKUP(F1868,[1]Trainingsarten!$A$9:$K$84,11,FALSE),"0")</f>
        <v>0</v>
      </c>
      <c r="L1868" s="2057"/>
      <c r="M1868" s="2055"/>
      <c r="N1868" s="1852" t="str">
        <f t="shared" si="433"/>
        <v/>
      </c>
      <c r="O1868" s="2058"/>
      <c r="P1868" s="1854" t="str">
        <f>IFERROR(VLOOKUP(F1868,[1]Trainingsarten!$A$9:$N$84,12,FALSE),"")</f>
        <v/>
      </c>
      <c r="Q1868" s="1855" t="s">
        <v>14</v>
      </c>
      <c r="R1868" s="2059" t="str">
        <f>IFERROR(VLOOKUP(F1868,[1]Trainingsarten!$A$9:$N$84,14,FALSE),"")</f>
        <v/>
      </c>
      <c r="S1868" s="1856" t="str">
        <f t="shared" si="418"/>
        <v/>
      </c>
      <c r="T1868" s="1843">
        <f t="shared" si="438"/>
        <v>17.065969172200422</v>
      </c>
      <c r="U1868" s="1843">
        <f t="shared" si="436"/>
        <v>17.0452737500758</v>
      </c>
      <c r="V1868" s="1843">
        <f t="shared" si="437"/>
        <v>-2.4492852333431649</v>
      </c>
      <c r="W1868" s="2042">
        <f t="shared" si="435"/>
        <v>1.0012141443093296</v>
      </c>
      <c r="X1868" s="1987"/>
      <c r="Y1868" s="1988"/>
      <c r="AA1868" s="1990"/>
      <c r="AB1868" s="1991"/>
    </row>
    <row r="1869" spans="1:28" x14ac:dyDescent="0.2">
      <c r="A1869" s="2170" t="s">
        <v>26</v>
      </c>
      <c r="B1869" s="2171">
        <f>SUM(H1868:H1874)</f>
        <v>27.49</v>
      </c>
      <c r="C1869" s="2060">
        <v>44957</v>
      </c>
      <c r="D1869" s="1989">
        <v>10</v>
      </c>
      <c r="E1869" s="2335" t="s">
        <v>288</v>
      </c>
      <c r="F1869" s="2108" t="s">
        <v>323</v>
      </c>
      <c r="G1869" s="2061">
        <v>2.5439814814814814E-2</v>
      </c>
      <c r="H1869" s="2062">
        <v>6.33</v>
      </c>
      <c r="I1869" s="2063">
        <f t="shared" si="439"/>
        <v>4.0189280908080275E-3</v>
      </c>
      <c r="J1869" s="2064">
        <v>133</v>
      </c>
      <c r="K1869" s="2065">
        <v>41</v>
      </c>
      <c r="L1869" s="2066">
        <v>207</v>
      </c>
      <c r="M1869" s="2064">
        <v>23</v>
      </c>
      <c r="N1869" s="1919">
        <f t="shared" si="433"/>
        <v>1.0728018674400508</v>
      </c>
      <c r="O1869" s="2067" t="s">
        <v>329</v>
      </c>
      <c r="P1869" s="2068">
        <f>IFERROR(VLOOKUP(F1869,[1]Trainingsarten!$A$9:$N$84,12,FALSE),"")</f>
        <v>205</v>
      </c>
      <c r="Q1869" s="2069" t="s">
        <v>14</v>
      </c>
      <c r="R1869" s="2070">
        <f>IFERROR(VLOOKUP(F1869,[1]Trainingsarten!$A$9:$N$84,14,FALSE),"")</f>
        <v>224.4</v>
      </c>
      <c r="S1869" s="1991">
        <f t="shared" si="418"/>
        <v>1.5563909774436091</v>
      </c>
      <c r="T1869" s="1989">
        <f t="shared" si="438"/>
        <v>20.485116433314648</v>
      </c>
      <c r="U1869" s="1989">
        <f t="shared" si="436"/>
        <v>17.615624375073995</v>
      </c>
      <c r="V1869" s="1989">
        <f t="shared" si="437"/>
        <v>-2.0695422124621388E-2</v>
      </c>
      <c r="W1869" s="2071">
        <f t="shared" si="435"/>
        <v>1.1628947119411202</v>
      </c>
      <c r="X1869" s="1987"/>
      <c r="Y1869" s="1988"/>
      <c r="AA1869" s="1990"/>
      <c r="AB1869" s="1991"/>
    </row>
    <row r="1870" spans="1:28" x14ac:dyDescent="0.2">
      <c r="A1870" s="2173" t="s">
        <v>9</v>
      </c>
      <c r="B1870" s="2174">
        <f>SUM(K1868:K1874)</f>
        <v>178</v>
      </c>
      <c r="C1870" s="2060">
        <v>44958</v>
      </c>
      <c r="D1870" s="1989"/>
      <c r="E1870" s="2335"/>
      <c r="F1870" s="2108"/>
      <c r="G1870" s="2061"/>
      <c r="H1870" s="2062" t="str">
        <f>IFERROR(VLOOKUP(F1870,[1]Trainingsarten!$A$9:$K$84,10,FALSE),"")</f>
        <v/>
      </c>
      <c r="I1870" s="2063" t="str">
        <f t="shared" si="439"/>
        <v/>
      </c>
      <c r="J1870" s="2064"/>
      <c r="K1870" s="2065" t="str">
        <f>IFERROR(VLOOKUP(F1870,[1]Trainingsarten!$A$9:$K$84,11,FALSE),"0")</f>
        <v>0</v>
      </c>
      <c r="L1870" s="2066"/>
      <c r="M1870" s="2064"/>
      <c r="N1870" s="1919" t="str">
        <f t="shared" si="433"/>
        <v/>
      </c>
      <c r="O1870" s="2067"/>
      <c r="P1870" s="2068" t="str">
        <f>IFERROR(VLOOKUP(F1870,[1]Trainingsarten!$A$9:$N$84,12,FALSE),"")</f>
        <v/>
      </c>
      <c r="Q1870" s="2069" t="s">
        <v>14</v>
      </c>
      <c r="R1870" s="2070" t="str">
        <f>IFERROR(VLOOKUP(F1870,[1]Trainingsarten!$A$9:$N$84,14,FALSE),"")</f>
        <v/>
      </c>
      <c r="S1870" s="1991" t="str">
        <f t="shared" si="418"/>
        <v/>
      </c>
      <c r="T1870" s="1989">
        <f t="shared" si="438"/>
        <v>17.558671228555411</v>
      </c>
      <c r="U1870" s="1989">
        <f t="shared" si="436"/>
        <v>17.196204747096044</v>
      </c>
      <c r="V1870" s="1989">
        <f t="shared" si="437"/>
        <v>-2.8694920582406525</v>
      </c>
      <c r="W1870" s="2071">
        <f t="shared" si="435"/>
        <v>1.0210782836556176</v>
      </c>
      <c r="X1870" s="1987"/>
      <c r="Y1870" s="1988"/>
      <c r="AA1870" s="1990"/>
      <c r="AB1870" s="1991"/>
    </row>
    <row r="1871" spans="1:28" x14ac:dyDescent="0.2">
      <c r="A1871" s="2173" t="s">
        <v>27</v>
      </c>
      <c r="B1871" s="2175">
        <f>AVERAGE(W1868:W1874)</f>
        <v>1.1497337171341804</v>
      </c>
      <c r="C1871" s="2060">
        <v>44959</v>
      </c>
      <c r="D1871" s="1989">
        <v>11</v>
      </c>
      <c r="E1871" s="2335" t="s">
        <v>288</v>
      </c>
      <c r="F1871" s="2108" t="s">
        <v>322</v>
      </c>
      <c r="G1871" s="2061">
        <v>2.4849537037037035E-2</v>
      </c>
      <c r="H1871" s="2062">
        <v>5.84</v>
      </c>
      <c r="I1871" s="2063">
        <f t="shared" si="439"/>
        <v>4.2550577118214104E-3</v>
      </c>
      <c r="J1871" s="2064">
        <v>137</v>
      </c>
      <c r="K1871" s="2065">
        <v>37</v>
      </c>
      <c r="L1871" s="2066">
        <v>193</v>
      </c>
      <c r="M1871" s="2064">
        <v>15</v>
      </c>
      <c r="N1871" s="1919">
        <f t="shared" si="433"/>
        <v>1.0590140053158863</v>
      </c>
      <c r="O1871" s="2067" t="s">
        <v>329</v>
      </c>
      <c r="P1871" s="2068">
        <f>IFERROR(VLOOKUP(F1871,[1]Trainingsarten!$A$9:$N$84,12,FALSE),"")</f>
        <v>205</v>
      </c>
      <c r="Q1871" s="2069" t="s">
        <v>14</v>
      </c>
      <c r="R1871" s="2070">
        <f>IFERROR(VLOOKUP(F1871,[1]Trainingsarten!$A$9:$N$84,14,FALSE),"")</f>
        <v>224.4</v>
      </c>
      <c r="S1871" s="1991">
        <f t="shared" si="418"/>
        <v>1.4087591240875912</v>
      </c>
      <c r="T1871" s="1989">
        <f t="shared" si="438"/>
        <v>20.336003910190353</v>
      </c>
      <c r="U1871" s="1989">
        <f t="shared" si="436"/>
        <v>17.667723681688994</v>
      </c>
      <c r="V1871" s="1989">
        <f t="shared" si="437"/>
        <v>-0.36246648145936788</v>
      </c>
      <c r="W1871" s="2071">
        <f t="shared" si="435"/>
        <v>1.1510256938909902</v>
      </c>
      <c r="X1871" s="1987"/>
      <c r="Y1871" s="1988"/>
      <c r="AA1871" s="1990"/>
      <c r="AB1871" s="1991"/>
    </row>
    <row r="1872" spans="1:28" x14ac:dyDescent="0.2">
      <c r="A1872" s="2173" t="s">
        <v>336</v>
      </c>
      <c r="B1872" s="2176">
        <f>IFERROR(AVERAGE(N1868:N1874),"")</f>
        <v>1.0709148384015883</v>
      </c>
      <c r="C1872" s="2060">
        <v>44960</v>
      </c>
      <c r="D1872" s="1989">
        <v>12</v>
      </c>
      <c r="E1872" s="2335" t="s">
        <v>288</v>
      </c>
      <c r="F1872" s="2108" t="s">
        <v>323</v>
      </c>
      <c r="G1872" s="2061">
        <v>2.4039351851851853E-2</v>
      </c>
      <c r="H1872" s="2062">
        <v>5.53</v>
      </c>
      <c r="I1872" s="2063">
        <f t="shared" si="439"/>
        <v>4.3470799008773695E-3</v>
      </c>
      <c r="J1872" s="2064">
        <v>138</v>
      </c>
      <c r="K1872" s="2065">
        <v>36</v>
      </c>
      <c r="L1872" s="2066">
        <v>192</v>
      </c>
      <c r="M1872" s="2064">
        <v>21</v>
      </c>
      <c r="N1872" s="1919">
        <f t="shared" si="433"/>
        <v>1.0763110307414103</v>
      </c>
      <c r="O1872" s="2067" t="s">
        <v>333</v>
      </c>
      <c r="P1872" s="2068">
        <f>IFERROR(VLOOKUP(F1872,[1]Trainingsarten!$A$9:$N$84,12,FALSE),"")</f>
        <v>205</v>
      </c>
      <c r="Q1872" s="2069" t="s">
        <v>14</v>
      </c>
      <c r="R1872" s="2070">
        <f>IFERROR(VLOOKUP(F1872,[1]Trainingsarten!$A$9:$N$84,14,FALSE),"")</f>
        <v>224.4</v>
      </c>
      <c r="S1872" s="1991">
        <f t="shared" si="418"/>
        <v>1.3913043478260869</v>
      </c>
      <c r="T1872" s="1989">
        <f t="shared" si="438"/>
        <v>22.573717637306018</v>
      </c>
      <c r="U1872" s="1989">
        <f t="shared" si="436"/>
        <v>18.10420645117259</v>
      </c>
      <c r="V1872" s="1989">
        <f t="shared" si="437"/>
        <v>-2.6682802285013594</v>
      </c>
      <c r="W1872" s="2071">
        <f t="shared" si="435"/>
        <v>1.2468769453213975</v>
      </c>
      <c r="X1872" s="1987"/>
      <c r="Y1872" s="1988"/>
      <c r="AA1872" s="1990"/>
      <c r="AB1872" s="1991"/>
    </row>
    <row r="1873" spans="1:28" x14ac:dyDescent="0.2">
      <c r="A1873" s="2173" t="s">
        <v>337</v>
      </c>
      <c r="B1873" s="2175">
        <f>IFERROR(AVERAGE(S1868:S1874),"")</f>
        <v>1.4641136123393217</v>
      </c>
      <c r="C1873" s="2060">
        <v>44961</v>
      </c>
      <c r="D1873" s="1989"/>
      <c r="E1873" s="2335"/>
      <c r="F1873" s="2108"/>
      <c r="G1873" s="2061"/>
      <c r="H1873" s="2062" t="str">
        <f>IFERROR(VLOOKUP(F1873,[1]Trainingsarten!$A$9:$K$84,10,FALSE),"")</f>
        <v/>
      </c>
      <c r="I1873" s="2063" t="str">
        <f t="shared" si="439"/>
        <v/>
      </c>
      <c r="J1873" s="2064"/>
      <c r="K1873" s="2065" t="str">
        <f>IFERROR(VLOOKUP(F1873,[1]Trainingsarten!$A$9:$K$84,11,FALSE),"0")</f>
        <v>0</v>
      </c>
      <c r="L1873" s="2066"/>
      <c r="M1873" s="2064"/>
      <c r="N1873" s="1919" t="str">
        <f t="shared" si="433"/>
        <v/>
      </c>
      <c r="O1873" s="2067"/>
      <c r="P1873" s="2068" t="str">
        <f>IFERROR(VLOOKUP(F1873,[1]Trainingsarten!$A$9:$N$84,12,FALSE),"")</f>
        <v/>
      </c>
      <c r="Q1873" s="2069" t="s">
        <v>14</v>
      </c>
      <c r="R1873" s="2070" t="str">
        <f>IFERROR(VLOOKUP(F1873,[1]Trainingsarten!$A$9:$N$84,14,FALSE),"")</f>
        <v/>
      </c>
      <c r="S1873" s="1991" t="str">
        <f t="shared" si="418"/>
        <v/>
      </c>
      <c r="T1873" s="1989">
        <f t="shared" si="438"/>
        <v>19.348900831976586</v>
      </c>
      <c r="U1873" s="1989">
        <f t="shared" si="436"/>
        <v>17.673153916620862</v>
      </c>
      <c r="V1873" s="1989">
        <f t="shared" si="437"/>
        <v>-4.4695111861334276</v>
      </c>
      <c r="W1873" s="2071">
        <f t="shared" si="435"/>
        <v>1.0948187812578123</v>
      </c>
      <c r="X1873" s="1987"/>
      <c r="Y1873" s="1988"/>
      <c r="AA1873" s="1990"/>
      <c r="AB1873" s="1991"/>
    </row>
    <row r="1874" spans="1:28" ht="16" thickBot="1" x14ac:dyDescent="0.25">
      <c r="A1874" s="2177" t="s">
        <v>11</v>
      </c>
      <c r="B1874" s="2178">
        <f>IFERROR(SUM(M1868:M1874),"")</f>
        <v>92</v>
      </c>
      <c r="C1874" s="2160">
        <v>44962</v>
      </c>
      <c r="D1874" s="1734">
        <v>13</v>
      </c>
      <c r="E1874" s="2317" t="s">
        <v>288</v>
      </c>
      <c r="F1874" s="2111" t="s">
        <v>283</v>
      </c>
      <c r="G1874" s="2161">
        <v>4.1238425925925921E-2</v>
      </c>
      <c r="H1874" s="2162">
        <v>9.7899999999999991</v>
      </c>
      <c r="I1874" s="2163">
        <f t="shared" si="439"/>
        <v>4.2123009117391143E-3</v>
      </c>
      <c r="J1874" s="1024">
        <v>132</v>
      </c>
      <c r="K1874" s="2164">
        <v>64</v>
      </c>
      <c r="L1874" s="1028">
        <v>198</v>
      </c>
      <c r="M1874" s="1024">
        <v>33</v>
      </c>
      <c r="N1874" s="2165">
        <f t="shared" si="433"/>
        <v>1.0755324501090058</v>
      </c>
      <c r="O1874" s="2166" t="s">
        <v>334</v>
      </c>
      <c r="P1874" s="2167">
        <f>IFERROR(VLOOKUP(F1874,[1]Trainingsarten!$A$9:$N$84,12,FALSE),"")</f>
        <v>205</v>
      </c>
      <c r="Q1874" s="2168" t="s">
        <v>14</v>
      </c>
      <c r="R1874" s="2169">
        <f>IFERROR(VLOOKUP(F1874,[1]Trainingsarten!$A$9:$N$84,14,FALSE),"")</f>
        <v>224.4</v>
      </c>
      <c r="S1874" s="5">
        <f t="shared" si="418"/>
        <v>1.5</v>
      </c>
      <c r="T1874" s="1734">
        <f t="shared" si="438"/>
        <v>25.727629284551359</v>
      </c>
      <c r="U1874" s="1734">
        <f t="shared" si="436"/>
        <v>18.776174061463223</v>
      </c>
      <c r="V1874" s="1734">
        <f t="shared" si="437"/>
        <v>-1.6757469153557238</v>
      </c>
      <c r="W1874" s="2049">
        <f t="shared" si="435"/>
        <v>1.3702274595629953</v>
      </c>
      <c r="X1874" s="1987"/>
      <c r="Y1874" s="1988"/>
      <c r="AA1874" s="1990"/>
      <c r="AB1874" s="1991"/>
    </row>
    <row r="1875" spans="1:28" ht="16" thickBot="1" x14ac:dyDescent="0.25">
      <c r="A1875" s="2500">
        <f>WEEKNUM(C1875,1)</f>
        <v>6</v>
      </c>
      <c r="B1875" s="2501"/>
      <c r="C1875" s="2050">
        <v>44963</v>
      </c>
      <c r="D1875" s="1843">
        <v>14</v>
      </c>
      <c r="E1875" s="2322" t="s">
        <v>288</v>
      </c>
      <c r="F1875" s="2110" t="s">
        <v>323</v>
      </c>
      <c r="G1875" s="2052">
        <v>2.8078703703703703E-2</v>
      </c>
      <c r="H1875" s="2053">
        <v>6.81</v>
      </c>
      <c r="I1875" s="2054">
        <f t="shared" si="439"/>
        <v>4.1231576657421009E-3</v>
      </c>
      <c r="J1875" s="2055">
        <v>135</v>
      </c>
      <c r="K1875" s="2056">
        <v>44</v>
      </c>
      <c r="L1875" s="2057">
        <v>202</v>
      </c>
      <c r="M1875" s="2055">
        <v>22</v>
      </c>
      <c r="N1875" s="1852">
        <f t="shared" si="433"/>
        <v>1.0740394941591602</v>
      </c>
      <c r="O1875" s="2058" t="s">
        <v>334</v>
      </c>
      <c r="P1875" s="1854">
        <f>IFERROR(VLOOKUP(F1875,[1]Trainingsarten!$A$9:$N$84,12,FALSE),"")</f>
        <v>205</v>
      </c>
      <c r="Q1875" s="1855" t="s">
        <v>14</v>
      </c>
      <c r="R1875" s="2059">
        <f>IFERROR(VLOOKUP(F1875,[1]Trainingsarten!$A$9:$N$84,14,FALSE),"")</f>
        <v>224.4</v>
      </c>
      <c r="S1875" s="1856">
        <f t="shared" si="418"/>
        <v>1.4962962962962962</v>
      </c>
      <c r="T1875" s="1843">
        <f t="shared" si="438"/>
        <v>28.33796795818688</v>
      </c>
      <c r="U1875" s="1843">
        <f t="shared" si="436"/>
        <v>19.376741345714098</v>
      </c>
      <c r="V1875" s="1843">
        <f t="shared" si="437"/>
        <v>-6.9514552230881357</v>
      </c>
      <c r="W1875" s="2042">
        <f t="shared" si="435"/>
        <v>1.4624733567212991</v>
      </c>
      <c r="X1875" s="1987"/>
      <c r="Y1875" s="1988"/>
      <c r="AA1875" s="1990"/>
      <c r="AB1875" s="1991"/>
    </row>
    <row r="1876" spans="1:28" x14ac:dyDescent="0.2">
      <c r="A1876" s="2170" t="s">
        <v>26</v>
      </c>
      <c r="B1876" s="2171">
        <f>SUM(H1875:H1881)</f>
        <v>33.4</v>
      </c>
      <c r="C1876" s="2060">
        <v>44964</v>
      </c>
      <c r="D1876" s="1989">
        <v>15</v>
      </c>
      <c r="E1876" s="2335" t="s">
        <v>40</v>
      </c>
      <c r="F1876" s="2108" t="s">
        <v>339</v>
      </c>
      <c r="G1876" s="2061">
        <v>2.8171296296296302E-2</v>
      </c>
      <c r="H1876" s="2062">
        <v>7.27</v>
      </c>
      <c r="I1876" s="2063">
        <f t="shared" si="439"/>
        <v>3.8750063681287899E-3</v>
      </c>
      <c r="J1876" s="2064">
        <v>136</v>
      </c>
      <c r="K1876" s="2065">
        <v>52</v>
      </c>
      <c r="L1876" s="2066">
        <v>213</v>
      </c>
      <c r="M1876" s="2064">
        <v>19</v>
      </c>
      <c r="N1876" s="1919">
        <f t="shared" si="433"/>
        <v>1.0643659282678768</v>
      </c>
      <c r="O1876" s="2067" t="s">
        <v>334</v>
      </c>
      <c r="P1876" s="2068" t="str">
        <f>IFERROR(VLOOKUP(F1876,[1]Trainingsarten!$A$9:$N$84,12,FALSE),"")</f>
        <v/>
      </c>
      <c r="Q1876" s="2069" t="s">
        <v>14</v>
      </c>
      <c r="R1876" s="2070" t="str">
        <f>IFERROR(VLOOKUP(F1876,[1]Trainingsarten!$A$9:$N$84,14,FALSE),"")</f>
        <v/>
      </c>
      <c r="S1876" s="1991">
        <f t="shared" si="418"/>
        <v>1.5661764705882353</v>
      </c>
      <c r="T1876" s="1989">
        <f t="shared" si="438"/>
        <v>31.71825824987447</v>
      </c>
      <c r="U1876" s="1989">
        <f t="shared" si="436"/>
        <v>20.153485599387572</v>
      </c>
      <c r="V1876" s="1989">
        <f t="shared" si="437"/>
        <v>-8.9612266124727817</v>
      </c>
      <c r="W1876" s="2071">
        <f t="shared" si="435"/>
        <v>1.5738348631285066</v>
      </c>
      <c r="X1876" s="1987"/>
      <c r="Y1876" s="1988"/>
      <c r="AA1876" s="1990"/>
      <c r="AB1876" s="1991"/>
    </row>
    <row r="1877" spans="1:28" x14ac:dyDescent="0.2">
      <c r="A1877" s="2173" t="s">
        <v>9</v>
      </c>
      <c r="B1877" s="2174">
        <f>SUM(K1875:K1881)</f>
        <v>219</v>
      </c>
      <c r="C1877" s="2060">
        <v>44965</v>
      </c>
      <c r="D1877" s="1989"/>
      <c r="E1877" s="2335"/>
      <c r="F1877" s="2108"/>
      <c r="G1877" s="2061"/>
      <c r="H1877" s="2062" t="str">
        <f>IFERROR(VLOOKUP(F1877,[1]Trainingsarten!$A$9:$K$84,10,FALSE),"")</f>
        <v/>
      </c>
      <c r="I1877" s="2063" t="str">
        <f t="shared" si="439"/>
        <v/>
      </c>
      <c r="J1877" s="2064"/>
      <c r="K1877" s="2065" t="str">
        <f>IFERROR(VLOOKUP(F1877,[1]Trainingsarten!$A$9:$K$84,11,FALSE),"0")</f>
        <v>0</v>
      </c>
      <c r="L1877" s="2066"/>
      <c r="M1877" s="2064"/>
      <c r="N1877" s="1919" t="str">
        <f t="shared" si="433"/>
        <v/>
      </c>
      <c r="O1877" s="2067"/>
      <c r="P1877" s="2068" t="str">
        <f>IFERROR(VLOOKUP(F1877,[1]Trainingsarten!$A$9:$N$84,12,FALSE),"")</f>
        <v/>
      </c>
      <c r="Q1877" s="2069" t="s">
        <v>14</v>
      </c>
      <c r="R1877" s="2070" t="str">
        <f>IFERROR(VLOOKUP(F1877,[1]Trainingsarten!$A$9:$N$84,14,FALSE),"")</f>
        <v/>
      </c>
      <c r="S1877" s="1991" t="str">
        <f t="shared" ref="S1877:S1940" si="440">IFERROR(L1877/J1877,"")</f>
        <v/>
      </c>
      <c r="T1877" s="1989">
        <f t="shared" si="438"/>
        <v>27.187078499892401</v>
      </c>
      <c r="U1877" s="1989">
        <f t="shared" si="436"/>
        <v>19.673640704164058</v>
      </c>
      <c r="V1877" s="1989">
        <f t="shared" si="437"/>
        <v>-11.564772650486898</v>
      </c>
      <c r="W1877" s="2071">
        <f t="shared" si="435"/>
        <v>1.3819037822591766</v>
      </c>
      <c r="X1877" s="1987"/>
      <c r="Y1877" s="1988"/>
      <c r="AA1877" s="1990"/>
      <c r="AB1877" s="1991"/>
    </row>
    <row r="1878" spans="1:28" x14ac:dyDescent="0.2">
      <c r="A1878" s="2173" t="s">
        <v>27</v>
      </c>
      <c r="B1878" s="2175">
        <f>AVERAGE(W1875:W1881)</f>
        <v>1.4310845800523602</v>
      </c>
      <c r="C1878" s="2060">
        <v>44966</v>
      </c>
      <c r="D1878" s="1989">
        <v>16</v>
      </c>
      <c r="E1878" s="2335" t="s">
        <v>40</v>
      </c>
      <c r="F1878" s="2108" t="s">
        <v>338</v>
      </c>
      <c r="G1878" s="2061">
        <v>2.3912037037037034E-2</v>
      </c>
      <c r="H1878" s="2062">
        <v>5.99</v>
      </c>
      <c r="I1878" s="2063">
        <f t="shared" si="439"/>
        <v>3.9919928275520926E-3</v>
      </c>
      <c r="J1878" s="2064">
        <v>136</v>
      </c>
      <c r="K1878" s="2065">
        <v>40</v>
      </c>
      <c r="L1878" s="2066">
        <v>205</v>
      </c>
      <c r="M1878" s="2064">
        <v>19</v>
      </c>
      <c r="N1878" s="1919">
        <f t="shared" si="433"/>
        <v>1.055316074053771</v>
      </c>
      <c r="O1878" s="2067" t="s">
        <v>287</v>
      </c>
      <c r="P1878" s="2068">
        <f>IFERROR(VLOOKUP(F1878,[1]Trainingsarten!$A$9:$N$84,12,FALSE),"")</f>
        <v>268.75</v>
      </c>
      <c r="Q1878" s="2069" t="s">
        <v>14</v>
      </c>
      <c r="R1878" s="2070">
        <f>IFERROR(VLOOKUP(F1878,[1]Trainingsarten!$A$9:$N$84,14,FALSE),"")</f>
        <v>293.25</v>
      </c>
      <c r="S1878" s="1991">
        <f t="shared" si="440"/>
        <v>1.5073529411764706</v>
      </c>
      <c r="T1878" s="1989">
        <f t="shared" si="438"/>
        <v>29.01749585705063</v>
      </c>
      <c r="U1878" s="1989">
        <f t="shared" si="436"/>
        <v>20.157601639779198</v>
      </c>
      <c r="V1878" s="1989">
        <f t="shared" si="437"/>
        <v>-7.5134377957283434</v>
      </c>
      <c r="W1878" s="2071">
        <f t="shared" si="435"/>
        <v>1.439531169213466</v>
      </c>
      <c r="X1878" s="1987"/>
      <c r="Y1878" s="1988"/>
      <c r="AA1878" s="1990"/>
      <c r="AB1878" s="1991"/>
    </row>
    <row r="1879" spans="1:28" x14ac:dyDescent="0.2">
      <c r="A1879" s="2173" t="s">
        <v>336</v>
      </c>
      <c r="B1879" s="2176">
        <f>IFERROR(AVERAGE(N1875:N1881),"")</f>
        <v>1.0620130047123659</v>
      </c>
      <c r="C1879" s="2060">
        <v>44967</v>
      </c>
      <c r="D1879" s="1989">
        <v>17</v>
      </c>
      <c r="E1879" s="2335" t="s">
        <v>40</v>
      </c>
      <c r="F1879" s="2108" t="s">
        <v>323</v>
      </c>
      <c r="G1879" s="2061">
        <v>2.6192129629629631E-2</v>
      </c>
      <c r="H1879" s="2062">
        <v>6.34</v>
      </c>
      <c r="I1879" s="2063">
        <f t="shared" si="439"/>
        <v>4.1312507302254942E-3</v>
      </c>
      <c r="J1879" s="2064">
        <v>129</v>
      </c>
      <c r="K1879" s="2065">
        <v>39</v>
      </c>
      <c r="L1879" s="2066">
        <v>196</v>
      </c>
      <c r="M1879" s="2064">
        <v>17</v>
      </c>
      <c r="N1879" s="1919">
        <f t="shared" si="433"/>
        <v>1.0441828711332926</v>
      </c>
      <c r="O1879" s="2067" t="s">
        <v>302</v>
      </c>
      <c r="P1879" s="2068">
        <f>IFERROR(VLOOKUP(F1879,[1]Trainingsarten!$A$9:$N$84,12,FALSE),"")</f>
        <v>205</v>
      </c>
      <c r="Q1879" s="2069" t="s">
        <v>14</v>
      </c>
      <c r="R1879" s="2070">
        <f>IFERROR(VLOOKUP(F1879,[1]Trainingsarten!$A$9:$N$84,14,FALSE),"")</f>
        <v>224.4</v>
      </c>
      <c r="S1879" s="1991">
        <f t="shared" si="440"/>
        <v>1.5193798449612403</v>
      </c>
      <c r="T1879" s="1989">
        <f t="shared" si="438"/>
        <v>30.443567877471967</v>
      </c>
      <c r="U1879" s="1989">
        <f t="shared" si="436"/>
        <v>20.606230172165407</v>
      </c>
      <c r="V1879" s="1989">
        <f t="shared" si="437"/>
        <v>-8.8598942172714317</v>
      </c>
      <c r="W1879" s="2071">
        <f t="shared" si="435"/>
        <v>1.4773962837023287</v>
      </c>
      <c r="X1879" s="1987"/>
      <c r="Y1879" s="1988"/>
      <c r="AA1879" s="1990"/>
      <c r="AB1879" s="1991"/>
    </row>
    <row r="1880" spans="1:28" x14ac:dyDescent="0.2">
      <c r="A1880" s="2173" t="s">
        <v>337</v>
      </c>
      <c r="B1880" s="2175">
        <f>IFERROR(AVERAGE(S1875:S1881),"")</f>
        <v>1.5201666919997971</v>
      </c>
      <c r="C1880" s="2060">
        <v>44968</v>
      </c>
      <c r="D1880" s="1989"/>
      <c r="E1880" s="2335"/>
      <c r="F1880" s="2108"/>
      <c r="G1880" s="2061"/>
      <c r="H1880" s="2062" t="str">
        <f>IFERROR(VLOOKUP(F1880,[1]Trainingsarten!$A$9:$K$84,10,FALSE),"")</f>
        <v/>
      </c>
      <c r="I1880" s="2063" t="str">
        <f t="shared" si="439"/>
        <v/>
      </c>
      <c r="J1880" s="2064"/>
      <c r="K1880" s="2065" t="str">
        <f>IFERROR(VLOOKUP(F1880,[1]Trainingsarten!$A$9:$K$84,11,FALSE),"0")</f>
        <v>0</v>
      </c>
      <c r="L1880" s="2066"/>
      <c r="M1880" s="2064"/>
      <c r="N1880" s="1919" t="str">
        <f t="shared" si="433"/>
        <v/>
      </c>
      <c r="O1880" s="2067"/>
      <c r="P1880" s="2068" t="str">
        <f>IFERROR(VLOOKUP(F1880,[1]Trainingsarten!$A$9:$N$84,12,FALSE),"")</f>
        <v/>
      </c>
      <c r="Q1880" s="2069" t="s">
        <v>14</v>
      </c>
      <c r="R1880" s="2070" t="str">
        <f>IFERROR(VLOOKUP(F1880,[1]Trainingsarten!$A$9:$N$84,14,FALSE),"")</f>
        <v/>
      </c>
      <c r="S1880" s="1991" t="str">
        <f t="shared" si="440"/>
        <v/>
      </c>
      <c r="T1880" s="1989">
        <f t="shared" si="438"/>
        <v>26.094486752118829</v>
      </c>
      <c r="U1880" s="1989">
        <f t="shared" si="436"/>
        <v>20.115605644256707</v>
      </c>
      <c r="V1880" s="1989">
        <f t="shared" si="437"/>
        <v>-9.8373377053065596</v>
      </c>
      <c r="W1880" s="2071">
        <f t="shared" si="435"/>
        <v>1.2972260052020446</v>
      </c>
      <c r="X1880" s="1987"/>
      <c r="Y1880" s="1988"/>
      <c r="AA1880" s="1990"/>
      <c r="AB1880" s="1991"/>
    </row>
    <row r="1881" spans="1:28" ht="16" thickBot="1" x14ac:dyDescent="0.25">
      <c r="A1881" s="2177" t="s">
        <v>11</v>
      </c>
      <c r="B1881" s="2178">
        <f>IFERROR(SUM(M1875:M1881),"")</f>
        <v>101</v>
      </c>
      <c r="C1881" s="2160">
        <v>44969</v>
      </c>
      <c r="D1881" s="1734">
        <v>18</v>
      </c>
      <c r="E1881" s="2317" t="s">
        <v>288</v>
      </c>
      <c r="F1881" s="2111" t="s">
        <v>323</v>
      </c>
      <c r="G1881" s="2161">
        <v>2.9803240740740741E-2</v>
      </c>
      <c r="H1881" s="2162">
        <v>6.99</v>
      </c>
      <c r="I1881" s="2163">
        <f t="shared" si="439"/>
        <v>4.2636968155566153E-3</v>
      </c>
      <c r="J1881" s="1024">
        <v>129</v>
      </c>
      <c r="K1881" s="2164">
        <v>44</v>
      </c>
      <c r="L1881" s="1028">
        <v>195</v>
      </c>
      <c r="M1881" s="1024">
        <v>24</v>
      </c>
      <c r="N1881" s="2165">
        <f t="shared" si="433"/>
        <v>1.0721606559477292</v>
      </c>
      <c r="O1881" s="2166" t="s">
        <v>329</v>
      </c>
      <c r="P1881" s="2167">
        <f>IFERROR(VLOOKUP(F1881,[1]Trainingsarten!$A$9:$N$84,12,FALSE),"")</f>
        <v>205</v>
      </c>
      <c r="Q1881" s="2168" t="s">
        <v>14</v>
      </c>
      <c r="R1881" s="2169">
        <f>IFERROR(VLOOKUP(F1881,[1]Trainingsarten!$A$9:$N$84,14,FALSE),"")</f>
        <v>224.4</v>
      </c>
      <c r="S1881" s="5">
        <f t="shared" si="440"/>
        <v>1.5116279069767442</v>
      </c>
      <c r="T1881" s="1734">
        <f t="shared" si="438"/>
        <v>28.652417216101853</v>
      </c>
      <c r="U1881" s="1734">
        <f t="shared" si="436"/>
        <v>20.684281700345831</v>
      </c>
      <c r="V1881" s="1734">
        <f t="shared" si="437"/>
        <v>-5.9788811078621222</v>
      </c>
      <c r="W1881" s="2049">
        <f t="shared" si="435"/>
        <v>1.3852266001396991</v>
      </c>
      <c r="X1881" s="1987"/>
      <c r="Y1881" s="1988"/>
      <c r="AA1881" s="1990"/>
      <c r="AB1881" s="1991"/>
    </row>
    <row r="1882" spans="1:28" ht="16" thickBot="1" x14ac:dyDescent="0.25">
      <c r="A1882" s="2500">
        <f>WEEKNUM(C1882,1)</f>
        <v>7</v>
      </c>
      <c r="B1882" s="2501"/>
      <c r="C1882" s="2050">
        <v>44970</v>
      </c>
      <c r="D1882" s="1843">
        <v>19</v>
      </c>
      <c r="E1882" s="2322" t="s">
        <v>40</v>
      </c>
      <c r="F1882" s="2110" t="s">
        <v>322</v>
      </c>
      <c r="G1882" s="2052">
        <v>2.6018518518518521E-2</v>
      </c>
      <c r="H1882" s="2053">
        <v>6.56</v>
      </c>
      <c r="I1882" s="2054">
        <f t="shared" si="439"/>
        <v>3.9662375790424573E-3</v>
      </c>
      <c r="J1882" s="2055">
        <v>126</v>
      </c>
      <c r="K1882" s="2056">
        <v>43</v>
      </c>
      <c r="L1882" s="2057">
        <v>209</v>
      </c>
      <c r="M1882" s="2055">
        <v>19</v>
      </c>
      <c r="N1882" s="1852">
        <f t="shared" si="433"/>
        <v>1.0689661448853296</v>
      </c>
      <c r="O1882" s="2058" t="s">
        <v>334</v>
      </c>
      <c r="P1882" s="1854">
        <f>IFERROR(VLOOKUP(F1882,[1]Trainingsarten!$A$9:$N$84,12,FALSE),"")</f>
        <v>205</v>
      </c>
      <c r="Q1882" s="1855" t="s">
        <v>14</v>
      </c>
      <c r="R1882" s="2059">
        <f>IFERROR(VLOOKUP(F1882,[1]Trainingsarten!$A$9:$N$84,14,FALSE),"")</f>
        <v>224.4</v>
      </c>
      <c r="S1882" s="1856">
        <f t="shared" si="440"/>
        <v>1.6587301587301588</v>
      </c>
      <c r="T1882" s="1843">
        <f t="shared" si="438"/>
        <v>30.702071899515875</v>
      </c>
      <c r="U1882" s="1843">
        <f t="shared" si="436"/>
        <v>21.215608326528073</v>
      </c>
      <c r="V1882" s="1843">
        <f t="shared" si="437"/>
        <v>-7.9681355157560212</v>
      </c>
      <c r="W1882" s="2042">
        <f t="shared" si="435"/>
        <v>1.447145489631136</v>
      </c>
      <c r="X1882" s="1987"/>
      <c r="Y1882" s="1988"/>
      <c r="AA1882" s="1990"/>
      <c r="AB1882" s="1991"/>
    </row>
    <row r="1883" spans="1:28" x14ac:dyDescent="0.2">
      <c r="A1883" s="2170" t="s">
        <v>26</v>
      </c>
      <c r="B1883" s="2171">
        <f>SUM(H1882:H1888)</f>
        <v>32.85</v>
      </c>
      <c r="C1883" s="2060">
        <v>44971</v>
      </c>
      <c r="D1883" s="1989">
        <v>20</v>
      </c>
      <c r="E1883" s="2335" t="s">
        <v>40</v>
      </c>
      <c r="F1883" s="2108" t="s">
        <v>319</v>
      </c>
      <c r="G1883" s="2061">
        <v>3.7743055555555557E-2</v>
      </c>
      <c r="H1883" s="2062">
        <v>9.74</v>
      </c>
      <c r="I1883" s="2063">
        <f t="shared" si="439"/>
        <v>3.8750570385580655E-3</v>
      </c>
      <c r="J1883" s="2064">
        <v>143</v>
      </c>
      <c r="K1883" s="2065">
        <v>72</v>
      </c>
      <c r="L1883" s="2066">
        <v>213</v>
      </c>
      <c r="M1883" s="2064">
        <v>24</v>
      </c>
      <c r="N1883" s="1919">
        <f t="shared" si="433"/>
        <v>1.0643798461491312</v>
      </c>
      <c r="O1883" s="2067" t="s">
        <v>311</v>
      </c>
      <c r="P1883" s="2068">
        <f>IFERROR(VLOOKUP(F1883,[1]Trainingsarten!$A$9:$N$84,12,FALSE),"")</f>
        <v>268.75</v>
      </c>
      <c r="Q1883" s="2069" t="s">
        <v>14</v>
      </c>
      <c r="R1883" s="2070">
        <f>IFERROR(VLOOKUP(F1883,[1]Trainingsarten!$A$9:$N$84,14,FALSE),"")</f>
        <v>293.25</v>
      </c>
      <c r="S1883" s="1991">
        <f t="shared" si="440"/>
        <v>1.4895104895104896</v>
      </c>
      <c r="T1883" s="1989">
        <f t="shared" si="438"/>
        <v>36.601775913870753</v>
      </c>
      <c r="U1883" s="1989">
        <f t="shared" si="436"/>
        <v>22.424760509229785</v>
      </c>
      <c r="V1883" s="1989">
        <f t="shared" si="437"/>
        <v>-9.4864635729878017</v>
      </c>
      <c r="W1883" s="2071">
        <f t="shared" si="435"/>
        <v>1.6322036482309752</v>
      </c>
      <c r="X1883" s="1987"/>
      <c r="Y1883" s="1988"/>
      <c r="AA1883" s="1990"/>
      <c r="AB1883" s="1991"/>
    </row>
    <row r="1884" spans="1:28" x14ac:dyDescent="0.2">
      <c r="A1884" s="2173" t="s">
        <v>9</v>
      </c>
      <c r="B1884" s="2174">
        <f>SUM(K1882:K1888)</f>
        <v>228</v>
      </c>
      <c r="C1884" s="2060">
        <v>44972</v>
      </c>
      <c r="D1884" s="1989"/>
      <c r="E1884" s="2335"/>
      <c r="F1884" s="2108"/>
      <c r="G1884" s="2061"/>
      <c r="H1884" s="2062" t="str">
        <f>IFERROR(VLOOKUP(F1884,[1]Trainingsarten!$A$9:$K$84,10,FALSE),"")</f>
        <v/>
      </c>
      <c r="I1884" s="2063" t="str">
        <f t="shared" si="439"/>
        <v/>
      </c>
      <c r="J1884" s="2064"/>
      <c r="K1884" s="2065" t="str">
        <f>IFERROR(VLOOKUP(F1884,[1]Trainingsarten!$A$9:$K$84,11,FALSE),"0")</f>
        <v>0</v>
      </c>
      <c r="L1884" s="2066"/>
      <c r="M1884" s="2064"/>
      <c r="N1884" s="1919" t="str">
        <f t="shared" si="433"/>
        <v/>
      </c>
      <c r="O1884" s="2067"/>
      <c r="P1884" s="2068" t="str">
        <f>IFERROR(VLOOKUP(F1884,[1]Trainingsarten!$A$9:$N$84,12,FALSE),"")</f>
        <v/>
      </c>
      <c r="Q1884" s="2069" t="s">
        <v>14</v>
      </c>
      <c r="R1884" s="2070" t="str">
        <f>IFERROR(VLOOKUP(F1884,[1]Trainingsarten!$A$9:$N$84,14,FALSE),"")</f>
        <v/>
      </c>
      <c r="S1884" s="1991" t="str">
        <f t="shared" si="440"/>
        <v/>
      </c>
      <c r="T1884" s="1989">
        <f t="shared" si="438"/>
        <v>31.372950783317791</v>
      </c>
      <c r="U1884" s="1989">
        <f t="shared" si="436"/>
        <v>21.89083763996241</v>
      </c>
      <c r="V1884" s="1989">
        <f t="shared" si="437"/>
        <v>-14.177015404640969</v>
      </c>
      <c r="W1884" s="2071">
        <f t="shared" si="435"/>
        <v>1.4331544228369537</v>
      </c>
      <c r="X1884" s="1987"/>
      <c r="Y1884" s="1988"/>
      <c r="AA1884" s="1990"/>
      <c r="AB1884" s="1991"/>
    </row>
    <row r="1885" spans="1:28" x14ac:dyDescent="0.2">
      <c r="A1885" s="2173" t="s">
        <v>27</v>
      </c>
      <c r="B1885" s="2175">
        <f>AVERAGE(W1882:W1888)</f>
        <v>1.44092783751957</v>
      </c>
      <c r="C1885" s="2060">
        <v>44973</v>
      </c>
      <c r="D1885" s="1989">
        <v>21</v>
      </c>
      <c r="E1885" s="2335" t="s">
        <v>40</v>
      </c>
      <c r="F1885" s="2108" t="s">
        <v>338</v>
      </c>
      <c r="G1885" s="2061">
        <v>2.5752314814814815E-2</v>
      </c>
      <c r="H1885" s="2062">
        <v>6.52</v>
      </c>
      <c r="I1885" s="2063">
        <f t="shared" si="439"/>
        <v>3.9497415360145423E-3</v>
      </c>
      <c r="J1885" s="2064">
        <v>138</v>
      </c>
      <c r="K1885" s="2065">
        <v>44</v>
      </c>
      <c r="L1885" s="2066">
        <v>208</v>
      </c>
      <c r="M1885" s="2064">
        <v>20</v>
      </c>
      <c r="N1885" s="1919">
        <f t="shared" si="433"/>
        <v>1.059426792418277</v>
      </c>
      <c r="O1885" s="2067" t="s">
        <v>340</v>
      </c>
      <c r="P1885" s="2068">
        <f>IFERROR(VLOOKUP(F1885,[1]Trainingsarten!$A$9:$N$84,12,FALSE),"")</f>
        <v>268.75</v>
      </c>
      <c r="Q1885" s="2069" t="s">
        <v>14</v>
      </c>
      <c r="R1885" s="2070">
        <f>IFERROR(VLOOKUP(F1885,[1]Trainingsarten!$A$9:$N$84,14,FALSE),"")</f>
        <v>293.25</v>
      </c>
      <c r="S1885" s="1991">
        <f t="shared" si="440"/>
        <v>1.5072463768115942</v>
      </c>
      <c r="T1885" s="1989">
        <f t="shared" si="438"/>
        <v>33.176814957129537</v>
      </c>
      <c r="U1885" s="1989">
        <f t="shared" si="436"/>
        <v>22.417246267582353</v>
      </c>
      <c r="V1885" s="1989">
        <f t="shared" si="437"/>
        <v>-9.4821131433553809</v>
      </c>
      <c r="W1885" s="2071">
        <f t="shared" si="435"/>
        <v>1.4799683494179492</v>
      </c>
      <c r="X1885" s="1987"/>
      <c r="Y1885" s="1988"/>
      <c r="AA1885" s="1990"/>
      <c r="AB1885" s="1991"/>
    </row>
    <row r="1886" spans="1:28" x14ac:dyDescent="0.2">
      <c r="A1886" s="2173" t="s">
        <v>336</v>
      </c>
      <c r="B1886" s="2176">
        <f>IFERROR(AVERAGE(N1882:N1888),"")</f>
        <v>1.0646326833708109</v>
      </c>
      <c r="C1886" s="2060">
        <v>44974</v>
      </c>
      <c r="D1886" s="1989"/>
      <c r="E1886" s="2335"/>
      <c r="F1886" s="2108"/>
      <c r="G1886" s="2061"/>
      <c r="H1886" s="2062" t="str">
        <f>IFERROR(VLOOKUP(F1886,[1]Trainingsarten!$A$9:$K$84,10,FALSE),"")</f>
        <v/>
      </c>
      <c r="I1886" s="2063" t="str">
        <f t="shared" si="439"/>
        <v/>
      </c>
      <c r="J1886" s="2064"/>
      <c r="K1886" s="2065" t="str">
        <f>IFERROR(VLOOKUP(F1886,[1]Trainingsarten!$A$9:$K$84,11,FALSE),"0")</f>
        <v>0</v>
      </c>
      <c r="L1886" s="2066"/>
      <c r="M1886" s="2064"/>
      <c r="N1886" s="1919" t="str">
        <f t="shared" si="433"/>
        <v/>
      </c>
      <c r="O1886" s="2067"/>
      <c r="P1886" s="2068" t="str">
        <f>IFERROR(VLOOKUP(F1886,[1]Trainingsarten!$A$9:$N$84,12,FALSE),"")</f>
        <v/>
      </c>
      <c r="Q1886" s="2069" t="s">
        <v>14</v>
      </c>
      <c r="R1886" s="2070" t="str">
        <f>IFERROR(VLOOKUP(F1886,[1]Trainingsarten!$A$9:$N$84,14,FALSE),"")</f>
        <v/>
      </c>
      <c r="S1886" s="1991" t="str">
        <f t="shared" si="440"/>
        <v/>
      </c>
      <c r="T1886" s="1989">
        <f t="shared" si="438"/>
        <v>28.43726996325389</v>
      </c>
      <c r="U1886" s="1989">
        <f t="shared" si="436"/>
        <v>21.883502308830394</v>
      </c>
      <c r="V1886" s="1989">
        <f t="shared" si="437"/>
        <v>-10.759568689547184</v>
      </c>
      <c r="W1886" s="2071">
        <f t="shared" si="435"/>
        <v>1.2994844043669798</v>
      </c>
      <c r="X1886" s="1987"/>
      <c r="Y1886" s="1988"/>
      <c r="AA1886" s="1990"/>
      <c r="AB1886" s="1991"/>
    </row>
    <row r="1887" spans="1:28" x14ac:dyDescent="0.2">
      <c r="A1887" s="2173" t="s">
        <v>337</v>
      </c>
      <c r="B1887" s="2175">
        <f>IFERROR(AVERAGE(S1882:S1888),"")</f>
        <v>1.5398116058871207</v>
      </c>
      <c r="C1887" s="2060">
        <v>44975</v>
      </c>
      <c r="D1887" s="1989">
        <v>22</v>
      </c>
      <c r="E1887" s="2335" t="s">
        <v>288</v>
      </c>
      <c r="F1887" s="2108" t="s">
        <v>283</v>
      </c>
      <c r="G1887" s="2061">
        <v>4.144675925925926E-2</v>
      </c>
      <c r="H1887" s="2062">
        <v>10.029999999999999</v>
      </c>
      <c r="I1887" s="2063">
        <f t="shared" si="439"/>
        <v>4.1322790886599466E-3</v>
      </c>
      <c r="J1887" s="2064">
        <v>133</v>
      </c>
      <c r="K1887" s="2065">
        <v>69</v>
      </c>
      <c r="L1887" s="2066">
        <v>200</v>
      </c>
      <c r="M1887" s="2064">
        <v>35</v>
      </c>
      <c r="N1887" s="1919">
        <f t="shared" si="433"/>
        <v>1.0657579500305057</v>
      </c>
      <c r="O1887" s="2067" t="s">
        <v>334</v>
      </c>
      <c r="P1887" s="2068">
        <f>IFERROR(VLOOKUP(F1887,[1]Trainingsarten!$A$9:$N$84,12,FALSE),"")</f>
        <v>205</v>
      </c>
      <c r="Q1887" s="2069" t="s">
        <v>14</v>
      </c>
      <c r="R1887" s="2070">
        <f>IFERROR(VLOOKUP(F1887,[1]Trainingsarten!$A$9:$N$84,14,FALSE),"")</f>
        <v>224.4</v>
      </c>
      <c r="S1887" s="1991">
        <f t="shared" si="440"/>
        <v>1.5037593984962405</v>
      </c>
      <c r="T1887" s="1989">
        <f t="shared" si="438"/>
        <v>34.231945682789046</v>
      </c>
      <c r="U1887" s="1989">
        <f t="shared" si="436"/>
        <v>23.005323682429669</v>
      </c>
      <c r="V1887" s="1989">
        <f t="shared" si="437"/>
        <v>-6.5537676544234955</v>
      </c>
      <c r="W1887" s="2071">
        <f t="shared" si="435"/>
        <v>1.4880010451204264</v>
      </c>
      <c r="X1887" s="1987"/>
      <c r="Y1887" s="1988"/>
      <c r="AA1887" s="1990"/>
      <c r="AB1887" s="1991"/>
    </row>
    <row r="1888" spans="1:28" ht="16" thickBot="1" x14ac:dyDescent="0.25">
      <c r="A1888" s="2177" t="s">
        <v>11</v>
      </c>
      <c r="B1888" s="2178">
        <f>IFERROR(SUM(M1882:M1888),"")</f>
        <v>98</v>
      </c>
      <c r="C1888" s="2160">
        <v>44976</v>
      </c>
      <c r="D1888" s="1734"/>
      <c r="E1888" s="2317"/>
      <c r="F1888" s="2111"/>
      <c r="G1888" s="2161"/>
      <c r="H1888" s="2162" t="str">
        <f>IFERROR(VLOOKUP(F1888,[1]Trainingsarten!$A$9:$K$84,10,FALSE),"")</f>
        <v/>
      </c>
      <c r="I1888" s="2163" t="str">
        <f t="shared" si="439"/>
        <v/>
      </c>
      <c r="J1888" s="1024"/>
      <c r="K1888" s="2164" t="str">
        <f>IFERROR(VLOOKUP(F1888,[1]Trainingsarten!$A$9:$K$84,11,FALSE),"0")</f>
        <v>0</v>
      </c>
      <c r="L1888" s="1028"/>
      <c r="M1888" s="1024"/>
      <c r="N1888" s="2165" t="str">
        <f t="shared" si="433"/>
        <v/>
      </c>
      <c r="O1888" s="2166"/>
      <c r="P1888" s="2167" t="str">
        <f>IFERROR(VLOOKUP(F1888,[1]Trainingsarten!$A$9:$N$84,12,FALSE),"")</f>
        <v/>
      </c>
      <c r="Q1888" s="2168" t="s">
        <v>14</v>
      </c>
      <c r="R1888" s="2169" t="str">
        <f>IFERROR(VLOOKUP(F1888,[1]Trainingsarten!$A$9:$N$84,14,FALSE),"")</f>
        <v/>
      </c>
      <c r="S1888" s="5" t="str">
        <f t="shared" si="440"/>
        <v/>
      </c>
      <c r="T1888" s="1734">
        <f t="shared" si="438"/>
        <v>29.341667728104895</v>
      </c>
      <c r="U1888" s="1734">
        <f t="shared" si="436"/>
        <v>22.457577880467056</v>
      </c>
      <c r="V1888" s="1734">
        <f t="shared" si="437"/>
        <v>-11.226622000359377</v>
      </c>
      <c r="W1888" s="2049">
        <f t="shared" si="435"/>
        <v>1.3065375030325697</v>
      </c>
      <c r="X1888" s="1987"/>
      <c r="Y1888" s="1988"/>
      <c r="AA1888" s="1990"/>
      <c r="AB1888" s="1991"/>
    </row>
    <row r="1889" spans="1:28" ht="16" thickBot="1" x14ac:dyDescent="0.25">
      <c r="A1889" s="2500">
        <f>WEEKNUM(C1889,1)</f>
        <v>8</v>
      </c>
      <c r="B1889" s="2501"/>
      <c r="C1889" s="2050">
        <v>44977</v>
      </c>
      <c r="D1889" s="1843">
        <v>23</v>
      </c>
      <c r="E1889" s="2322" t="s">
        <v>40</v>
      </c>
      <c r="F1889" s="2110" t="s">
        <v>322</v>
      </c>
      <c r="G1889" s="2052">
        <v>2.7314814814814816E-2</v>
      </c>
      <c r="H1889" s="2053">
        <v>6.72</v>
      </c>
      <c r="I1889" s="2054">
        <f t="shared" si="439"/>
        <v>4.0647045855379191E-3</v>
      </c>
      <c r="J1889" s="2055">
        <v>133</v>
      </c>
      <c r="K1889" s="2056">
        <v>43</v>
      </c>
      <c r="L1889" s="2057">
        <v>202</v>
      </c>
      <c r="M1889" s="2055">
        <v>14</v>
      </c>
      <c r="N1889" s="1852">
        <f t="shared" si="433"/>
        <v>1.0588130774697939</v>
      </c>
      <c r="O1889" s="2058" t="s">
        <v>340</v>
      </c>
      <c r="P1889" s="1854">
        <f>IFERROR(VLOOKUP(F1889,[1]Trainingsarten!$A$9:$N$84,12,FALSE),"")</f>
        <v>205</v>
      </c>
      <c r="Q1889" s="1855" t="s">
        <v>14</v>
      </c>
      <c r="R1889" s="2059">
        <f>IFERROR(VLOOKUP(F1889,[1]Trainingsarten!$A$9:$N$84,14,FALSE),"")</f>
        <v>224.4</v>
      </c>
      <c r="S1889" s="1856">
        <f t="shared" si="440"/>
        <v>1.518796992481203</v>
      </c>
      <c r="T1889" s="1843">
        <f t="shared" si="438"/>
        <v>31.292858052661337</v>
      </c>
      <c r="U1889" s="1843">
        <f t="shared" si="436"/>
        <v>22.946683169027363</v>
      </c>
      <c r="V1889" s="1843">
        <f t="shared" si="437"/>
        <v>-6.8840898476378385</v>
      </c>
      <c r="W1889" s="2042">
        <f t="shared" si="435"/>
        <v>1.3637203173179884</v>
      </c>
      <c r="X1889" s="1987"/>
      <c r="Y1889" s="1988"/>
      <c r="AA1889" s="1990"/>
      <c r="AB1889" s="1991"/>
    </row>
    <row r="1890" spans="1:28" x14ac:dyDescent="0.2">
      <c r="A1890" s="2170" t="s">
        <v>26</v>
      </c>
      <c r="B1890" s="2171">
        <f>SUM(H1889:H1895)</f>
        <v>40.25</v>
      </c>
      <c r="C1890" s="2060">
        <v>44978</v>
      </c>
      <c r="D1890" s="1989">
        <v>24</v>
      </c>
      <c r="E1890" s="2335" t="s">
        <v>40</v>
      </c>
      <c r="F1890" s="2108" t="s">
        <v>319</v>
      </c>
      <c r="G1890" s="2061">
        <v>3.5046296296296298E-2</v>
      </c>
      <c r="H1890" s="2062">
        <v>9.2200000000000006</v>
      </c>
      <c r="I1890" s="2063">
        <f t="shared" si="439"/>
        <v>3.8011167349562142E-3</v>
      </c>
      <c r="J1890" s="2064">
        <v>135</v>
      </c>
      <c r="K1890" s="2065">
        <v>67</v>
      </c>
      <c r="L1890" s="2066">
        <v>215</v>
      </c>
      <c r="M1890" s="2064">
        <v>15</v>
      </c>
      <c r="N1890" s="1919">
        <f t="shared" si="433"/>
        <v>1.0538737980380095</v>
      </c>
      <c r="O1890" s="2067" t="s">
        <v>311</v>
      </c>
      <c r="P1890" s="2068">
        <f>IFERROR(VLOOKUP(F1890,[1]Trainingsarten!$A$9:$N$84,12,FALSE),"")</f>
        <v>268.75</v>
      </c>
      <c r="Q1890" s="2069" t="s">
        <v>14</v>
      </c>
      <c r="R1890" s="2070">
        <f>IFERROR(VLOOKUP(F1890,[1]Trainingsarten!$A$9:$N$84,14,FALSE),"")</f>
        <v>293.25</v>
      </c>
      <c r="S1890" s="1991">
        <f t="shared" si="440"/>
        <v>1.5925925925925926</v>
      </c>
      <c r="T1890" s="1989">
        <f t="shared" si="438"/>
        <v>36.393878330852573</v>
      </c>
      <c r="U1890" s="1989">
        <f t="shared" si="436"/>
        <v>23.995571665002903</v>
      </c>
      <c r="V1890" s="1989">
        <f t="shared" si="437"/>
        <v>-8.3461748836339744</v>
      </c>
      <c r="W1890" s="2071">
        <f t="shared" si="435"/>
        <v>1.516691447861289</v>
      </c>
      <c r="X1890" s="1987"/>
      <c r="Y1890" s="1988"/>
      <c r="AA1890" s="1990"/>
      <c r="AB1890" s="1991"/>
    </row>
    <row r="1891" spans="1:28" x14ac:dyDescent="0.2">
      <c r="A1891" s="2173" t="s">
        <v>9</v>
      </c>
      <c r="B1891" s="2174">
        <f>SUM(K1889:K1895)</f>
        <v>271</v>
      </c>
      <c r="C1891" s="2060">
        <v>44979</v>
      </c>
      <c r="D1891" s="1989"/>
      <c r="E1891" s="2335"/>
      <c r="F1891" s="2108"/>
      <c r="G1891" s="2061"/>
      <c r="H1891" s="2062" t="str">
        <f>IFERROR(VLOOKUP(F1891,[1]Trainingsarten!$A$9:$K$84,10,FALSE),"")</f>
        <v/>
      </c>
      <c r="I1891" s="2063" t="str">
        <f t="shared" si="439"/>
        <v/>
      </c>
      <c r="J1891" s="2064"/>
      <c r="K1891" s="2065" t="str">
        <f>IFERROR(VLOOKUP(F1891,[1]Trainingsarten!$A$9:$K$84,11,FALSE),"0")</f>
        <v>0</v>
      </c>
      <c r="L1891" s="2066"/>
      <c r="M1891" s="2064"/>
      <c r="N1891" s="1919" t="str">
        <f t="shared" si="433"/>
        <v/>
      </c>
      <c r="O1891" s="2067"/>
      <c r="P1891" s="2068" t="str">
        <f>IFERROR(VLOOKUP(F1891,[1]Trainingsarten!$A$9:$N$84,12,FALSE),"")</f>
        <v/>
      </c>
      <c r="Q1891" s="2069" t="s">
        <v>14</v>
      </c>
      <c r="R1891" s="2070" t="str">
        <f>IFERROR(VLOOKUP(F1891,[1]Trainingsarten!$A$9:$N$84,14,FALSE),"")</f>
        <v/>
      </c>
      <c r="S1891" s="1991" t="str">
        <f t="shared" si="440"/>
        <v/>
      </c>
      <c r="T1891" s="1989">
        <f t="shared" si="438"/>
        <v>31.194752855016489</v>
      </c>
      <c r="U1891" s="1989">
        <f t="shared" si="436"/>
        <v>23.424248530121879</v>
      </c>
      <c r="V1891" s="1989">
        <f t="shared" si="437"/>
        <v>-12.39830666584967</v>
      </c>
      <c r="W1891" s="2071">
        <f t="shared" si="435"/>
        <v>1.331729076170888</v>
      </c>
      <c r="X1891" s="1987"/>
      <c r="Y1891" s="1988"/>
      <c r="AA1891" s="1990"/>
      <c r="AB1891" s="1991"/>
    </row>
    <row r="1892" spans="1:28" x14ac:dyDescent="0.2">
      <c r="A1892" s="2173" t="s">
        <v>27</v>
      </c>
      <c r="B1892" s="2175">
        <f>AVERAGE(W1889:W1895)</f>
        <v>1.4182911846579143</v>
      </c>
      <c r="C1892" s="2060">
        <v>44980</v>
      </c>
      <c r="D1892" s="1989">
        <v>25</v>
      </c>
      <c r="E1892" s="2335" t="s">
        <v>40</v>
      </c>
      <c r="F1892" s="2108" t="s">
        <v>338</v>
      </c>
      <c r="G1892" s="2061">
        <v>2.4826388888888887E-2</v>
      </c>
      <c r="H1892" s="2062">
        <v>6.2</v>
      </c>
      <c r="I1892" s="2063">
        <f t="shared" si="439"/>
        <v>4.0042562724014333E-3</v>
      </c>
      <c r="J1892" s="2064">
        <v>136</v>
      </c>
      <c r="K1892" s="2065">
        <v>41</v>
      </c>
      <c r="L1892" s="2066">
        <v>205</v>
      </c>
      <c r="M1892" s="2064">
        <v>12</v>
      </c>
      <c r="N1892" s="1919">
        <f t="shared" si="433"/>
        <v>1.0585580163697641</v>
      </c>
      <c r="O1892" s="2067" t="s">
        <v>334</v>
      </c>
      <c r="P1892" s="2068">
        <f>IFERROR(VLOOKUP(F1892,[1]Trainingsarten!$A$9:$N$84,12,FALSE),"")</f>
        <v>268.75</v>
      </c>
      <c r="Q1892" s="2069" t="s">
        <v>14</v>
      </c>
      <c r="R1892" s="2070">
        <f>IFERROR(VLOOKUP(F1892,[1]Trainingsarten!$A$9:$N$84,14,FALSE),"")</f>
        <v>293.25</v>
      </c>
      <c r="S1892" s="1991">
        <f t="shared" si="440"/>
        <v>1.5073529411764706</v>
      </c>
      <c r="T1892" s="1989">
        <f t="shared" si="438"/>
        <v>32.595502447156989</v>
      </c>
      <c r="U1892" s="1989">
        <f t="shared" si="436"/>
        <v>23.842718803214215</v>
      </c>
      <c r="V1892" s="1989">
        <f t="shared" si="437"/>
        <v>-7.7705043248946097</v>
      </c>
      <c r="W1892" s="2071">
        <f t="shared" si="435"/>
        <v>1.3671050988850659</v>
      </c>
      <c r="X1892" s="1987"/>
      <c r="Y1892" s="1988"/>
      <c r="AA1892" s="1990"/>
      <c r="AB1892" s="1991"/>
    </row>
    <row r="1893" spans="1:28" x14ac:dyDescent="0.2">
      <c r="A1893" s="2173" t="s">
        <v>336</v>
      </c>
      <c r="B1893" s="2176">
        <f>IFERROR(AVERAGE(N1889:N1895),"")</f>
        <v>1.0587070635645925</v>
      </c>
      <c r="C1893" s="2060">
        <v>44981</v>
      </c>
      <c r="D1893" s="1989">
        <v>26</v>
      </c>
      <c r="E1893" s="2335" t="s">
        <v>288</v>
      </c>
      <c r="F1893" s="2108" t="s">
        <v>323</v>
      </c>
      <c r="G1893" s="2061">
        <v>2.6944444444444441E-2</v>
      </c>
      <c r="H1893" s="2062">
        <v>6.41</v>
      </c>
      <c r="I1893" s="2063">
        <f t="shared" si="439"/>
        <v>4.2035014733922682E-3</v>
      </c>
      <c r="J1893" s="2064">
        <v>132</v>
      </c>
      <c r="K1893" s="2065">
        <v>40</v>
      </c>
      <c r="L1893" s="2066">
        <v>193</v>
      </c>
      <c r="M1893" s="2064">
        <v>14</v>
      </c>
      <c r="N1893" s="1919">
        <f t="shared" si="433"/>
        <v>1.0461825040165784</v>
      </c>
      <c r="O1893" s="2067" t="s">
        <v>340</v>
      </c>
      <c r="P1893" s="2068">
        <f>IFERROR(VLOOKUP(F1893,[1]Trainingsarten!$A$9:$N$84,12,FALSE),"")</f>
        <v>205</v>
      </c>
      <c r="Q1893" s="2069" t="s">
        <v>14</v>
      </c>
      <c r="R1893" s="2070">
        <f>IFERROR(VLOOKUP(F1893,[1]Trainingsarten!$A$9:$N$84,14,FALSE),"")</f>
        <v>224.4</v>
      </c>
      <c r="S1893" s="1991">
        <f t="shared" si="440"/>
        <v>1.4621212121212122</v>
      </c>
      <c r="T1893" s="1989">
        <f t="shared" si="438"/>
        <v>33.653287811848848</v>
      </c>
      <c r="U1893" s="1989">
        <f t="shared" si="436"/>
        <v>24.227415974566256</v>
      </c>
      <c r="V1893" s="1989">
        <f t="shared" si="437"/>
        <v>-8.7527836439427738</v>
      </c>
      <c r="W1893" s="2071">
        <f t="shared" si="435"/>
        <v>1.3890580756601445</v>
      </c>
      <c r="X1893" s="1987"/>
      <c r="Y1893" s="1988"/>
      <c r="AA1893" s="1990"/>
      <c r="AB1893" s="1991"/>
    </row>
    <row r="1894" spans="1:28" x14ac:dyDescent="0.2">
      <c r="A1894" s="2173" t="s">
        <v>337</v>
      </c>
      <c r="B1894" s="2175">
        <f>IFERROR(AVERAGE(S1889:S1895),"")</f>
        <v>1.5199895415674252</v>
      </c>
      <c r="C1894" s="2060">
        <v>44982</v>
      </c>
      <c r="D1894" s="1989">
        <v>27</v>
      </c>
      <c r="E1894" s="2335" t="s">
        <v>288</v>
      </c>
      <c r="F1894" s="2108" t="s">
        <v>283</v>
      </c>
      <c r="G1894" s="2061">
        <v>4.9062500000000002E-2</v>
      </c>
      <c r="H1894" s="2062">
        <v>11.7</v>
      </c>
      <c r="I1894" s="2063">
        <f t="shared" si="439"/>
        <v>4.1933760683760691E-3</v>
      </c>
      <c r="J1894" s="2064">
        <v>131</v>
      </c>
      <c r="K1894" s="2065">
        <v>80</v>
      </c>
      <c r="L1894" s="2066">
        <v>199</v>
      </c>
      <c r="M1894" s="2064">
        <v>45</v>
      </c>
      <c r="N1894" s="1919">
        <f t="shared" si="433"/>
        <v>1.0761079219288177</v>
      </c>
      <c r="O1894" s="2067" t="s">
        <v>329</v>
      </c>
      <c r="P1894" s="2068">
        <f>IFERROR(VLOOKUP(F1894,[1]Trainingsarten!$A$9:$N$84,12,FALSE),"")</f>
        <v>205</v>
      </c>
      <c r="Q1894" s="2069" t="s">
        <v>14</v>
      </c>
      <c r="R1894" s="2070">
        <f>IFERROR(VLOOKUP(F1894,[1]Trainingsarten!$A$9:$N$84,14,FALSE),"")</f>
        <v>224.4</v>
      </c>
      <c r="S1894" s="1991">
        <f t="shared" si="440"/>
        <v>1.5190839694656488</v>
      </c>
      <c r="T1894" s="1989">
        <f t="shared" si="438"/>
        <v>40.274246695870438</v>
      </c>
      <c r="U1894" s="1989">
        <f t="shared" si="436"/>
        <v>25.555334641838488</v>
      </c>
      <c r="V1894" s="1989">
        <f t="shared" si="437"/>
        <v>-9.4258718372825925</v>
      </c>
      <c r="W1894" s="2071">
        <f t="shared" si="435"/>
        <v>1.5759624070793639</v>
      </c>
      <c r="X1894" s="1987"/>
      <c r="Y1894" s="1988"/>
      <c r="AA1894" s="1990"/>
      <c r="AB1894" s="1991"/>
    </row>
    <row r="1895" spans="1:28" ht="16" thickBot="1" x14ac:dyDescent="0.25">
      <c r="A1895" s="2177" t="s">
        <v>11</v>
      </c>
      <c r="B1895" s="2178">
        <f>IFERROR(SUM(M1889:M1895),"")</f>
        <v>100</v>
      </c>
      <c r="C1895" s="2160">
        <v>44983</v>
      </c>
      <c r="D1895" s="1734"/>
      <c r="E1895" s="2317"/>
      <c r="F1895" s="2111"/>
      <c r="G1895" s="2161"/>
      <c r="H1895" s="2162" t="str">
        <f>IFERROR(VLOOKUP(F1895,[1]Trainingsarten!$A$9:$K$84,10,FALSE),"")</f>
        <v/>
      </c>
      <c r="I1895" s="2163" t="str">
        <f t="shared" si="439"/>
        <v/>
      </c>
      <c r="J1895" s="1024"/>
      <c r="K1895" s="2164" t="str">
        <f>IFERROR(VLOOKUP(F1895,[1]Trainingsarten!$A$9:$K$84,11,FALSE),"0")</f>
        <v>0</v>
      </c>
      <c r="L1895" s="1028"/>
      <c r="M1895" s="1024"/>
      <c r="N1895" s="2165" t="str">
        <f t="shared" si="433"/>
        <v/>
      </c>
      <c r="O1895" s="2166"/>
      <c r="P1895" s="2167" t="str">
        <f>IFERROR(VLOOKUP(F1895,[1]Trainingsarten!$A$9:$N$84,12,FALSE),"")</f>
        <v/>
      </c>
      <c r="Q1895" s="2168" t="s">
        <v>14</v>
      </c>
      <c r="R1895" s="2169" t="str">
        <f>IFERROR(VLOOKUP(F1895,[1]Trainingsarten!$A$9:$N$84,14,FALSE),"")</f>
        <v/>
      </c>
      <c r="S1895" s="5" t="str">
        <f t="shared" si="440"/>
        <v/>
      </c>
      <c r="T1895" s="1734">
        <f t="shared" si="438"/>
        <v>34.520782882174665</v>
      </c>
      <c r="U1895" s="1734">
        <f t="shared" si="436"/>
        <v>24.946874293223285</v>
      </c>
      <c r="V1895" s="1734">
        <f t="shared" si="437"/>
        <v>-14.71891205403195</v>
      </c>
      <c r="W1895" s="2049">
        <f t="shared" si="435"/>
        <v>1.3837718696306611</v>
      </c>
      <c r="X1895" s="1987"/>
      <c r="Y1895" s="1988"/>
      <c r="AA1895" s="1990"/>
      <c r="AB1895" s="1991"/>
    </row>
    <row r="1896" spans="1:28" ht="16" thickBot="1" x14ac:dyDescent="0.25">
      <c r="A1896" s="2500">
        <f>WEEKNUM(C1896,1)</f>
        <v>9</v>
      </c>
      <c r="B1896" s="2501"/>
      <c r="C1896" s="2050">
        <v>44984</v>
      </c>
      <c r="D1896" s="1843">
        <v>28</v>
      </c>
      <c r="E1896" s="2322" t="s">
        <v>40</v>
      </c>
      <c r="F1896" s="2110" t="s">
        <v>323</v>
      </c>
      <c r="G1896" s="2052">
        <v>2.8993055555555553E-2</v>
      </c>
      <c r="H1896" s="2053">
        <v>7.24</v>
      </c>
      <c r="I1896" s="2054">
        <f t="shared" si="439"/>
        <v>4.0045656844689987E-3</v>
      </c>
      <c r="J1896" s="2055">
        <v>133</v>
      </c>
      <c r="K1896" s="2056">
        <v>47</v>
      </c>
      <c r="L1896" s="2057">
        <v>205</v>
      </c>
      <c r="M1896" s="2055">
        <v>21</v>
      </c>
      <c r="N1896" s="1852">
        <f t="shared" si="433"/>
        <v>1.0586398119897749</v>
      </c>
      <c r="O1896" s="2058" t="s">
        <v>340</v>
      </c>
      <c r="P1896" s="1854">
        <f>IFERROR(VLOOKUP(F1896,[1]Trainingsarten!$A$9:$N$84,12,FALSE),"")</f>
        <v>205</v>
      </c>
      <c r="Q1896" s="1855" t="s">
        <v>14</v>
      </c>
      <c r="R1896" s="2059">
        <f>IFERROR(VLOOKUP(F1896,[1]Trainingsarten!$A$9:$N$84,14,FALSE),"")</f>
        <v>224.4</v>
      </c>
      <c r="S1896" s="1856">
        <f t="shared" si="440"/>
        <v>1.5413533834586466</v>
      </c>
      <c r="T1896" s="1843">
        <f t="shared" si="438"/>
        <v>36.303528184721138</v>
      </c>
      <c r="U1896" s="1843">
        <f t="shared" si="436"/>
        <v>25.471948714813205</v>
      </c>
      <c r="V1896" s="1843">
        <f t="shared" si="437"/>
        <v>-9.5739085889513795</v>
      </c>
      <c r="W1896" s="2042">
        <f t="shared" si="435"/>
        <v>1.4252356029442235</v>
      </c>
      <c r="X1896" s="1987"/>
      <c r="Y1896" s="1988"/>
      <c r="AA1896" s="1990"/>
      <c r="AB1896" s="1991"/>
    </row>
    <row r="1897" spans="1:28" x14ac:dyDescent="0.2">
      <c r="A1897" s="2170" t="s">
        <v>26</v>
      </c>
      <c r="B1897" s="2171">
        <f>SUM(H1896:H1902)</f>
        <v>40.75</v>
      </c>
      <c r="C1897" s="2060">
        <v>44985</v>
      </c>
      <c r="D1897" s="1989">
        <v>29</v>
      </c>
      <c r="E1897" s="2335" t="s">
        <v>40</v>
      </c>
      <c r="F1897" s="2108" t="s">
        <v>341</v>
      </c>
      <c r="G1897" s="2061">
        <v>3.5439814814814813E-2</v>
      </c>
      <c r="H1897" s="2062">
        <v>9.0399999999999991</v>
      </c>
      <c r="I1897" s="2063">
        <f t="shared" si="439"/>
        <v>3.9203334972140284E-3</v>
      </c>
      <c r="J1897" s="2064">
        <v>137</v>
      </c>
      <c r="K1897" s="2065">
        <v>65</v>
      </c>
      <c r="L1897" s="2066">
        <v>209</v>
      </c>
      <c r="M1897" s="2064">
        <v>15</v>
      </c>
      <c r="N1897" s="1919">
        <f t="shared" si="433"/>
        <v>1.0565942411834632</v>
      </c>
      <c r="O1897" s="2067" t="s">
        <v>311</v>
      </c>
      <c r="P1897" s="2068" t="str">
        <f>IFERROR(VLOOKUP(F1897,[1]Trainingsarten!$A$9:$N$84,12,FALSE),"")</f>
        <v/>
      </c>
      <c r="Q1897" s="2069" t="s">
        <v>14</v>
      </c>
      <c r="R1897" s="2070" t="str">
        <f>IFERROR(VLOOKUP(F1897,[1]Trainingsarten!$A$9:$N$84,14,FALSE),"")</f>
        <v/>
      </c>
      <c r="S1897" s="1991">
        <f t="shared" si="440"/>
        <v>1.5255474452554745</v>
      </c>
      <c r="T1897" s="1989">
        <f t="shared" si="438"/>
        <v>40.403024158332407</v>
      </c>
      <c r="U1897" s="1989">
        <f t="shared" si="436"/>
        <v>26.413092793031939</v>
      </c>
      <c r="V1897" s="1989">
        <f t="shared" si="437"/>
        <v>-10.831579469907933</v>
      </c>
      <c r="W1897" s="2071">
        <f t="shared" si="435"/>
        <v>1.5296589640192066</v>
      </c>
      <c r="X1897" s="1987"/>
      <c r="Y1897" s="1988"/>
      <c r="AA1897" s="1990"/>
      <c r="AB1897" s="1991"/>
    </row>
    <row r="1898" spans="1:28" x14ac:dyDescent="0.2">
      <c r="A1898" s="2173" t="s">
        <v>9</v>
      </c>
      <c r="B1898" s="2174">
        <f>SUM(K1896:K1902)</f>
        <v>283</v>
      </c>
      <c r="C1898" s="2060">
        <v>44986</v>
      </c>
      <c r="D1898" s="1989"/>
      <c r="E1898" s="2335"/>
      <c r="F1898" s="2108"/>
      <c r="G1898" s="2061"/>
      <c r="H1898" s="2062" t="str">
        <f>IFERROR(VLOOKUP(F1898,[1]Trainingsarten!$A$9:$K$84,10,FALSE),"")</f>
        <v/>
      </c>
      <c r="I1898" s="2063" t="str">
        <f t="shared" si="439"/>
        <v/>
      </c>
      <c r="J1898" s="2064"/>
      <c r="K1898" s="2065" t="str">
        <f>IFERROR(VLOOKUP(F1898,[1]Trainingsarten!$A$9:$K$84,11,FALSE),"0")</f>
        <v>0</v>
      </c>
      <c r="L1898" s="2066"/>
      <c r="M1898" s="2064"/>
      <c r="N1898" s="1919" t="str">
        <f t="shared" si="433"/>
        <v/>
      </c>
      <c r="O1898" s="2067"/>
      <c r="P1898" s="2068" t="str">
        <f>IFERROR(VLOOKUP(F1898,[1]Trainingsarten!$A$9:$N$84,12,FALSE),"")</f>
        <v/>
      </c>
      <c r="Q1898" s="2069" t="s">
        <v>14</v>
      </c>
      <c r="R1898" s="2070" t="str">
        <f>IFERROR(VLOOKUP(F1898,[1]Trainingsarten!$A$9:$N$84,14,FALSE),"")</f>
        <v/>
      </c>
      <c r="S1898" s="1991" t="str">
        <f t="shared" si="440"/>
        <v/>
      </c>
      <c r="T1898" s="1989">
        <f t="shared" si="438"/>
        <v>34.631163564284918</v>
      </c>
      <c r="U1898" s="1989">
        <f t="shared" si="436"/>
        <v>25.784209631293084</v>
      </c>
      <c r="V1898" s="1989">
        <f t="shared" si="437"/>
        <v>-13.989931365300468</v>
      </c>
      <c r="W1898" s="2071">
        <f t="shared" si="435"/>
        <v>1.3431151879193033</v>
      </c>
      <c r="X1898" s="1987"/>
      <c r="Y1898" s="1988"/>
      <c r="AA1898" s="1990"/>
      <c r="AB1898" s="1991"/>
    </row>
    <row r="1899" spans="1:28" x14ac:dyDescent="0.2">
      <c r="A1899" s="2173" t="s">
        <v>27</v>
      </c>
      <c r="B1899" s="2175">
        <f>AVERAGE(W1896:W1902)</f>
        <v>1.4039225372728428</v>
      </c>
      <c r="C1899" s="2060">
        <v>44987</v>
      </c>
      <c r="D1899" s="1989">
        <v>30</v>
      </c>
      <c r="E1899" s="2335" t="s">
        <v>40</v>
      </c>
      <c r="F1899" s="2108" t="s">
        <v>338</v>
      </c>
      <c r="G1899" s="2061">
        <v>2.8437500000000001E-2</v>
      </c>
      <c r="H1899" s="2062">
        <v>7.46</v>
      </c>
      <c r="I1899" s="2063">
        <f t="shared" si="439"/>
        <v>3.8119973190348525E-3</v>
      </c>
      <c r="J1899" s="2064">
        <v>134</v>
      </c>
      <c r="K1899" s="2065">
        <v>54</v>
      </c>
      <c r="L1899" s="2066">
        <v>222</v>
      </c>
      <c r="M1899" s="2064">
        <v>21</v>
      </c>
      <c r="N1899" s="1919">
        <f t="shared" si="433"/>
        <v>1.0913008683125927</v>
      </c>
      <c r="O1899" s="2067" t="s">
        <v>334</v>
      </c>
      <c r="P1899" s="2068">
        <f>IFERROR(VLOOKUP(F1899,[1]Trainingsarten!$A$9:$N$84,12,FALSE),"")</f>
        <v>268.75</v>
      </c>
      <c r="Q1899" s="2069" t="s">
        <v>14</v>
      </c>
      <c r="R1899" s="2070">
        <f>IFERROR(VLOOKUP(F1899,[1]Trainingsarten!$A$9:$N$84,14,FALSE),"")</f>
        <v>293.25</v>
      </c>
      <c r="S1899" s="1991">
        <f t="shared" si="440"/>
        <v>1.6567164179104477</v>
      </c>
      <c r="T1899" s="1989">
        <f t="shared" si="438"/>
        <v>37.398140197958504</v>
      </c>
      <c r="U1899" s="1989">
        <f t="shared" si="436"/>
        <v>26.456014163881346</v>
      </c>
      <c r="V1899" s="1989">
        <f t="shared" si="437"/>
        <v>-8.8469539329918341</v>
      </c>
      <c r="W1899" s="2071">
        <f t="shared" si="435"/>
        <v>1.4135969222837703</v>
      </c>
      <c r="X1899" s="1987"/>
      <c r="Y1899" s="1988"/>
      <c r="AA1899" s="1990"/>
      <c r="AB1899" s="1991"/>
    </row>
    <row r="1900" spans="1:28" x14ac:dyDescent="0.2">
      <c r="A1900" s="2173" t="s">
        <v>336</v>
      </c>
      <c r="B1900" s="2176">
        <f>IFERROR(AVERAGE(N1896:N1902),"")</f>
        <v>1.0754826107243012</v>
      </c>
      <c r="C1900" s="2060">
        <v>44988</v>
      </c>
      <c r="D1900" s="1989">
        <v>31</v>
      </c>
      <c r="E1900" s="2335" t="s">
        <v>40</v>
      </c>
      <c r="F1900" s="2108" t="s">
        <v>323</v>
      </c>
      <c r="G1900" s="2061">
        <v>2.7939814814814817E-2</v>
      </c>
      <c r="H1900" s="2062">
        <v>7.14</v>
      </c>
      <c r="I1900" s="2063">
        <f t="shared" si="439"/>
        <v>3.9131393298059971E-3</v>
      </c>
      <c r="J1900" s="2064">
        <v>129</v>
      </c>
      <c r="K1900" s="2065">
        <v>48</v>
      </c>
      <c r="L1900" s="2066">
        <v>212</v>
      </c>
      <c r="M1900" s="2064">
        <v>17</v>
      </c>
      <c r="N1900" s="1919">
        <f t="shared" si="433"/>
        <v>1.0697938877043356</v>
      </c>
      <c r="O1900" s="2067" t="s">
        <v>340</v>
      </c>
      <c r="P1900" s="2068">
        <f>IFERROR(VLOOKUP(F1900,[1]Trainingsarten!$A$9:$N$84,12,FALSE),"")</f>
        <v>205</v>
      </c>
      <c r="Q1900" s="2069" t="s">
        <v>14</v>
      </c>
      <c r="R1900" s="2070">
        <f>IFERROR(VLOOKUP(F1900,[1]Trainingsarten!$A$9:$N$84,14,FALSE),"")</f>
        <v>224.4</v>
      </c>
      <c r="S1900" s="1991">
        <f t="shared" si="440"/>
        <v>1.6434108527131783</v>
      </c>
      <c r="T1900" s="1989">
        <f t="shared" si="438"/>
        <v>38.912691598250149</v>
      </c>
      <c r="U1900" s="1989">
        <f t="shared" si="436"/>
        <v>26.968966207598456</v>
      </c>
      <c r="V1900" s="1989">
        <f t="shared" si="437"/>
        <v>-10.942126034077159</v>
      </c>
      <c r="W1900" s="2071">
        <f t="shared" si="435"/>
        <v>1.4428692334260322</v>
      </c>
      <c r="X1900" s="1987"/>
      <c r="Y1900" s="1988"/>
      <c r="AA1900" s="1990"/>
      <c r="AB1900" s="1991"/>
    </row>
    <row r="1901" spans="1:28" x14ac:dyDescent="0.2">
      <c r="A1901" s="2173" t="s">
        <v>337</v>
      </c>
      <c r="B1901" s="2175">
        <f>IFERROR(AVERAGE(S1896:S1902),"")</f>
        <v>1.6057133121752418</v>
      </c>
      <c r="C1901" s="2060">
        <v>44989</v>
      </c>
      <c r="D1901" s="1989"/>
      <c r="E1901" s="2335"/>
      <c r="F1901" s="2108"/>
      <c r="G1901" s="2061"/>
      <c r="H1901" s="2062" t="str">
        <f>IFERROR(VLOOKUP(F1901,[1]Trainingsarten!$A$9:$K$84,10,FALSE),"")</f>
        <v/>
      </c>
      <c r="I1901" s="2063" t="str">
        <f t="shared" si="439"/>
        <v/>
      </c>
      <c r="J1901" s="2064"/>
      <c r="K1901" s="2065" t="str">
        <f>IFERROR(VLOOKUP(F1901,[1]Trainingsarten!$A$9:$K$84,11,FALSE),"0")</f>
        <v>0</v>
      </c>
      <c r="L1901" s="2066"/>
      <c r="M1901" s="2064"/>
      <c r="N1901" s="1919" t="str">
        <f t="shared" si="433"/>
        <v/>
      </c>
      <c r="O1901" s="2067"/>
      <c r="P1901" s="2068" t="str">
        <f>IFERROR(VLOOKUP(F1901,[1]Trainingsarten!$A$9:$N$84,12,FALSE),"")</f>
        <v/>
      </c>
      <c r="Q1901" s="2069" t="s">
        <v>14</v>
      </c>
      <c r="R1901" s="2070" t="str">
        <f>IFERROR(VLOOKUP(F1901,[1]Trainingsarten!$A$9:$N$84,14,FALSE),"")</f>
        <v/>
      </c>
      <c r="S1901" s="1991" t="str">
        <f t="shared" si="440"/>
        <v/>
      </c>
      <c r="T1901" s="1989">
        <f t="shared" si="438"/>
        <v>33.353735655642986</v>
      </c>
      <c r="U1901" s="1989">
        <f t="shared" si="436"/>
        <v>26.326847964560397</v>
      </c>
      <c r="V1901" s="1989">
        <f t="shared" si="437"/>
        <v>-11.943725390651693</v>
      </c>
      <c r="W1901" s="2071">
        <f t="shared" si="435"/>
        <v>1.2669095708131015</v>
      </c>
      <c r="X1901" s="1987"/>
      <c r="Y1901" s="1988"/>
      <c r="AA1901" s="1990"/>
      <c r="AB1901" s="1991"/>
    </row>
    <row r="1902" spans="1:28" ht="16" thickBot="1" x14ac:dyDescent="0.25">
      <c r="A1902" s="2177" t="s">
        <v>11</v>
      </c>
      <c r="B1902" s="2178">
        <f>IFERROR(SUM(M1896:M1902),"")</f>
        <v>97</v>
      </c>
      <c r="C1902" s="2160">
        <v>44990</v>
      </c>
      <c r="D1902" s="1734">
        <v>32</v>
      </c>
      <c r="E1902" s="2317" t="s">
        <v>40</v>
      </c>
      <c r="F1902" s="2111" t="s">
        <v>283</v>
      </c>
      <c r="G1902" s="2161">
        <v>3.9016203703703699E-2</v>
      </c>
      <c r="H1902" s="2162">
        <v>9.8699999999999992</v>
      </c>
      <c r="I1902" s="2163">
        <f t="shared" si="439"/>
        <v>3.9530094937896354E-3</v>
      </c>
      <c r="J1902" s="1024">
        <v>130</v>
      </c>
      <c r="K1902" s="2164">
        <v>69</v>
      </c>
      <c r="L1902" s="1028">
        <v>216</v>
      </c>
      <c r="M1902" s="1024">
        <v>23</v>
      </c>
      <c r="N1902" s="2165">
        <f t="shared" ref="N1902:N1965" si="441">IFERROR((L1902/67)/(1/(I1902*24)/3.6),"")</f>
        <v>1.1010842444313389</v>
      </c>
      <c r="O1902" s="2166" t="s">
        <v>329</v>
      </c>
      <c r="P1902" s="2167">
        <f>IFERROR(VLOOKUP(F1902,[1]Trainingsarten!$A$9:$N$84,12,FALSE),"")</f>
        <v>205</v>
      </c>
      <c r="Q1902" s="2168" t="s">
        <v>14</v>
      </c>
      <c r="R1902" s="2169">
        <f>IFERROR(VLOOKUP(F1902,[1]Trainingsarten!$A$9:$N$84,14,FALSE),"")</f>
        <v>224.4</v>
      </c>
      <c r="S1902" s="5">
        <f t="shared" si="440"/>
        <v>1.6615384615384616</v>
      </c>
      <c r="T1902" s="1734">
        <f t="shared" si="438"/>
        <v>38.446059133408276</v>
      </c>
      <c r="U1902" s="1734">
        <f t="shared" si="436"/>
        <v>27.342875393975625</v>
      </c>
      <c r="V1902" s="1734">
        <f t="shared" si="437"/>
        <v>-7.0268876910825888</v>
      </c>
      <c r="W1902" s="2049">
        <f t="shared" si="435"/>
        <v>1.4060722795042611</v>
      </c>
      <c r="X1902" s="1987"/>
      <c r="Y1902" s="1988"/>
      <c r="AA1902" s="1990"/>
      <c r="AB1902" s="1991"/>
    </row>
    <row r="1903" spans="1:28" ht="16" thickBot="1" x14ac:dyDescent="0.25">
      <c r="A1903" s="2500">
        <f>WEEKNUM(C1903,1)</f>
        <v>10</v>
      </c>
      <c r="B1903" s="2501"/>
      <c r="C1903" s="2050">
        <v>44991</v>
      </c>
      <c r="D1903" s="1843"/>
      <c r="E1903" s="2322"/>
      <c r="F1903" s="2110"/>
      <c r="G1903" s="2052"/>
      <c r="H1903" s="2053" t="str">
        <f>IFERROR(VLOOKUP(F1903,[1]Trainingsarten!$A$9:$K$84,10,FALSE),"")</f>
        <v/>
      </c>
      <c r="I1903" s="2054" t="str">
        <f t="shared" si="439"/>
        <v/>
      </c>
      <c r="J1903" s="2055"/>
      <c r="K1903" s="2056" t="str">
        <f>IFERROR(VLOOKUP(F1903,[1]Trainingsarten!$A$9:$K$84,11,FALSE),"0")</f>
        <v>0</v>
      </c>
      <c r="L1903" s="2057"/>
      <c r="M1903" s="2055"/>
      <c r="N1903" s="1852" t="str">
        <f t="shared" si="441"/>
        <v/>
      </c>
      <c r="O1903" s="2058"/>
      <c r="P1903" s="1854" t="str">
        <f>IFERROR(VLOOKUP(F1903,[1]Trainingsarten!$A$9:$N$84,12,FALSE),"")</f>
        <v/>
      </c>
      <c r="Q1903" s="1855" t="s">
        <v>14</v>
      </c>
      <c r="R1903" s="2059" t="str">
        <f>IFERROR(VLOOKUP(F1903,[1]Trainingsarten!$A$9:$N$84,14,FALSE),"")</f>
        <v/>
      </c>
      <c r="S1903" s="1856" t="str">
        <f t="shared" si="440"/>
        <v/>
      </c>
      <c r="T1903" s="1843">
        <f t="shared" si="438"/>
        <v>32.953764971492809</v>
      </c>
      <c r="U1903" s="1843">
        <f t="shared" si="436"/>
        <v>26.691854551261919</v>
      </c>
      <c r="V1903" s="1843">
        <f t="shared" si="437"/>
        <v>-11.103183739432652</v>
      </c>
      <c r="W1903" s="2042">
        <f t="shared" si="435"/>
        <v>1.2346000502964243</v>
      </c>
      <c r="X1903" s="1987"/>
      <c r="Y1903" s="1988"/>
      <c r="AA1903" s="1990"/>
      <c r="AB1903" s="1991"/>
    </row>
    <row r="1904" spans="1:28" x14ac:dyDescent="0.2">
      <c r="A1904" s="2170" t="s">
        <v>26</v>
      </c>
      <c r="B1904" s="2171">
        <f>SUM(H1903:H1909)</f>
        <v>15.24</v>
      </c>
      <c r="C1904" s="2060">
        <v>44992</v>
      </c>
      <c r="D1904" s="1989">
        <v>33</v>
      </c>
      <c r="E1904" s="2335" t="s">
        <v>40</v>
      </c>
      <c r="F1904" s="2108" t="s">
        <v>323</v>
      </c>
      <c r="G1904" s="2098">
        <v>2.7870370370370368E-2</v>
      </c>
      <c r="H1904" s="2099">
        <v>7.32</v>
      </c>
      <c r="I1904" s="2100">
        <f t="shared" si="439"/>
        <v>3.8074276462254598E-3</v>
      </c>
      <c r="J1904" s="545">
        <v>138</v>
      </c>
      <c r="K1904" s="2101">
        <v>53</v>
      </c>
      <c r="L1904" s="2102">
        <v>223</v>
      </c>
      <c r="M1904" s="545">
        <v>19</v>
      </c>
      <c r="N1904" s="1919">
        <f t="shared" si="441"/>
        <v>1.0949025364978384</v>
      </c>
      <c r="O1904" s="2067" t="s">
        <v>334</v>
      </c>
      <c r="P1904" s="2068">
        <f>IFERROR(VLOOKUP(F1904,[1]Trainingsarten!$A$9:$N$84,12,FALSE),"")</f>
        <v>205</v>
      </c>
      <c r="Q1904" s="2069" t="s">
        <v>14</v>
      </c>
      <c r="R1904" s="2070">
        <f>IFERROR(VLOOKUP(F1904,[1]Trainingsarten!$A$9:$N$84,14,FALSE),"")</f>
        <v>224.4</v>
      </c>
      <c r="S1904" s="1991">
        <f t="shared" si="440"/>
        <v>1.6159420289855073</v>
      </c>
      <c r="T1904" s="1989">
        <f t="shared" si="438"/>
        <v>35.817512832708125</v>
      </c>
      <c r="U1904" s="1989">
        <f t="shared" si="436"/>
        <v>27.318238966708062</v>
      </c>
      <c r="V1904" s="1989">
        <f t="shared" si="437"/>
        <v>-6.2619104202308904</v>
      </c>
      <c r="W1904" s="2071">
        <f t="shared" si="435"/>
        <v>1.3111208550579663</v>
      </c>
      <c r="X1904" s="1987"/>
      <c r="Y1904" s="1988"/>
      <c r="AA1904" s="1990"/>
      <c r="AB1904" s="1991"/>
    </row>
    <row r="1905" spans="1:28" x14ac:dyDescent="0.2">
      <c r="A1905" s="2173" t="s">
        <v>9</v>
      </c>
      <c r="B1905" s="2174">
        <f>SUM(K1903:K1909)</f>
        <v>111</v>
      </c>
      <c r="C1905" s="2060">
        <v>44993</v>
      </c>
      <c r="D1905" s="1989">
        <v>34</v>
      </c>
      <c r="E1905" s="2335" t="s">
        <v>40</v>
      </c>
      <c r="F1905" s="2108" t="s">
        <v>341</v>
      </c>
      <c r="G1905" s="2061">
        <v>2.8611111111111115E-2</v>
      </c>
      <c r="H1905" s="2062">
        <v>7.92</v>
      </c>
      <c r="I1905" s="2063">
        <f t="shared" si="439"/>
        <v>3.6125140291806963E-3</v>
      </c>
      <c r="J1905" s="2064">
        <v>141</v>
      </c>
      <c r="K1905" s="2065">
        <v>58</v>
      </c>
      <c r="L1905" s="2066">
        <v>228</v>
      </c>
      <c r="M1905" s="2064">
        <v>19</v>
      </c>
      <c r="N1905" s="1919">
        <f t="shared" si="441"/>
        <v>1.062143826322931</v>
      </c>
      <c r="O1905" s="2067" t="s">
        <v>311</v>
      </c>
      <c r="P1905" s="2068" t="str">
        <f>IFERROR(VLOOKUP(F1905,[1]Trainingsarten!$A$9:$N$84,12,FALSE),"")</f>
        <v/>
      </c>
      <c r="Q1905" s="2069" t="s">
        <v>14</v>
      </c>
      <c r="R1905" s="2070" t="str">
        <f>IFERROR(VLOOKUP(F1905,[1]Trainingsarten!$A$9:$N$84,14,FALSE),"")</f>
        <v/>
      </c>
      <c r="S1905" s="1991">
        <f t="shared" si="440"/>
        <v>1.6170212765957446</v>
      </c>
      <c r="T1905" s="1989">
        <f t="shared" si="438"/>
        <v>38.986439570892678</v>
      </c>
      <c r="U1905" s="1989">
        <f t="shared" si="436"/>
        <v>28.048757086548346</v>
      </c>
      <c r="V1905" s="1989">
        <f t="shared" si="437"/>
        <v>-8.4992738660000633</v>
      </c>
      <c r="W1905" s="2071">
        <f t="shared" ref="W1905:W1968" si="442">T1905/U1905</f>
        <v>1.3899524834770607</v>
      </c>
      <c r="X1905" s="1987"/>
      <c r="Y1905" s="1988"/>
      <c r="AA1905" s="1990"/>
      <c r="AB1905" s="1991"/>
    </row>
    <row r="1906" spans="1:28" x14ac:dyDescent="0.2">
      <c r="A1906" s="2173" t="s">
        <v>27</v>
      </c>
      <c r="B1906" s="2175">
        <f>AVERAGE(W1903:W1909)</f>
        <v>1.1421196127322073</v>
      </c>
      <c r="C1906" s="2060">
        <v>44994</v>
      </c>
      <c r="D1906" s="1989"/>
      <c r="E1906" s="2335"/>
      <c r="F1906" s="2108"/>
      <c r="G1906" s="2061"/>
      <c r="H1906" s="2062" t="str">
        <f>IFERROR(VLOOKUP(F1906,[1]Trainingsarten!$A$9:$K$84,10,FALSE),"")</f>
        <v/>
      </c>
      <c r="I1906" s="2063" t="str">
        <f t="shared" si="439"/>
        <v/>
      </c>
      <c r="J1906" s="2064"/>
      <c r="K1906" s="2065" t="str">
        <f>IFERROR(VLOOKUP(F1906,[1]Trainingsarten!$A$9:$K$84,11,FALSE),"0")</f>
        <v>0</v>
      </c>
      <c r="L1906" s="2066"/>
      <c r="M1906" s="2064"/>
      <c r="N1906" s="1919" t="str">
        <f t="shared" si="441"/>
        <v/>
      </c>
      <c r="O1906" s="2067"/>
      <c r="P1906" s="2068" t="str">
        <f>IFERROR(VLOOKUP(F1906,[1]Trainingsarten!$A$9:$N$84,12,FALSE),"")</f>
        <v/>
      </c>
      <c r="Q1906" s="2069" t="s">
        <v>14</v>
      </c>
      <c r="R1906" s="2070" t="str">
        <f>IFERROR(VLOOKUP(F1906,[1]Trainingsarten!$A$9:$N$84,14,FALSE),"")</f>
        <v/>
      </c>
      <c r="S1906" s="1991" t="str">
        <f t="shared" si="440"/>
        <v/>
      </c>
      <c r="T1906" s="1989">
        <f t="shared" si="438"/>
        <v>33.416948203622297</v>
      </c>
      <c r="U1906" s="1989">
        <f t="shared" si="436"/>
        <v>27.380929536868624</v>
      </c>
      <c r="V1906" s="1989">
        <f t="shared" si="437"/>
        <v>-10.937682484344332</v>
      </c>
      <c r="W1906" s="2071">
        <f t="shared" si="442"/>
        <v>1.2204460830530288</v>
      </c>
      <c r="X1906" s="1987"/>
      <c r="Y1906" s="1988"/>
      <c r="AA1906" s="1990"/>
      <c r="AB1906" s="1991"/>
    </row>
    <row r="1907" spans="1:28" x14ac:dyDescent="0.2">
      <c r="A1907" s="2173" t="s">
        <v>336</v>
      </c>
      <c r="B1907" s="2176">
        <f>IFERROR(AVERAGE(N1903:N1909),"")</f>
        <v>1.0785231814103846</v>
      </c>
      <c r="C1907" s="2060">
        <v>44995</v>
      </c>
      <c r="D1907" s="1989"/>
      <c r="E1907" s="2335"/>
      <c r="F1907" s="2108"/>
      <c r="G1907" s="2061"/>
      <c r="H1907" s="2062" t="str">
        <f>IFERROR(VLOOKUP(F1907,[1]Trainingsarten!$A$9:$K$84,10,FALSE),"")</f>
        <v/>
      </c>
      <c r="I1907" s="2063" t="str">
        <f t="shared" si="439"/>
        <v/>
      </c>
      <c r="J1907" s="2064"/>
      <c r="K1907" s="2065" t="str">
        <f>IFERROR(VLOOKUP(F1907,[1]Trainingsarten!$A$9:$K$84,11,FALSE),"0")</f>
        <v>0</v>
      </c>
      <c r="L1907" s="2066"/>
      <c r="M1907" s="2064"/>
      <c r="N1907" s="1919" t="str">
        <f t="shared" si="441"/>
        <v/>
      </c>
      <c r="O1907" s="2067"/>
      <c r="P1907" s="2068" t="str">
        <f>IFERROR(VLOOKUP(F1907,[1]Trainingsarten!$A$9:$N$84,12,FALSE),"")</f>
        <v/>
      </c>
      <c r="Q1907" s="2069" t="s">
        <v>14</v>
      </c>
      <c r="R1907" s="2070" t="str">
        <f>IFERROR(VLOOKUP(F1907,[1]Trainingsarten!$A$9:$N$84,14,FALSE),"")</f>
        <v/>
      </c>
      <c r="S1907" s="1991" t="str">
        <f t="shared" si="440"/>
        <v/>
      </c>
      <c r="T1907" s="1989">
        <f t="shared" si="438"/>
        <v>28.643098460247685</v>
      </c>
      <c r="U1907" s="1989">
        <f t="shared" si="436"/>
        <v>26.729002643133658</v>
      </c>
      <c r="V1907" s="1989">
        <f t="shared" si="437"/>
        <v>-6.036018666753673</v>
      </c>
      <c r="W1907" s="2071">
        <f t="shared" si="442"/>
        <v>1.0716111948758302</v>
      </c>
      <c r="X1907" s="1987"/>
      <c r="Y1907" s="1988"/>
      <c r="AA1907" s="1990"/>
      <c r="AB1907" s="1991"/>
    </row>
    <row r="1908" spans="1:28" x14ac:dyDescent="0.2">
      <c r="A1908" s="2173" t="s">
        <v>337</v>
      </c>
      <c r="B1908" s="2175">
        <f>IFERROR(AVERAGE(S1903:S1909),"")</f>
        <v>1.6164816527906258</v>
      </c>
      <c r="C1908" s="2060">
        <v>44996</v>
      </c>
      <c r="D1908" s="1989"/>
      <c r="E1908" s="2335"/>
      <c r="F1908" s="2108"/>
      <c r="G1908" s="2061"/>
      <c r="H1908" s="2062" t="str">
        <f>IFERROR(VLOOKUP(F1908,[1]Trainingsarten!$A$9:$K$84,10,FALSE),"")</f>
        <v/>
      </c>
      <c r="I1908" s="2063" t="str">
        <f t="shared" si="439"/>
        <v/>
      </c>
      <c r="J1908" s="2064"/>
      <c r="K1908" s="2065" t="str">
        <f>IFERROR(VLOOKUP(F1908,[1]Trainingsarten!$A$9:$K$84,11,FALSE),"0")</f>
        <v>0</v>
      </c>
      <c r="L1908" s="2066"/>
      <c r="M1908" s="2064"/>
      <c r="N1908" s="1919" t="str">
        <f t="shared" si="441"/>
        <v/>
      </c>
      <c r="O1908" s="2067"/>
      <c r="P1908" s="2068" t="str">
        <f>IFERROR(VLOOKUP(F1908,[1]Trainingsarten!$A$9:$N$84,12,FALSE),"")</f>
        <v/>
      </c>
      <c r="Q1908" s="2069" t="s">
        <v>14</v>
      </c>
      <c r="R1908" s="2070" t="str">
        <f>IFERROR(VLOOKUP(F1908,[1]Trainingsarten!$A$9:$N$84,14,FALSE),"")</f>
        <v/>
      </c>
      <c r="S1908" s="1991" t="str">
        <f t="shared" si="440"/>
        <v/>
      </c>
      <c r="T1908" s="1989">
        <f t="shared" si="438"/>
        <v>24.551227251640874</v>
      </c>
      <c r="U1908" s="1989">
        <f t="shared" si="436"/>
        <v>26.092597818297143</v>
      </c>
      <c r="V1908" s="1989">
        <f t="shared" si="437"/>
        <v>-1.9140958171140277</v>
      </c>
      <c r="W1908" s="2071">
        <f t="shared" si="442"/>
        <v>0.94092690281780222</v>
      </c>
      <c r="X1908" s="1987"/>
      <c r="Y1908" s="1988"/>
      <c r="AA1908" s="1990"/>
      <c r="AB1908" s="1991"/>
    </row>
    <row r="1909" spans="1:28" ht="16" thickBot="1" x14ac:dyDescent="0.25">
      <c r="A1909" s="2177" t="s">
        <v>11</v>
      </c>
      <c r="B1909" s="2178">
        <f>IFERROR(SUM(M1903:M1909),"")</f>
        <v>38</v>
      </c>
      <c r="C1909" s="2160">
        <v>44997</v>
      </c>
      <c r="D1909" s="1734"/>
      <c r="E1909" s="2317"/>
      <c r="F1909" s="2111"/>
      <c r="G1909" s="2161"/>
      <c r="H1909" s="2162" t="str">
        <f>IFERROR(VLOOKUP(F1909,[1]Trainingsarten!$A$9:$K$84,10,FALSE),"")</f>
        <v/>
      </c>
      <c r="I1909" s="2163" t="str">
        <f t="shared" si="439"/>
        <v/>
      </c>
      <c r="J1909" s="1024"/>
      <c r="K1909" s="2164" t="str">
        <f>IFERROR(VLOOKUP(F1909,[1]Trainingsarten!$A$9:$K$84,11,FALSE),"0")</f>
        <v>0</v>
      </c>
      <c r="L1909" s="1028"/>
      <c r="M1909" s="1024"/>
      <c r="N1909" s="2165" t="str">
        <f t="shared" si="441"/>
        <v/>
      </c>
      <c r="O1909" s="2166"/>
      <c r="P1909" s="2167" t="str">
        <f>IFERROR(VLOOKUP(F1909,[1]Trainingsarten!$A$9:$N$84,12,FALSE),"")</f>
        <v/>
      </c>
      <c r="Q1909" s="2168" t="s">
        <v>14</v>
      </c>
      <c r="R1909" s="2169" t="str">
        <f>IFERROR(VLOOKUP(F1909,[1]Trainingsarten!$A$9:$N$84,14,FALSE),"")</f>
        <v/>
      </c>
      <c r="S1909" s="5" t="str">
        <f t="shared" si="440"/>
        <v/>
      </c>
      <c r="T1909" s="1734">
        <f t="shared" si="438"/>
        <v>21.043909072835035</v>
      </c>
      <c r="U1909" s="1734">
        <f t="shared" si="436"/>
        <v>25.471345489290069</v>
      </c>
      <c r="V1909" s="1734">
        <f t="shared" si="437"/>
        <v>1.5413705666562691</v>
      </c>
      <c r="W1909" s="2049">
        <f t="shared" si="442"/>
        <v>0.82617971954733849</v>
      </c>
      <c r="X1909" s="1987"/>
      <c r="Y1909" s="1988"/>
      <c r="AA1909" s="1990"/>
      <c r="AB1909" s="1991"/>
    </row>
    <row r="1910" spans="1:28" ht="16" thickBot="1" x14ac:dyDescent="0.25">
      <c r="A1910" s="2500">
        <f>WEEKNUM(C1910,1)</f>
        <v>11</v>
      </c>
      <c r="B1910" s="2501"/>
      <c r="C1910" s="2050">
        <v>44998</v>
      </c>
      <c r="D1910" s="1843"/>
      <c r="E1910" s="2322"/>
      <c r="F1910" s="2110"/>
      <c r="G1910" s="2052"/>
      <c r="H1910" s="2053" t="str">
        <f>IFERROR(VLOOKUP(F1910,[1]Trainingsarten!$A$9:$K$84,10,FALSE),"")</f>
        <v/>
      </c>
      <c r="I1910" s="2054" t="str">
        <f t="shared" si="439"/>
        <v/>
      </c>
      <c r="J1910" s="2055"/>
      <c r="K1910" s="2056" t="str">
        <f>IFERROR(VLOOKUP(F1910,[1]Trainingsarten!$A$9:$K$84,11,FALSE),"0")</f>
        <v>0</v>
      </c>
      <c r="L1910" s="2057"/>
      <c r="M1910" s="2055"/>
      <c r="N1910" s="1852" t="str">
        <f t="shared" si="441"/>
        <v/>
      </c>
      <c r="O1910" s="2058"/>
      <c r="P1910" s="1854" t="str">
        <f>IFERROR(VLOOKUP(F1910,[1]Trainingsarten!$A$9:$N$84,12,FALSE),"")</f>
        <v/>
      </c>
      <c r="Q1910" s="1855" t="s">
        <v>14</v>
      </c>
      <c r="R1910" s="2059" t="str">
        <f>IFERROR(VLOOKUP(F1910,[1]Trainingsarten!$A$9:$N$84,14,FALSE),"")</f>
        <v/>
      </c>
      <c r="S1910" s="1856" t="str">
        <f t="shared" si="440"/>
        <v/>
      </c>
      <c r="T1910" s="1843">
        <f t="shared" si="438"/>
        <v>18.037636348144314</v>
      </c>
      <c r="U1910" s="1843">
        <f t="shared" si="436"/>
        <v>24.864884882402212</v>
      </c>
      <c r="V1910" s="1843">
        <f t="shared" si="437"/>
        <v>4.4274364164550342</v>
      </c>
      <c r="W1910" s="2042">
        <f t="shared" si="442"/>
        <v>0.72542609521229717</v>
      </c>
      <c r="X1910" s="1987"/>
      <c r="Y1910" s="1988"/>
      <c r="AA1910" s="1990"/>
      <c r="AB1910" s="1991"/>
    </row>
    <row r="1911" spans="1:28" x14ac:dyDescent="0.2">
      <c r="A1911" s="2170" t="s">
        <v>26</v>
      </c>
      <c r="B1911" s="2171">
        <f>SUM(H1910:H1916)</f>
        <v>0</v>
      </c>
      <c r="C1911" s="2060">
        <v>44999</v>
      </c>
      <c r="D1911" s="1989"/>
      <c r="E1911" s="2335"/>
      <c r="F1911" s="2108"/>
      <c r="G1911" s="2061"/>
      <c r="H1911" s="2062" t="str">
        <f>IFERROR(VLOOKUP(F1911,[1]Trainingsarten!$A$9:$K$84,10,FALSE),"")</f>
        <v/>
      </c>
      <c r="I1911" s="2063" t="str">
        <f t="shared" si="439"/>
        <v/>
      </c>
      <c r="J1911" s="2064"/>
      <c r="K1911" s="2065" t="str">
        <f>IFERROR(VLOOKUP(F1911,[1]Trainingsarten!$A$9:$K$84,11,FALSE),"0")</f>
        <v>0</v>
      </c>
      <c r="L1911" s="2066"/>
      <c r="M1911" s="2064"/>
      <c r="N1911" s="1919" t="str">
        <f t="shared" si="441"/>
        <v/>
      </c>
      <c r="O1911" s="2067"/>
      <c r="P1911" s="2068" t="str">
        <f>IFERROR(VLOOKUP(F1911,[1]Trainingsarten!$A$9:$N$84,12,FALSE),"")</f>
        <v/>
      </c>
      <c r="Q1911" s="2069" t="s">
        <v>14</v>
      </c>
      <c r="R1911" s="2070" t="str">
        <f>IFERROR(VLOOKUP(F1911,[1]Trainingsarten!$A$9:$N$84,14,FALSE),"")</f>
        <v/>
      </c>
      <c r="S1911" s="1991" t="str">
        <f t="shared" si="440"/>
        <v/>
      </c>
      <c r="T1911" s="1989">
        <f t="shared" si="438"/>
        <v>15.46083115555227</v>
      </c>
      <c r="U1911" s="1989">
        <f t="shared" si="436"/>
        <v>24.272863813773586</v>
      </c>
      <c r="V1911" s="1989">
        <f t="shared" si="437"/>
        <v>6.8272485342578975</v>
      </c>
      <c r="W1911" s="2071">
        <f t="shared" si="442"/>
        <v>0.63695949823518783</v>
      </c>
      <c r="X1911" s="1987"/>
      <c r="Y1911" s="1988"/>
      <c r="AA1911" s="1990"/>
      <c r="AB1911" s="1991"/>
    </row>
    <row r="1912" spans="1:28" x14ac:dyDescent="0.2">
      <c r="A1912" s="2173" t="s">
        <v>9</v>
      </c>
      <c r="B1912" s="2174">
        <f>SUM(K1910:K1916)</f>
        <v>0</v>
      </c>
      <c r="C1912" s="2060">
        <v>45000</v>
      </c>
      <c r="D1912" s="1989"/>
      <c r="E1912" s="2335"/>
      <c r="F1912" s="2108"/>
      <c r="G1912" s="2061"/>
      <c r="H1912" s="2062" t="str">
        <f>IFERROR(VLOOKUP(F1912,[1]Trainingsarten!$A$9:$K$84,10,FALSE),"")</f>
        <v/>
      </c>
      <c r="I1912" s="2063" t="str">
        <f t="shared" si="439"/>
        <v/>
      </c>
      <c r="J1912" s="2064"/>
      <c r="K1912" s="2065" t="str">
        <f>IFERROR(VLOOKUP(F1912,[1]Trainingsarten!$A$9:$K$84,11,FALSE),"0")</f>
        <v>0</v>
      </c>
      <c r="L1912" s="2066"/>
      <c r="M1912" s="2064"/>
      <c r="N1912" s="1919" t="str">
        <f t="shared" si="441"/>
        <v/>
      </c>
      <c r="O1912" s="2067"/>
      <c r="P1912" s="2068" t="str">
        <f>IFERROR(VLOOKUP(F1912,[1]Trainingsarten!$A$9:$N$84,12,FALSE),"")</f>
        <v/>
      </c>
      <c r="Q1912" s="2069" t="s">
        <v>14</v>
      </c>
      <c r="R1912" s="2070" t="str">
        <f>IFERROR(VLOOKUP(F1912,[1]Trainingsarten!$A$9:$N$84,14,FALSE),"")</f>
        <v/>
      </c>
      <c r="S1912" s="1991" t="str">
        <f t="shared" si="440"/>
        <v/>
      </c>
      <c r="T1912" s="1989">
        <f t="shared" si="438"/>
        <v>13.252140990473375</v>
      </c>
      <c r="U1912" s="1989">
        <f t="shared" si="436"/>
        <v>23.694938484874214</v>
      </c>
      <c r="V1912" s="1989">
        <f t="shared" si="437"/>
        <v>8.812032658221316</v>
      </c>
      <c r="W1912" s="2071">
        <f t="shared" si="442"/>
        <v>0.55928151064553078</v>
      </c>
      <c r="X1912" s="1987"/>
      <c r="Y1912" s="1988"/>
      <c r="AA1912" s="1990"/>
      <c r="AB1912" s="1991"/>
    </row>
    <row r="1913" spans="1:28" x14ac:dyDescent="0.2">
      <c r="A1913" s="2173" t="s">
        <v>27</v>
      </c>
      <c r="B1913" s="2175">
        <f>AVERAGE(W1910:W1916)</f>
        <v>0.50785305259435298</v>
      </c>
      <c r="C1913" s="2060">
        <v>45001</v>
      </c>
      <c r="D1913" s="1989"/>
      <c r="E1913" s="2335"/>
      <c r="F1913" s="2108"/>
      <c r="G1913" s="2061"/>
      <c r="H1913" s="2062" t="str">
        <f>IFERROR(VLOOKUP(F1913,[1]Trainingsarten!$A$9:$K$84,10,FALSE),"")</f>
        <v/>
      </c>
      <c r="I1913" s="2063" t="str">
        <f t="shared" si="439"/>
        <v/>
      </c>
      <c r="J1913" s="2064"/>
      <c r="K1913" s="2065" t="str">
        <f>IFERROR(VLOOKUP(F1913,[1]Trainingsarten!$A$9:$K$84,11,FALSE),"0")</f>
        <v>0</v>
      </c>
      <c r="L1913" s="2066"/>
      <c r="M1913" s="2064"/>
      <c r="N1913" s="1919" t="str">
        <f t="shared" si="441"/>
        <v/>
      </c>
      <c r="O1913" s="2067"/>
      <c r="P1913" s="2068" t="str">
        <f>IFERROR(VLOOKUP(F1913,[1]Trainingsarten!$A$9:$N$84,12,FALSE),"")</f>
        <v/>
      </c>
      <c r="Q1913" s="2069" t="s">
        <v>14</v>
      </c>
      <c r="R1913" s="2070" t="str">
        <f>IFERROR(VLOOKUP(F1913,[1]Trainingsarten!$A$9:$N$84,14,FALSE),"")</f>
        <v/>
      </c>
      <c r="S1913" s="1991" t="str">
        <f t="shared" si="440"/>
        <v/>
      </c>
      <c r="T1913" s="1989">
        <f t="shared" si="438"/>
        <v>11.358977991834321</v>
      </c>
      <c r="U1913" s="1989">
        <f t="shared" si="436"/>
        <v>23.130773282853401</v>
      </c>
      <c r="V1913" s="1989">
        <f t="shared" si="437"/>
        <v>10.442797494400839</v>
      </c>
      <c r="W1913" s="2071">
        <f t="shared" si="442"/>
        <v>0.49107644837168551</v>
      </c>
      <c r="X1913" s="1987"/>
      <c r="Y1913" s="1988"/>
      <c r="AA1913" s="1990"/>
      <c r="AB1913" s="1991"/>
    </row>
    <row r="1914" spans="1:28" x14ac:dyDescent="0.2">
      <c r="A1914" s="2173" t="s">
        <v>336</v>
      </c>
      <c r="B1914" s="2176" t="str">
        <f>IFERROR(AVERAGE(N1910:N1916),"")</f>
        <v/>
      </c>
      <c r="C1914" s="2060">
        <v>45002</v>
      </c>
      <c r="D1914" s="1989"/>
      <c r="E1914" s="2335"/>
      <c r="F1914" s="2108"/>
      <c r="G1914" s="2061"/>
      <c r="H1914" s="2062" t="str">
        <f>IFERROR(VLOOKUP(F1914,[1]Trainingsarten!$A$9:$K$84,10,FALSE),"")</f>
        <v/>
      </c>
      <c r="I1914" s="2063" t="str">
        <f t="shared" si="439"/>
        <v/>
      </c>
      <c r="J1914" s="2064"/>
      <c r="K1914" s="2065" t="str">
        <f>IFERROR(VLOOKUP(F1914,[1]Trainingsarten!$A$9:$K$84,11,FALSE),"0")</f>
        <v>0</v>
      </c>
      <c r="L1914" s="2066"/>
      <c r="M1914" s="2064"/>
      <c r="N1914" s="1919" t="str">
        <f t="shared" si="441"/>
        <v/>
      </c>
      <c r="O1914" s="2067"/>
      <c r="P1914" s="2068" t="str">
        <f>IFERROR(VLOOKUP(F1914,[1]Trainingsarten!$A$9:$N$84,12,FALSE),"")</f>
        <v/>
      </c>
      <c r="Q1914" s="2069" t="s">
        <v>14</v>
      </c>
      <c r="R1914" s="2070" t="str">
        <f>IFERROR(VLOOKUP(F1914,[1]Trainingsarten!$A$9:$N$84,14,FALSE),"")</f>
        <v/>
      </c>
      <c r="S1914" s="1991" t="str">
        <f t="shared" si="440"/>
        <v/>
      </c>
      <c r="T1914" s="1989">
        <f t="shared" si="438"/>
        <v>9.7362668501437035</v>
      </c>
      <c r="U1914" s="1989">
        <f t="shared" ref="U1914:U1977" si="443">U1913+(K1914-U1913)/42</f>
        <v>22.580040585642607</v>
      </c>
      <c r="V1914" s="1989">
        <f t="shared" ref="V1914:V1977" si="444">U1913-T1913</f>
        <v>11.77179529101908</v>
      </c>
      <c r="W1914" s="2071">
        <f t="shared" si="442"/>
        <v>0.43118907661904093</v>
      </c>
      <c r="X1914" s="1987"/>
      <c r="Y1914" s="1988"/>
      <c r="AA1914" s="1990"/>
      <c r="AB1914" s="1991"/>
    </row>
    <row r="1915" spans="1:28" x14ac:dyDescent="0.2">
      <c r="A1915" s="2173" t="s">
        <v>337</v>
      </c>
      <c r="B1915" s="2175" t="str">
        <f>IFERROR(AVERAGE(S1910:S1916),"")</f>
        <v/>
      </c>
      <c r="C1915" s="2060">
        <v>45003</v>
      </c>
      <c r="D1915" s="1989"/>
      <c r="E1915" s="2335"/>
      <c r="F1915" s="2108"/>
      <c r="G1915" s="2061"/>
      <c r="H1915" s="2062" t="str">
        <f>IFERROR(VLOOKUP(F1915,[1]Trainingsarten!$A$9:$K$84,10,FALSE),"")</f>
        <v/>
      </c>
      <c r="I1915" s="2063" t="str">
        <f t="shared" si="439"/>
        <v/>
      </c>
      <c r="J1915" s="2064"/>
      <c r="K1915" s="2065" t="str">
        <f>IFERROR(VLOOKUP(F1915,[1]Trainingsarten!$A$9:$K$84,11,FALSE),"0")</f>
        <v>0</v>
      </c>
      <c r="L1915" s="2066"/>
      <c r="M1915" s="2064"/>
      <c r="N1915" s="1919" t="str">
        <f t="shared" si="441"/>
        <v/>
      </c>
      <c r="O1915" s="2067"/>
      <c r="P1915" s="2068" t="str">
        <f>IFERROR(VLOOKUP(F1915,[1]Trainingsarten!$A$9:$N$84,12,FALSE),"")</f>
        <v/>
      </c>
      <c r="Q1915" s="2069" t="s">
        <v>14</v>
      </c>
      <c r="R1915" s="2070" t="str">
        <f>IFERROR(VLOOKUP(F1915,[1]Trainingsarten!$A$9:$N$84,14,FALSE),"")</f>
        <v/>
      </c>
      <c r="S1915" s="1991" t="str">
        <f t="shared" si="440"/>
        <v/>
      </c>
      <c r="T1915" s="1989">
        <f t="shared" ref="T1915:T1978" si="445">T1914+(K1915-T1914)/7</f>
        <v>8.3453715858374604</v>
      </c>
      <c r="U1915" s="1989">
        <f t="shared" si="443"/>
        <v>22.042420571698734</v>
      </c>
      <c r="V1915" s="1989">
        <f t="shared" si="444"/>
        <v>12.843773735498903</v>
      </c>
      <c r="W1915" s="2071">
        <f t="shared" si="442"/>
        <v>0.37860504288501157</v>
      </c>
      <c r="X1915" s="1987"/>
      <c r="Y1915" s="1988"/>
      <c r="AA1915" s="1990"/>
      <c r="AB1915" s="1991"/>
    </row>
    <row r="1916" spans="1:28" ht="16" thickBot="1" x14ac:dyDescent="0.25">
      <c r="A1916" s="2177" t="s">
        <v>11</v>
      </c>
      <c r="B1916" s="2178">
        <f>IFERROR(SUM(M1910:M1916),"")</f>
        <v>0</v>
      </c>
      <c r="C1916" s="2160">
        <v>45004</v>
      </c>
      <c r="D1916" s="1734"/>
      <c r="E1916" s="2317"/>
      <c r="F1916" s="2111"/>
      <c r="G1916" s="2161"/>
      <c r="H1916" s="2162" t="str">
        <f>IFERROR(VLOOKUP(F1916,[1]Trainingsarten!$A$9:$K$84,10,FALSE),"")</f>
        <v/>
      </c>
      <c r="I1916" s="2163" t="str">
        <f t="shared" si="439"/>
        <v/>
      </c>
      <c r="J1916" s="1024"/>
      <c r="K1916" s="2164" t="str">
        <f>IFERROR(VLOOKUP(F1916,[1]Trainingsarten!$A$9:$K$84,11,FALSE),"0")</f>
        <v>0</v>
      </c>
      <c r="L1916" s="1028"/>
      <c r="M1916" s="1024"/>
      <c r="N1916" s="2165" t="str">
        <f t="shared" si="441"/>
        <v/>
      </c>
      <c r="O1916" s="2166"/>
      <c r="P1916" s="2167" t="str">
        <f>IFERROR(VLOOKUP(F1916,[1]Trainingsarten!$A$9:$N$84,12,FALSE),"")</f>
        <v/>
      </c>
      <c r="Q1916" s="2168" t="s">
        <v>14</v>
      </c>
      <c r="R1916" s="2169" t="str">
        <f>IFERROR(VLOOKUP(F1916,[1]Trainingsarten!$A$9:$N$84,14,FALSE),"")</f>
        <v/>
      </c>
      <c r="S1916" s="5" t="str">
        <f t="shared" si="440"/>
        <v/>
      </c>
      <c r="T1916" s="1734">
        <f t="shared" si="445"/>
        <v>7.1531756450035378</v>
      </c>
      <c r="U1916" s="1734">
        <f t="shared" si="443"/>
        <v>21.517601034277337</v>
      </c>
      <c r="V1916" s="1734">
        <f t="shared" si="444"/>
        <v>13.697048985861274</v>
      </c>
      <c r="W1916" s="2049">
        <f t="shared" si="442"/>
        <v>0.33243369619171748</v>
      </c>
      <c r="X1916" s="1987"/>
      <c r="Y1916" s="1988"/>
      <c r="AA1916" s="1990"/>
      <c r="AB1916" s="1991"/>
    </row>
    <row r="1917" spans="1:28" ht="16" thickBot="1" x14ac:dyDescent="0.25">
      <c r="A1917" s="2500">
        <f>WEEKNUM(C1917,1)</f>
        <v>12</v>
      </c>
      <c r="B1917" s="2501"/>
      <c r="C1917" s="2050">
        <v>45005</v>
      </c>
      <c r="D1917" s="1843"/>
      <c r="E1917" s="2322"/>
      <c r="F1917" s="2110"/>
      <c r="G1917" s="2052"/>
      <c r="H1917" s="2053" t="str">
        <f>IFERROR(VLOOKUP(F1917,[1]Trainingsarten!$A$9:$K$84,10,FALSE),"")</f>
        <v/>
      </c>
      <c r="I1917" s="2054" t="str">
        <f t="shared" si="439"/>
        <v/>
      </c>
      <c r="J1917" s="2055"/>
      <c r="K1917" s="2056" t="str">
        <f>IFERROR(VLOOKUP(F1917,[1]Trainingsarten!$A$9:$K$84,11,FALSE),"0")</f>
        <v>0</v>
      </c>
      <c r="L1917" s="2057"/>
      <c r="M1917" s="2055"/>
      <c r="N1917" s="1852" t="str">
        <f t="shared" si="441"/>
        <v/>
      </c>
      <c r="O1917" s="2058"/>
      <c r="P1917" s="1854" t="str">
        <f>IFERROR(VLOOKUP(F1917,[1]Trainingsarten!$A$9:$N$84,12,FALSE),"")</f>
        <v/>
      </c>
      <c r="Q1917" s="1855" t="s">
        <v>14</v>
      </c>
      <c r="R1917" s="2059" t="str">
        <f>IFERROR(VLOOKUP(F1917,[1]Trainingsarten!$A$9:$N$84,14,FALSE),"")</f>
        <v/>
      </c>
      <c r="S1917" s="1856" t="str">
        <f t="shared" si="440"/>
        <v/>
      </c>
      <c r="T1917" s="1843">
        <f t="shared" si="445"/>
        <v>6.1312934100030319</v>
      </c>
      <c r="U1917" s="1843">
        <f t="shared" si="443"/>
        <v>21.005277200127878</v>
      </c>
      <c r="V1917" s="1843">
        <f t="shared" si="444"/>
        <v>14.3644253892738</v>
      </c>
      <c r="W1917" s="2042">
        <f t="shared" si="442"/>
        <v>0.2918930015341909</v>
      </c>
      <c r="X1917" s="1987"/>
      <c r="Y1917" s="1988"/>
      <c r="AA1917" s="1990"/>
      <c r="AB1917" s="1991"/>
    </row>
    <row r="1918" spans="1:28" x14ac:dyDescent="0.2">
      <c r="A1918" s="2170" t="s">
        <v>26</v>
      </c>
      <c r="B1918" s="2171">
        <f>SUM(H1917:H1923)</f>
        <v>18.649999999999999</v>
      </c>
      <c r="C1918" s="2172">
        <v>45006</v>
      </c>
      <c r="D1918" s="1989">
        <v>35</v>
      </c>
      <c r="E1918" s="2335" t="s">
        <v>40</v>
      </c>
      <c r="F1918" s="2108" t="s">
        <v>323</v>
      </c>
      <c r="G1918" s="2061">
        <v>2.2152777777777775E-2</v>
      </c>
      <c r="H1918" s="2062">
        <v>5.52</v>
      </c>
      <c r="I1918" s="2063">
        <f t="shared" si="439"/>
        <v>4.0131843800322057E-3</v>
      </c>
      <c r="J1918" s="2064">
        <v>137</v>
      </c>
      <c r="K1918" s="2065">
        <v>37</v>
      </c>
      <c r="L1918" s="2066">
        <v>210</v>
      </c>
      <c r="M1918" s="2064">
        <v>11</v>
      </c>
      <c r="N1918" s="1919">
        <f t="shared" si="441"/>
        <v>1.0867942894224529</v>
      </c>
      <c r="O1918" s="2067" t="s">
        <v>334</v>
      </c>
      <c r="P1918" s="2068">
        <f>IFERROR(VLOOKUP(F1918,[1]Trainingsarten!$A$9:$N$84,12,FALSE),"")</f>
        <v>205</v>
      </c>
      <c r="Q1918" s="2069" t="s">
        <v>14</v>
      </c>
      <c r="R1918" s="2070">
        <f>IFERROR(VLOOKUP(F1918,[1]Trainingsarten!$A$9:$N$84,14,FALSE),"")</f>
        <v>224.4</v>
      </c>
      <c r="S1918" s="1991">
        <f t="shared" si="440"/>
        <v>1.5328467153284671</v>
      </c>
      <c r="T1918" s="1989">
        <f t="shared" si="445"/>
        <v>10.541108637145456</v>
      </c>
      <c r="U1918" s="1989">
        <f t="shared" si="443"/>
        <v>21.386103933458166</v>
      </c>
      <c r="V1918" s="1989">
        <f t="shared" si="444"/>
        <v>14.873983790124846</v>
      </c>
      <c r="W1918" s="2071">
        <f t="shared" si="442"/>
        <v>0.49289523093797771</v>
      </c>
      <c r="X1918" s="1987"/>
      <c r="Y1918" s="1988"/>
      <c r="AA1918" s="1990"/>
      <c r="AB1918" s="1991"/>
    </row>
    <row r="1919" spans="1:28" x14ac:dyDescent="0.2">
      <c r="A1919" s="2173" t="s">
        <v>9</v>
      </c>
      <c r="B1919" s="2174">
        <f>SUM(K1917:K1923)</f>
        <v>125</v>
      </c>
      <c r="C1919" s="2172">
        <v>45007</v>
      </c>
      <c r="D1919" s="1989"/>
      <c r="E1919" s="2335"/>
      <c r="F1919" s="2108"/>
      <c r="G1919" s="2061"/>
      <c r="H1919" s="2062" t="str">
        <f>IFERROR(VLOOKUP(F1919,[1]Trainingsarten!$A$9:$K$84,10,FALSE),"")</f>
        <v/>
      </c>
      <c r="I1919" s="2063" t="str">
        <f t="shared" si="439"/>
        <v/>
      </c>
      <c r="J1919" s="2064"/>
      <c r="K1919" s="2065" t="str">
        <f>IFERROR(VLOOKUP(F1919,[1]Trainingsarten!$A$9:$K$84,11,FALSE),"0")</f>
        <v>0</v>
      </c>
      <c r="L1919" s="2066"/>
      <c r="M1919" s="2064"/>
      <c r="N1919" s="1919" t="str">
        <f t="shared" si="441"/>
        <v/>
      </c>
      <c r="O1919" s="2067"/>
      <c r="P1919" s="2068" t="str">
        <f>IFERROR(VLOOKUP(F1919,[1]Trainingsarten!$A$9:$N$84,12,FALSE),"")</f>
        <v/>
      </c>
      <c r="Q1919" s="2069" t="s">
        <v>14</v>
      </c>
      <c r="R1919" s="2070" t="str">
        <f>IFERROR(VLOOKUP(F1919,[1]Trainingsarten!$A$9:$N$84,14,FALSE),"")</f>
        <v/>
      </c>
      <c r="S1919" s="1991" t="str">
        <f t="shared" si="440"/>
        <v/>
      </c>
      <c r="T1919" s="1989">
        <f t="shared" si="445"/>
        <v>9.0352359746961053</v>
      </c>
      <c r="U1919" s="1989">
        <f t="shared" si="443"/>
        <v>20.876910982661542</v>
      </c>
      <c r="V1919" s="1989">
        <f t="shared" si="444"/>
        <v>10.84499529631271</v>
      </c>
      <c r="W1919" s="2071">
        <f t="shared" si="442"/>
        <v>0.43278605643334628</v>
      </c>
      <c r="X1919" s="1987"/>
      <c r="Y1919" s="1988"/>
      <c r="AA1919" s="1990"/>
      <c r="AB1919" s="1991"/>
    </row>
    <row r="1920" spans="1:28" x14ac:dyDescent="0.2">
      <c r="A1920" s="2173" t="s">
        <v>27</v>
      </c>
      <c r="B1920" s="2175">
        <f>AVERAGE(W1917:W1923)</f>
        <v>0.56149180697637024</v>
      </c>
      <c r="C1920" s="2172">
        <v>45008</v>
      </c>
      <c r="D1920" s="1989">
        <v>36</v>
      </c>
      <c r="E1920" s="2335" t="s">
        <v>40</v>
      </c>
      <c r="F1920" s="2108" t="s">
        <v>338</v>
      </c>
      <c r="G1920" s="2061">
        <v>2.7060185185185187E-2</v>
      </c>
      <c r="H1920" s="2062">
        <v>6.95</v>
      </c>
      <c r="I1920" s="2063">
        <f t="shared" si="439"/>
        <v>3.8935518252065015E-3</v>
      </c>
      <c r="J1920" s="2064">
        <v>143</v>
      </c>
      <c r="K1920" s="2065">
        <v>48</v>
      </c>
      <c r="L1920" s="2066">
        <v>215</v>
      </c>
      <c r="M1920" s="2064">
        <v>18</v>
      </c>
      <c r="N1920" s="1919">
        <f t="shared" si="441"/>
        <v>1.0795017717169548</v>
      </c>
      <c r="O1920" s="2067" t="s">
        <v>334</v>
      </c>
      <c r="P1920" s="2068">
        <f>IFERROR(VLOOKUP(F1920,[1]Trainingsarten!$A$9:$N$84,12,FALSE),"")</f>
        <v>268.75</v>
      </c>
      <c r="Q1920" s="2069" t="s">
        <v>14</v>
      </c>
      <c r="R1920" s="2070">
        <f>IFERROR(VLOOKUP(F1920,[1]Trainingsarten!$A$9:$N$84,14,FALSE),"")</f>
        <v>293.25</v>
      </c>
      <c r="S1920" s="1991">
        <f t="shared" si="440"/>
        <v>1.5034965034965035</v>
      </c>
      <c r="T1920" s="1989">
        <f t="shared" si="445"/>
        <v>14.601630835453804</v>
      </c>
      <c r="U1920" s="1989">
        <f t="shared" si="443"/>
        <v>21.522698816407697</v>
      </c>
      <c r="V1920" s="1989">
        <f t="shared" si="444"/>
        <v>11.841675007965437</v>
      </c>
      <c r="W1920" s="2071">
        <f t="shared" si="442"/>
        <v>0.67842936241445428</v>
      </c>
      <c r="X1920" s="1987"/>
      <c r="Y1920" s="1988"/>
      <c r="AA1920" s="1990"/>
      <c r="AB1920" s="1991"/>
    </row>
    <row r="1921" spans="1:28" x14ac:dyDescent="0.2">
      <c r="A1921" s="2173" t="s">
        <v>336</v>
      </c>
      <c r="B1921" s="2176">
        <f>IFERROR(AVERAGE(N1917:N1923),"")</f>
        <v>1.0735147459107239</v>
      </c>
      <c r="C1921" s="2172">
        <v>45009</v>
      </c>
      <c r="D1921" s="1989"/>
      <c r="E1921" s="2335"/>
      <c r="F1921" s="2108"/>
      <c r="G1921" s="2061"/>
      <c r="H1921" s="2062" t="str">
        <f>IFERROR(VLOOKUP(F1921,[1]Trainingsarten!$A$9:$K$84,10,FALSE),"")</f>
        <v/>
      </c>
      <c r="I1921" s="2063" t="str">
        <f t="shared" si="439"/>
        <v/>
      </c>
      <c r="J1921" s="2064"/>
      <c r="K1921" s="2065" t="str">
        <f>IFERROR(VLOOKUP(F1921,[1]Trainingsarten!$A$9:$K$84,11,FALSE),"0")</f>
        <v>0</v>
      </c>
      <c r="L1921" s="2066"/>
      <c r="M1921" s="2064"/>
      <c r="N1921" s="1919" t="str">
        <f t="shared" si="441"/>
        <v/>
      </c>
      <c r="O1921" s="2067"/>
      <c r="P1921" s="2068" t="str">
        <f>IFERROR(VLOOKUP(F1921,[1]Trainingsarten!$A$9:$N$84,12,FALSE),"")</f>
        <v/>
      </c>
      <c r="Q1921" s="2069" t="s">
        <v>14</v>
      </c>
      <c r="R1921" s="2070" t="str">
        <f>IFERROR(VLOOKUP(F1921,[1]Trainingsarten!$A$9:$N$84,14,FALSE),"")</f>
        <v/>
      </c>
      <c r="S1921" s="1991" t="str">
        <f t="shared" si="440"/>
        <v/>
      </c>
      <c r="T1921" s="1989">
        <f t="shared" si="445"/>
        <v>12.515683573246118</v>
      </c>
      <c r="U1921" s="1989">
        <f t="shared" si="443"/>
        <v>21.010253606493229</v>
      </c>
      <c r="V1921" s="1989">
        <f t="shared" si="444"/>
        <v>6.9210679809538931</v>
      </c>
      <c r="W1921" s="2071">
        <f t="shared" si="442"/>
        <v>0.59569407431513055</v>
      </c>
      <c r="X1921" s="1987"/>
      <c r="Y1921" s="1988"/>
      <c r="AA1921" s="1990"/>
      <c r="AB1921" s="1991"/>
    </row>
    <row r="1922" spans="1:28" x14ac:dyDescent="0.2">
      <c r="A1922" s="2173" t="s">
        <v>337</v>
      </c>
      <c r="B1922" s="2175">
        <f>IFERROR(AVERAGE(S1917:S1923),"")</f>
        <v>1.4965268762989712</v>
      </c>
      <c r="C1922" s="2172">
        <v>45010</v>
      </c>
      <c r="D1922" s="1989">
        <v>37</v>
      </c>
      <c r="E1922" s="2335" t="s">
        <v>288</v>
      </c>
      <c r="F1922" s="2108" t="s">
        <v>323</v>
      </c>
      <c r="G1922" s="2061">
        <v>2.5011574074074075E-2</v>
      </c>
      <c r="H1922" s="2062">
        <v>6.18</v>
      </c>
      <c r="I1922" s="2063">
        <f t="shared" si="439"/>
        <v>4.0471802708857731E-3</v>
      </c>
      <c r="J1922" s="2064">
        <v>139</v>
      </c>
      <c r="K1922" s="2065">
        <v>40</v>
      </c>
      <c r="L1922" s="2066">
        <v>202</v>
      </c>
      <c r="M1922" s="2064">
        <v>26</v>
      </c>
      <c r="N1922" s="1919">
        <f t="shared" si="441"/>
        <v>1.0542481765927645</v>
      </c>
      <c r="O1922" s="2067" t="s">
        <v>340</v>
      </c>
      <c r="P1922" s="2068">
        <f>IFERROR(VLOOKUP(F1922,[1]Trainingsarten!$A$9:$N$84,12,FALSE),"")</f>
        <v>205</v>
      </c>
      <c r="Q1922" s="2069" t="s">
        <v>14</v>
      </c>
      <c r="R1922" s="2070">
        <f>IFERROR(VLOOKUP(F1922,[1]Trainingsarten!$A$9:$N$84,14,FALSE),"")</f>
        <v>224.4</v>
      </c>
      <c r="S1922" s="1991">
        <f t="shared" si="440"/>
        <v>1.4532374100719425</v>
      </c>
      <c r="T1922" s="1989">
        <f t="shared" si="445"/>
        <v>16.442014491353817</v>
      </c>
      <c r="U1922" s="1989">
        <f t="shared" si="443"/>
        <v>21.462390425386246</v>
      </c>
      <c r="V1922" s="1989">
        <f t="shared" si="444"/>
        <v>8.4945700332471112</v>
      </c>
      <c r="W1922" s="2071">
        <f t="shared" si="442"/>
        <v>0.7660849591062231</v>
      </c>
      <c r="X1922" s="1987"/>
      <c r="Y1922" s="1988"/>
      <c r="AA1922" s="1990"/>
      <c r="AB1922" s="1991"/>
    </row>
    <row r="1923" spans="1:28" ht="16" thickBot="1" x14ac:dyDescent="0.25">
      <c r="A1923" s="2177" t="s">
        <v>11</v>
      </c>
      <c r="B1923" s="2178">
        <f>IFERROR(SUM(M1917:M1923),"")</f>
        <v>55</v>
      </c>
      <c r="C1923" s="2179">
        <v>45011</v>
      </c>
      <c r="D1923" s="1734"/>
      <c r="E1923" s="2317"/>
      <c r="F1923" s="2111"/>
      <c r="G1923" s="2161"/>
      <c r="H1923" s="2162" t="str">
        <f>IFERROR(VLOOKUP(F1923,[1]Trainingsarten!$A$9:$K$84,10,FALSE),"")</f>
        <v/>
      </c>
      <c r="I1923" s="2163" t="str">
        <f t="shared" si="439"/>
        <v/>
      </c>
      <c r="J1923" s="1024"/>
      <c r="K1923" s="2164" t="str">
        <f>IFERROR(VLOOKUP(F1923,[1]Trainingsarten!$A$9:$K$84,11,FALSE),"0")</f>
        <v>0</v>
      </c>
      <c r="L1923" s="1028"/>
      <c r="M1923" s="1024"/>
      <c r="N1923" s="2165" t="str">
        <f t="shared" si="441"/>
        <v/>
      </c>
      <c r="O1923" s="2166"/>
      <c r="P1923" s="2167" t="str">
        <f>IFERROR(VLOOKUP(F1923,[1]Trainingsarten!$A$9:$N$84,12,FALSE),"")</f>
        <v/>
      </c>
      <c r="Q1923" s="2168" t="s">
        <v>14</v>
      </c>
      <c r="R1923" s="2169" t="str">
        <f>IFERROR(VLOOKUP(F1923,[1]Trainingsarten!$A$9:$N$84,14,FALSE),"")</f>
        <v/>
      </c>
      <c r="S1923" s="5" t="str">
        <f t="shared" si="440"/>
        <v/>
      </c>
      <c r="T1923" s="1734">
        <f t="shared" si="445"/>
        <v>14.093155278303271</v>
      </c>
      <c r="U1923" s="1734">
        <f t="shared" si="443"/>
        <v>20.951381129543716</v>
      </c>
      <c r="V1923" s="1734">
        <f t="shared" si="444"/>
        <v>5.0203759340324297</v>
      </c>
      <c r="W1923" s="2049">
        <f t="shared" si="442"/>
        <v>0.67265996409326911</v>
      </c>
      <c r="X1923" s="1987"/>
      <c r="Y1923" s="1988"/>
      <c r="AA1923" s="1990"/>
      <c r="AB1923" s="1991"/>
    </row>
    <row r="1924" spans="1:28" ht="16" thickBot="1" x14ac:dyDescent="0.25">
      <c r="A1924" s="2500">
        <f>WEEKNUM(C1924,1)</f>
        <v>13</v>
      </c>
      <c r="B1924" s="2501"/>
      <c r="C1924" s="2050">
        <v>45012</v>
      </c>
      <c r="D1924" s="1843">
        <v>38</v>
      </c>
      <c r="E1924" s="2322" t="s">
        <v>40</v>
      </c>
      <c r="F1924" s="2110" t="s">
        <v>323</v>
      </c>
      <c r="G1924" s="2052">
        <v>2.4837962962962964E-2</v>
      </c>
      <c r="H1924" s="2053">
        <v>6.24</v>
      </c>
      <c r="I1924" s="2054">
        <f t="shared" si="439"/>
        <v>3.9804427825261158E-3</v>
      </c>
      <c r="J1924" s="2055">
        <v>144</v>
      </c>
      <c r="K1924" s="2056">
        <v>41</v>
      </c>
      <c r="L1924" s="2057">
        <v>210</v>
      </c>
      <c r="M1924" s="2055">
        <v>20</v>
      </c>
      <c r="N1924" s="1852">
        <f t="shared" si="441"/>
        <v>1.0779276693455799</v>
      </c>
      <c r="O1924" s="2058" t="s">
        <v>340</v>
      </c>
      <c r="P1924" s="1854">
        <f>IFERROR(VLOOKUP(F1924,[1]Trainingsarten!$A$9:$N$84,12,FALSE),"")</f>
        <v>205</v>
      </c>
      <c r="Q1924" s="1855" t="s">
        <v>14</v>
      </c>
      <c r="R1924" s="2059">
        <f>IFERROR(VLOOKUP(F1924,[1]Trainingsarten!$A$9:$N$84,14,FALSE),"")</f>
        <v>224.4</v>
      </c>
      <c r="S1924" s="1856">
        <f t="shared" si="440"/>
        <v>1.4583333333333333</v>
      </c>
      <c r="T1924" s="1843">
        <f t="shared" si="445"/>
        <v>17.936990238545661</v>
      </c>
      <c r="U1924" s="1843">
        <f t="shared" si="443"/>
        <v>21.428729197887915</v>
      </c>
      <c r="V1924" s="1843">
        <f t="shared" si="444"/>
        <v>6.8582258512404444</v>
      </c>
      <c r="W1924" s="2042">
        <f t="shared" si="442"/>
        <v>0.83705338160293652</v>
      </c>
      <c r="X1924" s="1987"/>
      <c r="Y1924" s="1988"/>
      <c r="AA1924" s="1990"/>
      <c r="AB1924" s="1991"/>
    </row>
    <row r="1925" spans="1:28" x14ac:dyDescent="0.2">
      <c r="A1925" s="2170" t="s">
        <v>26</v>
      </c>
      <c r="B1925" s="2171">
        <f>SUM(H1924:H1930)</f>
        <v>43.59</v>
      </c>
      <c r="C1925" s="2060">
        <v>45013</v>
      </c>
      <c r="D1925" s="1989"/>
      <c r="E1925" s="2335"/>
      <c r="F1925" s="2108"/>
      <c r="G1925" s="2061"/>
      <c r="H1925" s="2062" t="str">
        <f>IFERROR(VLOOKUP(F1925,[1]Trainingsarten!$A$9:$K$84,10,FALSE),"")</f>
        <v/>
      </c>
      <c r="I1925" s="2063" t="str">
        <f t="shared" si="439"/>
        <v/>
      </c>
      <c r="J1925" s="2064"/>
      <c r="K1925" s="2065" t="str">
        <f>IFERROR(VLOOKUP(F1925,[1]Trainingsarten!$A$9:$K$84,11,FALSE),"0")</f>
        <v>0</v>
      </c>
      <c r="L1925" s="2066"/>
      <c r="M1925" s="2064"/>
      <c r="N1925" s="1919" t="str">
        <f t="shared" si="441"/>
        <v/>
      </c>
      <c r="O1925" s="2067"/>
      <c r="P1925" s="2068" t="str">
        <f>IFERROR(VLOOKUP(F1925,[1]Trainingsarten!$A$9:$N$84,12,FALSE),"")</f>
        <v/>
      </c>
      <c r="Q1925" s="2069" t="s">
        <v>14</v>
      </c>
      <c r="R1925" s="2070" t="str">
        <f>IFERROR(VLOOKUP(F1925,[1]Trainingsarten!$A$9:$N$84,14,FALSE),"")</f>
        <v/>
      </c>
      <c r="S1925" s="1991" t="str">
        <f t="shared" si="440"/>
        <v/>
      </c>
      <c r="T1925" s="1989">
        <f t="shared" si="445"/>
        <v>15.374563061610566</v>
      </c>
      <c r="U1925" s="1989">
        <f t="shared" si="443"/>
        <v>20.918521359842963</v>
      </c>
      <c r="V1925" s="1989">
        <f t="shared" si="444"/>
        <v>3.4917389593422534</v>
      </c>
      <c r="W1925" s="2071">
        <f t="shared" si="442"/>
        <v>0.73497370091965164</v>
      </c>
      <c r="X1925" s="1987"/>
      <c r="Y1925" s="1988"/>
      <c r="AA1925" s="1990"/>
      <c r="AB1925" s="1991"/>
    </row>
    <row r="1926" spans="1:28" x14ac:dyDescent="0.2">
      <c r="A1926" s="2173" t="s">
        <v>9</v>
      </c>
      <c r="B1926" s="2174">
        <f>SUM(K1924:K1930)</f>
        <v>289</v>
      </c>
      <c r="C1926" s="2060">
        <v>45014</v>
      </c>
      <c r="D1926" s="1989">
        <v>39</v>
      </c>
      <c r="E1926" s="2335" t="s">
        <v>288</v>
      </c>
      <c r="F1926" s="2108" t="s">
        <v>323</v>
      </c>
      <c r="G1926" s="2061">
        <v>3.2754629629629627E-2</v>
      </c>
      <c r="H1926" s="2062">
        <v>8.06</v>
      </c>
      <c r="I1926" s="2063">
        <f t="shared" si="439"/>
        <v>4.0638498299788613E-3</v>
      </c>
      <c r="J1926" s="2064">
        <v>143</v>
      </c>
      <c r="K1926" s="2065">
        <v>52</v>
      </c>
      <c r="L1926" s="2066">
        <v>203</v>
      </c>
      <c r="M1926" s="2064">
        <v>31</v>
      </c>
      <c r="N1926" s="1919">
        <f t="shared" si="441"/>
        <v>1.0638309692233618</v>
      </c>
      <c r="O1926" s="2067" t="s">
        <v>340</v>
      </c>
      <c r="P1926" s="2068">
        <f>IFERROR(VLOOKUP(F1926,[1]Trainingsarten!$A$9:$N$84,12,FALSE),"")</f>
        <v>205</v>
      </c>
      <c r="Q1926" s="2069" t="s">
        <v>14</v>
      </c>
      <c r="R1926" s="2070">
        <f>IFERROR(VLOOKUP(F1926,[1]Trainingsarten!$A$9:$N$84,14,FALSE),"")</f>
        <v>224.4</v>
      </c>
      <c r="S1926" s="1991">
        <f t="shared" si="440"/>
        <v>1.4195804195804196</v>
      </c>
      <c r="T1926" s="1989">
        <f t="shared" si="445"/>
        <v>20.606768338523342</v>
      </c>
      <c r="U1926" s="1989">
        <f t="shared" si="443"/>
        <v>21.658556565560989</v>
      </c>
      <c r="V1926" s="1989">
        <f t="shared" si="444"/>
        <v>5.5439582982323969</v>
      </c>
      <c r="W1926" s="2071">
        <f t="shared" si="442"/>
        <v>0.95143775053273483</v>
      </c>
      <c r="X1926" s="1987"/>
      <c r="Y1926" s="1988"/>
      <c r="AA1926" s="1990"/>
      <c r="AB1926" s="1991"/>
    </row>
    <row r="1927" spans="1:28" x14ac:dyDescent="0.2">
      <c r="A1927" s="2173" t="s">
        <v>27</v>
      </c>
      <c r="B1927" s="2175">
        <f>AVERAGE(W1924:W1930)</f>
        <v>1.0665470003439879</v>
      </c>
      <c r="C1927" s="2060">
        <v>45015</v>
      </c>
      <c r="D1927" s="1989">
        <v>40</v>
      </c>
      <c r="E1927" s="2335" t="s">
        <v>40</v>
      </c>
      <c r="F1927" s="2108" t="s">
        <v>323</v>
      </c>
      <c r="G1927" s="2061">
        <v>2.6053240740740738E-2</v>
      </c>
      <c r="H1927" s="2062">
        <v>6.44</v>
      </c>
      <c r="I1927" s="2063">
        <f t="shared" si="439"/>
        <v>4.0455342765125368E-3</v>
      </c>
      <c r="J1927" s="2064">
        <v>139</v>
      </c>
      <c r="K1927" s="2065">
        <v>42</v>
      </c>
      <c r="L1927" s="2066">
        <v>206</v>
      </c>
      <c r="M1927" s="2064">
        <v>15</v>
      </c>
      <c r="N1927" s="1919">
        <f t="shared" si="441"/>
        <v>1.0746871233892648</v>
      </c>
      <c r="O1927" s="2067" t="s">
        <v>340</v>
      </c>
      <c r="P1927" s="2068">
        <f>IFERROR(VLOOKUP(F1927,[1]Trainingsarten!$A$9:$N$84,12,FALSE),"")</f>
        <v>205</v>
      </c>
      <c r="Q1927" s="2069" t="s">
        <v>14</v>
      </c>
      <c r="R1927" s="2070">
        <f>IFERROR(VLOOKUP(F1927,[1]Trainingsarten!$A$9:$N$84,14,FALSE),"")</f>
        <v>224.4</v>
      </c>
      <c r="S1927" s="1991">
        <f t="shared" si="440"/>
        <v>1.4820143884892085</v>
      </c>
      <c r="T1927" s="1989">
        <f t="shared" si="445"/>
        <v>23.662944290162866</v>
      </c>
      <c r="U1927" s="1989">
        <f t="shared" si="443"/>
        <v>22.142876647333345</v>
      </c>
      <c r="V1927" s="1989">
        <f t="shared" si="444"/>
        <v>1.0517882270376475</v>
      </c>
      <c r="W1927" s="2071">
        <f t="shared" si="442"/>
        <v>1.0686481556592413</v>
      </c>
      <c r="X1927" s="1987"/>
      <c r="Y1927" s="1988"/>
      <c r="AA1927" s="1990"/>
      <c r="AB1927" s="1991"/>
    </row>
    <row r="1928" spans="1:28" x14ac:dyDescent="0.2">
      <c r="A1928" s="2173" t="s">
        <v>336</v>
      </c>
      <c r="B1928" s="2176">
        <f>IFERROR(AVERAGE(N1924:N1930),"")</f>
        <v>1.0687030595441376</v>
      </c>
      <c r="C1928" s="2060">
        <v>45016</v>
      </c>
      <c r="D1928" s="1989">
        <v>41</v>
      </c>
      <c r="E1928" s="2335" t="s">
        <v>40</v>
      </c>
      <c r="F1928" s="2108" t="s">
        <v>283</v>
      </c>
      <c r="G1928" s="2061">
        <v>3.9629629629629633E-2</v>
      </c>
      <c r="H1928" s="2062">
        <v>10.15</v>
      </c>
      <c r="I1928" s="2063">
        <f t="shared" si="439"/>
        <v>3.9043970078452839E-3</v>
      </c>
      <c r="J1928" s="2064">
        <v>138</v>
      </c>
      <c r="K1928" s="2065">
        <v>72</v>
      </c>
      <c r="L1928" s="2066">
        <v>219</v>
      </c>
      <c r="M1928" s="2064">
        <v>35</v>
      </c>
      <c r="N1928" s="1919">
        <f t="shared" si="441"/>
        <v>1.1026483346812734</v>
      </c>
      <c r="O1928" s="2067" t="s">
        <v>329</v>
      </c>
      <c r="P1928" s="2068">
        <f>IFERROR(VLOOKUP(F1928,[1]Trainingsarten!$A$9:$N$84,12,FALSE),"")</f>
        <v>205</v>
      </c>
      <c r="Q1928" s="2069" t="s">
        <v>14</v>
      </c>
      <c r="R1928" s="2070">
        <f>IFERROR(VLOOKUP(F1928,[1]Trainingsarten!$A$9:$N$84,14,FALSE),"")</f>
        <v>224.4</v>
      </c>
      <c r="S1928" s="1991">
        <f t="shared" si="440"/>
        <v>1.5869565217391304</v>
      </c>
      <c r="T1928" s="1989">
        <f t="shared" si="445"/>
        <v>30.56823796299674</v>
      </c>
      <c r="U1928" s="1989">
        <f t="shared" si="443"/>
        <v>23.329951012873028</v>
      </c>
      <c r="V1928" s="1989">
        <f t="shared" si="444"/>
        <v>-1.5200676428295203</v>
      </c>
      <c r="W1928" s="2071">
        <f t="shared" si="442"/>
        <v>1.3102572716989316</v>
      </c>
      <c r="X1928" s="1987"/>
      <c r="Y1928" s="1988"/>
      <c r="AA1928" s="1990"/>
      <c r="AB1928" s="1991"/>
    </row>
    <row r="1929" spans="1:28" x14ac:dyDescent="0.2">
      <c r="A1929" s="2173" t="s">
        <v>337</v>
      </c>
      <c r="B1929" s="2175">
        <f>IFERROR(AVERAGE(S1924:S1930),"")</f>
        <v>1.4825067036207846</v>
      </c>
      <c r="C1929" s="2060">
        <v>45017</v>
      </c>
      <c r="D1929" s="1989"/>
      <c r="E1929" s="2335"/>
      <c r="F1929" s="2108"/>
      <c r="G1929" s="2061"/>
      <c r="H1929" s="2062" t="str">
        <f>IFERROR(VLOOKUP(F1929,[1]Trainingsarten!$A$9:$K$84,10,FALSE),"")</f>
        <v/>
      </c>
      <c r="I1929" s="2063" t="str">
        <f t="shared" si="439"/>
        <v/>
      </c>
      <c r="J1929" s="2064"/>
      <c r="K1929" s="2065" t="str">
        <f>IFERROR(VLOOKUP(F1929,[1]Trainingsarten!$A$9:$K$84,11,FALSE),"0")</f>
        <v>0</v>
      </c>
      <c r="L1929" s="2066"/>
      <c r="M1929" s="2064"/>
      <c r="N1929" s="1919" t="str">
        <f t="shared" si="441"/>
        <v/>
      </c>
      <c r="O1929" s="2067"/>
      <c r="P1929" s="2068" t="str">
        <f>IFERROR(VLOOKUP(F1929,[1]Trainingsarten!$A$9:$N$84,12,FALSE),"")</f>
        <v/>
      </c>
      <c r="Q1929" s="2069" t="s">
        <v>14</v>
      </c>
      <c r="R1929" s="2070" t="str">
        <f>IFERROR(VLOOKUP(F1929,[1]Trainingsarten!$A$9:$N$84,14,FALSE),"")</f>
        <v/>
      </c>
      <c r="S1929" s="1991" t="str">
        <f t="shared" si="440"/>
        <v/>
      </c>
      <c r="T1929" s="1989">
        <f t="shared" si="445"/>
        <v>26.201346825425777</v>
      </c>
      <c r="U1929" s="1989">
        <f t="shared" si="443"/>
        <v>22.774475988757004</v>
      </c>
      <c r="V1929" s="1989">
        <f t="shared" si="444"/>
        <v>-7.2382869501237117</v>
      </c>
      <c r="W1929" s="2071">
        <f t="shared" si="442"/>
        <v>1.1504697995405253</v>
      </c>
      <c r="X1929" s="1987"/>
      <c r="Y1929" s="1988"/>
      <c r="AA1929" s="1990"/>
      <c r="AB1929" s="1991"/>
    </row>
    <row r="1930" spans="1:28" ht="16" thickBot="1" x14ac:dyDescent="0.25">
      <c r="A1930" s="2177" t="s">
        <v>11</v>
      </c>
      <c r="B1930" s="2178">
        <f>IFERROR(SUM(M1924:M1930),"")</f>
        <v>142</v>
      </c>
      <c r="C1930" s="2160">
        <v>45018</v>
      </c>
      <c r="D1930" s="1734">
        <v>42</v>
      </c>
      <c r="E1930" s="2317" t="s">
        <v>288</v>
      </c>
      <c r="F1930" s="2111" t="s">
        <v>307</v>
      </c>
      <c r="G1930" s="2161">
        <v>5.2546296296296292E-2</v>
      </c>
      <c r="H1930" s="2162">
        <v>12.7</v>
      </c>
      <c r="I1930" s="2163">
        <f t="shared" si="439"/>
        <v>4.1375036453776609E-3</v>
      </c>
      <c r="J1930" s="1024">
        <v>131</v>
      </c>
      <c r="K1930" s="2164">
        <v>82</v>
      </c>
      <c r="L1930" s="1028">
        <v>192</v>
      </c>
      <c r="M1930" s="1024">
        <v>41</v>
      </c>
      <c r="N1930" s="2165">
        <f t="shared" si="441"/>
        <v>1.0244212010812079</v>
      </c>
      <c r="O1930" s="2166" t="s">
        <v>334</v>
      </c>
      <c r="P1930" s="2167">
        <f>IFERROR(VLOOKUP(F1930,[1]Trainingsarten!$A$9:$N$84,12,FALSE),"")</f>
        <v>205</v>
      </c>
      <c r="Q1930" s="2168" t="s">
        <v>14</v>
      </c>
      <c r="R1930" s="2169">
        <f>IFERROR(VLOOKUP(F1930,[1]Trainingsarten!$A$9:$N$84,14,FALSE),"")</f>
        <v>224.4</v>
      </c>
      <c r="S1930" s="5">
        <f t="shared" si="440"/>
        <v>1.4656488549618321</v>
      </c>
      <c r="T1930" s="1734">
        <f t="shared" si="445"/>
        <v>34.172582993222093</v>
      </c>
      <c r="U1930" s="1734">
        <f t="shared" si="443"/>
        <v>24.184607512834219</v>
      </c>
      <c r="V1930" s="1734">
        <f t="shared" si="444"/>
        <v>-3.4268708366687726</v>
      </c>
      <c r="W1930" s="2049">
        <f t="shared" si="442"/>
        <v>1.4129889424538928</v>
      </c>
      <c r="X1930" s="1987"/>
      <c r="Y1930" s="1988"/>
      <c r="AA1930" s="1990"/>
      <c r="AB1930" s="1991"/>
    </row>
    <row r="1931" spans="1:28" ht="16" thickBot="1" x14ac:dyDescent="0.25">
      <c r="A1931" s="2500">
        <f>WEEKNUM(C1931,1)</f>
        <v>14</v>
      </c>
      <c r="B1931" s="2501"/>
      <c r="C1931" s="2050">
        <v>45019</v>
      </c>
      <c r="D1931" s="1843"/>
      <c r="E1931" s="2322"/>
      <c r="F1931" s="2110"/>
      <c r="G1931" s="2052"/>
      <c r="H1931" s="2053" t="str">
        <f>IFERROR(VLOOKUP(F1931,[1]Trainingsarten!$A$9:$K$84,10,FALSE),"")</f>
        <v/>
      </c>
      <c r="I1931" s="2054" t="str">
        <f t="shared" si="439"/>
        <v/>
      </c>
      <c r="J1931" s="2055"/>
      <c r="K1931" s="2056" t="str">
        <f>IFERROR(VLOOKUP(F1931,[1]Trainingsarten!$A$9:$K$84,11,FALSE),"0")</f>
        <v>0</v>
      </c>
      <c r="L1931" s="2057"/>
      <c r="M1931" s="2055"/>
      <c r="N1931" s="1852" t="str">
        <f t="shared" si="441"/>
        <v/>
      </c>
      <c r="O1931" s="2058"/>
      <c r="P1931" s="1854" t="str">
        <f>IFERROR(VLOOKUP(F1931,[1]Trainingsarten!$A$9:$N$84,12,FALSE),"")</f>
        <v/>
      </c>
      <c r="Q1931" s="1855" t="s">
        <v>14</v>
      </c>
      <c r="R1931" s="2059" t="str">
        <f>IFERROR(VLOOKUP(F1931,[1]Trainingsarten!$A$9:$N$84,14,FALSE),"")</f>
        <v/>
      </c>
      <c r="S1931" s="1856" t="str">
        <f t="shared" si="440"/>
        <v/>
      </c>
      <c r="T1931" s="1843">
        <f t="shared" si="445"/>
        <v>29.290785422761793</v>
      </c>
      <c r="U1931" s="1843">
        <f t="shared" si="443"/>
        <v>23.608783524433406</v>
      </c>
      <c r="V1931" s="1843">
        <f t="shared" si="444"/>
        <v>-9.987975480387874</v>
      </c>
      <c r="W1931" s="2042">
        <f t="shared" si="442"/>
        <v>1.2406732177643935</v>
      </c>
      <c r="X1931" s="1987"/>
      <c r="Y1931" s="1988"/>
      <c r="AA1931" s="1990"/>
      <c r="AB1931" s="1991"/>
    </row>
    <row r="1932" spans="1:28" x14ac:dyDescent="0.2">
      <c r="A1932" s="2170" t="s">
        <v>26</v>
      </c>
      <c r="B1932" s="2171">
        <f>SUM(H1931:H1937)</f>
        <v>47.35</v>
      </c>
      <c r="C1932" s="2060">
        <v>45020</v>
      </c>
      <c r="D1932" s="1989">
        <v>43</v>
      </c>
      <c r="E1932" s="2335" t="s">
        <v>40</v>
      </c>
      <c r="F1932" s="2108" t="s">
        <v>323</v>
      </c>
      <c r="G1932" s="2061">
        <v>2.5624999999999998E-2</v>
      </c>
      <c r="H1932" s="2062">
        <v>6.65</v>
      </c>
      <c r="I1932" s="2063">
        <f t="shared" ref="I1932:I1995" si="446">IFERROR(G1932/H1932,"")</f>
        <v>3.8533834586466161E-3</v>
      </c>
      <c r="J1932" s="2064">
        <v>137</v>
      </c>
      <c r="K1932" s="2065">
        <v>47</v>
      </c>
      <c r="L1932" s="2066">
        <v>220</v>
      </c>
      <c r="M1932" s="2064">
        <v>23</v>
      </c>
      <c r="N1932" s="1919">
        <f t="shared" si="441"/>
        <v>1.09321063853664</v>
      </c>
      <c r="O1932" s="2067" t="s">
        <v>334</v>
      </c>
      <c r="P1932" s="2068">
        <f>IFERROR(VLOOKUP(F1932,[1]Trainingsarten!$A$9:$N$84,12,FALSE),"")</f>
        <v>205</v>
      </c>
      <c r="Q1932" s="2069" t="s">
        <v>14</v>
      </c>
      <c r="R1932" s="2070">
        <f>IFERROR(VLOOKUP(F1932,[1]Trainingsarten!$A$9:$N$84,14,FALSE),"")</f>
        <v>224.4</v>
      </c>
      <c r="S1932" s="1991">
        <f t="shared" si="440"/>
        <v>1.6058394160583942</v>
      </c>
      <c r="T1932" s="1989">
        <f t="shared" si="445"/>
        <v>31.820673219510109</v>
      </c>
      <c r="U1932" s="1989">
        <f t="shared" si="443"/>
        <v>24.165717250042135</v>
      </c>
      <c r="V1932" s="1989">
        <f t="shared" si="444"/>
        <v>-5.6820018983283873</v>
      </c>
      <c r="W1932" s="2071">
        <f t="shared" si="442"/>
        <v>1.3167692433980882</v>
      </c>
      <c r="X1932" s="1987"/>
      <c r="Y1932" s="1988"/>
      <c r="AA1932" s="1990"/>
      <c r="AB1932" s="1991"/>
    </row>
    <row r="1933" spans="1:28" x14ac:dyDescent="0.2">
      <c r="A1933" s="2173" t="s">
        <v>9</v>
      </c>
      <c r="B1933" s="2174">
        <f>SUM(K1931:K1937)</f>
        <v>328</v>
      </c>
      <c r="C1933" s="2060">
        <v>45021</v>
      </c>
      <c r="D1933" s="1989">
        <v>44</v>
      </c>
      <c r="E1933" s="2335" t="s">
        <v>40</v>
      </c>
      <c r="F1933" s="2108" t="s">
        <v>342</v>
      </c>
      <c r="G1933" s="2061">
        <v>3.4907407407407408E-2</v>
      </c>
      <c r="H1933" s="2062">
        <v>9.1999999999999993</v>
      </c>
      <c r="I1933" s="2063">
        <f t="shared" si="446"/>
        <v>3.7942834138486314E-3</v>
      </c>
      <c r="J1933" s="2064">
        <v>137</v>
      </c>
      <c r="K1933" s="2065">
        <v>65</v>
      </c>
      <c r="L1933" s="2066">
        <v>217</v>
      </c>
      <c r="M1933" s="2064">
        <v>18</v>
      </c>
      <c r="N1933" s="1919">
        <f t="shared" si="441"/>
        <v>1.061765087605451</v>
      </c>
      <c r="O1933" s="2067" t="s">
        <v>311</v>
      </c>
      <c r="P1933" s="2068" t="str">
        <f>IFERROR(VLOOKUP(F1933,[1]Trainingsarten!$A$9:$N$84,12,FALSE),"")</f>
        <v/>
      </c>
      <c r="Q1933" s="2069" t="s">
        <v>14</v>
      </c>
      <c r="R1933" s="2070" t="str">
        <f>IFERROR(VLOOKUP(F1933,[1]Trainingsarten!$A$9:$N$84,14,FALSE),"")</f>
        <v/>
      </c>
      <c r="S1933" s="1991">
        <f t="shared" si="440"/>
        <v>1.583941605839416</v>
      </c>
      <c r="T1933" s="1989">
        <f t="shared" si="445"/>
        <v>36.56057704529438</v>
      </c>
      <c r="U1933" s="1989">
        <f t="shared" si="443"/>
        <v>25.137962077422085</v>
      </c>
      <c r="V1933" s="1989">
        <f t="shared" si="444"/>
        <v>-7.6549559694679736</v>
      </c>
      <c r="W1933" s="2071">
        <f t="shared" si="442"/>
        <v>1.4543970164602815</v>
      </c>
      <c r="X1933" s="1987"/>
      <c r="Y1933" s="1988"/>
      <c r="AA1933" s="1990"/>
      <c r="AB1933" s="1991"/>
    </row>
    <row r="1934" spans="1:28" x14ac:dyDescent="0.2">
      <c r="A1934" s="2173" t="s">
        <v>27</v>
      </c>
      <c r="B1934" s="2175">
        <f>AVERAGE(W1931:W1937)</f>
        <v>1.4830714762938784</v>
      </c>
      <c r="C1934" s="2060">
        <v>45022</v>
      </c>
      <c r="D1934" s="1989">
        <v>45</v>
      </c>
      <c r="E1934" s="2335" t="s">
        <v>40</v>
      </c>
      <c r="F1934" s="2108" t="s">
        <v>338</v>
      </c>
      <c r="G1934" s="2061">
        <v>2.7986111111111111E-2</v>
      </c>
      <c r="H1934" s="2062">
        <v>7.07</v>
      </c>
      <c r="I1934" s="2063">
        <f t="shared" si="446"/>
        <v>3.9584315574414585E-3</v>
      </c>
      <c r="J1934" s="2064">
        <v>134</v>
      </c>
      <c r="K1934" s="2065">
        <v>49</v>
      </c>
      <c r="L1934" s="2066">
        <v>210</v>
      </c>
      <c r="M1934" s="2064">
        <v>19</v>
      </c>
      <c r="N1934" s="1919">
        <f t="shared" si="441"/>
        <v>1.0719668981823556</v>
      </c>
      <c r="O1934" s="2067" t="s">
        <v>333</v>
      </c>
      <c r="P1934" s="2068">
        <f>IFERROR(VLOOKUP(F1934,[1]Trainingsarten!$A$9:$N$84,12,FALSE),"")</f>
        <v>268.75</v>
      </c>
      <c r="Q1934" s="2069" t="s">
        <v>14</v>
      </c>
      <c r="R1934" s="2070">
        <f>IFERROR(VLOOKUP(F1934,[1]Trainingsarten!$A$9:$N$84,14,FALSE),"")</f>
        <v>293.25</v>
      </c>
      <c r="S1934" s="1991">
        <f t="shared" si="440"/>
        <v>1.5671641791044777</v>
      </c>
      <c r="T1934" s="1989">
        <f t="shared" si="445"/>
        <v>38.337637467395183</v>
      </c>
      <c r="U1934" s="1989">
        <f t="shared" si="443"/>
        <v>25.706105837483463</v>
      </c>
      <c r="V1934" s="1989">
        <f t="shared" si="444"/>
        <v>-11.422614967872295</v>
      </c>
      <c r="W1934" s="2071">
        <f t="shared" si="442"/>
        <v>1.4913825419442956</v>
      </c>
      <c r="X1934" s="1987"/>
      <c r="Y1934" s="1988"/>
      <c r="AA1934" s="1990"/>
      <c r="AB1934" s="1991"/>
    </row>
    <row r="1935" spans="1:28" x14ac:dyDescent="0.2">
      <c r="A1935" s="2173" t="s">
        <v>336</v>
      </c>
      <c r="B1935" s="2176">
        <f>IFERROR(AVERAGE(N1931:N1937),"")</f>
        <v>1.079800824331564</v>
      </c>
      <c r="C1935" s="2060">
        <v>45023</v>
      </c>
      <c r="D1935" s="1989">
        <v>46</v>
      </c>
      <c r="E1935" s="2335" t="s">
        <v>40</v>
      </c>
      <c r="F1935" s="2108" t="s">
        <v>323</v>
      </c>
      <c r="G1935" s="2061">
        <v>2.56712962962963E-2</v>
      </c>
      <c r="H1935" s="2062">
        <v>6.53</v>
      </c>
      <c r="I1935" s="2063">
        <f t="shared" si="446"/>
        <v>3.9312858034144405E-3</v>
      </c>
      <c r="J1935" s="2064">
        <v>132</v>
      </c>
      <c r="K1935" s="2065">
        <v>46</v>
      </c>
      <c r="L1935" s="2066">
        <v>217</v>
      </c>
      <c r="M1935" s="2064">
        <v>26</v>
      </c>
      <c r="N1935" s="1919">
        <f t="shared" si="441"/>
        <v>1.1001028547918905</v>
      </c>
      <c r="O1935" s="2067" t="s">
        <v>333</v>
      </c>
      <c r="P1935" s="2068">
        <f>IFERROR(VLOOKUP(F1935,[1]Trainingsarten!$A$9:$N$84,12,FALSE),"")</f>
        <v>205</v>
      </c>
      <c r="Q1935" s="2069" t="s">
        <v>14</v>
      </c>
      <c r="R1935" s="2070">
        <f>IFERROR(VLOOKUP(F1935,[1]Trainingsarten!$A$9:$N$84,14,FALSE),"")</f>
        <v>224.4</v>
      </c>
      <c r="S1935" s="1991">
        <f t="shared" si="440"/>
        <v>1.643939393939394</v>
      </c>
      <c r="T1935" s="1989">
        <f t="shared" si="445"/>
        <v>39.432260686338729</v>
      </c>
      <c r="U1935" s="1989">
        <f t="shared" si="443"/>
        <v>26.189293793733857</v>
      </c>
      <c r="V1935" s="1989">
        <f t="shared" si="444"/>
        <v>-12.63153162991172</v>
      </c>
      <c r="W1935" s="2071">
        <f t="shared" si="442"/>
        <v>1.5056633827893988</v>
      </c>
      <c r="X1935" s="1987"/>
      <c r="Y1935" s="1988"/>
      <c r="AA1935" s="1990"/>
      <c r="AB1935" s="1991"/>
    </row>
    <row r="1936" spans="1:28" x14ac:dyDescent="0.2">
      <c r="A1936" s="2173" t="s">
        <v>337</v>
      </c>
      <c r="B1936" s="2175">
        <f>IFERROR(AVERAGE(S1931:S1937),"")</f>
        <v>1.5742945660471599</v>
      </c>
      <c r="C1936" s="2060">
        <v>45024</v>
      </c>
      <c r="D1936" s="1989">
        <v>47</v>
      </c>
      <c r="E1936" s="2335" t="s">
        <v>288</v>
      </c>
      <c r="F1936" s="2108" t="s">
        <v>293</v>
      </c>
      <c r="G1936" s="2061">
        <v>7.4398148148148144E-2</v>
      </c>
      <c r="H1936" s="2062">
        <v>17.899999999999999</v>
      </c>
      <c r="I1936" s="2063">
        <f t="shared" si="446"/>
        <v>4.1563211255948689E-3</v>
      </c>
      <c r="J1936" s="2064">
        <v>136</v>
      </c>
      <c r="K1936" s="2065">
        <v>121</v>
      </c>
      <c r="L1936" s="2066">
        <v>200</v>
      </c>
      <c r="M1936" s="2064">
        <v>78</v>
      </c>
      <c r="N1936" s="1919">
        <f t="shared" si="441"/>
        <v>1.0719586425414829</v>
      </c>
      <c r="O1936" s="2067" t="s">
        <v>329</v>
      </c>
      <c r="P1936" s="2068">
        <f>IFERROR(VLOOKUP(F1936,[1]Trainingsarten!$A$9:$N$84,12,FALSE),"")</f>
        <v>205</v>
      </c>
      <c r="Q1936" s="2069" t="s">
        <v>14</v>
      </c>
      <c r="R1936" s="2070">
        <f>IFERROR(VLOOKUP(F1936,[1]Trainingsarten!$A$9:$N$84,14,FALSE),"")</f>
        <v>224.4</v>
      </c>
      <c r="S1936" s="1991">
        <f t="shared" si="440"/>
        <v>1.4705882352941178</v>
      </c>
      <c r="T1936" s="1989">
        <f t="shared" si="445"/>
        <v>51.084794874004622</v>
      </c>
      <c r="U1936" s="1989">
        <f t="shared" si="443"/>
        <v>28.446691560549716</v>
      </c>
      <c r="V1936" s="1989">
        <f t="shared" si="444"/>
        <v>-13.242966892604873</v>
      </c>
      <c r="W1936" s="2071">
        <f t="shared" si="442"/>
        <v>1.7958079506458233</v>
      </c>
      <c r="X1936" s="1987"/>
      <c r="Y1936" s="1988"/>
      <c r="AA1936" s="1990"/>
      <c r="AB1936" s="1991"/>
    </row>
    <row r="1937" spans="1:28" ht="16" thickBot="1" x14ac:dyDescent="0.25">
      <c r="A1937" s="2177" t="s">
        <v>11</v>
      </c>
      <c r="B1937" s="2178">
        <f>IFERROR(SUM(M1931:M1937),"")</f>
        <v>164</v>
      </c>
      <c r="C1937" s="2160">
        <v>45025</v>
      </c>
      <c r="D1937" s="1734"/>
      <c r="E1937" s="2317"/>
      <c r="F1937" s="2111"/>
      <c r="G1937" s="2161"/>
      <c r="H1937" s="2162" t="str">
        <f>IFERROR(VLOOKUP(F1937,[1]Trainingsarten!$A$9:$K$84,10,FALSE),"")</f>
        <v/>
      </c>
      <c r="I1937" s="2163" t="str">
        <f t="shared" si="446"/>
        <v/>
      </c>
      <c r="J1937" s="1024"/>
      <c r="K1937" s="2164" t="str">
        <f>IFERROR(VLOOKUP(F1937,[1]Trainingsarten!$A$9:$K$84,11,FALSE),"0")</f>
        <v>0</v>
      </c>
      <c r="L1937" s="1028"/>
      <c r="M1937" s="1024"/>
      <c r="N1937" s="2165" t="str">
        <f t="shared" si="441"/>
        <v/>
      </c>
      <c r="O1937" s="2166"/>
      <c r="P1937" s="2167" t="str">
        <f>IFERROR(VLOOKUP(F1937,[1]Trainingsarten!$A$9:$N$84,12,FALSE),"")</f>
        <v/>
      </c>
      <c r="Q1937" s="2168" t="s">
        <v>14</v>
      </c>
      <c r="R1937" s="2169" t="str">
        <f>IFERROR(VLOOKUP(F1937,[1]Trainingsarten!$A$9:$N$84,14,FALSE),"")</f>
        <v/>
      </c>
      <c r="S1937" s="5" t="str">
        <f t="shared" si="440"/>
        <v/>
      </c>
      <c r="T1937" s="1734">
        <f t="shared" si="445"/>
        <v>43.786967034861107</v>
      </c>
      <c r="U1937" s="1734">
        <f t="shared" si="443"/>
        <v>27.769389380536627</v>
      </c>
      <c r="V1937" s="1734">
        <f t="shared" si="444"/>
        <v>-22.638103313454906</v>
      </c>
      <c r="W1937" s="2049">
        <f t="shared" si="442"/>
        <v>1.5768069810548693</v>
      </c>
      <c r="X1937" s="1987"/>
      <c r="Y1937" s="1988"/>
      <c r="AA1937" s="1990"/>
      <c r="AB1937" s="1991"/>
    </row>
    <row r="1938" spans="1:28" ht="16" thickBot="1" x14ac:dyDescent="0.25">
      <c r="A1938" s="2500">
        <f>WEEKNUM(C1938,1)</f>
        <v>15</v>
      </c>
      <c r="B1938" s="2501"/>
      <c r="C1938" s="2050">
        <v>45026</v>
      </c>
      <c r="D1938" s="1843"/>
      <c r="E1938" s="2322"/>
      <c r="F1938" s="2180"/>
      <c r="G1938" s="2052"/>
      <c r="H1938" s="2053" t="str">
        <f>IFERROR(VLOOKUP(F1938,[1]Trainingsarten!$A$9:$K$84,10,FALSE),"")</f>
        <v/>
      </c>
      <c r="I1938" s="2054" t="str">
        <f t="shared" si="446"/>
        <v/>
      </c>
      <c r="J1938" s="2055"/>
      <c r="K1938" s="2056" t="str">
        <f>IFERROR(VLOOKUP(F1938,[1]Trainingsarten!$A$9:$K$84,11,FALSE),"0")</f>
        <v>0</v>
      </c>
      <c r="L1938" s="2057"/>
      <c r="M1938" s="2055"/>
      <c r="N1938" s="1852" t="str">
        <f t="shared" si="441"/>
        <v/>
      </c>
      <c r="O1938" s="2058"/>
      <c r="P1938" s="1854" t="str">
        <f>IFERROR(VLOOKUP(F1938,[1]Trainingsarten!$A$9:$N$84,12,FALSE),"")</f>
        <v/>
      </c>
      <c r="Q1938" s="1855" t="s">
        <v>14</v>
      </c>
      <c r="R1938" s="2059" t="str">
        <f>IFERROR(VLOOKUP(F1938,[1]Trainingsarten!$A$9:$N$84,14,FALSE),"")</f>
        <v/>
      </c>
      <c r="S1938" s="1856" t="str">
        <f t="shared" si="440"/>
        <v/>
      </c>
      <c r="T1938" s="1843">
        <f t="shared" si="445"/>
        <v>37.531686029880952</v>
      </c>
      <c r="U1938" s="1843">
        <f t="shared" si="443"/>
        <v>27.108213442904802</v>
      </c>
      <c r="V1938" s="1843">
        <f t="shared" si="444"/>
        <v>-16.01757765432448</v>
      </c>
      <c r="W1938" s="2042">
        <f t="shared" si="442"/>
        <v>1.3845134467798854</v>
      </c>
      <c r="X1938" s="1987"/>
      <c r="Y1938" s="1988"/>
      <c r="AA1938" s="1990"/>
      <c r="AB1938" s="1991"/>
    </row>
    <row r="1939" spans="1:28" x14ac:dyDescent="0.2">
      <c r="A1939" s="2170" t="s">
        <v>26</v>
      </c>
      <c r="B1939" s="2171">
        <f>SUM(H1938:H1944)</f>
        <v>23.27</v>
      </c>
      <c r="C1939" s="2060">
        <v>45027</v>
      </c>
      <c r="D1939" s="1989">
        <v>48</v>
      </c>
      <c r="E1939" s="2335" t="s">
        <v>288</v>
      </c>
      <c r="F1939" s="2181" t="s">
        <v>323</v>
      </c>
      <c r="G1939" s="2061">
        <v>3.0486111111111113E-2</v>
      </c>
      <c r="H1939" s="2062">
        <v>7.49</v>
      </c>
      <c r="I1939" s="2063">
        <f t="shared" si="446"/>
        <v>4.0702418038866634E-3</v>
      </c>
      <c r="J1939" s="2064">
        <v>130</v>
      </c>
      <c r="K1939" s="2065">
        <v>48</v>
      </c>
      <c r="L1939" s="2066">
        <v>205</v>
      </c>
      <c r="M1939" s="2064">
        <v>27</v>
      </c>
      <c r="N1939" s="1919">
        <f t="shared" si="441"/>
        <v>1.076001833290158</v>
      </c>
      <c r="O1939" s="2067" t="s">
        <v>302</v>
      </c>
      <c r="P1939" s="2068">
        <f>IFERROR(VLOOKUP(F1939,[1]Trainingsarten!$A$9:$N$84,12,FALSE),"")</f>
        <v>205</v>
      </c>
      <c r="Q1939" s="2069" t="s">
        <v>14</v>
      </c>
      <c r="R1939" s="2070">
        <f>IFERROR(VLOOKUP(F1939,[1]Trainingsarten!$A$9:$N$84,14,FALSE),"")</f>
        <v>224.4</v>
      </c>
      <c r="S1939" s="1991">
        <f t="shared" si="440"/>
        <v>1.5769230769230769</v>
      </c>
      <c r="T1939" s="1989">
        <f t="shared" si="445"/>
        <v>39.027159454183675</v>
      </c>
      <c r="U1939" s="1989">
        <f t="shared" si="443"/>
        <v>27.605636932359449</v>
      </c>
      <c r="V1939" s="1989">
        <f t="shared" si="444"/>
        <v>-10.42347258697615</v>
      </c>
      <c r="W1939" s="2071">
        <f t="shared" si="442"/>
        <v>1.4137387791417291</v>
      </c>
      <c r="X1939" s="2105"/>
      <c r="Y1939" s="2106"/>
      <c r="AA1939" s="1990"/>
      <c r="AB1939" s="1991"/>
    </row>
    <row r="1940" spans="1:28" x14ac:dyDescent="0.2">
      <c r="A1940" s="2173" t="s">
        <v>9</v>
      </c>
      <c r="B1940" s="2174">
        <f>SUM(K1938:K1944)</f>
        <v>153</v>
      </c>
      <c r="C1940" s="2060">
        <v>45028</v>
      </c>
      <c r="D1940" s="1989"/>
      <c r="E1940" s="2335"/>
      <c r="F1940" s="2181"/>
      <c r="G1940" s="2061"/>
      <c r="H1940" s="2062" t="str">
        <f>IFERROR(VLOOKUP(F1940,[1]Trainingsarten!$A$9:$K$84,10,FALSE),"")</f>
        <v/>
      </c>
      <c r="I1940" s="2063" t="str">
        <f t="shared" si="446"/>
        <v/>
      </c>
      <c r="J1940" s="2064"/>
      <c r="K1940" s="2065" t="str">
        <f>IFERROR(VLOOKUP(F1940,[1]Trainingsarten!$A$9:$K$84,11,FALSE),"0")</f>
        <v>0</v>
      </c>
      <c r="L1940" s="2066"/>
      <c r="M1940" s="2064"/>
      <c r="N1940" s="1919" t="str">
        <f t="shared" si="441"/>
        <v/>
      </c>
      <c r="O1940" s="2067"/>
      <c r="P1940" s="2068" t="str">
        <f>IFERROR(VLOOKUP(F1940,[1]Trainingsarten!$A$9:$N$84,12,FALSE),"")</f>
        <v/>
      </c>
      <c r="Q1940" s="2069" t="s">
        <v>14</v>
      </c>
      <c r="R1940" s="2070" t="str">
        <f>IFERROR(VLOOKUP(F1940,[1]Trainingsarten!$A$9:$N$84,14,FALSE),"")</f>
        <v/>
      </c>
      <c r="S1940" s="1991" t="str">
        <f t="shared" si="440"/>
        <v/>
      </c>
      <c r="T1940" s="1989">
        <f t="shared" si="445"/>
        <v>33.451850960728862</v>
      </c>
      <c r="U1940" s="1989">
        <f t="shared" si="443"/>
        <v>26.948359862541366</v>
      </c>
      <c r="V1940" s="1989">
        <f t="shared" si="444"/>
        <v>-11.421522521824226</v>
      </c>
      <c r="W1940" s="2071">
        <f t="shared" si="442"/>
        <v>1.2413316109537134</v>
      </c>
      <c r="X1940" s="1987"/>
      <c r="Y1940" s="1988"/>
      <c r="AA1940" s="1990"/>
      <c r="AB1940" s="1991"/>
    </row>
    <row r="1941" spans="1:28" x14ac:dyDescent="0.2">
      <c r="A1941" s="2173" t="s">
        <v>27</v>
      </c>
      <c r="B1941" s="2175">
        <f>AVERAGE(W1938:W1944)</f>
        <v>1.2006999856336869</v>
      </c>
      <c r="C1941" s="2060">
        <v>45029</v>
      </c>
      <c r="D1941" s="1989"/>
      <c r="E1941" s="2335"/>
      <c r="F1941" s="2181"/>
      <c r="G1941" s="2061"/>
      <c r="H1941" s="2062" t="str">
        <f>IFERROR(VLOOKUP(F1941,[1]Trainingsarten!$A$9:$K$84,10,FALSE),"")</f>
        <v/>
      </c>
      <c r="I1941" s="2063" t="str">
        <f t="shared" si="446"/>
        <v/>
      </c>
      <c r="J1941" s="2064"/>
      <c r="K1941" s="2065" t="str">
        <f>IFERROR(VLOOKUP(F1941,[1]Trainingsarten!$A$9:$K$84,11,FALSE),"0")</f>
        <v>0</v>
      </c>
      <c r="L1941" s="2066"/>
      <c r="M1941" s="2064"/>
      <c r="N1941" s="1919" t="str">
        <f t="shared" si="441"/>
        <v/>
      </c>
      <c r="O1941" s="2067"/>
      <c r="P1941" s="2068" t="str">
        <f>IFERROR(VLOOKUP(F1941,[1]Trainingsarten!$A$9:$N$84,12,FALSE),"")</f>
        <v/>
      </c>
      <c r="Q1941" s="2069" t="s">
        <v>14</v>
      </c>
      <c r="R1941" s="2070" t="str">
        <f>IFERROR(VLOOKUP(F1941,[1]Trainingsarten!$A$9:$N$84,14,FALSE),"")</f>
        <v/>
      </c>
      <c r="S1941" s="1991" t="str">
        <f t="shared" ref="S1941:S2004" si="447">IFERROR(L1941/J1941,"")</f>
        <v/>
      </c>
      <c r="T1941" s="1989">
        <f t="shared" si="445"/>
        <v>28.673015109196168</v>
      </c>
      <c r="U1941" s="1989">
        <f t="shared" si="443"/>
        <v>26.306732246766572</v>
      </c>
      <c r="V1941" s="1989">
        <f t="shared" si="444"/>
        <v>-6.5034910981874958</v>
      </c>
      <c r="W1941" s="2071">
        <f t="shared" si="442"/>
        <v>1.0899497071788702</v>
      </c>
      <c r="X1941" s="1987"/>
      <c r="Y1941" s="1988"/>
      <c r="AA1941" s="1990"/>
      <c r="AB1941" s="1991"/>
    </row>
    <row r="1942" spans="1:28" x14ac:dyDescent="0.2">
      <c r="A1942" s="2173" t="s">
        <v>336</v>
      </c>
      <c r="B1942" s="2176">
        <f>IFERROR(AVERAGE(N1938:N1944),"")</f>
        <v>1.0783859830761202</v>
      </c>
      <c r="C1942" s="2060">
        <v>45030</v>
      </c>
      <c r="D1942" s="1989"/>
      <c r="E1942" s="2335"/>
      <c r="F1942" s="2182"/>
      <c r="G1942" s="2061"/>
      <c r="H1942" s="2062" t="str">
        <f>IFERROR(VLOOKUP(F1942,[1]Trainingsarten!$A$9:$K$84,10,FALSE),"")</f>
        <v/>
      </c>
      <c r="I1942" s="2063" t="str">
        <f t="shared" si="446"/>
        <v/>
      </c>
      <c r="J1942" s="2064"/>
      <c r="K1942" s="2065" t="str">
        <f>IFERROR(VLOOKUP(F1942,[1]Trainingsarten!$A$9:$K$84,11,FALSE),"0")</f>
        <v>0</v>
      </c>
      <c r="L1942" s="2066"/>
      <c r="M1942" s="2064"/>
      <c r="N1942" s="1919" t="str">
        <f t="shared" si="441"/>
        <v/>
      </c>
      <c r="O1942" s="2067"/>
      <c r="P1942" s="2068" t="str">
        <f>IFERROR(VLOOKUP(F1942,[1]Trainingsarten!$A$9:$N$84,12,FALSE),"")</f>
        <v/>
      </c>
      <c r="Q1942" s="2069" t="s">
        <v>14</v>
      </c>
      <c r="R1942" s="2070" t="str">
        <f>IFERROR(VLOOKUP(F1942,[1]Trainingsarten!$A$9:$N$84,14,FALSE),"")</f>
        <v/>
      </c>
      <c r="S1942" s="1991" t="str">
        <f t="shared" si="447"/>
        <v/>
      </c>
      <c r="T1942" s="1989">
        <f t="shared" si="445"/>
        <v>24.576870093596717</v>
      </c>
      <c r="U1942" s="1989">
        <f t="shared" si="443"/>
        <v>25.680381478986416</v>
      </c>
      <c r="V1942" s="1989">
        <f t="shared" si="444"/>
        <v>-2.3662828624295962</v>
      </c>
      <c r="W1942" s="2071">
        <f t="shared" si="442"/>
        <v>0.95702901118144712</v>
      </c>
      <c r="X1942" s="1987"/>
      <c r="Y1942" s="1988"/>
      <c r="AA1942" s="1990"/>
      <c r="AB1942" s="1991"/>
    </row>
    <row r="1943" spans="1:28" x14ac:dyDescent="0.2">
      <c r="A1943" s="2173" t="s">
        <v>337</v>
      </c>
      <c r="B1943" s="2175">
        <f>IFERROR(AVERAGE(S1938:S1944),"")</f>
        <v>1.5931381855109672</v>
      </c>
      <c r="C1943" s="2060">
        <v>45031</v>
      </c>
      <c r="D1943" s="1989">
        <v>49</v>
      </c>
      <c r="E1943" s="2335" t="s">
        <v>40</v>
      </c>
      <c r="F1943" s="2183" t="s">
        <v>283</v>
      </c>
      <c r="G1943" s="2061">
        <v>3.7025462962962961E-2</v>
      </c>
      <c r="H1943" s="2062">
        <v>9.51</v>
      </c>
      <c r="I1943" s="2063">
        <f t="shared" si="446"/>
        <v>3.8933189235502591E-3</v>
      </c>
      <c r="J1943" s="2064">
        <v>134</v>
      </c>
      <c r="K1943" s="2065">
        <v>65</v>
      </c>
      <c r="L1943" s="2066">
        <v>216</v>
      </c>
      <c r="M1943" s="2064">
        <v>34</v>
      </c>
      <c r="N1943" s="1919">
        <f t="shared" si="441"/>
        <v>1.0844578369979756</v>
      </c>
      <c r="O1943" s="2067" t="s">
        <v>340</v>
      </c>
      <c r="P1943" s="2068">
        <f>IFERROR(VLOOKUP(F1943,[1]Trainingsarten!$A$9:$N$84,12,FALSE),"")</f>
        <v>205</v>
      </c>
      <c r="Q1943" s="2069" t="s">
        <v>14</v>
      </c>
      <c r="R1943" s="2070">
        <f>IFERROR(VLOOKUP(F1943,[1]Trainingsarten!$A$9:$N$84,14,FALSE),"")</f>
        <v>224.4</v>
      </c>
      <c r="S1943" s="1991">
        <f t="shared" si="447"/>
        <v>1.6119402985074627</v>
      </c>
      <c r="T1943" s="1989">
        <f t="shared" si="445"/>
        <v>30.351602937368614</v>
      </c>
      <c r="U1943" s="1989">
        <f t="shared" si="443"/>
        <v>26.616562872343881</v>
      </c>
      <c r="V1943" s="1989">
        <f t="shared" si="444"/>
        <v>1.1035113853896981</v>
      </c>
      <c r="W1943" s="2071">
        <f t="shared" si="442"/>
        <v>1.1403276630021095</v>
      </c>
      <c r="X1943" s="1987"/>
      <c r="Y1943" s="1988"/>
      <c r="AA1943" s="1990"/>
      <c r="AB1943" s="1991"/>
    </row>
    <row r="1944" spans="1:28" ht="16" thickBot="1" x14ac:dyDescent="0.25">
      <c r="A1944" s="2177" t="s">
        <v>11</v>
      </c>
      <c r="B1944" s="2178">
        <f>IFERROR(SUM(M1938:M1944),"")</f>
        <v>73</v>
      </c>
      <c r="C1944" s="2160">
        <v>45032</v>
      </c>
      <c r="D1944" s="1734">
        <v>50</v>
      </c>
      <c r="E1944" s="2317" t="s">
        <v>288</v>
      </c>
      <c r="F1944" s="2184" t="s">
        <v>323</v>
      </c>
      <c r="G1944" s="2161">
        <v>2.5868055555555557E-2</v>
      </c>
      <c r="H1944" s="2162">
        <v>6.27</v>
      </c>
      <c r="I1944" s="2163">
        <f t="shared" si="446"/>
        <v>4.1256866914761653E-3</v>
      </c>
      <c r="J1944" s="1024">
        <v>127</v>
      </c>
      <c r="K1944" s="2164">
        <v>40</v>
      </c>
      <c r="L1944" s="1028">
        <v>202</v>
      </c>
      <c r="M1944" s="1024">
        <v>12</v>
      </c>
      <c r="N1944" s="2165">
        <f t="shared" si="441"/>
        <v>1.0746982789402271</v>
      </c>
      <c r="O1944" s="2166" t="s">
        <v>329</v>
      </c>
      <c r="P1944" s="2167">
        <f>IFERROR(VLOOKUP(F1944,[1]Trainingsarten!$A$9:$N$84,12,FALSE),"")</f>
        <v>205</v>
      </c>
      <c r="Q1944" s="2168" t="s">
        <v>14</v>
      </c>
      <c r="R1944" s="2169">
        <f>IFERROR(VLOOKUP(F1944,[1]Trainingsarten!$A$9:$N$84,14,FALSE),"")</f>
        <v>224.4</v>
      </c>
      <c r="S1944" s="5">
        <f t="shared" si="447"/>
        <v>1.5905511811023623</v>
      </c>
      <c r="T1944" s="1734">
        <f t="shared" si="445"/>
        <v>31.729945374887382</v>
      </c>
      <c r="U1944" s="1734">
        <f t="shared" si="443"/>
        <v>26.935216137288073</v>
      </c>
      <c r="V1944" s="1734">
        <f t="shared" si="444"/>
        <v>-3.7350400650247337</v>
      </c>
      <c r="W1944" s="2049">
        <f t="shared" si="442"/>
        <v>1.1780096811980532</v>
      </c>
      <c r="X1944" s="1987"/>
      <c r="Y1944" s="1988"/>
      <c r="AA1944" s="1990"/>
      <c r="AB1944" s="1991"/>
    </row>
    <row r="1945" spans="1:28" ht="16" thickBot="1" x14ac:dyDescent="0.25">
      <c r="A1945" s="2500">
        <f>WEEKNUM(C1945,1)</f>
        <v>16</v>
      </c>
      <c r="B1945" s="2501"/>
      <c r="C1945" s="2050">
        <v>45033</v>
      </c>
      <c r="D1945" s="1843">
        <v>51</v>
      </c>
      <c r="E1945" s="2322" t="s">
        <v>40</v>
      </c>
      <c r="F1945" s="2180" t="s">
        <v>323</v>
      </c>
      <c r="G1945" s="2052">
        <v>2.4039351851851853E-2</v>
      </c>
      <c r="H1945" s="2053">
        <v>5.92</v>
      </c>
      <c r="I1945" s="2054">
        <f t="shared" si="446"/>
        <v>4.060701326326327E-3</v>
      </c>
      <c r="J1945" s="2055">
        <v>128</v>
      </c>
      <c r="K1945" s="2056">
        <v>38</v>
      </c>
      <c r="L1945" s="2057">
        <v>201</v>
      </c>
      <c r="M1945" s="2055">
        <v>19</v>
      </c>
      <c r="N1945" s="1852">
        <f t="shared" si="441"/>
        <v>1.052533783783784</v>
      </c>
      <c r="O1945" s="2058" t="s">
        <v>340</v>
      </c>
      <c r="P1945" s="1854">
        <f>IFERROR(VLOOKUP(F1945,[1]Trainingsarten!$A$9:$N$84,12,FALSE),"")</f>
        <v>205</v>
      </c>
      <c r="Q1945" s="1855" t="s">
        <v>14</v>
      </c>
      <c r="R1945" s="2059">
        <f>IFERROR(VLOOKUP(F1945,[1]Trainingsarten!$A$9:$N$84,14,FALSE),"")</f>
        <v>224.4</v>
      </c>
      <c r="S1945" s="1856">
        <f t="shared" si="447"/>
        <v>1.5703125</v>
      </c>
      <c r="T1945" s="1843">
        <f t="shared" si="445"/>
        <v>32.625667464189185</v>
      </c>
      <c r="U1945" s="1843">
        <f t="shared" si="443"/>
        <v>27.198663372114549</v>
      </c>
      <c r="V1945" s="1843">
        <f t="shared" si="444"/>
        <v>-4.7947292375993094</v>
      </c>
      <c r="W1945" s="2042">
        <f t="shared" si="442"/>
        <v>1.1995320144165127</v>
      </c>
      <c r="X1945" s="1987"/>
      <c r="Y1945" s="1988"/>
      <c r="AA1945" s="1990"/>
      <c r="AB1945" s="1991"/>
    </row>
    <row r="1946" spans="1:28" x14ac:dyDescent="0.2">
      <c r="A1946" s="2170" t="s">
        <v>26</v>
      </c>
      <c r="B1946" s="2171">
        <f>SUM(H1945:H1951)</f>
        <v>37.01</v>
      </c>
      <c r="C1946" s="2060">
        <v>45034</v>
      </c>
      <c r="D1946" s="1989">
        <v>52</v>
      </c>
      <c r="E1946" s="2335" t="s">
        <v>40</v>
      </c>
      <c r="F1946" s="2181" t="s">
        <v>342</v>
      </c>
      <c r="G1946" s="2061">
        <v>3.2361111111111111E-2</v>
      </c>
      <c r="H1946" s="2062">
        <v>8.61</v>
      </c>
      <c r="I1946" s="2063">
        <f t="shared" si="446"/>
        <v>3.7585494902568077E-3</v>
      </c>
      <c r="J1946" s="2064">
        <v>143</v>
      </c>
      <c r="K1946" s="2065">
        <v>63</v>
      </c>
      <c r="L1946" s="2066">
        <v>221</v>
      </c>
      <c r="M1946" s="2064">
        <v>16</v>
      </c>
      <c r="N1946" s="1919">
        <f t="shared" si="441"/>
        <v>1.0711529460710387</v>
      </c>
      <c r="O1946" s="2067" t="s">
        <v>287</v>
      </c>
      <c r="P1946" s="2068" t="str">
        <f>IFERROR(VLOOKUP(F1946,[1]Trainingsarten!$A$9:$N$84,12,FALSE),"")</f>
        <v/>
      </c>
      <c r="Q1946" s="2069" t="s">
        <v>14</v>
      </c>
      <c r="R1946" s="2070" t="str">
        <f>IFERROR(VLOOKUP(F1946,[1]Trainingsarten!$A$9:$N$84,14,FALSE),"")</f>
        <v/>
      </c>
      <c r="S1946" s="1991">
        <f t="shared" si="447"/>
        <v>1.5454545454545454</v>
      </c>
      <c r="T1946" s="1989">
        <f t="shared" si="445"/>
        <v>36.964857826447876</v>
      </c>
      <c r="U1946" s="1989">
        <f t="shared" si="443"/>
        <v>28.051076148968964</v>
      </c>
      <c r="V1946" s="1989">
        <f t="shared" si="444"/>
        <v>-5.4270040920746361</v>
      </c>
      <c r="W1946" s="2071">
        <f t="shared" si="442"/>
        <v>1.3177696866295285</v>
      </c>
      <c r="X1946" s="1987"/>
      <c r="Y1946" s="1988"/>
      <c r="AA1946" s="1990"/>
      <c r="AB1946" s="1991"/>
    </row>
    <row r="1947" spans="1:28" x14ac:dyDescent="0.2">
      <c r="A1947" s="2173" t="s">
        <v>9</v>
      </c>
      <c r="B1947" s="2174">
        <f>SUM(K1945:K1951)</f>
        <v>246</v>
      </c>
      <c r="C1947" s="2060">
        <v>45035</v>
      </c>
      <c r="D1947" s="1989"/>
      <c r="E1947" s="2335"/>
      <c r="F1947" s="2181"/>
      <c r="G1947" s="2061"/>
      <c r="H1947" s="2062" t="str">
        <f>IFERROR(VLOOKUP(F1947,[1]Trainingsarten!$A$9:$K$84,10,FALSE),"")</f>
        <v/>
      </c>
      <c r="I1947" s="2063" t="str">
        <f t="shared" si="446"/>
        <v/>
      </c>
      <c r="J1947" s="2064"/>
      <c r="K1947" s="2065" t="str">
        <f>IFERROR(VLOOKUP(F1947,[1]Trainingsarten!$A$9:$K$84,11,FALSE),"0")</f>
        <v>0</v>
      </c>
      <c r="L1947" s="2066"/>
      <c r="M1947" s="2064"/>
      <c r="N1947" s="1919" t="str">
        <f t="shared" si="441"/>
        <v/>
      </c>
      <c r="O1947" s="2067"/>
      <c r="P1947" s="2068" t="str">
        <f>IFERROR(VLOOKUP(F1947,[1]Trainingsarten!$A$9:$N$84,12,FALSE),"")</f>
        <v/>
      </c>
      <c r="Q1947" s="2069" t="s">
        <v>14</v>
      </c>
      <c r="R1947" s="2070" t="str">
        <f>IFERROR(VLOOKUP(F1947,[1]Trainingsarten!$A$9:$N$84,14,FALSE),"")</f>
        <v/>
      </c>
      <c r="S1947" s="1991" t="str">
        <f t="shared" si="447"/>
        <v/>
      </c>
      <c r="T1947" s="1989">
        <f t="shared" si="445"/>
        <v>31.684163851241038</v>
      </c>
      <c r="U1947" s="1989">
        <f t="shared" si="443"/>
        <v>27.383193383517323</v>
      </c>
      <c r="V1947" s="1989">
        <f t="shared" si="444"/>
        <v>-8.9137816774789123</v>
      </c>
      <c r="W1947" s="2071">
        <f t="shared" si="442"/>
        <v>1.1570660663088543</v>
      </c>
      <c r="X1947" s="1987"/>
      <c r="Y1947" s="1988"/>
      <c r="AA1947" s="1990"/>
      <c r="AB1947" s="1991"/>
    </row>
    <row r="1948" spans="1:28" x14ac:dyDescent="0.2">
      <c r="A1948" s="2173" t="s">
        <v>27</v>
      </c>
      <c r="B1948" s="2175">
        <f>AVERAGE(W1945:W1951)</f>
        <v>1.2015959003094223</v>
      </c>
      <c r="C1948" s="2060">
        <v>45036</v>
      </c>
      <c r="D1948" s="1989">
        <v>53</v>
      </c>
      <c r="E1948" s="2335" t="s">
        <v>40</v>
      </c>
      <c r="F1948" s="2181" t="s">
        <v>338</v>
      </c>
      <c r="G1948" s="2061">
        <v>2.7615740740740743E-2</v>
      </c>
      <c r="H1948" s="2062">
        <v>7.03</v>
      </c>
      <c r="I1948" s="2063">
        <f t="shared" si="446"/>
        <v>3.9282703756387972E-3</v>
      </c>
      <c r="J1948" s="2064">
        <v>134</v>
      </c>
      <c r="K1948" s="2065">
        <v>48</v>
      </c>
      <c r="L1948" s="2066">
        <v>211</v>
      </c>
      <c r="M1948" s="2064">
        <v>21</v>
      </c>
      <c r="N1948" s="1919">
        <f t="shared" si="441"/>
        <v>1.0688647799409781</v>
      </c>
      <c r="O1948" s="2067" t="s">
        <v>334</v>
      </c>
      <c r="P1948" s="2068">
        <f>IFERROR(VLOOKUP(F1948,[1]Trainingsarten!$A$9:$N$84,12,FALSE),"")</f>
        <v>268.75</v>
      </c>
      <c r="Q1948" s="2069" t="s">
        <v>14</v>
      </c>
      <c r="R1948" s="2070">
        <f>IFERROR(VLOOKUP(F1948,[1]Trainingsarten!$A$9:$N$84,14,FALSE),"")</f>
        <v>293.25</v>
      </c>
      <c r="S1948" s="1991">
        <f t="shared" si="447"/>
        <v>1.5746268656716418</v>
      </c>
      <c r="T1948" s="1989">
        <f t="shared" si="445"/>
        <v>34.01499758677803</v>
      </c>
      <c r="U1948" s="1989">
        <f t="shared" si="443"/>
        <v>27.874069731528817</v>
      </c>
      <c r="V1948" s="1989">
        <f t="shared" si="444"/>
        <v>-4.3009704677237153</v>
      </c>
      <c r="W1948" s="2071">
        <f t="shared" si="442"/>
        <v>1.2203096969475939</v>
      </c>
      <c r="X1948" s="1987"/>
      <c r="Y1948" s="1988"/>
      <c r="AA1948" s="1990"/>
      <c r="AB1948" s="1991"/>
    </row>
    <row r="1949" spans="1:28" x14ac:dyDescent="0.2">
      <c r="A1949" s="2173" t="s">
        <v>336</v>
      </c>
      <c r="B1949" s="2176">
        <f>IFERROR(AVERAGE(N1945:N1951),"")</f>
        <v>1.0631503007231042</v>
      </c>
      <c r="C1949" s="2060">
        <v>45037</v>
      </c>
      <c r="D1949" s="1989">
        <v>54</v>
      </c>
      <c r="E1949" s="2335" t="s">
        <v>40</v>
      </c>
      <c r="F1949" s="2182" t="s">
        <v>323</v>
      </c>
      <c r="G1949" s="2061">
        <v>2.5416666666666667E-2</v>
      </c>
      <c r="H1949" s="2062">
        <v>6.21</v>
      </c>
      <c r="I1949" s="2063">
        <f t="shared" si="446"/>
        <v>4.0928609769189479E-3</v>
      </c>
      <c r="J1949" s="2064">
        <v>132</v>
      </c>
      <c r="K1949" s="2065">
        <v>39</v>
      </c>
      <c r="L1949" s="2066">
        <v>200</v>
      </c>
      <c r="M1949" s="2064">
        <v>20</v>
      </c>
      <c r="N1949" s="1919">
        <f t="shared" si="441"/>
        <v>1.0555916071814837</v>
      </c>
      <c r="O1949" s="2067" t="s">
        <v>340</v>
      </c>
      <c r="P1949" s="2068">
        <f>IFERROR(VLOOKUP(F1949,[1]Trainingsarten!$A$9:$N$84,12,FALSE),"")</f>
        <v>205</v>
      </c>
      <c r="Q1949" s="2069" t="s">
        <v>14</v>
      </c>
      <c r="R1949" s="2070">
        <f>IFERROR(VLOOKUP(F1949,[1]Trainingsarten!$A$9:$N$84,14,FALSE),"")</f>
        <v>224.4</v>
      </c>
      <c r="S1949" s="1991">
        <f t="shared" si="447"/>
        <v>1.5151515151515151</v>
      </c>
      <c r="T1949" s="1989">
        <f t="shared" si="445"/>
        <v>34.72714078866688</v>
      </c>
      <c r="U1949" s="1989">
        <f t="shared" si="443"/>
        <v>28.138972833159084</v>
      </c>
      <c r="V1949" s="1989">
        <f t="shared" si="444"/>
        <v>-6.1409278552492133</v>
      </c>
      <c r="W1949" s="2071">
        <f t="shared" si="442"/>
        <v>1.2341296533661765</v>
      </c>
      <c r="X1949" s="1987"/>
      <c r="Y1949" s="1988"/>
      <c r="AA1949" s="1990"/>
      <c r="AB1949" s="1991"/>
    </row>
    <row r="1950" spans="1:28" x14ac:dyDescent="0.2">
      <c r="A1950" s="2173" t="s">
        <v>337</v>
      </c>
      <c r="B1950" s="2175">
        <f>IFERROR(AVERAGE(S1945:S1951),"")</f>
        <v>1.5513453057279813</v>
      </c>
      <c r="C1950" s="2060">
        <v>45038</v>
      </c>
      <c r="D1950" s="1989"/>
      <c r="E1950" s="2335"/>
      <c r="F1950" s="2182"/>
      <c r="G1950" s="2061"/>
      <c r="H1950" s="2062" t="str">
        <f>IFERROR(VLOOKUP(F1950,[1]Trainingsarten!$A$9:$K$84,10,FALSE),"")</f>
        <v/>
      </c>
      <c r="I1950" s="2063" t="str">
        <f t="shared" si="446"/>
        <v/>
      </c>
      <c r="J1950" s="2064"/>
      <c r="K1950" s="2065" t="str">
        <f>IFERROR(VLOOKUP(F1950,[1]Trainingsarten!$A$9:$K$84,11,FALSE),"0")</f>
        <v>0</v>
      </c>
      <c r="L1950" s="2066"/>
      <c r="M1950" s="2064"/>
      <c r="N1950" s="1919" t="str">
        <f t="shared" si="441"/>
        <v/>
      </c>
      <c r="O1950" s="2067"/>
      <c r="P1950" s="2068" t="str">
        <f>IFERROR(VLOOKUP(F1950,[1]Trainingsarten!$A$9:$N$84,12,FALSE),"")</f>
        <v/>
      </c>
      <c r="Q1950" s="2069" t="s">
        <v>14</v>
      </c>
      <c r="R1950" s="2070" t="str">
        <f>IFERROR(VLOOKUP(F1950,[1]Trainingsarten!$A$9:$N$84,14,FALSE),"")</f>
        <v/>
      </c>
      <c r="S1950" s="1991" t="str">
        <f t="shared" si="447"/>
        <v/>
      </c>
      <c r="T1950" s="1989">
        <f t="shared" si="445"/>
        <v>29.766120676000185</v>
      </c>
      <c r="U1950" s="1989">
        <f t="shared" si="443"/>
        <v>27.468997289512441</v>
      </c>
      <c r="V1950" s="1989">
        <f t="shared" si="444"/>
        <v>-6.5881679555077959</v>
      </c>
      <c r="W1950" s="2071">
        <f t="shared" si="442"/>
        <v>1.0836260371020088</v>
      </c>
      <c r="X1950" s="1987"/>
      <c r="Y1950" s="1988"/>
      <c r="AA1950" s="1990"/>
      <c r="AB1950" s="1991"/>
    </row>
    <row r="1951" spans="1:28" ht="16" thickBot="1" x14ac:dyDescent="0.25">
      <c r="A1951" s="2177" t="s">
        <v>11</v>
      </c>
      <c r="B1951" s="2178">
        <f>IFERROR(SUM(M1945:M1951),"")</f>
        <v>105</v>
      </c>
      <c r="C1951" s="2160">
        <v>45039</v>
      </c>
      <c r="D1951" s="1734">
        <v>55</v>
      </c>
      <c r="E1951" s="2317" t="s">
        <v>288</v>
      </c>
      <c r="F1951" s="2184" t="s">
        <v>283</v>
      </c>
      <c r="G1951" s="2161">
        <v>3.8831018518518515E-2</v>
      </c>
      <c r="H1951" s="2162">
        <v>9.24</v>
      </c>
      <c r="I1951" s="2163">
        <f t="shared" si="446"/>
        <v>4.2024911816578477E-3</v>
      </c>
      <c r="J1951" s="1024">
        <v>127</v>
      </c>
      <c r="K1951" s="2164">
        <v>58</v>
      </c>
      <c r="L1951" s="1028">
        <v>197</v>
      </c>
      <c r="M1951" s="1024">
        <v>29</v>
      </c>
      <c r="N1951" s="2165">
        <f t="shared" si="441"/>
        <v>1.0676083866382371</v>
      </c>
      <c r="O1951" s="2166" t="s">
        <v>329</v>
      </c>
      <c r="P1951" s="2167">
        <f>IFERROR(VLOOKUP(F1951,[1]Trainingsarten!$A$9:$N$84,12,FALSE),"")</f>
        <v>205</v>
      </c>
      <c r="Q1951" s="2168" t="s">
        <v>14</v>
      </c>
      <c r="R1951" s="2169">
        <f>IFERROR(VLOOKUP(F1951,[1]Trainingsarten!$A$9:$N$84,14,FALSE),"")</f>
        <v>224.4</v>
      </c>
      <c r="S1951" s="5">
        <f t="shared" si="447"/>
        <v>1.5511811023622046</v>
      </c>
      <c r="T1951" s="1734">
        <f t="shared" si="445"/>
        <v>33.799532008000156</v>
      </c>
      <c r="U1951" s="1734">
        <f t="shared" si="443"/>
        <v>28.195925925476431</v>
      </c>
      <c r="V1951" s="1734">
        <f t="shared" si="444"/>
        <v>-2.2971233864877441</v>
      </c>
      <c r="W1951" s="2049">
        <f t="shared" si="442"/>
        <v>1.1987381473952798</v>
      </c>
      <c r="X1951" s="1987"/>
      <c r="Y1951" s="1988"/>
      <c r="AA1951" s="1990"/>
      <c r="AB1951" s="1991"/>
    </row>
    <row r="1952" spans="1:28" ht="16" thickBot="1" x14ac:dyDescent="0.25">
      <c r="A1952" s="2500">
        <f>WEEKNUM(C1952,1)</f>
        <v>17</v>
      </c>
      <c r="B1952" s="2501"/>
      <c r="C1952" s="2050">
        <v>45040</v>
      </c>
      <c r="D1952" s="1843">
        <v>56</v>
      </c>
      <c r="E1952" s="2322" t="s">
        <v>40</v>
      </c>
      <c r="F1952" s="2180" t="s">
        <v>343</v>
      </c>
      <c r="G1952" s="2052">
        <v>2.4398148148148145E-2</v>
      </c>
      <c r="H1952" s="2053">
        <v>5.92</v>
      </c>
      <c r="I1952" s="2054">
        <f t="shared" si="446"/>
        <v>4.1213088088088079E-3</v>
      </c>
      <c r="J1952" s="2055">
        <v>120</v>
      </c>
      <c r="K1952" s="2056">
        <v>37</v>
      </c>
      <c r="L1952" s="2057">
        <v>200</v>
      </c>
      <c r="M1952" s="2055">
        <v>13</v>
      </c>
      <c r="N1952" s="1852">
        <f t="shared" si="441"/>
        <v>1.0629286002420328</v>
      </c>
      <c r="O1952" s="2058" t="s">
        <v>340</v>
      </c>
      <c r="P1952" s="1854">
        <f>IFERROR(VLOOKUP(F1952,[1]Trainingsarten!$A$9:$N$84,12,FALSE),"")</f>
        <v>205</v>
      </c>
      <c r="Q1952" s="1855" t="s">
        <v>14</v>
      </c>
      <c r="R1952" s="2059">
        <f>IFERROR(VLOOKUP(F1952,[1]Trainingsarten!$A$9:$N$84,14,FALSE),"")</f>
        <v>224.4</v>
      </c>
      <c r="S1952" s="1856">
        <f t="shared" si="447"/>
        <v>1.6666666666666667</v>
      </c>
      <c r="T1952" s="1843">
        <f t="shared" si="445"/>
        <v>34.256741721142994</v>
      </c>
      <c r="U1952" s="1843">
        <f t="shared" si="443"/>
        <v>28.40554673677461</v>
      </c>
      <c r="V1952" s="1843">
        <f t="shared" si="444"/>
        <v>-5.6036060825237257</v>
      </c>
      <c r="W1952" s="2042">
        <f t="shared" si="442"/>
        <v>1.2059877614252452</v>
      </c>
      <c r="X1952" s="1987"/>
      <c r="Y1952" s="1988"/>
      <c r="AA1952" s="1990"/>
      <c r="AB1952" s="1991"/>
    </row>
    <row r="1953" spans="1:28" x14ac:dyDescent="0.2">
      <c r="A1953" s="2170" t="s">
        <v>26</v>
      </c>
      <c r="B1953" s="2171">
        <f>SUM(H1952:H1958)</f>
        <v>28.36</v>
      </c>
      <c r="C1953" s="2060">
        <v>45041</v>
      </c>
      <c r="D1953" s="1989">
        <v>57</v>
      </c>
      <c r="E1953" s="2335" t="s">
        <v>40</v>
      </c>
      <c r="F1953" s="2181" t="s">
        <v>342</v>
      </c>
      <c r="G1953" s="2061">
        <v>2.0856481481481479E-2</v>
      </c>
      <c r="H1953" s="2062">
        <v>5.51</v>
      </c>
      <c r="I1953" s="2063">
        <f t="shared" si="446"/>
        <v>3.7852053505411033E-3</v>
      </c>
      <c r="J1953" s="2064">
        <v>143</v>
      </c>
      <c r="K1953" s="2065">
        <v>40</v>
      </c>
      <c r="L1953" s="2066">
        <v>217</v>
      </c>
      <c r="M1953" s="2064">
        <v>25</v>
      </c>
      <c r="N1953" s="1919">
        <f t="shared" si="441"/>
        <v>1.0592247474063439</v>
      </c>
      <c r="O1953" s="2067" t="s">
        <v>311</v>
      </c>
      <c r="P1953" s="2068" t="str">
        <f>IFERROR(VLOOKUP(F1953,[1]Trainingsarten!$A$9:$N$84,12,FALSE),"")</f>
        <v/>
      </c>
      <c r="Q1953" s="2069" t="s">
        <v>14</v>
      </c>
      <c r="R1953" s="2070" t="str">
        <f>IFERROR(VLOOKUP(F1953,[1]Trainingsarten!$A$9:$N$84,14,FALSE),"")</f>
        <v/>
      </c>
      <c r="S1953" s="1991">
        <f t="shared" si="447"/>
        <v>1.5174825174825175</v>
      </c>
      <c r="T1953" s="1989">
        <f t="shared" si="445"/>
        <v>35.077207189551139</v>
      </c>
      <c r="U1953" s="1989">
        <f t="shared" si="443"/>
        <v>28.681605147803786</v>
      </c>
      <c r="V1953" s="1989">
        <f t="shared" si="444"/>
        <v>-5.8511949843683837</v>
      </c>
      <c r="W1953" s="2071">
        <f t="shared" si="442"/>
        <v>1.2229861965112883</v>
      </c>
      <c r="X1953" s="1987"/>
      <c r="Y1953" s="1988"/>
      <c r="AA1953" s="1990"/>
      <c r="AB1953" s="1991"/>
    </row>
    <row r="1954" spans="1:28" x14ac:dyDescent="0.2">
      <c r="A1954" s="2173" t="s">
        <v>9</v>
      </c>
      <c r="B1954" s="2174">
        <f>SUM(K1952:K1958)</f>
        <v>196</v>
      </c>
      <c r="C1954" s="2060">
        <v>45042</v>
      </c>
      <c r="D1954" s="1989"/>
      <c r="E1954" s="2335"/>
      <c r="F1954" s="2181"/>
      <c r="G1954" s="2061"/>
      <c r="H1954" s="2062" t="str">
        <f>IFERROR(VLOOKUP(F1954,[1]Trainingsarten!$A$9:$K$84,10,FALSE),"")</f>
        <v/>
      </c>
      <c r="I1954" s="2063" t="str">
        <f t="shared" si="446"/>
        <v/>
      </c>
      <c r="J1954" s="2064"/>
      <c r="K1954" s="2065" t="str">
        <f>IFERROR(VLOOKUP(F1954,[1]Trainingsarten!$A$9:$K$84,11,FALSE),"0")</f>
        <v>0</v>
      </c>
      <c r="L1954" s="2066"/>
      <c r="M1954" s="2064"/>
      <c r="N1954" s="1919" t="str">
        <f t="shared" si="441"/>
        <v/>
      </c>
      <c r="O1954" s="2067"/>
      <c r="P1954" s="2068" t="str">
        <f>IFERROR(VLOOKUP(F1954,[1]Trainingsarten!$A$9:$N$84,12,FALSE),"")</f>
        <v/>
      </c>
      <c r="Q1954" s="2069" t="s">
        <v>14</v>
      </c>
      <c r="R1954" s="2070" t="str">
        <f>IFERROR(VLOOKUP(F1954,[1]Trainingsarten!$A$9:$N$84,14,FALSE),"")</f>
        <v/>
      </c>
      <c r="S1954" s="1991" t="str">
        <f t="shared" si="447"/>
        <v/>
      </c>
      <c r="T1954" s="1989">
        <f t="shared" si="445"/>
        <v>30.066177591043832</v>
      </c>
      <c r="U1954" s="1989">
        <f t="shared" si="443"/>
        <v>27.998709787141792</v>
      </c>
      <c r="V1954" s="1989">
        <f t="shared" si="444"/>
        <v>-6.3956020417473525</v>
      </c>
      <c r="W1954" s="2071">
        <f t="shared" si="442"/>
        <v>1.0738415384001556</v>
      </c>
      <c r="X1954" s="1987"/>
      <c r="Y1954" s="1988"/>
      <c r="AA1954" s="1990"/>
      <c r="AB1954" s="1991"/>
    </row>
    <row r="1955" spans="1:28" x14ac:dyDescent="0.2">
      <c r="A1955" s="2173" t="s">
        <v>27</v>
      </c>
      <c r="B1955" s="2175">
        <f>AVERAGE(W1952:W1958)</f>
        <v>1.1166286239436141</v>
      </c>
      <c r="C1955" s="2060">
        <v>45043</v>
      </c>
      <c r="D1955" s="1989">
        <v>58</v>
      </c>
      <c r="E1955" s="2335" t="s">
        <v>40</v>
      </c>
      <c r="F1955" s="2181" t="s">
        <v>338</v>
      </c>
      <c r="G1955" s="2061">
        <v>2.6921296296296294E-2</v>
      </c>
      <c r="H1955" s="2062">
        <v>6.63</v>
      </c>
      <c r="I1955" s="2063">
        <f t="shared" si="446"/>
        <v>4.0605273448410702E-3</v>
      </c>
      <c r="J1955" s="2064">
        <v>129</v>
      </c>
      <c r="K1955" s="2065">
        <v>45</v>
      </c>
      <c r="L1955" s="2066">
        <v>206</v>
      </c>
      <c r="M1955" s="2064">
        <v>22</v>
      </c>
      <c r="N1955" s="1919">
        <f t="shared" si="441"/>
        <v>1.0786699984241688</v>
      </c>
      <c r="O1955" s="2067" t="s">
        <v>334</v>
      </c>
      <c r="P1955" s="2068">
        <f>IFERROR(VLOOKUP(F1955,[1]Trainingsarten!$A$9:$N$84,12,FALSE),"")</f>
        <v>268.75</v>
      </c>
      <c r="Q1955" s="2069" t="s">
        <v>14</v>
      </c>
      <c r="R1955" s="2070">
        <f>IFERROR(VLOOKUP(F1955,[1]Trainingsarten!$A$9:$N$84,14,FALSE),"")</f>
        <v>293.25</v>
      </c>
      <c r="S1955" s="1991">
        <f t="shared" si="447"/>
        <v>1.5968992248062015</v>
      </c>
      <c r="T1955" s="1989">
        <f t="shared" si="445"/>
        <v>32.199580792323282</v>
      </c>
      <c r="U1955" s="1989">
        <f t="shared" si="443"/>
        <v>28.403502411257463</v>
      </c>
      <c r="V1955" s="1989">
        <f t="shared" si="444"/>
        <v>-2.0674678039020407</v>
      </c>
      <c r="W1955" s="2071">
        <f t="shared" si="442"/>
        <v>1.1336482496454832</v>
      </c>
      <c r="X1955" s="1987"/>
      <c r="Y1955" s="1988"/>
      <c r="AA1955" s="1990"/>
      <c r="AB1955" s="1991"/>
    </row>
    <row r="1956" spans="1:28" x14ac:dyDescent="0.2">
      <c r="A1956" s="2173" t="s">
        <v>336</v>
      </c>
      <c r="B1956" s="2176">
        <f>IFERROR(AVERAGE(N1952:N1958),"")</f>
        <v>1.0643952070911635</v>
      </c>
      <c r="C1956" s="2060">
        <v>45044</v>
      </c>
      <c r="D1956" s="1989">
        <v>59</v>
      </c>
      <c r="E1956" s="2335" t="s">
        <v>40</v>
      </c>
      <c r="F1956" s="2182" t="s">
        <v>343</v>
      </c>
      <c r="G1956" s="2061">
        <v>2.207175925925926E-2</v>
      </c>
      <c r="H1956" s="2062">
        <v>5.3</v>
      </c>
      <c r="I1956" s="2063">
        <f t="shared" si="446"/>
        <v>4.1644828791055208E-3</v>
      </c>
      <c r="J1956" s="2064">
        <v>123</v>
      </c>
      <c r="K1956" s="2065">
        <v>33</v>
      </c>
      <c r="L1956" s="2066">
        <v>197</v>
      </c>
      <c r="M1956" s="2064">
        <v>16</v>
      </c>
      <c r="N1956" s="1919">
        <f t="shared" si="441"/>
        <v>1.057952689383272</v>
      </c>
      <c r="O1956" s="2067" t="s">
        <v>340</v>
      </c>
      <c r="P1956" s="2068">
        <f>IFERROR(VLOOKUP(F1956,[1]Trainingsarten!$A$9:$N$84,12,FALSE),"")</f>
        <v>205</v>
      </c>
      <c r="Q1956" s="2069" t="s">
        <v>14</v>
      </c>
      <c r="R1956" s="2070">
        <f>IFERROR(VLOOKUP(F1956,[1]Trainingsarten!$A$9:$N$84,14,FALSE),"")</f>
        <v>224.4</v>
      </c>
      <c r="S1956" s="1991">
        <f t="shared" si="447"/>
        <v>1.6016260162601625</v>
      </c>
      <c r="T1956" s="1989">
        <f t="shared" si="445"/>
        <v>32.313926393419955</v>
      </c>
      <c r="U1956" s="1989">
        <f t="shared" si="443"/>
        <v>28.512942830037048</v>
      </c>
      <c r="V1956" s="1989">
        <f t="shared" si="444"/>
        <v>-3.7960783810658185</v>
      </c>
      <c r="W1956" s="2071">
        <f t="shared" si="442"/>
        <v>1.1333073048979971</v>
      </c>
      <c r="X1956" s="1987"/>
      <c r="Y1956" s="1988"/>
      <c r="AA1956" s="1990"/>
      <c r="AB1956" s="1991"/>
    </row>
    <row r="1957" spans="1:28" x14ac:dyDescent="0.2">
      <c r="A1957" s="2173" t="s">
        <v>337</v>
      </c>
      <c r="B1957" s="2175">
        <f>IFERROR(AVERAGE(S1952:S1958),"")</f>
        <v>1.6013833698915945</v>
      </c>
      <c r="C1957" s="2060">
        <v>45045</v>
      </c>
      <c r="D1957" s="1989"/>
      <c r="E1957" s="2335"/>
      <c r="F1957" s="2182"/>
      <c r="G1957" s="2061"/>
      <c r="H1957" s="2062" t="str">
        <f>IFERROR(VLOOKUP(F1957,[1]Trainingsarten!$A$9:$K$84,10,FALSE),"")</f>
        <v/>
      </c>
      <c r="I1957" s="2063" t="str">
        <f t="shared" si="446"/>
        <v/>
      </c>
      <c r="J1957" s="2064"/>
      <c r="K1957" s="2065" t="str">
        <f>IFERROR(VLOOKUP(F1957,[1]Trainingsarten!$A$9:$K$84,11,FALSE),"0")</f>
        <v>0</v>
      </c>
      <c r="L1957" s="2066"/>
      <c r="M1957" s="2064"/>
      <c r="N1957" s="1919" t="str">
        <f t="shared" si="441"/>
        <v/>
      </c>
      <c r="O1957" s="2067"/>
      <c r="P1957" s="2068" t="str">
        <f>IFERROR(VLOOKUP(F1957,[1]Trainingsarten!$A$9:$N$84,12,FALSE),"")</f>
        <v/>
      </c>
      <c r="Q1957" s="2069" t="s">
        <v>14</v>
      </c>
      <c r="R1957" s="2070" t="str">
        <f>IFERROR(VLOOKUP(F1957,[1]Trainingsarten!$A$9:$N$84,14,FALSE),"")</f>
        <v/>
      </c>
      <c r="S1957" s="1991" t="str">
        <f t="shared" si="447"/>
        <v/>
      </c>
      <c r="T1957" s="1989">
        <f t="shared" si="445"/>
        <v>27.697651194359963</v>
      </c>
      <c r="U1957" s="1989">
        <f t="shared" si="443"/>
        <v>27.83406323884569</v>
      </c>
      <c r="V1957" s="1989">
        <f t="shared" si="444"/>
        <v>-3.800983563382907</v>
      </c>
      <c r="W1957" s="2071">
        <f t="shared" si="442"/>
        <v>0.99509909698360721</v>
      </c>
      <c r="X1957" s="1987"/>
      <c r="Y1957" s="1988"/>
      <c r="AA1957" s="1990"/>
      <c r="AB1957" s="1991"/>
    </row>
    <row r="1958" spans="1:28" ht="16" thickBot="1" x14ac:dyDescent="0.25">
      <c r="A1958" s="2177" t="s">
        <v>11</v>
      </c>
      <c r="B1958" s="2178">
        <f>IFERROR(SUM(M1952:M1958),"")</f>
        <v>105</v>
      </c>
      <c r="C1958" s="2160">
        <v>45046</v>
      </c>
      <c r="D1958" s="1734">
        <v>60</v>
      </c>
      <c r="E1958" s="2317" t="s">
        <v>40</v>
      </c>
      <c r="F1958" s="2185" t="s">
        <v>0</v>
      </c>
      <c r="G1958" s="2161">
        <v>1.5381944444444443E-2</v>
      </c>
      <c r="H1958" s="2162">
        <v>5</v>
      </c>
      <c r="I1958" s="2163">
        <f t="shared" si="446"/>
        <v>3.0763888888888885E-3</v>
      </c>
      <c r="J1958" s="1024">
        <v>165</v>
      </c>
      <c r="K1958" s="2164">
        <v>41</v>
      </c>
      <c r="L1958" s="1028">
        <v>268</v>
      </c>
      <c r="M1958" s="1024">
        <v>29</v>
      </c>
      <c r="N1958" s="2165">
        <f t="shared" si="441"/>
        <v>1.0631999999999997</v>
      </c>
      <c r="O1958" s="2166" t="s">
        <v>311</v>
      </c>
      <c r="P1958" s="2167" t="str">
        <f>IFERROR(VLOOKUP(F1958,[1]Trainingsarten!$A$9:$N$84,12,FALSE),"")</f>
        <v/>
      </c>
      <c r="Q1958" s="2168" t="s">
        <v>14</v>
      </c>
      <c r="R1958" s="2169" t="str">
        <f>IFERROR(VLOOKUP(F1958,[1]Trainingsarten!$A$9:$N$84,14,FALSE),"")</f>
        <v/>
      </c>
      <c r="S1958" s="5">
        <f t="shared" si="447"/>
        <v>1.6242424242424243</v>
      </c>
      <c r="T1958" s="1734">
        <f t="shared" si="445"/>
        <v>29.597986738022826</v>
      </c>
      <c r="U1958" s="1734">
        <f t="shared" si="443"/>
        <v>28.147537923635078</v>
      </c>
      <c r="V1958" s="1734">
        <f t="shared" si="444"/>
        <v>0.13641204448572708</v>
      </c>
      <c r="W1958" s="2049">
        <f t="shared" si="442"/>
        <v>1.0515302197415224</v>
      </c>
      <c r="X1958" s="2186"/>
      <c r="Y1958" s="1988"/>
      <c r="AA1958" s="1990"/>
      <c r="AB1958" s="1991"/>
    </row>
    <row r="1959" spans="1:28" ht="16" thickBot="1" x14ac:dyDescent="0.25">
      <c r="A1959" s="2500">
        <f>WEEKNUM(C1959,1)</f>
        <v>18</v>
      </c>
      <c r="B1959" s="2501"/>
      <c r="C1959" s="2050">
        <v>45047</v>
      </c>
      <c r="D1959" s="1843"/>
      <c r="E1959" s="2322"/>
      <c r="F1959" s="2110"/>
      <c r="G1959" s="2052"/>
      <c r="H1959" s="2053" t="str">
        <f>IFERROR(VLOOKUP(F1959,[1]Trainingsarten!$A$9:$K$84,10,FALSE),"")</f>
        <v/>
      </c>
      <c r="I1959" s="2054" t="str">
        <f t="shared" si="446"/>
        <v/>
      </c>
      <c r="J1959" s="2055"/>
      <c r="K1959" s="2056" t="str">
        <f>IFERROR(VLOOKUP(F1959,[1]Trainingsarten!$A$9:$K$84,11,FALSE),"0")</f>
        <v>0</v>
      </c>
      <c r="L1959" s="2057"/>
      <c r="M1959" s="2055"/>
      <c r="N1959" s="1852" t="str">
        <f t="shared" si="441"/>
        <v/>
      </c>
      <c r="O1959" s="2058"/>
      <c r="P1959" s="1854" t="str">
        <f>IFERROR(VLOOKUP(F1959,[1]Trainingsarten!$A$9:$N$84,12,FALSE),"")</f>
        <v/>
      </c>
      <c r="Q1959" s="1855" t="s">
        <v>14</v>
      </c>
      <c r="R1959" s="2059" t="str">
        <f>IFERROR(VLOOKUP(F1959,[1]Trainingsarten!$A$9:$N$84,14,FALSE),"")</f>
        <v/>
      </c>
      <c r="S1959" s="1856" t="str">
        <f t="shared" si="447"/>
        <v/>
      </c>
      <c r="T1959" s="1843">
        <f t="shared" si="445"/>
        <v>25.369702918305279</v>
      </c>
      <c r="U1959" s="1843">
        <f t="shared" si="443"/>
        <v>27.477358449262812</v>
      </c>
      <c r="V1959" s="1843">
        <f t="shared" si="444"/>
        <v>-1.4504488143877481</v>
      </c>
      <c r="W1959" s="2042">
        <f t="shared" si="442"/>
        <v>0.92329482709011723</v>
      </c>
      <c r="X1959" s="1987"/>
      <c r="Y1959" s="1988"/>
      <c r="AA1959" s="1990"/>
      <c r="AB1959" s="1991"/>
    </row>
    <row r="1960" spans="1:28" x14ac:dyDescent="0.2">
      <c r="A1960" s="2170" t="s">
        <v>26</v>
      </c>
      <c r="B1960" s="2171">
        <f>SUM(H1959:H1965)</f>
        <v>15.870000000000001</v>
      </c>
      <c r="C1960" s="2060">
        <v>45048</v>
      </c>
      <c r="D1960" s="1989"/>
      <c r="E1960" s="2335"/>
      <c r="F1960" s="2108"/>
      <c r="G1960" s="2061"/>
      <c r="H1960" s="2062" t="str">
        <f>IFERROR(VLOOKUP(F1960,[1]Trainingsarten!$A$9:$K$84,10,FALSE),"")</f>
        <v/>
      </c>
      <c r="I1960" s="2063" t="str">
        <f t="shared" si="446"/>
        <v/>
      </c>
      <c r="J1960" s="2064"/>
      <c r="K1960" s="2065" t="str">
        <f>IFERROR(VLOOKUP(F1960,[1]Trainingsarten!$A$9:$K$84,11,FALSE),"0")</f>
        <v>0</v>
      </c>
      <c r="L1960" s="2066"/>
      <c r="M1960" s="2064"/>
      <c r="N1960" s="1919" t="str">
        <f t="shared" si="441"/>
        <v/>
      </c>
      <c r="O1960" s="2067"/>
      <c r="P1960" s="2068" t="str">
        <f>IFERROR(VLOOKUP(F1960,[1]Trainingsarten!$A$9:$N$84,12,FALSE),"")</f>
        <v/>
      </c>
      <c r="Q1960" s="2069" t="s">
        <v>14</v>
      </c>
      <c r="R1960" s="2070" t="str">
        <f>IFERROR(VLOOKUP(F1960,[1]Trainingsarten!$A$9:$N$84,14,FALSE),"")</f>
        <v/>
      </c>
      <c r="S1960" s="1991" t="str">
        <f t="shared" si="447"/>
        <v/>
      </c>
      <c r="T1960" s="1989">
        <f t="shared" si="445"/>
        <v>21.745459644261668</v>
      </c>
      <c r="U1960" s="1989">
        <f t="shared" si="443"/>
        <v>26.82313562904227</v>
      </c>
      <c r="V1960" s="1989">
        <f t="shared" si="444"/>
        <v>2.1076555309575333</v>
      </c>
      <c r="W1960" s="2071">
        <f t="shared" si="442"/>
        <v>0.81069789695717609</v>
      </c>
      <c r="X1960" s="1987"/>
      <c r="Y1960" s="1988"/>
      <c r="AA1960" s="1990"/>
      <c r="AB1960" s="1991"/>
    </row>
    <row r="1961" spans="1:28" x14ac:dyDescent="0.2">
      <c r="A1961" s="2173" t="s">
        <v>9</v>
      </c>
      <c r="B1961" s="2174">
        <f>SUM(K1959:K1965)</f>
        <v>91</v>
      </c>
      <c r="C1961" s="2060">
        <v>45049</v>
      </c>
      <c r="D1961" s="1989">
        <v>61</v>
      </c>
      <c r="E1961" s="2335" t="s">
        <v>40</v>
      </c>
      <c r="F1961" s="2108" t="s">
        <v>343</v>
      </c>
      <c r="G1961" s="2061">
        <v>1.923611111111111E-2</v>
      </c>
      <c r="H1961" s="2062">
        <v>4.6900000000000004</v>
      </c>
      <c r="I1961" s="2063">
        <f t="shared" si="446"/>
        <v>4.1015162283818997E-3</v>
      </c>
      <c r="J1961" s="2064">
        <v>124</v>
      </c>
      <c r="K1961" s="2065">
        <v>26</v>
      </c>
      <c r="L1961" s="2066">
        <v>200</v>
      </c>
      <c r="M1961" s="2064">
        <v>10</v>
      </c>
      <c r="N1961" s="1919">
        <f t="shared" si="441"/>
        <v>1.0578238869617795</v>
      </c>
      <c r="O1961" s="2067" t="s">
        <v>340</v>
      </c>
      <c r="P1961" s="2068">
        <f>IFERROR(VLOOKUP(F1961,[1]Trainingsarten!$A$9:$N$84,12,FALSE),"")</f>
        <v>205</v>
      </c>
      <c r="Q1961" s="2069" t="s">
        <v>14</v>
      </c>
      <c r="R1961" s="2070">
        <f>IFERROR(VLOOKUP(F1961,[1]Trainingsarten!$A$9:$N$84,14,FALSE),"")</f>
        <v>224.4</v>
      </c>
      <c r="S1961" s="1991">
        <f t="shared" si="447"/>
        <v>1.6129032258064515</v>
      </c>
      <c r="T1961" s="1989">
        <f t="shared" si="445"/>
        <v>22.353251123652857</v>
      </c>
      <c r="U1961" s="1989">
        <f t="shared" si="443"/>
        <v>26.803537161684119</v>
      </c>
      <c r="V1961" s="1989">
        <f t="shared" si="444"/>
        <v>5.0776759847806012</v>
      </c>
      <c r="W1961" s="2071">
        <f t="shared" si="442"/>
        <v>0.83396646453092083</v>
      </c>
      <c r="X1961" s="1987"/>
      <c r="Y1961" s="1988"/>
      <c r="AA1961" s="1990"/>
      <c r="AB1961" s="1991"/>
    </row>
    <row r="1962" spans="1:28" x14ac:dyDescent="0.2">
      <c r="A1962" s="2173" t="s">
        <v>27</v>
      </c>
      <c r="B1962" s="2175">
        <f>AVERAGE(W1959:W1965)</f>
        <v>0.8426284146176265</v>
      </c>
      <c r="C1962" s="2060">
        <v>45050</v>
      </c>
      <c r="D1962" s="1989">
        <v>62</v>
      </c>
      <c r="E1962" s="2335" t="s">
        <v>40</v>
      </c>
      <c r="F1962" s="2108" t="s">
        <v>343</v>
      </c>
      <c r="G1962" s="2061">
        <v>2.1828703703703701E-2</v>
      </c>
      <c r="H1962" s="2062">
        <f>1.59+3.86</f>
        <v>5.45</v>
      </c>
      <c r="I1962" s="2063">
        <f t="shared" si="446"/>
        <v>4.0052667346245317E-3</v>
      </c>
      <c r="J1962" s="2064">
        <v>124</v>
      </c>
      <c r="K1962" s="2065">
        <v>31</v>
      </c>
      <c r="L1962" s="2066">
        <v>208</v>
      </c>
      <c r="M1962" s="2064">
        <v>10</v>
      </c>
      <c r="N1962" s="1919">
        <f t="shared" si="441"/>
        <v>1.0743201424072297</v>
      </c>
      <c r="O1962" s="2067" t="s">
        <v>334</v>
      </c>
      <c r="P1962" s="2068">
        <f>IFERROR(VLOOKUP(F1962,[1]Trainingsarten!$A$9:$N$84,12,FALSE),"")</f>
        <v>205</v>
      </c>
      <c r="Q1962" s="2069" t="s">
        <v>14</v>
      </c>
      <c r="R1962" s="2070">
        <f>IFERROR(VLOOKUP(F1962,[1]Trainingsarten!$A$9:$N$84,14,FALSE),"")</f>
        <v>224.4</v>
      </c>
      <c r="S1962" s="1991">
        <f t="shared" si="447"/>
        <v>1.6774193548387097</v>
      </c>
      <c r="T1962" s="1989">
        <f t="shared" si="445"/>
        <v>23.588500963131022</v>
      </c>
      <c r="U1962" s="1989">
        <f t="shared" si="443"/>
        <v>26.903452943548782</v>
      </c>
      <c r="V1962" s="1989">
        <f t="shared" si="444"/>
        <v>4.4502860380312619</v>
      </c>
      <c r="W1962" s="2071">
        <f t="shared" si="442"/>
        <v>0.87678340072653549</v>
      </c>
      <c r="X1962" s="1987"/>
      <c r="Y1962" s="1988"/>
      <c r="AA1962" s="1990"/>
      <c r="AB1962" s="1991"/>
    </row>
    <row r="1963" spans="1:28" x14ac:dyDescent="0.2">
      <c r="A1963" s="2173" t="s">
        <v>336</v>
      </c>
      <c r="B1963" s="2176">
        <f>IFERROR(AVERAGE(N1959:N1965),"")</f>
        <v>1.0641447338482599</v>
      </c>
      <c r="C1963" s="2060">
        <v>45051</v>
      </c>
      <c r="D1963" s="1989">
        <v>63</v>
      </c>
      <c r="E1963" s="2335" t="s">
        <v>40</v>
      </c>
      <c r="F1963" s="2108" t="s">
        <v>343</v>
      </c>
      <c r="G1963" s="2061">
        <v>2.2870370370370371E-2</v>
      </c>
      <c r="H1963" s="2062">
        <v>5.73</v>
      </c>
      <c r="I1963" s="2063">
        <f t="shared" si="446"/>
        <v>3.9913386335724901E-3</v>
      </c>
      <c r="J1963" s="2064">
        <v>127</v>
      </c>
      <c r="K1963" s="2065">
        <v>34</v>
      </c>
      <c r="L1963" s="2066">
        <v>206</v>
      </c>
      <c r="M1963" s="2064">
        <v>19</v>
      </c>
      <c r="N1963" s="1919">
        <f t="shared" si="441"/>
        <v>1.0602901721757703</v>
      </c>
      <c r="O1963" s="2067" t="s">
        <v>333</v>
      </c>
      <c r="P1963" s="2068">
        <f>IFERROR(VLOOKUP(F1963,[1]Trainingsarten!$A$9:$N$84,12,FALSE),"")</f>
        <v>205</v>
      </c>
      <c r="Q1963" s="2069" t="s">
        <v>14</v>
      </c>
      <c r="R1963" s="2070">
        <f>IFERROR(VLOOKUP(F1963,[1]Trainingsarten!$A$9:$N$84,14,FALSE),"")</f>
        <v>224.4</v>
      </c>
      <c r="S1963" s="1991">
        <f t="shared" si="447"/>
        <v>1.6220472440944882</v>
      </c>
      <c r="T1963" s="1989">
        <f t="shared" si="445"/>
        <v>25.075857968398019</v>
      </c>
      <c r="U1963" s="1989">
        <f t="shared" si="443"/>
        <v>27.072418349654765</v>
      </c>
      <c r="V1963" s="1989">
        <f t="shared" si="444"/>
        <v>3.3149519804177601</v>
      </c>
      <c r="W1963" s="2071">
        <f t="shared" si="442"/>
        <v>0.92625112557474176</v>
      </c>
      <c r="X1963" s="1987"/>
      <c r="Y1963" s="1988"/>
      <c r="AA1963" s="1990"/>
      <c r="AB1963" s="1991"/>
    </row>
    <row r="1964" spans="1:28" x14ac:dyDescent="0.2">
      <c r="A1964" s="2173" t="s">
        <v>337</v>
      </c>
      <c r="B1964" s="2175">
        <f>IFERROR(AVERAGE(S1959:S1965),"")</f>
        <v>1.6374566082465496</v>
      </c>
      <c r="C1964" s="2060">
        <v>45052</v>
      </c>
      <c r="D1964" s="1989"/>
      <c r="E1964" s="2335"/>
      <c r="F1964" s="2108"/>
      <c r="G1964" s="2061"/>
      <c r="H1964" s="2062" t="str">
        <f>IFERROR(VLOOKUP(F1964,[1]Trainingsarten!$A$9:$K$84,10,FALSE),"")</f>
        <v/>
      </c>
      <c r="I1964" s="2063" t="str">
        <f t="shared" si="446"/>
        <v/>
      </c>
      <c r="J1964" s="2064"/>
      <c r="K1964" s="2065" t="str">
        <f>IFERROR(VLOOKUP(F1964,[1]Trainingsarten!$A$9:$K$84,11,FALSE),"0")</f>
        <v>0</v>
      </c>
      <c r="L1964" s="2066"/>
      <c r="M1964" s="2064"/>
      <c r="N1964" s="1919" t="str">
        <f t="shared" si="441"/>
        <v/>
      </c>
      <c r="O1964" s="2067"/>
      <c r="P1964" s="2068" t="str">
        <f>IFERROR(VLOOKUP(F1964,[1]Trainingsarten!$A$9:$N$84,12,FALSE),"")</f>
        <v/>
      </c>
      <c r="Q1964" s="2069" t="s">
        <v>14</v>
      </c>
      <c r="R1964" s="2070" t="str">
        <f>IFERROR(VLOOKUP(F1964,[1]Trainingsarten!$A$9:$N$84,14,FALSE),"")</f>
        <v/>
      </c>
      <c r="S1964" s="1991" t="str">
        <f t="shared" si="447"/>
        <v/>
      </c>
      <c r="T1964" s="1989">
        <f t="shared" si="445"/>
        <v>21.493592544341158</v>
      </c>
      <c r="U1964" s="1989">
        <f t="shared" si="443"/>
        <v>26.42783696037727</v>
      </c>
      <c r="V1964" s="1989">
        <f t="shared" si="444"/>
        <v>1.9965603812567458</v>
      </c>
      <c r="W1964" s="2071">
        <f t="shared" si="442"/>
        <v>0.81329367123635865</v>
      </c>
      <c r="X1964" s="1987"/>
      <c r="Y1964" s="1988"/>
      <c r="AA1964" s="1990"/>
      <c r="AB1964" s="1991"/>
    </row>
    <row r="1965" spans="1:28" ht="16" thickBot="1" x14ac:dyDescent="0.25">
      <c r="A1965" s="2177" t="s">
        <v>11</v>
      </c>
      <c r="B1965" s="2178">
        <f>IFERROR(SUM(M1959:M1965),"")</f>
        <v>39</v>
      </c>
      <c r="C1965" s="2160">
        <v>45053</v>
      </c>
      <c r="D1965" s="1734"/>
      <c r="E1965" s="2317"/>
      <c r="F1965" s="2111"/>
      <c r="G1965" s="2161"/>
      <c r="H1965" s="2162" t="str">
        <f>IFERROR(VLOOKUP(F1965,[1]Trainingsarten!$A$9:$K$84,10,FALSE),"")</f>
        <v/>
      </c>
      <c r="I1965" s="2163" t="str">
        <f t="shared" si="446"/>
        <v/>
      </c>
      <c r="J1965" s="1024"/>
      <c r="K1965" s="2164" t="str">
        <f>IFERROR(VLOOKUP(F1965,[1]Trainingsarten!$A$9:$K$84,11,FALSE),"0")</f>
        <v>0</v>
      </c>
      <c r="L1965" s="1028"/>
      <c r="M1965" s="1024"/>
      <c r="N1965" s="2165" t="str">
        <f t="shared" si="441"/>
        <v/>
      </c>
      <c r="O1965" s="2166"/>
      <c r="P1965" s="2167" t="str">
        <f>IFERROR(VLOOKUP(F1965,[1]Trainingsarten!$A$9:$N$84,12,FALSE),"")</f>
        <v/>
      </c>
      <c r="Q1965" s="2168" t="s">
        <v>14</v>
      </c>
      <c r="R1965" s="2169" t="str">
        <f>IFERROR(VLOOKUP(F1965,[1]Trainingsarten!$A$9:$N$84,14,FALSE),"")</f>
        <v/>
      </c>
      <c r="S1965" s="5" t="str">
        <f t="shared" si="447"/>
        <v/>
      </c>
      <c r="T1965" s="1734">
        <f t="shared" si="445"/>
        <v>18.423079323720994</v>
      </c>
      <c r="U1965" s="1734">
        <f t="shared" si="443"/>
        <v>25.798602747034955</v>
      </c>
      <c r="V1965" s="1734">
        <f t="shared" si="444"/>
        <v>4.9342444160361119</v>
      </c>
      <c r="W1965" s="2049">
        <f t="shared" si="442"/>
        <v>0.71411151620753444</v>
      </c>
      <c r="X1965" s="1987"/>
      <c r="Y1965" s="1988"/>
      <c r="AA1965" s="1990"/>
      <c r="AB1965" s="1991"/>
    </row>
    <row r="1966" spans="1:28" ht="16" thickBot="1" x14ac:dyDescent="0.25">
      <c r="A1966" s="2500">
        <f>WEEKNUM(C1966,1)</f>
        <v>19</v>
      </c>
      <c r="B1966" s="2501"/>
      <c r="C1966" s="2050">
        <v>45054</v>
      </c>
      <c r="D1966" s="1843">
        <v>64</v>
      </c>
      <c r="E1966" s="2322" t="s">
        <v>40</v>
      </c>
      <c r="F1966" s="2110" t="s">
        <v>322</v>
      </c>
      <c r="G1966" s="2052">
        <v>2.3483796296296298E-2</v>
      </c>
      <c r="H1966" s="2053">
        <v>5.68</v>
      </c>
      <c r="I1966" s="2054">
        <f t="shared" si="446"/>
        <v>4.1344711789254047E-3</v>
      </c>
      <c r="J1966" s="2055">
        <v>123</v>
      </c>
      <c r="K1966" s="2056">
        <v>32</v>
      </c>
      <c r="L1966" s="2057">
        <v>201</v>
      </c>
      <c r="M1966" s="2055">
        <v>23</v>
      </c>
      <c r="N1966" s="1852">
        <f t="shared" ref="N1966:N2029" si="448">IFERROR((L1966/67)/(1/(I1966*24)/3.6),"")</f>
        <v>1.0716549295774649</v>
      </c>
      <c r="O1966" s="2058" t="s">
        <v>334</v>
      </c>
      <c r="P1966" s="1854">
        <f>IFERROR(VLOOKUP(F1966,[1]Trainingsarten!$A$9:$N$84,12,FALSE),"")</f>
        <v>205</v>
      </c>
      <c r="Q1966" s="1855" t="s">
        <v>14</v>
      </c>
      <c r="R1966" s="2059">
        <f>IFERROR(VLOOKUP(F1966,[1]Trainingsarten!$A$9:$N$84,14,FALSE),"")</f>
        <v>224.4</v>
      </c>
      <c r="S1966" s="1856">
        <f t="shared" si="447"/>
        <v>1.6341463414634145</v>
      </c>
      <c r="T1966" s="1843">
        <f t="shared" si="445"/>
        <v>20.362639420332282</v>
      </c>
      <c r="U1966" s="1843">
        <f t="shared" si="443"/>
        <v>25.946255062581741</v>
      </c>
      <c r="V1966" s="1843">
        <f t="shared" si="444"/>
        <v>7.375523423313961</v>
      </c>
      <c r="W1966" s="2042">
        <f t="shared" si="442"/>
        <v>0.7848007109780617</v>
      </c>
      <c r="X1966" s="1987"/>
      <c r="Y1966" s="1988"/>
      <c r="AA1966" s="1990"/>
      <c r="AB1966" s="1991"/>
    </row>
    <row r="1967" spans="1:28" x14ac:dyDescent="0.2">
      <c r="A1967" s="2170" t="s">
        <v>26</v>
      </c>
      <c r="B1967" s="2171">
        <f>SUM(H1966:H1972)</f>
        <v>19.330000000000002</v>
      </c>
      <c r="C1967" s="2060">
        <v>45055</v>
      </c>
      <c r="D1967" s="1989">
        <v>65</v>
      </c>
      <c r="E1967" s="2335" t="s">
        <v>40</v>
      </c>
      <c r="F1967" s="2108" t="s">
        <v>322</v>
      </c>
      <c r="G1967" s="2061">
        <v>2.7118055555555552E-2</v>
      </c>
      <c r="H1967" s="2062">
        <v>6.71</v>
      </c>
      <c r="I1967" s="2063">
        <f t="shared" si="446"/>
        <v>4.0414389799635691E-3</v>
      </c>
      <c r="J1967" s="2064">
        <v>128</v>
      </c>
      <c r="K1967" s="2065">
        <v>38</v>
      </c>
      <c r="L1967" s="2066">
        <v>202</v>
      </c>
      <c r="M1967" s="2064">
        <v>16</v>
      </c>
      <c r="N1967" s="1919">
        <f t="shared" si="448"/>
        <v>1.0527526302911667</v>
      </c>
      <c r="O1967" s="2067" t="s">
        <v>340</v>
      </c>
      <c r="P1967" s="2068">
        <f>IFERROR(VLOOKUP(F1967,[1]Trainingsarten!$A$9:$N$84,12,FALSE),"")</f>
        <v>205</v>
      </c>
      <c r="Q1967" s="2069" t="s">
        <v>14</v>
      </c>
      <c r="R1967" s="2070">
        <f>IFERROR(VLOOKUP(F1967,[1]Trainingsarten!$A$9:$N$84,14,FALSE),"")</f>
        <v>224.4</v>
      </c>
      <c r="S1967" s="1991">
        <f t="shared" si="447"/>
        <v>1.578125</v>
      </c>
      <c r="T1967" s="1989">
        <f t="shared" si="445"/>
        <v>22.882262360284813</v>
      </c>
      <c r="U1967" s="1989">
        <f t="shared" si="443"/>
        <v>26.233248989663128</v>
      </c>
      <c r="V1967" s="1989">
        <f t="shared" si="444"/>
        <v>5.5836156422494589</v>
      </c>
      <c r="W1967" s="2071">
        <f t="shared" si="442"/>
        <v>0.87226185247970134</v>
      </c>
      <c r="X1967" s="1987"/>
      <c r="Y1967" s="1988"/>
      <c r="AA1967" s="1990"/>
      <c r="AB1967" s="1991"/>
    </row>
    <row r="1968" spans="1:28" x14ac:dyDescent="0.2">
      <c r="A1968" s="2173" t="s">
        <v>9</v>
      </c>
      <c r="B1968" s="2174">
        <f>SUM(K1966:K1972)</f>
        <v>110</v>
      </c>
      <c r="C1968" s="2060">
        <v>45056</v>
      </c>
      <c r="D1968" s="1989"/>
      <c r="E1968" s="2335"/>
      <c r="F1968" s="2108"/>
      <c r="G1968" s="2061"/>
      <c r="H1968" s="2062" t="str">
        <f>IFERROR(VLOOKUP(F1968,[1]Trainingsarten!$A$9:$K$84,10,FALSE),"")</f>
        <v/>
      </c>
      <c r="I1968" s="2063" t="str">
        <f t="shared" si="446"/>
        <v/>
      </c>
      <c r="J1968" s="2064"/>
      <c r="K1968" s="2065" t="str">
        <f>IFERROR(VLOOKUP(F1968,[1]Trainingsarten!$A$9:$K$84,11,FALSE),"0")</f>
        <v>0</v>
      </c>
      <c r="L1968" s="2066"/>
      <c r="M1968" s="2064"/>
      <c r="N1968" s="1919" t="str">
        <f t="shared" si="448"/>
        <v/>
      </c>
      <c r="O1968" s="2067"/>
      <c r="P1968" s="2068" t="str">
        <f>IFERROR(VLOOKUP(F1968,[1]Trainingsarten!$A$9:$N$84,12,FALSE),"")</f>
        <v/>
      </c>
      <c r="Q1968" s="2069" t="s">
        <v>14</v>
      </c>
      <c r="R1968" s="2070" t="str">
        <f>IFERROR(VLOOKUP(F1968,[1]Trainingsarten!$A$9:$N$84,14,FALSE),"")</f>
        <v/>
      </c>
      <c r="S1968" s="1991" t="str">
        <f t="shared" si="447"/>
        <v/>
      </c>
      <c r="T1968" s="1989">
        <f t="shared" si="445"/>
        <v>19.613367737386984</v>
      </c>
      <c r="U1968" s="1989">
        <f t="shared" si="443"/>
        <v>25.608647823242578</v>
      </c>
      <c r="V1968" s="1989">
        <f t="shared" si="444"/>
        <v>3.3509866293783155</v>
      </c>
      <c r="W1968" s="2071">
        <f t="shared" si="442"/>
        <v>0.76588845583583531</v>
      </c>
      <c r="X1968" s="1987"/>
      <c r="Y1968" s="1988"/>
      <c r="AA1968" s="1990"/>
      <c r="AB1968" s="1991"/>
    </row>
    <row r="1969" spans="1:28" x14ac:dyDescent="0.2">
      <c r="A1969" s="2173" t="s">
        <v>27</v>
      </c>
      <c r="B1969" s="2175">
        <f>AVERAGE(W1966:W1972)</f>
        <v>0.75855611532973366</v>
      </c>
      <c r="C1969" s="2060">
        <v>45057</v>
      </c>
      <c r="D1969" s="1989">
        <v>66</v>
      </c>
      <c r="E1969" s="2335" t="s">
        <v>288</v>
      </c>
      <c r="F1969" s="2108" t="s">
        <v>322</v>
      </c>
      <c r="G1969" s="2061">
        <v>2.7719907407407405E-2</v>
      </c>
      <c r="H1969" s="2062">
        <v>6.94</v>
      </c>
      <c r="I1969" s="2063">
        <f t="shared" si="446"/>
        <v>3.994222969367061E-3</v>
      </c>
      <c r="J1969" s="2064">
        <v>134</v>
      </c>
      <c r="K1969" s="2065">
        <v>40</v>
      </c>
      <c r="L1969" s="2066">
        <v>205</v>
      </c>
      <c r="M1969" s="2064">
        <v>16</v>
      </c>
      <c r="N1969" s="1919">
        <f t="shared" si="448"/>
        <v>1.0559056303496923</v>
      </c>
      <c r="O1969" s="2067" t="s">
        <v>340</v>
      </c>
      <c r="P1969" s="2068">
        <f>IFERROR(VLOOKUP(F1969,[1]Trainingsarten!$A$9:$N$84,12,FALSE),"")</f>
        <v>205</v>
      </c>
      <c r="Q1969" s="2069" t="s">
        <v>14</v>
      </c>
      <c r="R1969" s="2070">
        <f>IFERROR(VLOOKUP(F1969,[1]Trainingsarten!$A$9:$N$84,14,FALSE),"")</f>
        <v>224.4</v>
      </c>
      <c r="S1969" s="1991">
        <f t="shared" si="447"/>
        <v>1.5298507462686568</v>
      </c>
      <c r="T1969" s="1989">
        <f t="shared" si="445"/>
        <v>22.52574377490313</v>
      </c>
      <c r="U1969" s="1989">
        <f t="shared" si="443"/>
        <v>25.951299065546326</v>
      </c>
      <c r="V1969" s="1989">
        <f t="shared" si="444"/>
        <v>5.9952800858555939</v>
      </c>
      <c r="W1969" s="2071">
        <f t="shared" ref="W1969:W2032" si="449">T1969/U1969</f>
        <v>0.86800062370707831</v>
      </c>
      <c r="X1969" s="1987"/>
      <c r="Y1969" s="1988"/>
      <c r="AA1969" s="1990"/>
      <c r="AB1969" s="1991"/>
    </row>
    <row r="1970" spans="1:28" x14ac:dyDescent="0.2">
      <c r="A1970" s="2173" t="s">
        <v>336</v>
      </c>
      <c r="B1970" s="2176">
        <f>IFERROR(AVERAGE(N1966:N1972),"")</f>
        <v>1.0601043967394412</v>
      </c>
      <c r="C1970" s="2060">
        <v>45058</v>
      </c>
      <c r="D1970" s="1989"/>
      <c r="E1970" s="2335"/>
      <c r="F1970" s="2108"/>
      <c r="G1970" s="2061"/>
      <c r="H1970" s="2062" t="str">
        <f>IFERROR(VLOOKUP(F1970,[1]Trainingsarten!$A$9:$K$84,10,FALSE),"")</f>
        <v/>
      </c>
      <c r="I1970" s="2063" t="str">
        <f t="shared" si="446"/>
        <v/>
      </c>
      <c r="J1970" s="2064"/>
      <c r="K1970" s="2065" t="str">
        <f>IFERROR(VLOOKUP(F1970,[1]Trainingsarten!$A$9:$K$84,11,FALSE),"0")</f>
        <v>0</v>
      </c>
      <c r="L1970" s="2066"/>
      <c r="M1970" s="2064"/>
      <c r="N1970" s="1919" t="str">
        <f t="shared" si="448"/>
        <v/>
      </c>
      <c r="O1970" s="2067"/>
      <c r="P1970" s="2068" t="str">
        <f>IFERROR(VLOOKUP(F1970,[1]Trainingsarten!$A$9:$N$84,12,FALSE),"")</f>
        <v/>
      </c>
      <c r="Q1970" s="2069" t="s">
        <v>14</v>
      </c>
      <c r="R1970" s="2070" t="str">
        <f>IFERROR(VLOOKUP(F1970,[1]Trainingsarten!$A$9:$N$84,14,FALSE),"")</f>
        <v/>
      </c>
      <c r="S1970" s="1991" t="str">
        <f t="shared" si="447"/>
        <v/>
      </c>
      <c r="T1970" s="1989">
        <f t="shared" si="445"/>
        <v>19.307780378488399</v>
      </c>
      <c r="U1970" s="1989">
        <f t="shared" si="443"/>
        <v>25.333410992557127</v>
      </c>
      <c r="V1970" s="1989">
        <f t="shared" si="444"/>
        <v>3.4255552906431959</v>
      </c>
      <c r="W1970" s="2071">
        <f t="shared" si="449"/>
        <v>0.76214688910865425</v>
      </c>
      <c r="X1970" s="1987"/>
      <c r="Y1970" s="1988"/>
      <c r="AA1970" s="1990"/>
      <c r="AB1970" s="1991"/>
    </row>
    <row r="1971" spans="1:28" x14ac:dyDescent="0.2">
      <c r="A1971" s="2173" t="s">
        <v>337</v>
      </c>
      <c r="B1971" s="2175">
        <f>IFERROR(AVERAGE(S1966:S1972),"")</f>
        <v>1.5807073625773569</v>
      </c>
      <c r="C1971" s="2060">
        <v>45059</v>
      </c>
      <c r="D1971" s="1989"/>
      <c r="E1971" s="2335"/>
      <c r="F1971" s="2108"/>
      <c r="G1971" s="2061"/>
      <c r="H1971" s="2062" t="str">
        <f>IFERROR(VLOOKUP(F1971,[1]Trainingsarten!$A$9:$K$84,10,FALSE),"")</f>
        <v/>
      </c>
      <c r="I1971" s="2063" t="str">
        <f t="shared" si="446"/>
        <v/>
      </c>
      <c r="J1971" s="2064"/>
      <c r="K1971" s="2065" t="str">
        <f>IFERROR(VLOOKUP(F1971,[1]Trainingsarten!$A$9:$K$84,11,FALSE),"0")</f>
        <v>0</v>
      </c>
      <c r="L1971" s="2066"/>
      <c r="M1971" s="2064"/>
      <c r="N1971" s="1919" t="str">
        <f t="shared" si="448"/>
        <v/>
      </c>
      <c r="O1971" s="2067"/>
      <c r="P1971" s="2068" t="str">
        <f>IFERROR(VLOOKUP(F1971,[1]Trainingsarten!$A$9:$N$84,12,FALSE),"")</f>
        <v/>
      </c>
      <c r="Q1971" s="2069" t="s">
        <v>14</v>
      </c>
      <c r="R1971" s="2070" t="str">
        <f>IFERROR(VLOOKUP(F1971,[1]Trainingsarten!$A$9:$N$84,14,FALSE),"")</f>
        <v/>
      </c>
      <c r="S1971" s="1991" t="str">
        <f t="shared" si="447"/>
        <v/>
      </c>
      <c r="T1971" s="1989">
        <f t="shared" si="445"/>
        <v>16.549526038704343</v>
      </c>
      <c r="U1971" s="1989">
        <f t="shared" si="443"/>
        <v>24.730234540353386</v>
      </c>
      <c r="V1971" s="1989">
        <f t="shared" si="444"/>
        <v>6.0256306140687279</v>
      </c>
      <c r="W1971" s="2071">
        <f t="shared" si="449"/>
        <v>0.66920214653442811</v>
      </c>
      <c r="X1971" s="1987"/>
      <c r="Y1971" s="1988"/>
      <c r="AA1971" s="1990"/>
      <c r="AB1971" s="1991"/>
    </row>
    <row r="1972" spans="1:28" ht="16" thickBot="1" x14ac:dyDescent="0.25">
      <c r="A1972" s="2177" t="s">
        <v>11</v>
      </c>
      <c r="B1972" s="2178">
        <f>IFERROR(SUM(M1966:M1972),"")</f>
        <v>55</v>
      </c>
      <c r="C1972" s="2160">
        <v>45060</v>
      </c>
      <c r="D1972" s="1734"/>
      <c r="E1972" s="2317"/>
      <c r="F1972" s="2111"/>
      <c r="G1972" s="2161"/>
      <c r="H1972" s="2162" t="str">
        <f>IFERROR(VLOOKUP(F1972,[1]Trainingsarten!$A$9:$K$84,10,FALSE),"")</f>
        <v/>
      </c>
      <c r="I1972" s="2163" t="str">
        <f t="shared" si="446"/>
        <v/>
      </c>
      <c r="J1972" s="1024"/>
      <c r="K1972" s="2164" t="str">
        <f>IFERROR(VLOOKUP(F1972,[1]Trainingsarten!$A$9:$K$84,11,FALSE),"0")</f>
        <v>0</v>
      </c>
      <c r="L1972" s="1028"/>
      <c r="M1972" s="1024"/>
      <c r="N1972" s="2165" t="str">
        <f t="shared" si="448"/>
        <v/>
      </c>
      <c r="O1972" s="2166"/>
      <c r="P1972" s="2167" t="str">
        <f>IFERROR(VLOOKUP(F1972,[1]Trainingsarten!$A$9:$N$84,12,FALSE),"")</f>
        <v/>
      </c>
      <c r="Q1972" s="2168" t="s">
        <v>14</v>
      </c>
      <c r="R1972" s="2169" t="str">
        <f>IFERROR(VLOOKUP(F1972,[1]Trainingsarten!$A$9:$N$84,14,FALSE),"")</f>
        <v/>
      </c>
      <c r="S1972" s="5" t="str">
        <f t="shared" si="447"/>
        <v/>
      </c>
      <c r="T1972" s="1734">
        <f t="shared" si="445"/>
        <v>14.185308033175151</v>
      </c>
      <c r="U1972" s="1734">
        <f t="shared" si="443"/>
        <v>24.141419432249734</v>
      </c>
      <c r="V1972" s="1734">
        <f t="shared" si="444"/>
        <v>8.1807085016490433</v>
      </c>
      <c r="W1972" s="2049">
        <f t="shared" si="449"/>
        <v>0.58759212866437593</v>
      </c>
      <c r="X1972" s="1987"/>
      <c r="Y1972" s="1988"/>
      <c r="AA1972" s="1990"/>
      <c r="AB1972" s="1991"/>
    </row>
    <row r="1973" spans="1:28" ht="16" thickBot="1" x14ac:dyDescent="0.25">
      <c r="A1973" s="2500">
        <f>WEEKNUM(C1973,1)</f>
        <v>20</v>
      </c>
      <c r="B1973" s="2501"/>
      <c r="C1973" s="2050">
        <v>45061</v>
      </c>
      <c r="D1973" s="1843"/>
      <c r="E1973" s="2322"/>
      <c r="F1973" s="2110"/>
      <c r="G1973" s="2052"/>
      <c r="H1973" s="2053" t="str">
        <f>IFERROR(VLOOKUP(F1973,[1]Trainingsarten!$A$9:$K$84,10,FALSE),"")</f>
        <v/>
      </c>
      <c r="I1973" s="2054" t="str">
        <f t="shared" si="446"/>
        <v/>
      </c>
      <c r="J1973" s="2055"/>
      <c r="K1973" s="2056" t="str">
        <f>IFERROR(VLOOKUP(F1973,[1]Trainingsarten!$A$9:$K$84,11,FALSE),"0")</f>
        <v>0</v>
      </c>
      <c r="L1973" s="2057"/>
      <c r="M1973" s="2055"/>
      <c r="N1973" s="1852" t="str">
        <f t="shared" si="448"/>
        <v/>
      </c>
      <c r="O1973" s="2058"/>
      <c r="P1973" s="1854" t="str">
        <f>IFERROR(VLOOKUP(F1973,[1]Trainingsarten!$A$9:$N$84,12,FALSE),"")</f>
        <v/>
      </c>
      <c r="Q1973" s="1855" t="s">
        <v>14</v>
      </c>
      <c r="R1973" s="2059" t="str">
        <f>IFERROR(VLOOKUP(F1973,[1]Trainingsarten!$A$9:$N$84,14,FALSE),"")</f>
        <v/>
      </c>
      <c r="S1973" s="1856" t="str">
        <f t="shared" si="447"/>
        <v/>
      </c>
      <c r="T1973" s="1843">
        <f t="shared" si="445"/>
        <v>12.158835457007271</v>
      </c>
      <c r="U1973" s="1843">
        <f t="shared" si="443"/>
        <v>23.566623731481883</v>
      </c>
      <c r="V1973" s="1843">
        <f t="shared" si="444"/>
        <v>9.9561113990745831</v>
      </c>
      <c r="W1973" s="2042">
        <f t="shared" si="449"/>
        <v>0.51593455199798854</v>
      </c>
      <c r="X1973" s="1987"/>
      <c r="Y1973" s="1988"/>
      <c r="AA1973" s="1990"/>
      <c r="AB1973" s="1991"/>
    </row>
    <row r="1974" spans="1:28" x14ac:dyDescent="0.2">
      <c r="A1974" s="2170" t="s">
        <v>26</v>
      </c>
      <c r="B1974" s="2171">
        <f>SUM(H1973:H1979)</f>
        <v>14.59</v>
      </c>
      <c r="C1974" s="2060">
        <v>45062</v>
      </c>
      <c r="D1974" s="1989">
        <v>67</v>
      </c>
      <c r="E1974" s="2335" t="s">
        <v>40</v>
      </c>
      <c r="F1974" s="2108" t="s">
        <v>299</v>
      </c>
      <c r="G1974" s="2061">
        <v>4.2314814814814812E-2</v>
      </c>
      <c r="H1974" s="2062">
        <v>7.69</v>
      </c>
      <c r="I1974" s="2063">
        <f t="shared" si="446"/>
        <v>5.5025766989356059E-3</v>
      </c>
      <c r="J1974" s="2064">
        <v>128</v>
      </c>
      <c r="K1974" s="2065">
        <v>55</v>
      </c>
      <c r="L1974" s="2066">
        <v>182</v>
      </c>
      <c r="M1974" s="2064">
        <v>370</v>
      </c>
      <c r="N1974" s="1919"/>
      <c r="O1974" s="2067" t="s">
        <v>300</v>
      </c>
      <c r="P1974" s="2068" t="str">
        <f>IFERROR(VLOOKUP(F1974,[1]Trainingsarten!$A$9:$N$84,12,FALSE),"")</f>
        <v/>
      </c>
      <c r="Q1974" s="2069" t="s">
        <v>14</v>
      </c>
      <c r="R1974" s="2070" t="str">
        <f>IFERROR(VLOOKUP(F1974,[1]Trainingsarten!$A$9:$N$84,14,FALSE),"")</f>
        <v/>
      </c>
      <c r="S1974" s="1991"/>
      <c r="T1974" s="1989">
        <f t="shared" si="445"/>
        <v>18.279001820291946</v>
      </c>
      <c r="U1974" s="1989">
        <f t="shared" si="443"/>
        <v>24.315037452160887</v>
      </c>
      <c r="V1974" s="1989">
        <f t="shared" si="444"/>
        <v>11.407788274474612</v>
      </c>
      <c r="W1974" s="2071">
        <f t="shared" si="449"/>
        <v>0.75175709090538467</v>
      </c>
      <c r="X1974" s="1987"/>
      <c r="Y1974" s="1988"/>
      <c r="AA1974" s="1990"/>
      <c r="AB1974" s="1991"/>
    </row>
    <row r="1975" spans="1:28" x14ac:dyDescent="0.2">
      <c r="A1975" s="2173" t="s">
        <v>9</v>
      </c>
      <c r="B1975" s="2174">
        <f>SUM(K1973:K1979)</f>
        <v>90</v>
      </c>
      <c r="C1975" s="2060">
        <v>45063</v>
      </c>
      <c r="D1975" s="1989"/>
      <c r="E1975" s="2335"/>
      <c r="F1975" s="2108"/>
      <c r="G1975" s="2061"/>
      <c r="H1975" s="2062" t="str">
        <f>IFERROR(VLOOKUP(F1975,[1]Trainingsarten!$A$9:$K$84,10,FALSE),"")</f>
        <v/>
      </c>
      <c r="I1975" s="2063" t="str">
        <f t="shared" si="446"/>
        <v/>
      </c>
      <c r="J1975" s="2064"/>
      <c r="K1975" s="2065" t="str">
        <f>IFERROR(VLOOKUP(F1975,[1]Trainingsarten!$A$9:$K$84,11,FALSE),"0")</f>
        <v>0</v>
      </c>
      <c r="L1975" s="2066"/>
      <c r="M1975" s="2064"/>
      <c r="N1975" s="1919" t="str">
        <f t="shared" si="448"/>
        <v/>
      </c>
      <c r="O1975" s="2067"/>
      <c r="P1975" s="2068" t="str">
        <f>IFERROR(VLOOKUP(F1975,[1]Trainingsarten!$A$9:$N$84,12,FALSE),"")</f>
        <v/>
      </c>
      <c r="Q1975" s="2069" t="s">
        <v>14</v>
      </c>
      <c r="R1975" s="2070" t="str">
        <f>IFERROR(VLOOKUP(F1975,[1]Trainingsarten!$A$9:$N$84,14,FALSE),"")</f>
        <v/>
      </c>
      <c r="S1975" s="1991" t="str">
        <f t="shared" si="447"/>
        <v/>
      </c>
      <c r="T1975" s="1989">
        <f t="shared" si="445"/>
        <v>15.667715845964524</v>
      </c>
      <c r="U1975" s="1989">
        <f t="shared" si="443"/>
        <v>23.736107989014197</v>
      </c>
      <c r="V1975" s="1989">
        <f t="shared" si="444"/>
        <v>6.0360356318689412</v>
      </c>
      <c r="W1975" s="2071">
        <f t="shared" si="449"/>
        <v>0.66007939689253292</v>
      </c>
      <c r="X1975" s="1987"/>
      <c r="Y1975" s="1988"/>
      <c r="AA1975" s="1990"/>
      <c r="AB1975" s="1991"/>
    </row>
    <row r="1976" spans="1:28" x14ac:dyDescent="0.2">
      <c r="A1976" s="2173" t="s">
        <v>27</v>
      </c>
      <c r="B1976" s="2175">
        <f>AVERAGE(W1973:W1979)</f>
        <v>0.58059549159543322</v>
      </c>
      <c r="C1976" s="2060">
        <v>45064</v>
      </c>
      <c r="D1976" s="1989"/>
      <c r="E1976" s="2335"/>
      <c r="F1976" s="2108"/>
      <c r="G1976" s="2061"/>
      <c r="H1976" s="2062" t="str">
        <f>IFERROR(VLOOKUP(F1976,[1]Trainingsarten!$A$9:$K$84,10,FALSE),"")</f>
        <v/>
      </c>
      <c r="I1976" s="2063" t="str">
        <f t="shared" si="446"/>
        <v/>
      </c>
      <c r="J1976" s="2064"/>
      <c r="K1976" s="2065" t="str">
        <f>IFERROR(VLOOKUP(F1976,[1]Trainingsarten!$A$9:$K$84,11,FALSE),"0")</f>
        <v>0</v>
      </c>
      <c r="L1976" s="2066"/>
      <c r="M1976" s="2064"/>
      <c r="N1976" s="1919" t="str">
        <f t="shared" si="448"/>
        <v/>
      </c>
      <c r="O1976" s="2067"/>
      <c r="P1976" s="2068" t="str">
        <f>IFERROR(VLOOKUP(F1976,[1]Trainingsarten!$A$9:$N$84,12,FALSE),"")</f>
        <v/>
      </c>
      <c r="Q1976" s="2069" t="s">
        <v>14</v>
      </c>
      <c r="R1976" s="2070" t="str">
        <f>IFERROR(VLOOKUP(F1976,[1]Trainingsarten!$A$9:$N$84,14,FALSE),"")</f>
        <v/>
      </c>
      <c r="S1976" s="1991" t="str">
        <f t="shared" si="447"/>
        <v/>
      </c>
      <c r="T1976" s="1989">
        <f t="shared" si="445"/>
        <v>13.429470725112449</v>
      </c>
      <c r="U1976" s="1989">
        <f t="shared" si="443"/>
        <v>23.170962560704336</v>
      </c>
      <c r="V1976" s="1989">
        <f t="shared" si="444"/>
        <v>8.0683921430496728</v>
      </c>
      <c r="W1976" s="2071">
        <f t="shared" si="449"/>
        <v>0.57958190946661425</v>
      </c>
      <c r="X1976" s="1987"/>
      <c r="Y1976" s="1988"/>
      <c r="AA1976" s="1990"/>
      <c r="AB1976" s="1991"/>
    </row>
    <row r="1977" spans="1:28" x14ac:dyDescent="0.2">
      <c r="A1977" s="2173" t="s">
        <v>336</v>
      </c>
      <c r="B1977" s="2176">
        <f>IFERROR(AVERAGE(N1973:N1979),"")</f>
        <v>1.0609777200951762</v>
      </c>
      <c r="C1977" s="2060">
        <v>45065</v>
      </c>
      <c r="D1977" s="1989"/>
      <c r="E1977" s="2335"/>
      <c r="F1977" s="2108"/>
      <c r="G1977" s="2061"/>
      <c r="H1977" s="2062" t="str">
        <f>IFERROR(VLOOKUP(F1977,[1]Trainingsarten!$A$9:$K$84,10,FALSE),"")</f>
        <v/>
      </c>
      <c r="I1977" s="2063" t="str">
        <f t="shared" si="446"/>
        <v/>
      </c>
      <c r="J1977" s="2064"/>
      <c r="K1977" s="2065" t="str">
        <f>IFERROR(VLOOKUP(F1977,[1]Trainingsarten!$A$9:$K$84,11,FALSE),"0")</f>
        <v>0</v>
      </c>
      <c r="L1977" s="2066"/>
      <c r="M1977" s="2064"/>
      <c r="N1977" s="1919" t="str">
        <f t="shared" si="448"/>
        <v/>
      </c>
      <c r="O1977" s="2067"/>
      <c r="P1977" s="2068" t="str">
        <f>IFERROR(VLOOKUP(F1977,[1]Trainingsarten!$A$9:$N$84,12,FALSE),"")</f>
        <v/>
      </c>
      <c r="Q1977" s="2069" t="s">
        <v>14</v>
      </c>
      <c r="R1977" s="2070" t="str">
        <f>IFERROR(VLOOKUP(F1977,[1]Trainingsarten!$A$9:$N$84,14,FALSE),"")</f>
        <v/>
      </c>
      <c r="S1977" s="1991" t="str">
        <f t="shared" si="447"/>
        <v/>
      </c>
      <c r="T1977" s="1989">
        <f t="shared" si="445"/>
        <v>11.510974907239241</v>
      </c>
      <c r="U1977" s="1989">
        <f t="shared" si="443"/>
        <v>22.619272975925661</v>
      </c>
      <c r="V1977" s="1989">
        <f t="shared" si="444"/>
        <v>9.7414918355918871</v>
      </c>
      <c r="W1977" s="2071">
        <f t="shared" si="449"/>
        <v>0.50890118879995394</v>
      </c>
      <c r="X1977" s="1987"/>
      <c r="Y1977" s="1988"/>
      <c r="AA1977" s="1990"/>
      <c r="AB1977" s="1991"/>
    </row>
    <row r="1978" spans="1:28" x14ac:dyDescent="0.2">
      <c r="A1978" s="2173" t="s">
        <v>337</v>
      </c>
      <c r="B1978" s="2175">
        <f>IFERROR(AVERAGE(S1973:S1979),"")</f>
        <v>1.4330708661417322</v>
      </c>
      <c r="C1978" s="2060">
        <v>45066</v>
      </c>
      <c r="D1978" s="1989"/>
      <c r="E1978" s="2335"/>
      <c r="F1978" s="2108"/>
      <c r="G1978" s="2061"/>
      <c r="H1978" s="2062" t="str">
        <f>IFERROR(VLOOKUP(F1978,[1]Trainingsarten!$A$9:$K$84,10,FALSE),"")</f>
        <v/>
      </c>
      <c r="I1978" s="2063" t="str">
        <f t="shared" si="446"/>
        <v/>
      </c>
      <c r="J1978" s="2064"/>
      <c r="K1978" s="2065" t="str">
        <f>IFERROR(VLOOKUP(F1978,[1]Trainingsarten!$A$9:$K$84,11,FALSE),"0")</f>
        <v>0</v>
      </c>
      <c r="L1978" s="2066"/>
      <c r="M1978" s="2064"/>
      <c r="N1978" s="1919" t="str">
        <f t="shared" si="448"/>
        <v/>
      </c>
      <c r="O1978" s="2067"/>
      <c r="P1978" s="2068" t="str">
        <f>IFERROR(VLOOKUP(F1978,[1]Trainingsarten!$A$9:$N$84,12,FALSE),"")</f>
        <v/>
      </c>
      <c r="Q1978" s="2069" t="s">
        <v>14</v>
      </c>
      <c r="R1978" s="2070" t="str">
        <f>IFERROR(VLOOKUP(F1978,[1]Trainingsarten!$A$9:$N$84,14,FALSE),"")</f>
        <v/>
      </c>
      <c r="S1978" s="1991" t="str">
        <f t="shared" si="447"/>
        <v/>
      </c>
      <c r="T1978" s="1989">
        <f t="shared" si="445"/>
        <v>9.8665499204907778</v>
      </c>
      <c r="U1978" s="1989">
        <f t="shared" ref="U1978:U2041" si="450">U1977+(K1978-U1977)/42</f>
        <v>22.080718857451242</v>
      </c>
      <c r="V1978" s="1989">
        <f t="shared" ref="V1978:V2041" si="451">U1977-T1977</f>
        <v>11.10829806868642</v>
      </c>
      <c r="W1978" s="2071">
        <f t="shared" si="449"/>
        <v>0.44684006821459366</v>
      </c>
      <c r="X1978" s="1987"/>
      <c r="Y1978" s="1988"/>
      <c r="AA1978" s="1990"/>
      <c r="AB1978" s="1991"/>
    </row>
    <row r="1979" spans="1:28" ht="16" thickBot="1" x14ac:dyDescent="0.25">
      <c r="A1979" s="2177" t="s">
        <v>11</v>
      </c>
      <c r="B1979" s="2178">
        <f>IFERROR(SUM(M1973:M1979),"")</f>
        <v>398</v>
      </c>
      <c r="C1979" s="2160">
        <v>45067</v>
      </c>
      <c r="D1979" s="1734">
        <v>68</v>
      </c>
      <c r="E1979" s="2317" t="s">
        <v>288</v>
      </c>
      <c r="F1979" s="2111" t="s">
        <v>323</v>
      </c>
      <c r="G1979" s="2161">
        <v>3.1192129629629629E-2</v>
      </c>
      <c r="H1979" s="2162">
        <v>6.9</v>
      </c>
      <c r="I1979" s="2163">
        <f t="shared" si="446"/>
        <v>4.5205984970477717E-3</v>
      </c>
      <c r="J1979" s="1024">
        <v>127</v>
      </c>
      <c r="K1979" s="2164">
        <v>35</v>
      </c>
      <c r="L1979" s="1028">
        <v>182</v>
      </c>
      <c r="M1979" s="1024">
        <v>28</v>
      </c>
      <c r="N1979" s="2165">
        <f t="shared" si="448"/>
        <v>1.0609777200951762</v>
      </c>
      <c r="O1979" s="2166" t="s">
        <v>340</v>
      </c>
      <c r="P1979" s="2167">
        <f>IFERROR(VLOOKUP(F1979,[1]Trainingsarten!$A$9:$N$84,12,FALSE),"")</f>
        <v>205</v>
      </c>
      <c r="Q1979" s="2168" t="s">
        <v>14</v>
      </c>
      <c r="R1979" s="2169">
        <f>IFERROR(VLOOKUP(F1979,[1]Trainingsarten!$A$9:$N$84,14,FALSE),"")</f>
        <v>224.4</v>
      </c>
      <c r="S1979" s="5">
        <f t="shared" si="447"/>
        <v>1.4330708661417322</v>
      </c>
      <c r="T1979" s="1734">
        <f t="shared" ref="T1979:T2042" si="452">T1978+(K1979-T1978)/7</f>
        <v>13.457042788992096</v>
      </c>
      <c r="U1979" s="1734">
        <f t="shared" si="450"/>
        <v>22.388320789416689</v>
      </c>
      <c r="V1979" s="1734">
        <f t="shared" si="451"/>
        <v>12.214168936960464</v>
      </c>
      <c r="W1979" s="2049">
        <f t="shared" si="449"/>
        <v>0.6010742348909639</v>
      </c>
      <c r="X1979" s="1987"/>
      <c r="Y1979" s="1988"/>
      <c r="AA1979" s="1990"/>
      <c r="AB1979" s="1991"/>
    </row>
    <row r="1980" spans="1:28" ht="16" thickBot="1" x14ac:dyDescent="0.25">
      <c r="A1980" s="2500">
        <f>WEEKNUM(C1980,1)</f>
        <v>21</v>
      </c>
      <c r="B1980" s="2501"/>
      <c r="C1980" s="2050">
        <v>45068</v>
      </c>
      <c r="D1980" s="1843">
        <v>69</v>
      </c>
      <c r="E1980" s="2322" t="s">
        <v>40</v>
      </c>
      <c r="F1980" s="2110" t="s">
        <v>322</v>
      </c>
      <c r="G1980" s="2052">
        <v>2.5127314814814811E-2</v>
      </c>
      <c r="H1980" s="2053">
        <v>6.1</v>
      </c>
      <c r="I1980" s="2054">
        <f t="shared" si="446"/>
        <v>4.1192319368548872E-3</v>
      </c>
      <c r="J1980" s="2055">
        <v>122</v>
      </c>
      <c r="K1980" s="2056">
        <v>35</v>
      </c>
      <c r="L1980" s="2057">
        <v>200</v>
      </c>
      <c r="M1980" s="2055">
        <v>10</v>
      </c>
      <c r="N1980" s="1852">
        <f t="shared" si="448"/>
        <v>1.0623929532664547</v>
      </c>
      <c r="O1980" s="2058" t="s">
        <v>334</v>
      </c>
      <c r="P1980" s="1854">
        <f>IFERROR(VLOOKUP(F1980,[1]Trainingsarten!$A$9:$N$84,12,FALSE),"")</f>
        <v>205</v>
      </c>
      <c r="Q1980" s="1855" t="s">
        <v>14</v>
      </c>
      <c r="R1980" s="2059">
        <f>IFERROR(VLOOKUP(F1980,[1]Trainingsarten!$A$9:$N$84,14,FALSE),"")</f>
        <v>224.4</v>
      </c>
      <c r="S1980" s="1856">
        <f t="shared" si="447"/>
        <v>1.639344262295082</v>
      </c>
      <c r="T1980" s="1843">
        <f t="shared" si="452"/>
        <v>16.534608104850367</v>
      </c>
      <c r="U1980" s="1843">
        <f t="shared" si="450"/>
        <v>22.688598865859149</v>
      </c>
      <c r="V1980" s="1843">
        <f t="shared" si="451"/>
        <v>8.9312780004245926</v>
      </c>
      <c r="W1980" s="2042">
        <f t="shared" si="449"/>
        <v>0.72876285585580836</v>
      </c>
      <c r="X1980" s="1987"/>
      <c r="Y1980" s="1988"/>
      <c r="AA1980" s="1990"/>
      <c r="AB1980" s="1991"/>
    </row>
    <row r="1981" spans="1:28" x14ac:dyDescent="0.2">
      <c r="A1981" s="2170" t="s">
        <v>26</v>
      </c>
      <c r="B1981" s="2171">
        <f>SUM(H1980:H1986)</f>
        <v>25.810000000000002</v>
      </c>
      <c r="C1981" s="2060">
        <v>45069</v>
      </c>
      <c r="D1981" s="1989"/>
      <c r="E1981" s="2335"/>
      <c r="F1981" s="2108"/>
      <c r="G1981" s="2061"/>
      <c r="H1981" s="2062" t="str">
        <f>IFERROR(VLOOKUP(F1981,[1]Trainingsarten!$A$9:$K$84,10,FALSE),"")</f>
        <v/>
      </c>
      <c r="I1981" s="2063" t="str">
        <f t="shared" si="446"/>
        <v/>
      </c>
      <c r="J1981" s="2064"/>
      <c r="K1981" s="2065" t="str">
        <f>IFERROR(VLOOKUP(F1981,[1]Trainingsarten!$A$9:$K$84,11,FALSE),"0")</f>
        <v>0</v>
      </c>
      <c r="L1981" s="2066"/>
      <c r="M1981" s="2064"/>
      <c r="N1981" s="1919" t="str">
        <f t="shared" si="448"/>
        <v/>
      </c>
      <c r="O1981" s="2067"/>
      <c r="P1981" s="2068" t="str">
        <f>IFERROR(VLOOKUP(F1981,[1]Trainingsarten!$A$9:$N$84,12,FALSE),"")</f>
        <v/>
      </c>
      <c r="Q1981" s="2069" t="s">
        <v>14</v>
      </c>
      <c r="R1981" s="2070" t="str">
        <f>IFERROR(VLOOKUP(F1981,[1]Trainingsarten!$A$9:$N$84,14,FALSE),"")</f>
        <v/>
      </c>
      <c r="S1981" s="1991" t="str">
        <f t="shared" si="447"/>
        <v/>
      </c>
      <c r="T1981" s="1989">
        <f t="shared" si="452"/>
        <v>14.172521232728887</v>
      </c>
      <c r="U1981" s="1989">
        <f t="shared" si="450"/>
        <v>22.14839413095774</v>
      </c>
      <c r="V1981" s="1989">
        <f t="shared" si="451"/>
        <v>6.1539907610087816</v>
      </c>
      <c r="W1981" s="2071">
        <f t="shared" si="449"/>
        <v>0.63988933684900251</v>
      </c>
      <c r="X1981" s="1987"/>
      <c r="Y1981" s="1988"/>
      <c r="AA1981" s="1990"/>
      <c r="AB1981" s="1991"/>
    </row>
    <row r="1982" spans="1:28" x14ac:dyDescent="0.2">
      <c r="A1982" s="2173" t="s">
        <v>9</v>
      </c>
      <c r="B1982" s="2174">
        <f>SUM(K1980:K1986)</f>
        <v>152</v>
      </c>
      <c r="C1982" s="2060">
        <v>45070</v>
      </c>
      <c r="D1982" s="1989">
        <v>70</v>
      </c>
      <c r="E1982" s="2335" t="s">
        <v>40</v>
      </c>
      <c r="F1982" s="2108" t="s">
        <v>322</v>
      </c>
      <c r="G1982" s="2061">
        <v>2.4710648148148148E-2</v>
      </c>
      <c r="H1982" s="2062">
        <v>6.01</v>
      </c>
      <c r="I1982" s="2063">
        <f t="shared" si="446"/>
        <v>4.1115887101744013E-3</v>
      </c>
      <c r="J1982" s="2064">
        <v>127</v>
      </c>
      <c r="K1982" s="2065">
        <v>34</v>
      </c>
      <c r="L1982" s="2066">
        <v>200</v>
      </c>
      <c r="M1982" s="2064">
        <v>14</v>
      </c>
      <c r="N1982" s="1919">
        <f t="shared" si="448"/>
        <v>1.06042168525095</v>
      </c>
      <c r="O1982" s="2067" t="s">
        <v>340</v>
      </c>
      <c r="P1982" s="2068">
        <f>IFERROR(VLOOKUP(F1982,[1]Trainingsarten!$A$9:$N$84,12,FALSE),"")</f>
        <v>205</v>
      </c>
      <c r="Q1982" s="2069" t="s">
        <v>14</v>
      </c>
      <c r="R1982" s="2070">
        <f>IFERROR(VLOOKUP(F1982,[1]Trainingsarten!$A$9:$N$84,14,FALSE),"")</f>
        <v>224.4</v>
      </c>
      <c r="S1982" s="1991">
        <f t="shared" si="447"/>
        <v>1.5748031496062993</v>
      </c>
      <c r="T1982" s="1989">
        <f t="shared" si="452"/>
        <v>17.005018199481903</v>
      </c>
      <c r="U1982" s="1989">
        <f t="shared" si="450"/>
        <v>22.430575223077795</v>
      </c>
      <c r="V1982" s="1989">
        <f t="shared" si="451"/>
        <v>7.9758728982288538</v>
      </c>
      <c r="W1982" s="2071">
        <f t="shared" si="449"/>
        <v>0.75811779369733756</v>
      </c>
      <c r="X1982" s="1987"/>
      <c r="Y1982" s="1988"/>
      <c r="AA1982" s="1990"/>
      <c r="AB1982" s="1991"/>
    </row>
    <row r="1983" spans="1:28" x14ac:dyDescent="0.2">
      <c r="A1983" s="2173" t="s">
        <v>27</v>
      </c>
      <c r="B1983" s="2175">
        <f>AVERAGE(W1980:W1986)</f>
        <v>0.81375975073719986</v>
      </c>
      <c r="C1983" s="2060">
        <v>45071</v>
      </c>
      <c r="D1983" s="1989">
        <v>71</v>
      </c>
      <c r="E1983" s="2335" t="s">
        <v>40</v>
      </c>
      <c r="F1983" s="2108" t="s">
        <v>338</v>
      </c>
      <c r="G1983" s="2061">
        <v>2.7476851851851853E-2</v>
      </c>
      <c r="H1983" s="2062">
        <v>6.96</v>
      </c>
      <c r="I1983" s="2063">
        <f t="shared" si="446"/>
        <v>3.9478235419327379E-3</v>
      </c>
      <c r="J1983" s="2064">
        <v>126</v>
      </c>
      <c r="K1983" s="2065">
        <v>43</v>
      </c>
      <c r="L1983" s="2066">
        <v>210</v>
      </c>
      <c r="M1983" s="2064">
        <v>14</v>
      </c>
      <c r="N1983" s="1919">
        <f t="shared" si="448"/>
        <v>1.0690941842511581</v>
      </c>
      <c r="O1983" s="2067" t="s">
        <v>334</v>
      </c>
      <c r="P1983" s="2068">
        <f>IFERROR(VLOOKUP(F1983,[1]Trainingsarten!$A$9:$N$84,12,FALSE),"")</f>
        <v>268.75</v>
      </c>
      <c r="Q1983" s="2069" t="s">
        <v>14</v>
      </c>
      <c r="R1983" s="2070">
        <f>IFERROR(VLOOKUP(F1983,[1]Trainingsarten!$A$9:$N$84,14,FALSE),"")</f>
        <v>293.25</v>
      </c>
      <c r="S1983" s="1991">
        <f t="shared" si="447"/>
        <v>1.6666666666666667</v>
      </c>
      <c r="T1983" s="1989">
        <f t="shared" si="452"/>
        <v>20.718587028127345</v>
      </c>
      <c r="U1983" s="1989">
        <f t="shared" si="450"/>
        <v>22.920323432052133</v>
      </c>
      <c r="V1983" s="1989">
        <f t="shared" si="451"/>
        <v>5.4255570235958928</v>
      </c>
      <c r="W1983" s="2071">
        <f t="shared" si="449"/>
        <v>0.90393955781418667</v>
      </c>
      <c r="X1983" s="1987"/>
      <c r="Y1983" s="1988"/>
      <c r="AA1983" s="1990"/>
      <c r="AB1983" s="1991"/>
    </row>
    <row r="1984" spans="1:28" x14ac:dyDescent="0.2">
      <c r="A1984" s="2173" t="s">
        <v>336</v>
      </c>
      <c r="B1984" s="2176">
        <f>IFERROR(AVERAGE(N1980:N1986),"")</f>
        <v>1.0636355608008701</v>
      </c>
      <c r="C1984" s="2060">
        <v>45072</v>
      </c>
      <c r="D1984" s="1989">
        <v>72</v>
      </c>
      <c r="E1984" s="2335" t="s">
        <v>40</v>
      </c>
      <c r="F1984" s="2108" t="s">
        <v>322</v>
      </c>
      <c r="G1984" s="2061">
        <v>2.6574074074074073E-2</v>
      </c>
      <c r="H1984" s="2062">
        <v>6.74</v>
      </c>
      <c r="I1984" s="2063">
        <f t="shared" si="446"/>
        <v>3.9427409605451149E-3</v>
      </c>
      <c r="J1984" s="2064">
        <v>129</v>
      </c>
      <c r="K1984" s="2065">
        <v>40</v>
      </c>
      <c r="L1984" s="2066">
        <v>209</v>
      </c>
      <c r="M1984" s="2064">
        <v>14</v>
      </c>
      <c r="N1984" s="1919">
        <f t="shared" si="448"/>
        <v>1.0626334204349173</v>
      </c>
      <c r="O1984" s="2067" t="s">
        <v>329</v>
      </c>
      <c r="P1984" s="2068">
        <f>IFERROR(VLOOKUP(F1984,[1]Trainingsarten!$A$9:$N$84,12,FALSE),"")</f>
        <v>205</v>
      </c>
      <c r="Q1984" s="2069" t="s">
        <v>14</v>
      </c>
      <c r="R1984" s="2070">
        <f>IFERROR(VLOOKUP(F1984,[1]Trainingsarten!$A$9:$N$84,14,FALSE),"")</f>
        <v>224.4</v>
      </c>
      <c r="S1984" s="1991">
        <f t="shared" si="447"/>
        <v>1.6201550387596899</v>
      </c>
      <c r="T1984" s="1989">
        <f t="shared" si="452"/>
        <v>23.473074595537724</v>
      </c>
      <c r="U1984" s="1989">
        <f t="shared" si="450"/>
        <v>23.326982397955653</v>
      </c>
      <c r="V1984" s="1989">
        <f t="shared" si="451"/>
        <v>2.2017364039247873</v>
      </c>
      <c r="W1984" s="2071">
        <f t="shared" si="449"/>
        <v>1.0062627988091111</v>
      </c>
      <c r="X1984" s="1987"/>
      <c r="Y1984" s="1988"/>
      <c r="AA1984" s="1990"/>
      <c r="AB1984" s="1991"/>
    </row>
    <row r="1985" spans="1:28" x14ac:dyDescent="0.2">
      <c r="A1985" s="2173" t="s">
        <v>337</v>
      </c>
      <c r="B1985" s="2175">
        <f>IFERROR(AVERAGE(S1980:S1986),"")</f>
        <v>1.6252422793319345</v>
      </c>
      <c r="C1985" s="2060">
        <v>45073</v>
      </c>
      <c r="D1985" s="1989"/>
      <c r="E1985" s="2335"/>
      <c r="F1985" s="2108"/>
      <c r="G1985" s="2061"/>
      <c r="H1985" s="2062" t="str">
        <f>IFERROR(VLOOKUP(F1985,[1]Trainingsarten!$A$9:$K$84,10,FALSE),"")</f>
        <v/>
      </c>
      <c r="I1985" s="2063" t="str">
        <f t="shared" si="446"/>
        <v/>
      </c>
      <c r="J1985" s="2064"/>
      <c r="K1985" s="2065" t="str">
        <f>IFERROR(VLOOKUP(F1985,[1]Trainingsarten!$A$9:$K$84,11,FALSE),"0")</f>
        <v>0</v>
      </c>
      <c r="L1985" s="2066"/>
      <c r="M1985" s="2064"/>
      <c r="N1985" s="1919" t="str">
        <f t="shared" si="448"/>
        <v/>
      </c>
      <c r="O1985" s="2067"/>
      <c r="P1985" s="2068" t="str">
        <f>IFERROR(VLOOKUP(F1985,[1]Trainingsarten!$A$9:$N$84,12,FALSE),"")</f>
        <v/>
      </c>
      <c r="Q1985" s="2069" t="s">
        <v>14</v>
      </c>
      <c r="R1985" s="2070" t="str">
        <f>IFERROR(VLOOKUP(F1985,[1]Trainingsarten!$A$9:$N$84,14,FALSE),"")</f>
        <v/>
      </c>
      <c r="S1985" s="1991" t="str">
        <f t="shared" si="447"/>
        <v/>
      </c>
      <c r="T1985" s="1989">
        <f t="shared" si="452"/>
        <v>20.119778224746621</v>
      </c>
      <c r="U1985" s="1989">
        <f t="shared" si="450"/>
        <v>22.771578055147184</v>
      </c>
      <c r="V1985" s="1989">
        <f t="shared" si="451"/>
        <v>-0.14609219758207104</v>
      </c>
      <c r="W1985" s="2071">
        <f t="shared" si="449"/>
        <v>0.88354782334458537</v>
      </c>
      <c r="X1985" s="1987"/>
      <c r="Y1985" s="1988"/>
      <c r="AA1985" s="1990"/>
      <c r="AB1985" s="1991"/>
    </row>
    <row r="1986" spans="1:28" ht="16" thickBot="1" x14ac:dyDescent="0.25">
      <c r="A1986" s="2177" t="s">
        <v>11</v>
      </c>
      <c r="B1986" s="2178">
        <f>IFERROR(SUM(M1980:M1986),"")</f>
        <v>52</v>
      </c>
      <c r="C1986" s="2160">
        <v>45074</v>
      </c>
      <c r="D1986" s="1734"/>
      <c r="E1986" s="2317"/>
      <c r="F1986" s="2111"/>
      <c r="G1986" s="2161"/>
      <c r="H1986" s="2162" t="str">
        <f>IFERROR(VLOOKUP(F1986,[1]Trainingsarten!$A$9:$K$84,10,FALSE),"")</f>
        <v/>
      </c>
      <c r="I1986" s="2163" t="str">
        <f t="shared" si="446"/>
        <v/>
      </c>
      <c r="J1986" s="1024"/>
      <c r="K1986" s="2164" t="str">
        <f>IFERROR(VLOOKUP(F1986,[1]Trainingsarten!$A$9:$K$84,11,FALSE),"0")</f>
        <v>0</v>
      </c>
      <c r="L1986" s="1028"/>
      <c r="M1986" s="1024"/>
      <c r="N1986" s="2165" t="str">
        <f t="shared" si="448"/>
        <v/>
      </c>
      <c r="O1986" s="2166"/>
      <c r="P1986" s="2167" t="str">
        <f>IFERROR(VLOOKUP(F1986,[1]Trainingsarten!$A$9:$N$84,12,FALSE),"")</f>
        <v/>
      </c>
      <c r="Q1986" s="2168" t="s">
        <v>14</v>
      </c>
      <c r="R1986" s="2169" t="str">
        <f>IFERROR(VLOOKUP(F1986,[1]Trainingsarten!$A$9:$N$84,14,FALSE),"")</f>
        <v/>
      </c>
      <c r="S1986" s="5" t="str">
        <f t="shared" si="447"/>
        <v/>
      </c>
      <c r="T1986" s="1734">
        <f t="shared" si="452"/>
        <v>17.245524192639962</v>
      </c>
      <c r="U1986" s="1734">
        <f t="shared" si="450"/>
        <v>22.229397625262727</v>
      </c>
      <c r="V1986" s="1734">
        <f t="shared" si="451"/>
        <v>2.651799830400563</v>
      </c>
      <c r="W1986" s="2049">
        <f t="shared" si="449"/>
        <v>0.77579808879036771</v>
      </c>
      <c r="X1986" s="1987"/>
      <c r="Y1986" s="1988"/>
      <c r="AA1986" s="1990"/>
      <c r="AB1986" s="1991"/>
    </row>
    <row r="1987" spans="1:28" ht="16" thickBot="1" x14ac:dyDescent="0.25">
      <c r="A1987" s="2500">
        <f>WEEKNUM(C1987,1)</f>
        <v>22</v>
      </c>
      <c r="B1987" s="2501"/>
      <c r="C1987" s="2050">
        <v>45075</v>
      </c>
      <c r="D1987" s="1843"/>
      <c r="E1987" s="2322"/>
      <c r="F1987" s="2110"/>
      <c r="G1987" s="2052"/>
      <c r="H1987" s="2053" t="str">
        <f>IFERROR(VLOOKUP(F1987,[1]Trainingsarten!$A$9:$K$84,10,FALSE),"")</f>
        <v/>
      </c>
      <c r="I1987" s="2054" t="str">
        <f t="shared" si="446"/>
        <v/>
      </c>
      <c r="J1987" s="2055"/>
      <c r="K1987" s="2056" t="str">
        <f>IFERROR(VLOOKUP(F1987,[1]Trainingsarten!$A$9:$K$84,11,FALSE),"0")</f>
        <v>0</v>
      </c>
      <c r="L1987" s="2057"/>
      <c r="M1987" s="2055"/>
      <c r="N1987" s="1852" t="str">
        <f t="shared" si="448"/>
        <v/>
      </c>
      <c r="O1987" s="2058"/>
      <c r="P1987" s="1854" t="str">
        <f>IFERROR(VLOOKUP(F1987,[1]Trainingsarten!$A$9:$N$84,12,FALSE),"")</f>
        <v/>
      </c>
      <c r="Q1987" s="1855" t="s">
        <v>14</v>
      </c>
      <c r="R1987" s="2059" t="str">
        <f>IFERROR(VLOOKUP(F1987,[1]Trainingsarten!$A$9:$N$84,14,FALSE),"")</f>
        <v/>
      </c>
      <c r="S1987" s="1856" t="str">
        <f t="shared" si="447"/>
        <v/>
      </c>
      <c r="T1987" s="1843">
        <f t="shared" si="452"/>
        <v>14.781877879405682</v>
      </c>
      <c r="U1987" s="1843">
        <f t="shared" si="450"/>
        <v>21.700126253232664</v>
      </c>
      <c r="V1987" s="1843">
        <f t="shared" si="451"/>
        <v>4.9838734326227652</v>
      </c>
      <c r="W1987" s="2042">
        <f t="shared" si="449"/>
        <v>0.68118856576715203</v>
      </c>
      <c r="X1987" s="1987"/>
      <c r="Y1987" s="1988"/>
      <c r="AA1987" s="1990"/>
      <c r="AB1987" s="1991"/>
    </row>
    <row r="1988" spans="1:28" x14ac:dyDescent="0.2">
      <c r="A1988" s="2170" t="s">
        <v>26</v>
      </c>
      <c r="B1988" s="2171">
        <f>SUM(H1987:H1993)</f>
        <v>38.11</v>
      </c>
      <c r="C1988" s="2060">
        <v>45076</v>
      </c>
      <c r="D1988" s="1989">
        <v>73</v>
      </c>
      <c r="E1988" s="2335" t="s">
        <v>40</v>
      </c>
      <c r="F1988" s="2108" t="s">
        <v>322</v>
      </c>
      <c r="G1988" s="2061">
        <v>2.2685185185185183E-2</v>
      </c>
      <c r="H1988" s="2062">
        <v>5.55</v>
      </c>
      <c r="I1988" s="2063">
        <f t="shared" si="446"/>
        <v>4.0874207540874206E-3</v>
      </c>
      <c r="J1988" s="2064">
        <v>130</v>
      </c>
      <c r="K1988" s="2065">
        <v>32</v>
      </c>
      <c r="L1988" s="2066">
        <v>204</v>
      </c>
      <c r="M1988" s="2064">
        <v>14</v>
      </c>
      <c r="N1988" s="1919">
        <f t="shared" si="448"/>
        <v>1.0752722872125857</v>
      </c>
      <c r="O1988" s="2067" t="s">
        <v>329</v>
      </c>
      <c r="P1988" s="2068">
        <f>IFERROR(VLOOKUP(F1988,[1]Trainingsarten!$A$9:$N$84,12,FALSE),"")</f>
        <v>205</v>
      </c>
      <c r="Q1988" s="2069" t="s">
        <v>14</v>
      </c>
      <c r="R1988" s="2070">
        <f>IFERROR(VLOOKUP(F1988,[1]Trainingsarten!$A$9:$N$84,14,FALSE),"")</f>
        <v>224.4</v>
      </c>
      <c r="S1988" s="1991">
        <f t="shared" si="447"/>
        <v>1.5692307692307692</v>
      </c>
      <c r="T1988" s="1989">
        <f t="shared" si="452"/>
        <v>17.241609610919156</v>
      </c>
      <c r="U1988" s="1989">
        <f t="shared" si="450"/>
        <v>21.945361342441409</v>
      </c>
      <c r="V1988" s="1989">
        <f t="shared" si="451"/>
        <v>6.918248373826982</v>
      </c>
      <c r="W1988" s="2071">
        <f t="shared" si="449"/>
        <v>0.78566077549949498</v>
      </c>
      <c r="X1988" s="1987"/>
      <c r="Y1988" s="1988"/>
      <c r="AA1988" s="1990"/>
      <c r="AB1988" s="1991"/>
    </row>
    <row r="1989" spans="1:28" x14ac:dyDescent="0.2">
      <c r="A1989" s="2173" t="s">
        <v>9</v>
      </c>
      <c r="B1989" s="2174">
        <f>SUM(K1987:K1993)</f>
        <v>230</v>
      </c>
      <c r="C1989" s="2060">
        <v>45077</v>
      </c>
      <c r="D1989" s="1989">
        <v>74</v>
      </c>
      <c r="E1989" s="2335" t="s">
        <v>40</v>
      </c>
      <c r="F1989" s="2108" t="s">
        <v>322</v>
      </c>
      <c r="G1989" s="2061">
        <v>2.7465277777777772E-2</v>
      </c>
      <c r="H1989" s="2062">
        <v>7.06</v>
      </c>
      <c r="I1989" s="2063">
        <f t="shared" si="446"/>
        <v>3.8902659741894864E-3</v>
      </c>
      <c r="J1989" s="2064">
        <v>128</v>
      </c>
      <c r="K1989" s="2065">
        <v>42</v>
      </c>
      <c r="L1989" s="2066">
        <v>210</v>
      </c>
      <c r="M1989" s="2064">
        <v>15</v>
      </c>
      <c r="N1989" s="1919">
        <f t="shared" si="448"/>
        <v>1.0535072512790156</v>
      </c>
      <c r="O1989" s="2067" t="s">
        <v>340</v>
      </c>
      <c r="P1989" s="2068">
        <f>IFERROR(VLOOKUP(F1989,[1]Trainingsarten!$A$9:$N$84,12,FALSE),"")</f>
        <v>205</v>
      </c>
      <c r="Q1989" s="2069" t="s">
        <v>14</v>
      </c>
      <c r="R1989" s="2070">
        <f>IFERROR(VLOOKUP(F1989,[1]Trainingsarten!$A$9:$N$84,14,FALSE),"")</f>
        <v>224.4</v>
      </c>
      <c r="S1989" s="1991">
        <f t="shared" si="447"/>
        <v>1.640625</v>
      </c>
      <c r="T1989" s="1989">
        <f t="shared" si="452"/>
        <v>20.778522523644991</v>
      </c>
      <c r="U1989" s="1989">
        <f t="shared" si="450"/>
        <v>22.422852739049947</v>
      </c>
      <c r="V1989" s="1989">
        <f t="shared" si="451"/>
        <v>4.703751731522253</v>
      </c>
      <c r="W1989" s="2071">
        <f t="shared" si="449"/>
        <v>0.92666721605225033</v>
      </c>
      <c r="X1989" s="1987"/>
      <c r="Y1989" s="1988"/>
      <c r="AA1989" s="1990"/>
      <c r="AB1989" s="1991"/>
    </row>
    <row r="1990" spans="1:28" x14ac:dyDescent="0.2">
      <c r="A1990" s="2173" t="s">
        <v>27</v>
      </c>
      <c r="B1990" s="2175">
        <f>AVERAGE(W1987:W1993)</f>
        <v>0.97190893820563928</v>
      </c>
      <c r="C1990" s="2060">
        <v>45078</v>
      </c>
      <c r="D1990" s="1989">
        <v>75</v>
      </c>
      <c r="E1990" s="2335" t="s">
        <v>40</v>
      </c>
      <c r="F1990" s="2108" t="s">
        <v>338</v>
      </c>
      <c r="G1990" s="2061">
        <v>2.7118055555555552E-2</v>
      </c>
      <c r="H1990" s="2062">
        <v>6.99</v>
      </c>
      <c r="I1990" s="2063">
        <f t="shared" si="446"/>
        <v>3.8795501510093776E-3</v>
      </c>
      <c r="J1990" s="2064">
        <v>128</v>
      </c>
      <c r="K1990" s="2065">
        <v>44</v>
      </c>
      <c r="L1990" s="2066">
        <v>212</v>
      </c>
      <c r="M1990" s="2064">
        <v>12</v>
      </c>
      <c r="N1990" s="1919">
        <f t="shared" si="448"/>
        <v>1.0606111075523665</v>
      </c>
      <c r="O1990" s="2067" t="s">
        <v>334</v>
      </c>
      <c r="P1990" s="2068">
        <f>IFERROR(VLOOKUP(F1990,[1]Trainingsarten!$A$9:$N$84,12,FALSE),"")</f>
        <v>268.75</v>
      </c>
      <c r="Q1990" s="2069" t="s">
        <v>14</v>
      </c>
      <c r="R1990" s="2070">
        <f>IFERROR(VLOOKUP(F1990,[1]Trainingsarten!$A$9:$N$84,14,FALSE),"")</f>
        <v>293.25</v>
      </c>
      <c r="S1990" s="1991">
        <f t="shared" si="447"/>
        <v>1.65625</v>
      </c>
      <c r="T1990" s="1989">
        <f t="shared" si="452"/>
        <v>24.095876448838563</v>
      </c>
      <c r="U1990" s="1989">
        <f t="shared" si="450"/>
        <v>22.936594340501138</v>
      </c>
      <c r="V1990" s="1989">
        <f t="shared" si="451"/>
        <v>1.6443302154049562</v>
      </c>
      <c r="W1990" s="2071">
        <f t="shared" si="449"/>
        <v>1.0505429049809012</v>
      </c>
      <c r="X1990" s="1987"/>
      <c r="Y1990" s="1988"/>
      <c r="AA1990" s="1990"/>
      <c r="AB1990" s="1991"/>
    </row>
    <row r="1991" spans="1:28" x14ac:dyDescent="0.2">
      <c r="A1991" s="2173" t="s">
        <v>336</v>
      </c>
      <c r="B1991" s="2176">
        <f>IFERROR(AVERAGE(N1987:N1993),"")</f>
        <v>1.0686397613626855</v>
      </c>
      <c r="C1991" s="2060">
        <v>45079</v>
      </c>
      <c r="D1991" s="1989">
        <v>76</v>
      </c>
      <c r="E1991" s="2335" t="s">
        <v>40</v>
      </c>
      <c r="F1991" s="2108" t="s">
        <v>322</v>
      </c>
      <c r="G1991" s="2061">
        <v>2.225694444444444E-2</v>
      </c>
      <c r="H1991" s="2062">
        <v>6.11</v>
      </c>
      <c r="I1991" s="2063">
        <f t="shared" si="446"/>
        <v>3.6427077650481895E-3</v>
      </c>
      <c r="J1991" s="2064">
        <v>136</v>
      </c>
      <c r="K1991" s="2065">
        <v>40</v>
      </c>
      <c r="L1991" s="2066">
        <v>230</v>
      </c>
      <c r="M1991" s="2064">
        <v>12</v>
      </c>
      <c r="N1991" s="1919">
        <f t="shared" si="448"/>
        <v>1.0804162493587706</v>
      </c>
      <c r="O1991" s="2067" t="s">
        <v>333</v>
      </c>
      <c r="P1991" s="2068">
        <f>IFERROR(VLOOKUP(F1991,[1]Trainingsarten!$A$9:$N$84,12,FALSE),"")</f>
        <v>205</v>
      </c>
      <c r="Q1991" s="2069" t="s">
        <v>14</v>
      </c>
      <c r="R1991" s="2070">
        <f>IFERROR(VLOOKUP(F1991,[1]Trainingsarten!$A$9:$N$84,14,FALSE),"")</f>
        <v>224.4</v>
      </c>
      <c r="S1991" s="1991">
        <f t="shared" si="447"/>
        <v>1.6911764705882353</v>
      </c>
      <c r="T1991" s="1989">
        <f t="shared" si="452"/>
        <v>26.367894099004484</v>
      </c>
      <c r="U1991" s="1989">
        <f t="shared" si="450"/>
        <v>23.342865903822538</v>
      </c>
      <c r="V1991" s="1989">
        <f t="shared" si="451"/>
        <v>-1.1592821083374254</v>
      </c>
      <c r="W1991" s="2071">
        <f t="shared" si="449"/>
        <v>1.1295911225145057</v>
      </c>
      <c r="X1991" s="1987"/>
      <c r="Y1991" s="1988"/>
      <c r="AA1991" s="1990"/>
      <c r="AB1991" s="1991"/>
    </row>
    <row r="1992" spans="1:28" x14ac:dyDescent="0.2">
      <c r="A1992" s="2173" t="s">
        <v>337</v>
      </c>
      <c r="B1992" s="2175">
        <f>IFERROR(AVERAGE(S1987:S1993),"")</f>
        <v>1.6121863749711001</v>
      </c>
      <c r="C1992" s="2060">
        <v>45080</v>
      </c>
      <c r="D1992" s="1989"/>
      <c r="E1992" s="2335"/>
      <c r="F1992" s="2108"/>
      <c r="G1992" s="2061"/>
      <c r="H1992" s="2062" t="str">
        <f>IFERROR(VLOOKUP(F1992,[1]Trainingsarten!$A$9:$K$84,10,FALSE),"")</f>
        <v/>
      </c>
      <c r="I1992" s="2063" t="str">
        <f t="shared" si="446"/>
        <v/>
      </c>
      <c r="J1992" s="2064"/>
      <c r="K1992" s="2065" t="str">
        <f>IFERROR(VLOOKUP(F1992,[1]Trainingsarten!$A$9:$K$84,11,FALSE),"0")</f>
        <v>0</v>
      </c>
      <c r="L1992" s="2066"/>
      <c r="M1992" s="2064"/>
      <c r="N1992" s="1919" t="str">
        <f t="shared" si="448"/>
        <v/>
      </c>
      <c r="O1992" s="2067"/>
      <c r="P1992" s="2068" t="str">
        <f>IFERROR(VLOOKUP(F1992,[1]Trainingsarten!$A$9:$N$84,12,FALSE),"")</f>
        <v/>
      </c>
      <c r="Q1992" s="2069" t="s">
        <v>14</v>
      </c>
      <c r="R1992" s="2070" t="str">
        <f>IFERROR(VLOOKUP(F1992,[1]Trainingsarten!$A$9:$N$84,14,FALSE),"")</f>
        <v/>
      </c>
      <c r="S1992" s="1991" t="str">
        <f t="shared" si="447"/>
        <v/>
      </c>
      <c r="T1992" s="1989">
        <f t="shared" si="452"/>
        <v>22.601052084860985</v>
      </c>
      <c r="U1992" s="1989">
        <f t="shared" si="450"/>
        <v>22.787083382302953</v>
      </c>
      <c r="V1992" s="1989">
        <f t="shared" si="451"/>
        <v>-3.025028195181946</v>
      </c>
      <c r="W1992" s="2071">
        <f t="shared" si="449"/>
        <v>0.99183610757371232</v>
      </c>
      <c r="X1992" s="1987"/>
      <c r="Y1992" s="1988"/>
      <c r="AA1992" s="1990"/>
      <c r="AB1992" s="1991"/>
    </row>
    <row r="1993" spans="1:28" ht="16" thickBot="1" x14ac:dyDescent="0.25">
      <c r="A1993" s="2177" t="s">
        <v>11</v>
      </c>
      <c r="B1993" s="2178">
        <f>IFERROR(SUM(M1987:M1993),"")</f>
        <v>84</v>
      </c>
      <c r="C1993" s="2160">
        <v>45081</v>
      </c>
      <c r="D1993" s="1734">
        <v>77</v>
      </c>
      <c r="E1993" s="2317" t="s">
        <v>288</v>
      </c>
      <c r="F1993" s="2111" t="s">
        <v>307</v>
      </c>
      <c r="G1993" s="2161">
        <v>5.0104166666666672E-2</v>
      </c>
      <c r="H1993" s="2162">
        <v>12.4</v>
      </c>
      <c r="I1993" s="2163">
        <f t="shared" si="446"/>
        <v>4.0406586021505377E-3</v>
      </c>
      <c r="J1993" s="1024">
        <v>137</v>
      </c>
      <c r="K1993" s="2164">
        <v>72</v>
      </c>
      <c r="L1993" s="1028">
        <v>206</v>
      </c>
      <c r="M1993" s="1024">
        <v>31</v>
      </c>
      <c r="N1993" s="2165">
        <f t="shared" si="448"/>
        <v>1.0733919114106887</v>
      </c>
      <c r="O1993" s="2166" t="s">
        <v>329</v>
      </c>
      <c r="P1993" s="2167">
        <f>IFERROR(VLOOKUP(F1993,[1]Trainingsarten!$A$9:$N$84,12,FALSE),"")</f>
        <v>205</v>
      </c>
      <c r="Q1993" s="2168" t="s">
        <v>14</v>
      </c>
      <c r="R1993" s="2169">
        <f>IFERROR(VLOOKUP(F1993,[1]Trainingsarten!$A$9:$N$84,14,FALSE),"")</f>
        <v>224.4</v>
      </c>
      <c r="S1993" s="5">
        <f t="shared" si="447"/>
        <v>1.5036496350364963</v>
      </c>
      <c r="T1993" s="1734">
        <f t="shared" si="452"/>
        <v>29.658044644166559</v>
      </c>
      <c r="U1993" s="1734">
        <f t="shared" si="450"/>
        <v>23.958819492248121</v>
      </c>
      <c r="V1993" s="1734">
        <f t="shared" si="451"/>
        <v>0.18603129744196778</v>
      </c>
      <c r="W1993" s="2049">
        <f t="shared" si="449"/>
        <v>1.2378758750514574</v>
      </c>
      <c r="X1993" s="1987"/>
      <c r="Y1993" s="1988"/>
      <c r="AA1993" s="1990"/>
      <c r="AB1993" s="1991"/>
    </row>
    <row r="1994" spans="1:28" ht="16" thickBot="1" x14ac:dyDescent="0.25">
      <c r="A1994" s="2500">
        <f>WEEKNUM(C1994,1)</f>
        <v>23</v>
      </c>
      <c r="B1994" s="2501"/>
      <c r="C1994" s="2050">
        <v>45082</v>
      </c>
      <c r="D1994" s="1843"/>
      <c r="E1994" s="2322"/>
      <c r="F1994" s="2110"/>
      <c r="G1994" s="2052"/>
      <c r="H1994" s="2053" t="str">
        <f>IFERROR(VLOOKUP(F1994,[1]Trainingsarten!$A$9:$K$84,10,FALSE),"")</f>
        <v/>
      </c>
      <c r="I1994" s="2054" t="str">
        <f t="shared" si="446"/>
        <v/>
      </c>
      <c r="J1994" s="2055"/>
      <c r="K1994" s="2056" t="str">
        <f>IFERROR(VLOOKUP(F1994,[1]Trainingsarten!$A$9:$K$84,11,FALSE),"0")</f>
        <v>0</v>
      </c>
      <c r="L1994" s="2057"/>
      <c r="M1994" s="2055"/>
      <c r="N1994" s="1852" t="str">
        <f t="shared" si="448"/>
        <v/>
      </c>
      <c r="O1994" s="2058"/>
      <c r="P1994" s="1854" t="str">
        <f>IFERROR(VLOOKUP(F1994,[1]Trainingsarten!$A$9:$N$84,12,FALSE),"")</f>
        <v/>
      </c>
      <c r="Q1994" s="1855" t="s">
        <v>14</v>
      </c>
      <c r="R1994" s="2059" t="str">
        <f>IFERROR(VLOOKUP(F1994,[1]Trainingsarten!$A$9:$N$84,14,FALSE),"")</f>
        <v/>
      </c>
      <c r="S1994" s="1856" t="str">
        <f t="shared" si="447"/>
        <v/>
      </c>
      <c r="T1994" s="1843">
        <f t="shared" si="452"/>
        <v>25.421181123571337</v>
      </c>
      <c r="U1994" s="1843">
        <f t="shared" si="450"/>
        <v>23.388371409099356</v>
      </c>
      <c r="V1994" s="1843">
        <f t="shared" si="451"/>
        <v>-5.6992251519184371</v>
      </c>
      <c r="W1994" s="2042">
        <f t="shared" si="449"/>
        <v>1.0869154024842065</v>
      </c>
      <c r="X1994" s="1987"/>
      <c r="Y1994" s="1988"/>
      <c r="AA1994" s="1990"/>
      <c r="AB1994" s="1991"/>
    </row>
    <row r="1995" spans="1:28" x14ac:dyDescent="0.2">
      <c r="A1995" s="2170" t="s">
        <v>26</v>
      </c>
      <c r="B1995" s="2171">
        <f>SUM(H1994:H2000)</f>
        <v>29.16</v>
      </c>
      <c r="C1995" s="2060">
        <v>45083</v>
      </c>
      <c r="D1995" s="1989">
        <v>78</v>
      </c>
      <c r="E1995" s="2335" t="s">
        <v>288</v>
      </c>
      <c r="F1995" s="2108" t="s">
        <v>323</v>
      </c>
      <c r="G1995" s="2061">
        <v>3.2523148148148148E-2</v>
      </c>
      <c r="H1995" s="2062">
        <v>8.11</v>
      </c>
      <c r="I1995" s="2063">
        <f t="shared" si="446"/>
        <v>4.0102525460108691E-3</v>
      </c>
      <c r="J1995" s="2064">
        <v>127</v>
      </c>
      <c r="K1995" s="2065">
        <v>46</v>
      </c>
      <c r="L1995" s="2066">
        <v>203</v>
      </c>
      <c r="M1995" s="2064">
        <v>19</v>
      </c>
      <c r="N1995" s="1919">
        <f t="shared" si="448"/>
        <v>1.0498003202237887</v>
      </c>
      <c r="O1995" s="2067" t="s">
        <v>340</v>
      </c>
      <c r="P1995" s="2068">
        <f>IFERROR(VLOOKUP(F1995,[1]Trainingsarten!$A$9:$N$84,12,FALSE),"")</f>
        <v>205</v>
      </c>
      <c r="Q1995" s="2069" t="s">
        <v>14</v>
      </c>
      <c r="R1995" s="2070">
        <f>IFERROR(VLOOKUP(F1995,[1]Trainingsarten!$A$9:$N$84,14,FALSE),"")</f>
        <v>224.4</v>
      </c>
      <c r="S1995" s="1991">
        <f t="shared" si="447"/>
        <v>1.5984251968503937</v>
      </c>
      <c r="T1995" s="1989">
        <f t="shared" si="452"/>
        <v>28.361012391632574</v>
      </c>
      <c r="U1995" s="1989">
        <f t="shared" si="450"/>
        <v>23.926743518406514</v>
      </c>
      <c r="V1995" s="1989">
        <f t="shared" si="451"/>
        <v>-2.0328097144719806</v>
      </c>
      <c r="W1995" s="2071">
        <f t="shared" si="449"/>
        <v>1.1853268862022464</v>
      </c>
      <c r="X1995" s="1987"/>
      <c r="Y1995" s="1988"/>
      <c r="AA1995" s="1990"/>
      <c r="AB1995" s="1991"/>
    </row>
    <row r="1996" spans="1:28" x14ac:dyDescent="0.2">
      <c r="A1996" s="2173" t="s">
        <v>9</v>
      </c>
      <c r="B1996" s="2174">
        <f>SUM(K1994:K2000)</f>
        <v>174</v>
      </c>
      <c r="C1996" s="2060">
        <v>45084</v>
      </c>
      <c r="D1996" s="1989"/>
      <c r="E1996" s="2335"/>
      <c r="F1996" s="2108"/>
      <c r="G1996" s="2061"/>
      <c r="H1996" s="2062" t="str">
        <f>IFERROR(VLOOKUP(F1996,[1]Trainingsarten!$A$9:$K$84,10,FALSE),"")</f>
        <v/>
      </c>
      <c r="I1996" s="2063" t="str">
        <f t="shared" ref="I1996:I2059" si="453">IFERROR(G1996/H1996,"")</f>
        <v/>
      </c>
      <c r="J1996" s="2064"/>
      <c r="K1996" s="2065" t="str">
        <f>IFERROR(VLOOKUP(F1996,[1]Trainingsarten!$A$9:$K$84,11,FALSE),"0")</f>
        <v>0</v>
      </c>
      <c r="L1996" s="2066"/>
      <c r="M1996" s="2064"/>
      <c r="N1996" s="1919" t="str">
        <f t="shared" si="448"/>
        <v/>
      </c>
      <c r="O1996" s="2067"/>
      <c r="P1996" s="2068" t="str">
        <f>IFERROR(VLOOKUP(F1996,[1]Trainingsarten!$A$9:$N$84,12,FALSE),"")</f>
        <v/>
      </c>
      <c r="Q1996" s="2069" t="s">
        <v>14</v>
      </c>
      <c r="R1996" s="2070" t="str">
        <f>IFERROR(VLOOKUP(F1996,[1]Trainingsarten!$A$9:$N$84,14,FALSE),"")</f>
        <v/>
      </c>
      <c r="S1996" s="1991" t="str">
        <f t="shared" si="447"/>
        <v/>
      </c>
      <c r="T1996" s="1989">
        <f t="shared" si="452"/>
        <v>24.30943919282792</v>
      </c>
      <c r="U1996" s="1989">
        <f t="shared" si="450"/>
        <v>23.357059148920644</v>
      </c>
      <c r="V1996" s="1989">
        <f t="shared" si="451"/>
        <v>-4.4342688732260598</v>
      </c>
      <c r="W1996" s="2071">
        <f t="shared" si="449"/>
        <v>1.0407748269092896</v>
      </c>
      <c r="X1996" s="1987"/>
      <c r="Y1996" s="1988"/>
      <c r="AA1996" s="1990"/>
      <c r="AB1996" s="1991"/>
    </row>
    <row r="1997" spans="1:28" x14ac:dyDescent="0.2">
      <c r="A1997" s="2173" t="s">
        <v>27</v>
      </c>
      <c r="B1997" s="2175">
        <f>AVERAGE(W1994:W2000)</f>
        <v>1.0663660229360103</v>
      </c>
      <c r="C1997" s="2060">
        <v>45085</v>
      </c>
      <c r="D1997" s="1989"/>
      <c r="E1997" s="2335"/>
      <c r="F1997" s="2108"/>
      <c r="G1997" s="2061"/>
      <c r="H1997" s="2062" t="str">
        <f>IFERROR(VLOOKUP(F1997,[1]Trainingsarten!$A$9:$K$84,10,FALSE),"")</f>
        <v/>
      </c>
      <c r="I1997" s="2063" t="str">
        <f t="shared" si="453"/>
        <v/>
      </c>
      <c r="J1997" s="2064"/>
      <c r="K1997" s="2065" t="str">
        <f>IFERROR(VLOOKUP(F1997,[1]Trainingsarten!$A$9:$K$84,11,FALSE),"0")</f>
        <v>0</v>
      </c>
      <c r="L1997" s="2066"/>
      <c r="M1997" s="2064"/>
      <c r="N1997" s="1919" t="str">
        <f t="shared" si="448"/>
        <v/>
      </c>
      <c r="O1997" s="2067"/>
      <c r="P1997" s="2068" t="str">
        <f>IFERROR(VLOOKUP(F1997,[1]Trainingsarten!$A$9:$N$84,12,FALSE),"")</f>
        <v/>
      </c>
      <c r="Q1997" s="2069" t="s">
        <v>14</v>
      </c>
      <c r="R1997" s="2070" t="str">
        <f>IFERROR(VLOOKUP(F1997,[1]Trainingsarten!$A$9:$N$84,14,FALSE),"")</f>
        <v/>
      </c>
      <c r="S1997" s="1991" t="str">
        <f t="shared" si="447"/>
        <v/>
      </c>
      <c r="T1997" s="1989">
        <f t="shared" si="452"/>
        <v>20.836662165281073</v>
      </c>
      <c r="U1997" s="1989">
        <f t="shared" si="450"/>
        <v>22.800938692993963</v>
      </c>
      <c r="V1997" s="1989">
        <f t="shared" si="451"/>
        <v>-0.95238004390727582</v>
      </c>
      <c r="W1997" s="2071">
        <f t="shared" si="449"/>
        <v>0.9138510675301077</v>
      </c>
      <c r="X1997" s="1987"/>
      <c r="Y1997" s="1988"/>
      <c r="AA1997" s="1990"/>
      <c r="AB1997" s="1991"/>
    </row>
    <row r="1998" spans="1:28" x14ac:dyDescent="0.2">
      <c r="A1998" s="2173" t="s">
        <v>336</v>
      </c>
      <c r="B1998" s="2176">
        <f>IFERROR(AVERAGE(N1994:N2000),"")</f>
        <v>1.0579131699291184</v>
      </c>
      <c r="C1998" s="2060">
        <v>45086</v>
      </c>
      <c r="D1998" s="1989">
        <v>79</v>
      </c>
      <c r="E1998" s="2335" t="s">
        <v>288</v>
      </c>
      <c r="F1998" s="2108" t="s">
        <v>283</v>
      </c>
      <c r="G1998" s="2061">
        <v>3.8263888888888889E-2</v>
      </c>
      <c r="H1998" s="2062">
        <v>9.35</v>
      </c>
      <c r="I1998" s="2063">
        <f t="shared" si="453"/>
        <v>4.0923945335710043E-3</v>
      </c>
      <c r="J1998" s="2064">
        <v>128</v>
      </c>
      <c r="K1998" s="2065">
        <v>52</v>
      </c>
      <c r="L1998" s="2066">
        <v>202</v>
      </c>
      <c r="M1998" s="2064">
        <v>24</v>
      </c>
      <c r="N1998" s="1919">
        <f t="shared" si="448"/>
        <v>1.066026019634448</v>
      </c>
      <c r="O1998" s="2067" t="s">
        <v>334</v>
      </c>
      <c r="P1998" s="2068">
        <f>IFERROR(VLOOKUP(F1998,[1]Trainingsarten!$A$9:$N$84,12,FALSE),"")</f>
        <v>205</v>
      </c>
      <c r="Q1998" s="2069" t="s">
        <v>14</v>
      </c>
      <c r="R1998" s="2070">
        <f>IFERROR(VLOOKUP(F1998,[1]Trainingsarten!$A$9:$N$84,14,FALSE),"")</f>
        <v>224.4</v>
      </c>
      <c r="S1998" s="1991">
        <f t="shared" si="447"/>
        <v>1.578125</v>
      </c>
      <c r="T1998" s="1989">
        <f t="shared" si="452"/>
        <v>25.288567570240922</v>
      </c>
      <c r="U1998" s="1989">
        <f t="shared" si="450"/>
        <v>23.496154438398868</v>
      </c>
      <c r="V1998" s="1989">
        <f t="shared" si="451"/>
        <v>1.9642765277128902</v>
      </c>
      <c r="W1998" s="2071">
        <f t="shared" si="449"/>
        <v>1.0762853826374574</v>
      </c>
      <c r="X1998" s="1987"/>
      <c r="Y1998" s="1988"/>
      <c r="AA1998" s="1990"/>
      <c r="AB1998" s="1991"/>
    </row>
    <row r="1999" spans="1:28" x14ac:dyDescent="0.2">
      <c r="A1999" s="2173" t="s">
        <v>337</v>
      </c>
      <c r="B1999" s="2175">
        <f>IFERROR(AVERAGE(S1994:S2000),"")</f>
        <v>1.5882750984251968</v>
      </c>
      <c r="C1999" s="2060">
        <v>45087</v>
      </c>
      <c r="D1999" s="1989"/>
      <c r="E1999" s="2335"/>
      <c r="F1999" s="2108"/>
      <c r="G1999" s="2061"/>
      <c r="H1999" s="2062" t="str">
        <f>IFERROR(VLOOKUP(F1999,[1]Trainingsarten!$A$9:$K$84,10,FALSE),"")</f>
        <v/>
      </c>
      <c r="I1999" s="2063" t="str">
        <f t="shared" si="453"/>
        <v/>
      </c>
      <c r="J1999" s="2064"/>
      <c r="K1999" s="2065" t="str">
        <f>IFERROR(VLOOKUP(F1999,[1]Trainingsarten!$A$9:$K$84,11,FALSE),"0")</f>
        <v>0</v>
      </c>
      <c r="L1999" s="2066"/>
      <c r="M1999" s="2064"/>
      <c r="N1999" s="1919" t="str">
        <f t="shared" si="448"/>
        <v/>
      </c>
      <c r="O1999" s="2067"/>
      <c r="P1999" s="2068" t="str">
        <f>IFERROR(VLOOKUP(F1999,[1]Trainingsarten!$A$9:$N$84,12,FALSE),"")</f>
        <v/>
      </c>
      <c r="Q1999" s="2069" t="s">
        <v>14</v>
      </c>
      <c r="R1999" s="2070" t="str">
        <f>IFERROR(VLOOKUP(F1999,[1]Trainingsarten!$A$9:$N$84,14,FALSE),"")</f>
        <v/>
      </c>
      <c r="S1999" s="1991" t="str">
        <f t="shared" si="447"/>
        <v/>
      </c>
      <c r="T1999" s="1989">
        <f t="shared" si="452"/>
        <v>21.675915060206503</v>
      </c>
      <c r="U1999" s="1989">
        <f t="shared" si="450"/>
        <v>22.936722189865563</v>
      </c>
      <c r="V1999" s="1989">
        <f t="shared" si="451"/>
        <v>-1.7924131318420535</v>
      </c>
      <c r="W1999" s="2071">
        <f t="shared" si="449"/>
        <v>0.94503106768166989</v>
      </c>
      <c r="X1999" s="1987"/>
      <c r="Y1999" s="1988"/>
      <c r="AA1999" s="1990"/>
      <c r="AB1999" s="1991"/>
    </row>
    <row r="2000" spans="1:28" ht="16" thickBot="1" x14ac:dyDescent="0.25">
      <c r="A2000" s="2177" t="s">
        <v>11</v>
      </c>
      <c r="B2000" s="2178">
        <f>IFERROR(SUM(M1994:M2000),"")</f>
        <v>533</v>
      </c>
      <c r="C2000" s="2160">
        <v>45088</v>
      </c>
      <c r="D2000" s="1734">
        <v>80</v>
      </c>
      <c r="E2000" s="2317" t="s">
        <v>40</v>
      </c>
      <c r="F2000" s="2111" t="s">
        <v>299</v>
      </c>
      <c r="G2000" s="2161">
        <v>6.1099537037037042E-2</v>
      </c>
      <c r="H2000" s="2162">
        <v>11.7</v>
      </c>
      <c r="I2000" s="2163">
        <f t="shared" si="453"/>
        <v>5.2221826527382087E-3</v>
      </c>
      <c r="J2000" s="1024">
        <v>133</v>
      </c>
      <c r="K2000" s="2164">
        <v>76</v>
      </c>
      <c r="L2000" s="1028">
        <v>179</v>
      </c>
      <c r="M2000" s="1024">
        <v>490</v>
      </c>
      <c r="N2000" s="2165"/>
      <c r="O2000" s="2166" t="s">
        <v>300</v>
      </c>
      <c r="P2000" s="2167" t="str">
        <f>IFERROR(VLOOKUP(F2000,[1]Trainingsarten!$A$9:$N$84,12,FALSE),"")</f>
        <v/>
      </c>
      <c r="Q2000" s="2168" t="s">
        <v>14</v>
      </c>
      <c r="R2000" s="2169" t="str">
        <f>IFERROR(VLOOKUP(F2000,[1]Trainingsarten!$A$9:$N$84,14,FALSE),"")</f>
        <v/>
      </c>
      <c r="S2000" s="5"/>
      <c r="T2000" s="1734">
        <f t="shared" si="452"/>
        <v>29.436498623034144</v>
      </c>
      <c r="U2000" s="1734">
        <f t="shared" si="450"/>
        <v>24.200133566297335</v>
      </c>
      <c r="V2000" s="1734">
        <f t="shared" si="451"/>
        <v>1.2608071296590602</v>
      </c>
      <c r="W2000" s="2049">
        <f t="shared" si="449"/>
        <v>1.2163775271070945</v>
      </c>
      <c r="X2000" s="1987"/>
      <c r="Y2000" s="1988"/>
      <c r="AA2000" s="1990"/>
      <c r="AB2000" s="1991"/>
    </row>
    <row r="2001" spans="1:28" ht="16" thickBot="1" x14ac:dyDescent="0.25">
      <c r="A2001" s="2500">
        <f>WEEKNUM(C2001,1)</f>
        <v>24</v>
      </c>
      <c r="B2001" s="2501"/>
      <c r="C2001" s="2050">
        <v>45089</v>
      </c>
      <c r="D2001" s="1843">
        <v>81</v>
      </c>
      <c r="E2001" s="2322" t="s">
        <v>40</v>
      </c>
      <c r="F2001" s="2110" t="s">
        <v>322</v>
      </c>
      <c r="G2001" s="2052">
        <v>2.4895833333333336E-2</v>
      </c>
      <c r="H2001" s="2053">
        <v>6.22</v>
      </c>
      <c r="I2001" s="2054">
        <f t="shared" si="453"/>
        <v>4.0025455519828515E-3</v>
      </c>
      <c r="J2001" s="2055">
        <v>121</v>
      </c>
      <c r="K2001" s="2056">
        <v>36</v>
      </c>
      <c r="L2001" s="2057">
        <v>206</v>
      </c>
      <c r="M2001" s="2055">
        <v>11</v>
      </c>
      <c r="N2001" s="1852">
        <f t="shared" si="448"/>
        <v>1.063267264961367</v>
      </c>
      <c r="O2001" s="2058" t="s">
        <v>334</v>
      </c>
      <c r="P2001" s="1854">
        <f>IFERROR(VLOOKUP(F2001,[1]Trainingsarten!$A$9:$N$84,12,FALSE),"")</f>
        <v>205</v>
      </c>
      <c r="Q2001" s="1855" t="s">
        <v>14</v>
      </c>
      <c r="R2001" s="2059">
        <f>IFERROR(VLOOKUP(F2001,[1]Trainingsarten!$A$9:$N$84,14,FALSE),"")</f>
        <v>224.4</v>
      </c>
      <c r="S2001" s="1856">
        <f t="shared" si="447"/>
        <v>1.7024793388429753</v>
      </c>
      <c r="T2001" s="1843">
        <f t="shared" si="452"/>
        <v>30.37414167688641</v>
      </c>
      <c r="U2001" s="1843">
        <f t="shared" si="450"/>
        <v>24.481082767099778</v>
      </c>
      <c r="V2001" s="1843">
        <f t="shared" si="451"/>
        <v>-5.2363650567368083</v>
      </c>
      <c r="W2001" s="2042">
        <f t="shared" si="449"/>
        <v>1.2407188834681093</v>
      </c>
      <c r="X2001" s="1987"/>
      <c r="Y2001" s="1988"/>
      <c r="AA2001" s="1990"/>
      <c r="AB2001" s="1991"/>
    </row>
    <row r="2002" spans="1:28" x14ac:dyDescent="0.2">
      <c r="A2002" s="2170" t="s">
        <v>26</v>
      </c>
      <c r="B2002" s="2171">
        <f>SUM(H2001:H2007)</f>
        <v>40.44</v>
      </c>
      <c r="C2002" s="2060">
        <v>45090</v>
      </c>
      <c r="D2002" s="1989">
        <v>82</v>
      </c>
      <c r="E2002" s="2335" t="s">
        <v>40</v>
      </c>
      <c r="F2002" s="2108" t="s">
        <v>322</v>
      </c>
      <c r="G2002" s="2061">
        <v>2.6168981481481477E-2</v>
      </c>
      <c r="H2002" s="2062">
        <v>6.67</v>
      </c>
      <c r="I2002" s="2063">
        <f t="shared" si="453"/>
        <v>3.9233855294574932E-3</v>
      </c>
      <c r="J2002" s="2064">
        <v>125</v>
      </c>
      <c r="K2002" s="2065">
        <v>39</v>
      </c>
      <c r="L2002" s="2066">
        <v>208</v>
      </c>
      <c r="M2002" s="2064">
        <v>16</v>
      </c>
      <c r="N2002" s="1919">
        <f t="shared" si="448"/>
        <v>1.0523574033878582</v>
      </c>
      <c r="O2002" s="2067" t="s">
        <v>340</v>
      </c>
      <c r="P2002" s="2068">
        <f>IFERROR(VLOOKUP(F2002,[1]Trainingsarten!$A$9:$N$84,12,FALSE),"")</f>
        <v>205</v>
      </c>
      <c r="Q2002" s="2069" t="s">
        <v>14</v>
      </c>
      <c r="R2002" s="2070">
        <f>IFERROR(VLOOKUP(F2002,[1]Trainingsarten!$A$9:$N$84,14,FALSE),"")</f>
        <v>224.4</v>
      </c>
      <c r="S2002" s="1991">
        <f t="shared" si="447"/>
        <v>1.6639999999999999</v>
      </c>
      <c r="T2002" s="1989">
        <f t="shared" si="452"/>
        <v>31.606407151616924</v>
      </c>
      <c r="U2002" s="1989">
        <f t="shared" si="450"/>
        <v>24.826771272645022</v>
      </c>
      <c r="V2002" s="1989">
        <f t="shared" si="451"/>
        <v>-5.8930589097866317</v>
      </c>
      <c r="W2002" s="2071">
        <f t="shared" si="449"/>
        <v>1.2730776307768192</v>
      </c>
      <c r="X2002" s="1987"/>
      <c r="Y2002" s="1988"/>
      <c r="AA2002" s="1990"/>
      <c r="AB2002" s="1991"/>
    </row>
    <row r="2003" spans="1:28" x14ac:dyDescent="0.2">
      <c r="A2003" s="2173" t="s">
        <v>9</v>
      </c>
      <c r="B2003" s="2174">
        <f>SUM(K2001:K2007)</f>
        <v>239</v>
      </c>
      <c r="C2003" s="2060">
        <v>45091</v>
      </c>
      <c r="D2003" s="1989"/>
      <c r="E2003" s="2335"/>
      <c r="F2003" s="2108"/>
      <c r="G2003" s="2061"/>
      <c r="H2003" s="2062" t="str">
        <f>IFERROR(VLOOKUP(F2003,[1]Trainingsarten!$A$9:$K$84,10,FALSE),"")</f>
        <v/>
      </c>
      <c r="I2003" s="2063" t="str">
        <f t="shared" si="453"/>
        <v/>
      </c>
      <c r="J2003" s="2064"/>
      <c r="K2003" s="2065" t="str">
        <f>IFERROR(VLOOKUP(F2003,[1]Trainingsarten!$A$9:$K$84,11,FALSE),"0")</f>
        <v>0</v>
      </c>
      <c r="L2003" s="2066"/>
      <c r="M2003" s="2064"/>
      <c r="N2003" s="1919" t="str">
        <f t="shared" si="448"/>
        <v/>
      </c>
      <c r="O2003" s="2067"/>
      <c r="P2003" s="2068" t="str">
        <f>IFERROR(VLOOKUP(F2003,[1]Trainingsarten!$A$9:$N$84,12,FALSE),"")</f>
        <v/>
      </c>
      <c r="Q2003" s="2069" t="s">
        <v>14</v>
      </c>
      <c r="R2003" s="2070" t="str">
        <f>IFERROR(VLOOKUP(F2003,[1]Trainingsarten!$A$9:$N$84,14,FALSE),"")</f>
        <v/>
      </c>
      <c r="S2003" s="1991" t="str">
        <f t="shared" si="447"/>
        <v/>
      </c>
      <c r="T2003" s="1989">
        <f t="shared" si="452"/>
        <v>27.091206129957364</v>
      </c>
      <c r="U2003" s="1989">
        <f t="shared" si="450"/>
        <v>24.23565767091538</v>
      </c>
      <c r="V2003" s="1989">
        <f t="shared" si="451"/>
        <v>-6.7796358789719022</v>
      </c>
      <c r="W2003" s="2071">
        <f t="shared" si="449"/>
        <v>1.1178242611698901</v>
      </c>
      <c r="X2003" s="1987"/>
      <c r="Y2003" s="1988"/>
      <c r="AA2003" s="1990"/>
      <c r="AB2003" s="1991"/>
    </row>
    <row r="2004" spans="1:28" x14ac:dyDescent="0.2">
      <c r="A2004" s="2173" t="s">
        <v>27</v>
      </c>
      <c r="B2004" s="2175">
        <f>AVERAGE(W2001:W2007)</f>
        <v>1.2137021062983988</v>
      </c>
      <c r="C2004" s="2060">
        <v>45092</v>
      </c>
      <c r="D2004" s="1989">
        <v>83</v>
      </c>
      <c r="E2004" s="2335" t="s">
        <v>40</v>
      </c>
      <c r="F2004" s="2108" t="s">
        <v>338</v>
      </c>
      <c r="G2004" s="2061">
        <v>2.736111111111111E-2</v>
      </c>
      <c r="H2004" s="2062">
        <v>7.06</v>
      </c>
      <c r="I2004" s="2063">
        <f t="shared" si="453"/>
        <v>3.8755114888259366E-3</v>
      </c>
      <c r="J2004" s="2064">
        <v>126</v>
      </c>
      <c r="K2004" s="2065">
        <v>44</v>
      </c>
      <c r="L2004" s="2066">
        <v>213</v>
      </c>
      <c r="M2004" s="2064">
        <v>12</v>
      </c>
      <c r="N2004" s="1919">
        <f t="shared" si="448"/>
        <v>1.0645046721068878</v>
      </c>
      <c r="O2004" s="2067" t="s">
        <v>333</v>
      </c>
      <c r="P2004" s="2068">
        <f>IFERROR(VLOOKUP(F2004,[1]Trainingsarten!$A$9:$N$84,12,FALSE),"")</f>
        <v>268.75</v>
      </c>
      <c r="Q2004" s="2069" t="s">
        <v>14</v>
      </c>
      <c r="R2004" s="2070">
        <f>IFERROR(VLOOKUP(F2004,[1]Trainingsarten!$A$9:$N$84,14,FALSE),"")</f>
        <v>293.25</v>
      </c>
      <c r="S2004" s="1991">
        <f t="shared" si="447"/>
        <v>1.6904761904761905</v>
      </c>
      <c r="T2004" s="1989">
        <f t="shared" si="452"/>
        <v>29.506748111392024</v>
      </c>
      <c r="U2004" s="1989">
        <f t="shared" si="450"/>
        <v>24.706237250179299</v>
      </c>
      <c r="V2004" s="1989">
        <f t="shared" si="451"/>
        <v>-2.8555484590419837</v>
      </c>
      <c r="W2004" s="2071">
        <f t="shared" si="449"/>
        <v>1.1943036008519625</v>
      </c>
      <c r="X2004" s="1987"/>
      <c r="Y2004" s="1988"/>
      <c r="AA2004" s="1990"/>
      <c r="AB2004" s="1991"/>
    </row>
    <row r="2005" spans="1:28" x14ac:dyDescent="0.2">
      <c r="A2005" s="2173" t="s">
        <v>336</v>
      </c>
      <c r="B2005" s="2176">
        <f>IFERROR(AVERAGE(N2001:N2007),"")</f>
        <v>1.0615175953784344</v>
      </c>
      <c r="C2005" s="2060">
        <v>45093</v>
      </c>
      <c r="D2005" s="1989">
        <v>84</v>
      </c>
      <c r="E2005" s="2335" t="s">
        <v>40</v>
      </c>
      <c r="F2005" s="2108" t="s">
        <v>322</v>
      </c>
      <c r="G2005" s="2061">
        <v>2.9791666666666664E-2</v>
      </c>
      <c r="H2005" s="2062">
        <v>7.51</v>
      </c>
      <c r="I2005" s="2063">
        <f t="shared" si="453"/>
        <v>3.9669329782512208E-3</v>
      </c>
      <c r="J2005" s="2064">
        <v>125</v>
      </c>
      <c r="K2005" s="2065">
        <v>43</v>
      </c>
      <c r="L2005" s="2066">
        <v>206</v>
      </c>
      <c r="M2005" s="2064">
        <v>12</v>
      </c>
      <c r="N2005" s="1919">
        <f t="shared" si="448"/>
        <v>1.0538068644792018</v>
      </c>
      <c r="O2005" s="2067" t="s">
        <v>340</v>
      </c>
      <c r="P2005" s="2068">
        <f>IFERROR(VLOOKUP(F2005,[1]Trainingsarten!$A$9:$N$84,12,FALSE),"")</f>
        <v>205</v>
      </c>
      <c r="Q2005" s="2069" t="s">
        <v>14</v>
      </c>
      <c r="R2005" s="2070">
        <f>IFERROR(VLOOKUP(F2005,[1]Trainingsarten!$A$9:$N$84,14,FALSE),"")</f>
        <v>224.4</v>
      </c>
      <c r="S2005" s="1991">
        <f t="shared" ref="S2005:S2068" si="454">IFERROR(L2005/J2005,"")</f>
        <v>1.6479999999999999</v>
      </c>
      <c r="T2005" s="1989">
        <f t="shared" si="452"/>
        <v>31.434355524050307</v>
      </c>
      <c r="U2005" s="1989">
        <f t="shared" si="450"/>
        <v>25.141803029936934</v>
      </c>
      <c r="V2005" s="1989">
        <f t="shared" si="451"/>
        <v>-4.8005108612127252</v>
      </c>
      <c r="W2005" s="2071">
        <f t="shared" si="449"/>
        <v>1.2502824672765387</v>
      </c>
      <c r="X2005" s="1987"/>
      <c r="Y2005" s="1988"/>
      <c r="AA2005" s="1990"/>
      <c r="AB2005" s="1991"/>
    </row>
    <row r="2006" spans="1:28" x14ac:dyDescent="0.2">
      <c r="A2006" s="2173" t="s">
        <v>337</v>
      </c>
      <c r="B2006" s="2175">
        <f>IFERROR(AVERAGE(S2001:S2007),"")</f>
        <v>1.6446407409003292</v>
      </c>
      <c r="C2006" s="2060">
        <v>45094</v>
      </c>
      <c r="D2006" s="1989"/>
      <c r="E2006" s="2335"/>
      <c r="F2006" s="2108"/>
      <c r="G2006" s="2061"/>
      <c r="H2006" s="2062" t="str">
        <f>IFERROR(VLOOKUP(F2006,[1]Trainingsarten!$A$9:$K$84,10,FALSE),"")</f>
        <v/>
      </c>
      <c r="I2006" s="2063" t="str">
        <f t="shared" si="453"/>
        <v/>
      </c>
      <c r="J2006" s="2064"/>
      <c r="K2006" s="2065" t="str">
        <f>IFERROR(VLOOKUP(F2006,[1]Trainingsarten!$A$9:$K$84,11,FALSE),"0")</f>
        <v>0</v>
      </c>
      <c r="L2006" s="2066"/>
      <c r="M2006" s="2064"/>
      <c r="N2006" s="1919" t="str">
        <f t="shared" si="448"/>
        <v/>
      </c>
      <c r="O2006" s="2067"/>
      <c r="P2006" s="2068" t="str">
        <f>IFERROR(VLOOKUP(F2006,[1]Trainingsarten!$A$9:$N$84,12,FALSE),"")</f>
        <v/>
      </c>
      <c r="Q2006" s="2069" t="s">
        <v>14</v>
      </c>
      <c r="R2006" s="2070" t="str">
        <f>IFERROR(VLOOKUP(F2006,[1]Trainingsarten!$A$9:$N$84,14,FALSE),"")</f>
        <v/>
      </c>
      <c r="S2006" s="1991" t="str">
        <f t="shared" si="454"/>
        <v/>
      </c>
      <c r="T2006" s="1989">
        <f t="shared" si="452"/>
        <v>26.943733306328834</v>
      </c>
      <c r="U2006" s="1989">
        <f t="shared" si="450"/>
        <v>24.543188672081293</v>
      </c>
      <c r="V2006" s="1989">
        <f t="shared" si="451"/>
        <v>-6.292552494113373</v>
      </c>
      <c r="W2006" s="2071">
        <f t="shared" si="449"/>
        <v>1.0978089956574486</v>
      </c>
      <c r="X2006" s="1987"/>
      <c r="Y2006" s="1988"/>
      <c r="AA2006" s="1990"/>
      <c r="AB2006" s="1991"/>
    </row>
    <row r="2007" spans="1:28" ht="16" thickBot="1" x14ac:dyDescent="0.25">
      <c r="A2007" s="2177" t="s">
        <v>11</v>
      </c>
      <c r="B2007" s="2178">
        <f>IFERROR(SUM(M2001:M2007),"")</f>
        <v>84</v>
      </c>
      <c r="C2007" s="2160">
        <v>45095</v>
      </c>
      <c r="D2007" s="1734">
        <v>85</v>
      </c>
      <c r="E2007" s="2317" t="s">
        <v>288</v>
      </c>
      <c r="F2007" s="2111" t="s">
        <v>307</v>
      </c>
      <c r="G2007" s="2161">
        <v>5.1956018518518519E-2</v>
      </c>
      <c r="H2007" s="2162">
        <v>12.98</v>
      </c>
      <c r="I2007" s="2163">
        <f t="shared" si="453"/>
        <v>4.0027749243850934E-3</v>
      </c>
      <c r="J2007" s="1024">
        <v>137</v>
      </c>
      <c r="K2007" s="2164">
        <v>77</v>
      </c>
      <c r="L2007" s="1028">
        <v>208</v>
      </c>
      <c r="M2007" s="1024">
        <v>33</v>
      </c>
      <c r="N2007" s="2165">
        <f t="shared" si="448"/>
        <v>1.0736517719568566</v>
      </c>
      <c r="O2007" s="2166" t="s">
        <v>329</v>
      </c>
      <c r="P2007" s="2167">
        <f>IFERROR(VLOOKUP(F2007,[1]Trainingsarten!$A$9:$N$84,12,FALSE),"")</f>
        <v>205</v>
      </c>
      <c r="Q2007" s="2168" t="s">
        <v>14</v>
      </c>
      <c r="R2007" s="2169">
        <f>IFERROR(VLOOKUP(F2007,[1]Trainingsarten!$A$9:$N$84,14,FALSE),"")</f>
        <v>224.4</v>
      </c>
      <c r="S2007" s="5">
        <f t="shared" si="454"/>
        <v>1.5182481751824817</v>
      </c>
      <c r="T2007" s="1734">
        <f t="shared" si="452"/>
        <v>34.094628548281861</v>
      </c>
      <c r="U2007" s="1734">
        <f t="shared" si="450"/>
        <v>25.792160370365071</v>
      </c>
      <c r="V2007" s="1734">
        <f t="shared" si="451"/>
        <v>-2.4005446342475416</v>
      </c>
      <c r="W2007" s="2049">
        <f t="shared" si="449"/>
        <v>1.3218989048880232</v>
      </c>
      <c r="X2007" s="1987"/>
      <c r="Y2007" s="1988"/>
      <c r="AA2007" s="1990"/>
      <c r="AB2007" s="1991"/>
    </row>
    <row r="2008" spans="1:28" ht="16" thickBot="1" x14ac:dyDescent="0.25">
      <c r="A2008" s="2500">
        <f>WEEKNUM(C2008,1)</f>
        <v>25</v>
      </c>
      <c r="B2008" s="2501"/>
      <c r="C2008" s="2050">
        <v>45096</v>
      </c>
      <c r="D2008" s="1843">
        <v>86</v>
      </c>
      <c r="E2008" s="2322" t="s">
        <v>40</v>
      </c>
      <c r="F2008" s="2110" t="s">
        <v>322</v>
      </c>
      <c r="G2008" s="2052">
        <v>2.5706018518518517E-2</v>
      </c>
      <c r="H2008" s="2053">
        <v>6.51</v>
      </c>
      <c r="I2008" s="2054">
        <f t="shared" si="453"/>
        <v>3.9486971610627527E-3</v>
      </c>
      <c r="J2008" s="2055">
        <v>121</v>
      </c>
      <c r="K2008" s="2056">
        <v>37</v>
      </c>
      <c r="L2008" s="2057">
        <v>206</v>
      </c>
      <c r="M2008" s="2055">
        <v>10</v>
      </c>
      <c r="N2008" s="1852">
        <f t="shared" si="448"/>
        <v>1.0489625604695418</v>
      </c>
      <c r="O2008" s="2058" t="s">
        <v>340</v>
      </c>
      <c r="P2008" s="1854">
        <f>IFERROR(VLOOKUP(F2008,[1]Trainingsarten!$A$9:$N$84,12,FALSE),"")</f>
        <v>205</v>
      </c>
      <c r="Q2008" s="1855" t="s">
        <v>14</v>
      </c>
      <c r="R2008" s="2059">
        <f>IFERROR(VLOOKUP(F2008,[1]Trainingsarten!$A$9:$N$84,14,FALSE),"")</f>
        <v>224.4</v>
      </c>
      <c r="S2008" s="1856">
        <f t="shared" si="454"/>
        <v>1.7024793388429753</v>
      </c>
      <c r="T2008" s="1843">
        <f t="shared" si="452"/>
        <v>34.509681612813026</v>
      </c>
      <c r="U2008" s="1843">
        <f t="shared" si="450"/>
        <v>26.059013694880189</v>
      </c>
      <c r="V2008" s="1843">
        <f t="shared" si="451"/>
        <v>-8.3024681779167899</v>
      </c>
      <c r="W2008" s="2042">
        <f t="shared" si="449"/>
        <v>1.3242896303321388</v>
      </c>
      <c r="X2008" s="1987"/>
      <c r="Y2008" s="1988"/>
      <c r="AA2008" s="1990"/>
      <c r="AB2008" s="1991"/>
    </row>
    <row r="2009" spans="1:28" x14ac:dyDescent="0.2">
      <c r="A2009" s="2170" t="s">
        <v>26</v>
      </c>
      <c r="B2009" s="2171">
        <f>SUM(H2008:H2014)</f>
        <v>40.559999999999995</v>
      </c>
      <c r="C2009" s="2060">
        <v>45097</v>
      </c>
      <c r="D2009" s="1989">
        <v>87</v>
      </c>
      <c r="E2009" s="2335" t="s">
        <v>40</v>
      </c>
      <c r="F2009" s="2108" t="s">
        <v>323</v>
      </c>
      <c r="G2009" s="2061">
        <v>3.1168981481481482E-2</v>
      </c>
      <c r="H2009" s="2062">
        <v>8.02</v>
      </c>
      <c r="I2009" s="2063">
        <f t="shared" si="453"/>
        <v>3.8864066685139007E-3</v>
      </c>
      <c r="J2009" s="2064">
        <v>123</v>
      </c>
      <c r="K2009" s="2065">
        <v>48</v>
      </c>
      <c r="L2009" s="2066">
        <v>212</v>
      </c>
      <c r="M2009" s="2064">
        <v>12</v>
      </c>
      <c r="N2009" s="1919">
        <f t="shared" si="448"/>
        <v>1.0624855771020212</v>
      </c>
      <c r="O2009" s="2067" t="s">
        <v>334</v>
      </c>
      <c r="P2009" s="2068">
        <f>IFERROR(VLOOKUP(F2009,[1]Trainingsarten!$A$9:$N$84,12,FALSE),"")</f>
        <v>205</v>
      </c>
      <c r="Q2009" s="2069" t="s">
        <v>14</v>
      </c>
      <c r="R2009" s="2070">
        <f>IFERROR(VLOOKUP(F2009,[1]Trainingsarten!$A$9:$N$84,14,FALSE),"")</f>
        <v>224.4</v>
      </c>
      <c r="S2009" s="1991">
        <f t="shared" si="454"/>
        <v>1.7235772357723578</v>
      </c>
      <c r="T2009" s="1989">
        <f t="shared" si="452"/>
        <v>36.436869953839739</v>
      </c>
      <c r="U2009" s="1989">
        <f t="shared" si="450"/>
        <v>26.581418130716376</v>
      </c>
      <c r="V2009" s="1989">
        <f t="shared" si="451"/>
        <v>-8.4506679179328366</v>
      </c>
      <c r="W2009" s="2071">
        <f t="shared" si="449"/>
        <v>1.3707647114483639</v>
      </c>
      <c r="X2009" s="1987"/>
      <c r="Y2009" s="1988"/>
      <c r="AA2009" s="1990"/>
      <c r="AB2009" s="1991"/>
    </row>
    <row r="2010" spans="1:28" x14ac:dyDescent="0.2">
      <c r="A2010" s="2173" t="s">
        <v>9</v>
      </c>
      <c r="B2010" s="2174">
        <f>SUM(K2008:K2014)</f>
        <v>234</v>
      </c>
      <c r="C2010" s="2060">
        <v>45098</v>
      </c>
      <c r="D2010" s="1989"/>
      <c r="E2010" s="2335"/>
      <c r="F2010" s="2108"/>
      <c r="G2010" s="2061"/>
      <c r="H2010" s="2062" t="str">
        <f>IFERROR(VLOOKUP(F2010,[1]Trainingsarten!$A$9:$K$84,10,FALSE),"")</f>
        <v/>
      </c>
      <c r="I2010" s="2063" t="str">
        <f t="shared" si="453"/>
        <v/>
      </c>
      <c r="J2010" s="2064"/>
      <c r="K2010" s="2065" t="str">
        <f>IFERROR(VLOOKUP(F2010,[1]Trainingsarten!$A$9:$K$84,11,FALSE),"0")</f>
        <v>0</v>
      </c>
      <c r="L2010" s="2066"/>
      <c r="M2010" s="2064"/>
      <c r="N2010" s="1919" t="str">
        <f t="shared" si="448"/>
        <v/>
      </c>
      <c r="O2010" s="2067"/>
      <c r="P2010" s="2068" t="str">
        <f>IFERROR(VLOOKUP(F2010,[1]Trainingsarten!$A$9:$N$84,12,FALSE),"")</f>
        <v/>
      </c>
      <c r="Q2010" s="2069" t="s">
        <v>14</v>
      </c>
      <c r="R2010" s="2070" t="str">
        <f>IFERROR(VLOOKUP(F2010,[1]Trainingsarten!$A$9:$N$84,14,FALSE),"")</f>
        <v/>
      </c>
      <c r="S2010" s="1991" t="str">
        <f t="shared" si="454"/>
        <v/>
      </c>
      <c r="T2010" s="1989">
        <f t="shared" si="452"/>
        <v>31.23160281757692</v>
      </c>
      <c r="U2010" s="1989">
        <f t="shared" si="450"/>
        <v>25.948527222842177</v>
      </c>
      <c r="V2010" s="1989">
        <f t="shared" si="451"/>
        <v>-9.8554518231233637</v>
      </c>
      <c r="W2010" s="2071">
        <f t="shared" si="449"/>
        <v>1.2035982832229537</v>
      </c>
      <c r="X2010" s="1987"/>
      <c r="Y2010" s="1988"/>
      <c r="AA2010" s="1990"/>
      <c r="AB2010" s="1991"/>
    </row>
    <row r="2011" spans="1:28" x14ac:dyDescent="0.2">
      <c r="A2011" s="2173" t="s">
        <v>27</v>
      </c>
      <c r="B2011" s="2175">
        <f>AVERAGE(W2008:W2014)</f>
        <v>1.2447724632921802</v>
      </c>
      <c r="C2011" s="2060">
        <v>45099</v>
      </c>
      <c r="D2011" s="1989">
        <v>88</v>
      </c>
      <c r="E2011" s="2335" t="s">
        <v>40</v>
      </c>
      <c r="F2011" s="2108" t="s">
        <v>322</v>
      </c>
      <c r="G2011" s="2061">
        <v>2.3807870370370368E-2</v>
      </c>
      <c r="H2011" s="2062">
        <v>5.84</v>
      </c>
      <c r="I2011" s="2063">
        <f t="shared" si="453"/>
        <v>4.0766901319127342E-3</v>
      </c>
      <c r="J2011" s="2064">
        <v>125</v>
      </c>
      <c r="K2011" s="2065">
        <v>34</v>
      </c>
      <c r="L2011" s="2066">
        <v>204</v>
      </c>
      <c r="M2011" s="2064">
        <v>12</v>
      </c>
      <c r="N2011" s="1919">
        <f t="shared" si="448"/>
        <v>1.0724493968513595</v>
      </c>
      <c r="O2011" s="2067" t="s">
        <v>333</v>
      </c>
      <c r="P2011" s="2068">
        <f>IFERROR(VLOOKUP(F2011,[1]Trainingsarten!$A$9:$N$84,12,FALSE),"")</f>
        <v>205</v>
      </c>
      <c r="Q2011" s="2069" t="s">
        <v>14</v>
      </c>
      <c r="R2011" s="2070">
        <f>IFERROR(VLOOKUP(F2011,[1]Trainingsarten!$A$9:$N$84,14,FALSE),"")</f>
        <v>224.4</v>
      </c>
      <c r="S2011" s="1991">
        <f t="shared" si="454"/>
        <v>1.6319999999999999</v>
      </c>
      <c r="T2011" s="1989">
        <f t="shared" si="452"/>
        <v>31.627088129351645</v>
      </c>
      <c r="U2011" s="1989">
        <f t="shared" si="450"/>
        <v>26.140228955631649</v>
      </c>
      <c r="V2011" s="1989">
        <f t="shared" si="451"/>
        <v>-5.2830755947347434</v>
      </c>
      <c r="W2011" s="2071">
        <f t="shared" si="449"/>
        <v>1.2099009608153377</v>
      </c>
      <c r="X2011" s="1987"/>
      <c r="Y2011" s="1988"/>
      <c r="AA2011" s="1990"/>
      <c r="AB2011" s="1991"/>
    </row>
    <row r="2012" spans="1:28" x14ac:dyDescent="0.2">
      <c r="A2012" s="2173" t="s">
        <v>336</v>
      </c>
      <c r="B2012" s="2176">
        <f>IFERROR(AVERAGE(N2008:N2014),"")</f>
        <v>1.0623342112522716</v>
      </c>
      <c r="C2012" s="2060">
        <v>45100</v>
      </c>
      <c r="D2012" s="1989">
        <v>89</v>
      </c>
      <c r="E2012" s="2335" t="s">
        <v>288</v>
      </c>
      <c r="F2012" s="2108" t="s">
        <v>322</v>
      </c>
      <c r="G2012" s="2061">
        <v>3.1284722222222221E-2</v>
      </c>
      <c r="H2012" s="2062">
        <v>7.22</v>
      </c>
      <c r="I2012" s="2063">
        <f t="shared" si="453"/>
        <v>4.333064019698369E-3</v>
      </c>
      <c r="J2012" s="2064">
        <v>119</v>
      </c>
      <c r="K2012" s="2065">
        <v>38</v>
      </c>
      <c r="L2012" s="2066">
        <v>189</v>
      </c>
      <c r="M2012" s="2064">
        <v>27</v>
      </c>
      <c r="N2012" s="1919">
        <f t="shared" si="448"/>
        <v>1.0560776450159177</v>
      </c>
      <c r="O2012" s="2067" t="s">
        <v>340</v>
      </c>
      <c r="P2012" s="2068">
        <f>IFERROR(VLOOKUP(F2012,[1]Trainingsarten!$A$9:$N$84,12,FALSE),"")</f>
        <v>205</v>
      </c>
      <c r="Q2012" s="2069" t="s">
        <v>14</v>
      </c>
      <c r="R2012" s="2070">
        <f>IFERROR(VLOOKUP(F2012,[1]Trainingsarten!$A$9:$N$84,14,FALSE),"")</f>
        <v>224.4</v>
      </c>
      <c r="S2012" s="1991">
        <f t="shared" si="454"/>
        <v>1.588235294117647</v>
      </c>
      <c r="T2012" s="1989">
        <f t="shared" si="452"/>
        <v>32.537504110872838</v>
      </c>
      <c r="U2012" s="1989">
        <f t="shared" si="450"/>
        <v>26.422604456688038</v>
      </c>
      <c r="V2012" s="1989">
        <f t="shared" si="451"/>
        <v>-5.4868591737199957</v>
      </c>
      <c r="W2012" s="2071">
        <f t="shared" si="449"/>
        <v>1.2314268324384279</v>
      </c>
      <c r="X2012" s="1987"/>
      <c r="Y2012" s="1988"/>
      <c r="AA2012" s="1990"/>
      <c r="AB2012" s="1991"/>
    </row>
    <row r="2013" spans="1:28" x14ac:dyDescent="0.2">
      <c r="A2013" s="2173" t="s">
        <v>337</v>
      </c>
      <c r="B2013" s="2175">
        <f>IFERROR(AVERAGE(S2008:S2014),"")</f>
        <v>1.6501886063047355</v>
      </c>
      <c r="C2013" s="2060">
        <v>45101</v>
      </c>
      <c r="D2013" s="1989"/>
      <c r="E2013" s="2335"/>
      <c r="F2013" s="2108"/>
      <c r="G2013" s="2061"/>
      <c r="H2013" s="2062" t="str">
        <f>IFERROR(VLOOKUP(F2013,[1]Trainingsarten!$A$9:$K$84,10,FALSE),"")</f>
        <v/>
      </c>
      <c r="I2013" s="2063" t="str">
        <f t="shared" si="453"/>
        <v/>
      </c>
      <c r="J2013" s="2064"/>
      <c r="K2013" s="2065" t="str">
        <f>IFERROR(VLOOKUP(F2013,[1]Trainingsarten!$A$9:$K$84,11,FALSE),"0")</f>
        <v>0</v>
      </c>
      <c r="L2013" s="2066"/>
      <c r="M2013" s="2064"/>
      <c r="N2013" s="1919" t="str">
        <f t="shared" si="448"/>
        <v/>
      </c>
      <c r="O2013" s="2067"/>
      <c r="P2013" s="2068" t="str">
        <f>IFERROR(VLOOKUP(F2013,[1]Trainingsarten!$A$9:$N$84,12,FALSE),"")</f>
        <v/>
      </c>
      <c r="Q2013" s="2069" t="s">
        <v>14</v>
      </c>
      <c r="R2013" s="2070" t="str">
        <f>IFERROR(VLOOKUP(F2013,[1]Trainingsarten!$A$9:$N$84,14,FALSE),"")</f>
        <v/>
      </c>
      <c r="S2013" s="1991" t="str">
        <f t="shared" si="454"/>
        <v/>
      </c>
      <c r="T2013" s="1989">
        <f t="shared" si="452"/>
        <v>27.889289237891006</v>
      </c>
      <c r="U2013" s="1989">
        <f t="shared" si="450"/>
        <v>25.793494826766896</v>
      </c>
      <c r="V2013" s="1989">
        <f t="shared" si="451"/>
        <v>-6.1148996541848</v>
      </c>
      <c r="W2013" s="2071">
        <f t="shared" si="449"/>
        <v>1.081252828482522</v>
      </c>
      <c r="X2013" s="1987"/>
      <c r="Y2013" s="1988"/>
      <c r="AA2013" s="1990"/>
      <c r="AB2013" s="1991"/>
    </row>
    <row r="2014" spans="1:28" ht="16" thickBot="1" x14ac:dyDescent="0.25">
      <c r="A2014" s="2177" t="s">
        <v>11</v>
      </c>
      <c r="B2014" s="2178">
        <f>IFERROR(SUM(M2008:M2014),"")</f>
        <v>99</v>
      </c>
      <c r="C2014" s="2160">
        <v>45102</v>
      </c>
      <c r="D2014" s="1734">
        <v>90</v>
      </c>
      <c r="E2014" s="2317" t="s">
        <v>288</v>
      </c>
      <c r="F2014" s="2111" t="s">
        <v>307</v>
      </c>
      <c r="G2014" s="2161">
        <v>5.2071759259259255E-2</v>
      </c>
      <c r="H2014" s="2162">
        <v>12.97</v>
      </c>
      <c r="I2014" s="2163">
        <f t="shared" si="453"/>
        <v>4.0147848310916924E-3</v>
      </c>
      <c r="J2014" s="1024">
        <v>129</v>
      </c>
      <c r="K2014" s="2164">
        <v>77</v>
      </c>
      <c r="L2014" s="1028">
        <v>207</v>
      </c>
      <c r="M2014" s="1024">
        <v>38</v>
      </c>
      <c r="N2014" s="2165">
        <f t="shared" si="448"/>
        <v>1.071695876822518</v>
      </c>
      <c r="O2014" s="2166" t="s">
        <v>329</v>
      </c>
      <c r="P2014" s="2167">
        <f>IFERROR(VLOOKUP(F2014,[1]Trainingsarten!$A$9:$N$84,12,FALSE),"")</f>
        <v>205</v>
      </c>
      <c r="Q2014" s="2168" t="s">
        <v>14</v>
      </c>
      <c r="R2014" s="2169">
        <f>IFERROR(VLOOKUP(F2014,[1]Trainingsarten!$A$9:$N$84,14,FALSE),"")</f>
        <v>224.4</v>
      </c>
      <c r="S2014" s="5">
        <f t="shared" si="454"/>
        <v>1.6046511627906976</v>
      </c>
      <c r="T2014" s="1734">
        <f t="shared" si="452"/>
        <v>34.905105061049433</v>
      </c>
      <c r="U2014" s="1734">
        <f t="shared" si="450"/>
        <v>27.012697330891495</v>
      </c>
      <c r="V2014" s="1734">
        <f t="shared" si="451"/>
        <v>-2.0957944111241105</v>
      </c>
      <c r="W2014" s="2049">
        <f t="shared" si="449"/>
        <v>1.292173996305517</v>
      </c>
      <c r="X2014" s="1987"/>
      <c r="Y2014" s="1988"/>
      <c r="AA2014" s="1990"/>
      <c r="AB2014" s="1991"/>
    </row>
    <row r="2015" spans="1:28" ht="16" thickBot="1" x14ac:dyDescent="0.25">
      <c r="A2015" s="2500">
        <f>WEEKNUM(C2015,1)</f>
        <v>26</v>
      </c>
      <c r="B2015" s="2501"/>
      <c r="C2015" s="2050">
        <v>45103</v>
      </c>
      <c r="D2015" s="1843">
        <v>91</v>
      </c>
      <c r="E2015" s="2322" t="s">
        <v>40</v>
      </c>
      <c r="F2015" s="2110" t="s">
        <v>322</v>
      </c>
      <c r="G2015" s="2052">
        <v>2.4016203703703706E-2</v>
      </c>
      <c r="H2015" s="2053">
        <v>5.97</v>
      </c>
      <c r="I2015" s="2054">
        <f t="shared" si="453"/>
        <v>4.0228146907376394E-3</v>
      </c>
      <c r="J2015" s="2055">
        <v>121</v>
      </c>
      <c r="K2015" s="2056">
        <v>34</v>
      </c>
      <c r="L2015" s="2057">
        <v>202</v>
      </c>
      <c r="M2015" s="2055">
        <v>8</v>
      </c>
      <c r="N2015" s="1852">
        <f t="shared" si="448"/>
        <v>1.0479011975299384</v>
      </c>
      <c r="O2015" s="2058" t="s">
        <v>340</v>
      </c>
      <c r="P2015" s="1854">
        <f>IFERROR(VLOOKUP(F2015,[1]Trainingsarten!$A$9:$N$84,12,FALSE),"")</f>
        <v>205</v>
      </c>
      <c r="Q2015" s="1855" t="s">
        <v>14</v>
      </c>
      <c r="R2015" s="2059">
        <f>IFERROR(VLOOKUP(F2015,[1]Trainingsarten!$A$9:$N$84,14,FALSE),"")</f>
        <v>224.4</v>
      </c>
      <c r="S2015" s="1856">
        <f t="shared" si="454"/>
        <v>1.6694214876033058</v>
      </c>
      <c r="T2015" s="1843">
        <f t="shared" si="452"/>
        <v>34.77580433804237</v>
      </c>
      <c r="U2015" s="1843">
        <f t="shared" si="450"/>
        <v>27.179061680155982</v>
      </c>
      <c r="V2015" s="1843">
        <f t="shared" si="451"/>
        <v>-7.8924077301579381</v>
      </c>
      <c r="W2015" s="2042">
        <f t="shared" si="449"/>
        <v>1.2795071716339985</v>
      </c>
      <c r="X2015" s="1987"/>
      <c r="Y2015" s="1988"/>
      <c r="AA2015" s="1990"/>
      <c r="AB2015" s="1991"/>
    </row>
    <row r="2016" spans="1:28" x14ac:dyDescent="0.2">
      <c r="A2016" s="2170" t="s">
        <v>26</v>
      </c>
      <c r="B2016" s="2171">
        <f>SUM(H2015:H2021)</f>
        <v>40.53</v>
      </c>
      <c r="C2016" s="2060">
        <v>45104</v>
      </c>
      <c r="D2016" s="1989">
        <v>92</v>
      </c>
      <c r="E2016" s="2335" t="s">
        <v>40</v>
      </c>
      <c r="F2016" s="2108" t="s">
        <v>323</v>
      </c>
      <c r="G2016" s="2061">
        <v>3.1134259259259261E-2</v>
      </c>
      <c r="H2016" s="2062">
        <v>7.93</v>
      </c>
      <c r="I2016" s="2063">
        <f t="shared" si="453"/>
        <v>3.9261360982672461E-3</v>
      </c>
      <c r="J2016" s="2064">
        <v>123</v>
      </c>
      <c r="K2016" s="2065">
        <v>47</v>
      </c>
      <c r="L2016" s="2066">
        <v>210</v>
      </c>
      <c r="M2016" s="2064">
        <v>17</v>
      </c>
      <c r="N2016" s="1919">
        <f t="shared" si="448"/>
        <v>1.0632210950292675</v>
      </c>
      <c r="O2016" s="2067" t="s">
        <v>334</v>
      </c>
      <c r="P2016" s="2068">
        <f>IFERROR(VLOOKUP(F2016,[1]Trainingsarten!$A$9:$N$84,12,FALSE),"")</f>
        <v>205</v>
      </c>
      <c r="Q2016" s="2069" t="s">
        <v>14</v>
      </c>
      <c r="R2016" s="2070">
        <f>IFERROR(VLOOKUP(F2016,[1]Trainingsarten!$A$9:$N$84,14,FALSE),"")</f>
        <v>224.4</v>
      </c>
      <c r="S2016" s="1991">
        <f t="shared" si="454"/>
        <v>1.7073170731707317</v>
      </c>
      <c r="T2016" s="1989">
        <f t="shared" si="452"/>
        <v>36.522118004036315</v>
      </c>
      <c r="U2016" s="1989">
        <f t="shared" si="450"/>
        <v>27.65098878300941</v>
      </c>
      <c r="V2016" s="1989">
        <f t="shared" si="451"/>
        <v>-7.5967426578863879</v>
      </c>
      <c r="W2016" s="2071">
        <f t="shared" si="449"/>
        <v>1.3208250269327768</v>
      </c>
      <c r="X2016" s="1987"/>
      <c r="Y2016" s="1988"/>
      <c r="AA2016" s="1990"/>
      <c r="AB2016" s="1991"/>
    </row>
    <row r="2017" spans="1:28" x14ac:dyDescent="0.2">
      <c r="A2017" s="2173" t="s">
        <v>9</v>
      </c>
      <c r="B2017" s="2174">
        <f>SUM(K2015:K2021)</f>
        <v>243</v>
      </c>
      <c r="C2017" s="2060">
        <v>45105</v>
      </c>
      <c r="D2017" s="1989"/>
      <c r="E2017" s="2335"/>
      <c r="F2017" s="2108"/>
      <c r="G2017" s="2061"/>
      <c r="H2017" s="2062" t="str">
        <f>IFERROR(VLOOKUP(F2017,[1]Trainingsarten!$A$9:$K$84,10,FALSE),"")</f>
        <v/>
      </c>
      <c r="I2017" s="2063" t="str">
        <f t="shared" si="453"/>
        <v/>
      </c>
      <c r="J2017" s="2064"/>
      <c r="K2017" s="2065" t="str">
        <f>IFERROR(VLOOKUP(F2017,[1]Trainingsarten!$A$9:$K$84,11,FALSE),"0")</f>
        <v>0</v>
      </c>
      <c r="L2017" s="2066"/>
      <c r="M2017" s="2064"/>
      <c r="N2017" s="1919" t="str">
        <f t="shared" si="448"/>
        <v/>
      </c>
      <c r="O2017" s="2067"/>
      <c r="P2017" s="2068" t="str">
        <f>IFERROR(VLOOKUP(F2017,[1]Trainingsarten!$A$9:$N$84,12,FALSE),"")</f>
        <v/>
      </c>
      <c r="Q2017" s="2069" t="s">
        <v>14</v>
      </c>
      <c r="R2017" s="2070" t="str">
        <f>IFERROR(VLOOKUP(F2017,[1]Trainingsarten!$A$9:$N$84,14,FALSE),"")</f>
        <v/>
      </c>
      <c r="S2017" s="1991" t="str">
        <f t="shared" si="454"/>
        <v/>
      </c>
      <c r="T2017" s="1989">
        <f t="shared" si="452"/>
        <v>31.304672574888272</v>
      </c>
      <c r="U2017" s="1989">
        <f t="shared" si="450"/>
        <v>26.992631907223473</v>
      </c>
      <c r="V2017" s="1989">
        <f t="shared" si="451"/>
        <v>-8.871129221026905</v>
      </c>
      <c r="W2017" s="2071">
        <f t="shared" si="449"/>
        <v>1.1597488041360968</v>
      </c>
      <c r="X2017" s="1987"/>
      <c r="Y2017" s="1988"/>
      <c r="AA2017" s="1990"/>
      <c r="AB2017" s="1991"/>
    </row>
    <row r="2018" spans="1:28" x14ac:dyDescent="0.2">
      <c r="A2018" s="2173" t="s">
        <v>27</v>
      </c>
      <c r="B2018" s="2175">
        <f>AVERAGE(W2015:W2021)</f>
        <v>1.2258423292976086</v>
      </c>
      <c r="C2018" s="2060">
        <v>45106</v>
      </c>
      <c r="D2018" s="1989">
        <v>93</v>
      </c>
      <c r="E2018" s="2335" t="s">
        <v>40</v>
      </c>
      <c r="F2018" s="2108" t="s">
        <v>338</v>
      </c>
      <c r="G2018" s="2061">
        <v>2.6805555555555555E-2</v>
      </c>
      <c r="H2018" s="2062">
        <v>6.71</v>
      </c>
      <c r="I2018" s="2063">
        <f t="shared" si="453"/>
        <v>3.9948666997847325E-3</v>
      </c>
      <c r="J2018" s="2064">
        <v>127</v>
      </c>
      <c r="K2018" s="2065">
        <v>41</v>
      </c>
      <c r="L2018" s="2066">
        <v>207</v>
      </c>
      <c r="M2018" s="2064">
        <v>15</v>
      </c>
      <c r="N2018" s="1919">
        <f t="shared" si="448"/>
        <v>1.0663789843628355</v>
      </c>
      <c r="O2018" s="2067" t="s">
        <v>333</v>
      </c>
      <c r="P2018" s="2068">
        <f>IFERROR(VLOOKUP(F2018,[1]Trainingsarten!$A$9:$N$84,12,FALSE),"")</f>
        <v>268.75</v>
      </c>
      <c r="Q2018" s="2069" t="s">
        <v>14</v>
      </c>
      <c r="R2018" s="2070">
        <f>IFERROR(VLOOKUP(F2018,[1]Trainingsarten!$A$9:$N$84,14,FALSE),"")</f>
        <v>293.25</v>
      </c>
      <c r="S2018" s="1991">
        <f t="shared" si="454"/>
        <v>1.6299212598425197</v>
      </c>
      <c r="T2018" s="1989">
        <f t="shared" si="452"/>
        <v>32.68971934990423</v>
      </c>
      <c r="U2018" s="1989">
        <f t="shared" si="450"/>
        <v>27.3261406713372</v>
      </c>
      <c r="V2018" s="1989">
        <f t="shared" si="451"/>
        <v>-4.3120406676647995</v>
      </c>
      <c r="W2018" s="2071">
        <f t="shared" si="449"/>
        <v>1.1962801386070947</v>
      </c>
      <c r="X2018" s="1987"/>
      <c r="Y2018" s="1988"/>
      <c r="AA2018" s="1990"/>
      <c r="AB2018" s="1991"/>
    </row>
    <row r="2019" spans="1:28" x14ac:dyDescent="0.2">
      <c r="A2019" s="2173" t="s">
        <v>336</v>
      </c>
      <c r="B2019" s="2176">
        <f>IFERROR(AVERAGE(N2015:N2021),"")</f>
        <v>1.0628072878441404</v>
      </c>
      <c r="C2019" s="2060">
        <v>45107</v>
      </c>
      <c r="D2019" s="1989">
        <v>94</v>
      </c>
      <c r="E2019" s="2335" t="s">
        <v>40</v>
      </c>
      <c r="F2019" s="2108" t="s">
        <v>323</v>
      </c>
      <c r="G2019" s="2061">
        <v>3.1053240740740742E-2</v>
      </c>
      <c r="H2019" s="2062">
        <v>7.93</v>
      </c>
      <c r="I2019" s="2063">
        <f t="shared" si="453"/>
        <v>3.9159193872308632E-3</v>
      </c>
      <c r="J2019" s="2064">
        <v>121</v>
      </c>
      <c r="K2019" s="2065">
        <v>47</v>
      </c>
      <c r="L2019" s="2066">
        <v>210</v>
      </c>
      <c r="M2019" s="2064">
        <v>11</v>
      </c>
      <c r="N2019" s="1919">
        <f t="shared" si="448"/>
        <v>1.0604543486853253</v>
      </c>
      <c r="O2019" s="2067" t="s">
        <v>344</v>
      </c>
      <c r="P2019" s="2068">
        <f>IFERROR(VLOOKUP(F2019,[1]Trainingsarten!$A$9:$N$84,12,FALSE),"")</f>
        <v>205</v>
      </c>
      <c r="Q2019" s="2069" t="s">
        <v>14</v>
      </c>
      <c r="R2019" s="2070">
        <f>IFERROR(VLOOKUP(F2019,[1]Trainingsarten!$A$9:$N$84,14,FALSE),"")</f>
        <v>224.4</v>
      </c>
      <c r="S2019" s="1991">
        <f t="shared" si="454"/>
        <v>1.7355371900826446</v>
      </c>
      <c r="T2019" s="1989">
        <f t="shared" si="452"/>
        <v>34.73404515706077</v>
      </c>
      <c r="U2019" s="1989">
        <f t="shared" si="450"/>
        <v>27.794565893448219</v>
      </c>
      <c r="V2019" s="1989">
        <f t="shared" si="451"/>
        <v>-5.3635786785670305</v>
      </c>
      <c r="W2019" s="2071">
        <f t="shared" si="449"/>
        <v>1.2496703596744547</v>
      </c>
      <c r="X2019" s="1987"/>
      <c r="Y2019" s="1988"/>
      <c r="AA2019" s="1990"/>
      <c r="AB2019" s="1991"/>
    </row>
    <row r="2020" spans="1:28" x14ac:dyDescent="0.2">
      <c r="A2020" s="2173" t="s">
        <v>337</v>
      </c>
      <c r="B2020" s="2175">
        <f>IFERROR(AVERAGE(S2015:S2021),"")</f>
        <v>1.654321755081017</v>
      </c>
      <c r="C2020" s="2060">
        <v>45108</v>
      </c>
      <c r="D2020" s="1989"/>
      <c r="E2020" s="2335"/>
      <c r="F2020" s="2108"/>
      <c r="G2020" s="2061"/>
      <c r="H2020" s="2062" t="str">
        <f>IFERROR(VLOOKUP(F2020,[1]Trainingsarten!$A$9:$K$84,10,FALSE),"")</f>
        <v/>
      </c>
      <c r="I2020" s="2063" t="str">
        <f t="shared" si="453"/>
        <v/>
      </c>
      <c r="J2020" s="2064"/>
      <c r="K2020" s="2065" t="str">
        <f>IFERROR(VLOOKUP(F2020,[1]Trainingsarten!$A$9:$K$84,11,FALSE),"0")</f>
        <v>0</v>
      </c>
      <c r="L2020" s="2066"/>
      <c r="M2020" s="2064"/>
      <c r="N2020" s="1919" t="str">
        <f t="shared" si="448"/>
        <v/>
      </c>
      <c r="O2020" s="2067"/>
      <c r="P2020" s="2068" t="str">
        <f>IFERROR(VLOOKUP(F2020,[1]Trainingsarten!$A$9:$N$84,12,FALSE),"")</f>
        <v/>
      </c>
      <c r="Q2020" s="2069" t="s">
        <v>14</v>
      </c>
      <c r="R2020" s="2070" t="str">
        <f>IFERROR(VLOOKUP(F2020,[1]Trainingsarten!$A$9:$N$84,14,FALSE),"")</f>
        <v/>
      </c>
      <c r="S2020" s="1991" t="str">
        <f t="shared" si="454"/>
        <v/>
      </c>
      <c r="T2020" s="1989">
        <f t="shared" si="452"/>
        <v>29.772038706052086</v>
      </c>
      <c r="U2020" s="1989">
        <f t="shared" si="450"/>
        <v>27.132790515032784</v>
      </c>
      <c r="V2020" s="1989">
        <f t="shared" si="451"/>
        <v>-6.9394792636125509</v>
      </c>
      <c r="W2020" s="2071">
        <f t="shared" si="449"/>
        <v>1.0972715353239115</v>
      </c>
      <c r="X2020" s="1987"/>
      <c r="Y2020" s="1988"/>
      <c r="AA2020" s="1990"/>
      <c r="AB2020" s="1991"/>
    </row>
    <row r="2021" spans="1:28" ht="16" thickBot="1" x14ac:dyDescent="0.25">
      <c r="A2021" s="2177" t="s">
        <v>11</v>
      </c>
      <c r="B2021" s="2178">
        <f>IFERROR(SUM(M2015:M2021),"")</f>
        <v>96</v>
      </c>
      <c r="C2021" s="2160">
        <v>45109</v>
      </c>
      <c r="D2021" s="1734">
        <v>95</v>
      </c>
      <c r="E2021" s="2317" t="s">
        <v>288</v>
      </c>
      <c r="F2021" s="2111" t="s">
        <v>307</v>
      </c>
      <c r="G2021" s="2161">
        <v>4.8101851851851847E-2</v>
      </c>
      <c r="H2021" s="2162">
        <v>11.99</v>
      </c>
      <c r="I2021" s="2163">
        <f t="shared" si="453"/>
        <v>4.0118308466932312E-3</v>
      </c>
      <c r="J2021" s="1024">
        <v>136</v>
      </c>
      <c r="K2021" s="2164">
        <v>74</v>
      </c>
      <c r="L2021" s="1028">
        <v>208</v>
      </c>
      <c r="M2021" s="1024">
        <v>45</v>
      </c>
      <c r="N2021" s="2165">
        <f t="shared" si="448"/>
        <v>1.0760808136133344</v>
      </c>
      <c r="O2021" s="2166" t="s">
        <v>329</v>
      </c>
      <c r="P2021" s="2167">
        <f>IFERROR(VLOOKUP(F2021,[1]Trainingsarten!$A$9:$N$84,12,FALSE),"")</f>
        <v>205</v>
      </c>
      <c r="Q2021" s="2168" t="s">
        <v>14</v>
      </c>
      <c r="R2021" s="2169">
        <f>IFERROR(VLOOKUP(F2021,[1]Trainingsarten!$A$9:$N$84,14,FALSE),"")</f>
        <v>224.4</v>
      </c>
      <c r="S2021" s="5">
        <f t="shared" si="454"/>
        <v>1.5294117647058822</v>
      </c>
      <c r="T2021" s="1734">
        <f t="shared" si="452"/>
        <v>36.090318890901791</v>
      </c>
      <c r="U2021" s="1734">
        <f t="shared" si="450"/>
        <v>28.248676455151053</v>
      </c>
      <c r="V2021" s="1734">
        <f t="shared" si="451"/>
        <v>-2.639248191019302</v>
      </c>
      <c r="W2021" s="2049">
        <f t="shared" si="449"/>
        <v>1.2775932687749285</v>
      </c>
      <c r="X2021" s="1987"/>
      <c r="Y2021" s="1988"/>
      <c r="AA2021" s="1990"/>
      <c r="AB2021" s="1991"/>
    </row>
    <row r="2022" spans="1:28" ht="16" thickBot="1" x14ac:dyDescent="0.25">
      <c r="A2022" s="2500">
        <f>WEEKNUM(C2022,1)</f>
        <v>27</v>
      </c>
      <c r="B2022" s="2501"/>
      <c r="C2022" s="2050">
        <v>45110</v>
      </c>
      <c r="D2022" s="1843">
        <v>96</v>
      </c>
      <c r="E2022" s="2322" t="s">
        <v>40</v>
      </c>
      <c r="F2022" s="2110" t="s">
        <v>322</v>
      </c>
      <c r="G2022" s="2052">
        <v>2.5104166666666664E-2</v>
      </c>
      <c r="H2022" s="2053">
        <v>6.12</v>
      </c>
      <c r="I2022" s="2054">
        <f t="shared" si="453"/>
        <v>4.1019880174291935E-3</v>
      </c>
      <c r="J2022" s="2055">
        <v>117</v>
      </c>
      <c r="K2022" s="2056">
        <v>35</v>
      </c>
      <c r="L2022" s="2057">
        <v>199</v>
      </c>
      <c r="M2022" s="2055">
        <v>14</v>
      </c>
      <c r="N2022" s="1852">
        <f t="shared" si="448"/>
        <v>1.0526558384547848</v>
      </c>
      <c r="O2022" s="2058" t="s">
        <v>340</v>
      </c>
      <c r="P2022" s="1854">
        <f>IFERROR(VLOOKUP(F2022,[1]Trainingsarten!$A$9:$N$84,12,FALSE),"")</f>
        <v>205</v>
      </c>
      <c r="Q2022" s="1855" t="s">
        <v>14</v>
      </c>
      <c r="R2022" s="2059">
        <f>IFERROR(VLOOKUP(F2022,[1]Trainingsarten!$A$9:$N$84,14,FALSE),"")</f>
        <v>224.4</v>
      </c>
      <c r="S2022" s="1856">
        <f t="shared" si="454"/>
        <v>1.7008547008547008</v>
      </c>
      <c r="T2022" s="1843">
        <f t="shared" si="452"/>
        <v>35.934559049344394</v>
      </c>
      <c r="U2022" s="1843">
        <f t="shared" si="450"/>
        <v>28.409422253837931</v>
      </c>
      <c r="V2022" s="1843">
        <f t="shared" si="451"/>
        <v>-7.8416424357507388</v>
      </c>
      <c r="W2022" s="2042">
        <f t="shared" si="449"/>
        <v>1.2648817257974989</v>
      </c>
      <c r="X2022" s="1987"/>
      <c r="Y2022" s="1988"/>
      <c r="AA2022" s="1990"/>
      <c r="AB2022" s="1991"/>
    </row>
    <row r="2023" spans="1:28" x14ac:dyDescent="0.2">
      <c r="A2023" s="2170" t="s">
        <v>26</v>
      </c>
      <c r="B2023" s="2171">
        <f>SUM(H2022:H2028)</f>
        <v>37.880000000000003</v>
      </c>
      <c r="C2023" s="2060">
        <v>45111</v>
      </c>
      <c r="D2023" s="1989"/>
      <c r="E2023" s="2335"/>
      <c r="F2023" s="2108"/>
      <c r="G2023" s="2061"/>
      <c r="H2023" s="2062" t="str">
        <f>IFERROR(VLOOKUP(F2023,[1]Trainingsarten!$A$9:$K$84,10,FALSE),"")</f>
        <v/>
      </c>
      <c r="I2023" s="2063" t="str">
        <f t="shared" si="453"/>
        <v/>
      </c>
      <c r="J2023" s="2064"/>
      <c r="K2023" s="2065" t="str">
        <f>IFERROR(VLOOKUP(F2023,[1]Trainingsarten!$A$9:$K$84,11,FALSE),"0")</f>
        <v>0</v>
      </c>
      <c r="L2023" s="2066"/>
      <c r="M2023" s="2064"/>
      <c r="N2023" s="1919" t="str">
        <f t="shared" si="448"/>
        <v/>
      </c>
      <c r="O2023" s="2067"/>
      <c r="P2023" s="2068" t="str">
        <f>IFERROR(VLOOKUP(F2023,[1]Trainingsarten!$A$9:$N$84,12,FALSE),"")</f>
        <v/>
      </c>
      <c r="Q2023" s="2069" t="s">
        <v>14</v>
      </c>
      <c r="R2023" s="2070" t="str">
        <f>IFERROR(VLOOKUP(F2023,[1]Trainingsarten!$A$9:$N$84,14,FALSE),"")</f>
        <v/>
      </c>
      <c r="S2023" s="1991" t="str">
        <f t="shared" si="454"/>
        <v/>
      </c>
      <c r="T2023" s="1989">
        <f t="shared" si="452"/>
        <v>30.801050613723767</v>
      </c>
      <c r="U2023" s="1989">
        <f t="shared" si="450"/>
        <v>27.733007438270363</v>
      </c>
      <c r="V2023" s="1989">
        <f t="shared" si="451"/>
        <v>-7.5251367955064623</v>
      </c>
      <c r="W2023" s="2071">
        <f t="shared" si="449"/>
        <v>1.1106278567978038</v>
      </c>
      <c r="X2023" s="1987"/>
      <c r="Y2023" s="1988"/>
      <c r="AA2023" s="1990"/>
      <c r="AB2023" s="1991"/>
    </row>
    <row r="2024" spans="1:28" x14ac:dyDescent="0.2">
      <c r="A2024" s="2173" t="s">
        <v>9</v>
      </c>
      <c r="B2024" s="2174">
        <f>SUM(K2022:K2028)</f>
        <v>232</v>
      </c>
      <c r="C2024" s="2060">
        <v>45112</v>
      </c>
      <c r="D2024" s="1989"/>
      <c r="E2024" s="2335"/>
      <c r="F2024" s="2108"/>
      <c r="G2024" s="2061"/>
      <c r="H2024" s="2062" t="str">
        <f>IFERROR(VLOOKUP(F2024,[1]Trainingsarten!$A$9:$K$84,10,FALSE),"")</f>
        <v/>
      </c>
      <c r="I2024" s="2063" t="str">
        <f t="shared" si="453"/>
        <v/>
      </c>
      <c r="J2024" s="2064"/>
      <c r="K2024" s="2065" t="str">
        <f>IFERROR(VLOOKUP(F2024,[1]Trainingsarten!$A$9:$K$84,11,FALSE),"0")</f>
        <v>0</v>
      </c>
      <c r="L2024" s="2066"/>
      <c r="M2024" s="2064"/>
      <c r="N2024" s="1919" t="str">
        <f t="shared" si="448"/>
        <v/>
      </c>
      <c r="O2024" s="2067"/>
      <c r="P2024" s="2068" t="str">
        <f>IFERROR(VLOOKUP(F2024,[1]Trainingsarten!$A$9:$N$84,12,FALSE),"")</f>
        <v/>
      </c>
      <c r="Q2024" s="2069" t="s">
        <v>14</v>
      </c>
      <c r="R2024" s="2070" t="str">
        <f>IFERROR(VLOOKUP(F2024,[1]Trainingsarten!$A$9:$N$84,14,FALSE),"")</f>
        <v/>
      </c>
      <c r="S2024" s="1991" t="str">
        <f t="shared" si="454"/>
        <v/>
      </c>
      <c r="T2024" s="1989">
        <f t="shared" si="452"/>
        <v>26.400900526048943</v>
      </c>
      <c r="U2024" s="1989">
        <f t="shared" si="450"/>
        <v>27.072697737359164</v>
      </c>
      <c r="V2024" s="1989">
        <f t="shared" si="451"/>
        <v>-3.0680431754534041</v>
      </c>
      <c r="W2024" s="2071">
        <f t="shared" si="449"/>
        <v>0.97518543523709611</v>
      </c>
      <c r="X2024" s="1987"/>
      <c r="Y2024" s="1988"/>
      <c r="AA2024" s="1990"/>
      <c r="AB2024" s="1991"/>
    </row>
    <row r="2025" spans="1:28" x14ac:dyDescent="0.2">
      <c r="A2025" s="2173" t="s">
        <v>27</v>
      </c>
      <c r="B2025" s="2175">
        <f>AVERAGE(W2022:W2028)</f>
        <v>1.1451810876348265</v>
      </c>
      <c r="C2025" s="2060">
        <v>45113</v>
      </c>
      <c r="D2025" s="1989">
        <v>97</v>
      </c>
      <c r="E2025" s="2335" t="s">
        <v>40</v>
      </c>
      <c r="F2025" s="2108" t="s">
        <v>342</v>
      </c>
      <c r="G2025" s="2061">
        <v>3.6493055555555549E-2</v>
      </c>
      <c r="H2025" s="2062">
        <v>10.31</v>
      </c>
      <c r="I2025" s="2063">
        <f t="shared" si="453"/>
        <v>3.5395786183856012E-3</v>
      </c>
      <c r="J2025" s="2064">
        <v>141</v>
      </c>
      <c r="K2025" s="2065">
        <v>72</v>
      </c>
      <c r="L2025" s="2066">
        <v>233</v>
      </c>
      <c r="M2025" s="2064">
        <v>20</v>
      </c>
      <c r="N2025" s="1919">
        <f t="shared" si="448"/>
        <v>1.0635218669021524</v>
      </c>
      <c r="O2025" s="2067" t="s">
        <v>287</v>
      </c>
      <c r="P2025" s="2068" t="str">
        <f>IFERROR(VLOOKUP(F2025,[1]Trainingsarten!$A$9:$N$84,12,FALSE),"")</f>
        <v/>
      </c>
      <c r="Q2025" s="2069" t="s">
        <v>14</v>
      </c>
      <c r="R2025" s="2070" t="str">
        <f>IFERROR(VLOOKUP(F2025,[1]Trainingsarten!$A$9:$N$84,14,FALSE),"")</f>
        <v/>
      </c>
      <c r="S2025" s="1991">
        <f t="shared" si="454"/>
        <v>1.6524822695035462</v>
      </c>
      <c r="T2025" s="1989">
        <f t="shared" si="452"/>
        <v>32.915057593756238</v>
      </c>
      <c r="U2025" s="1989">
        <f t="shared" si="450"/>
        <v>28.142395410279185</v>
      </c>
      <c r="V2025" s="1989">
        <f t="shared" si="451"/>
        <v>0.67179721131022063</v>
      </c>
      <c r="W2025" s="2071">
        <f t="shared" si="449"/>
        <v>1.1695897635541646</v>
      </c>
      <c r="X2025" s="1987"/>
      <c r="Y2025" s="1988"/>
      <c r="AA2025" s="1990"/>
      <c r="AB2025" s="1991"/>
    </row>
    <row r="2026" spans="1:28" x14ac:dyDescent="0.2">
      <c r="A2026" s="2173" t="s">
        <v>336</v>
      </c>
      <c r="B2026" s="2176">
        <f>IFERROR(AVERAGE(N2022:N2028),"")</f>
        <v>1.0608077313624418</v>
      </c>
      <c r="C2026" s="2060">
        <v>45114</v>
      </c>
      <c r="D2026" s="1989">
        <v>98</v>
      </c>
      <c r="E2026" s="2335" t="s">
        <v>40</v>
      </c>
      <c r="F2026" s="2108" t="s">
        <v>322</v>
      </c>
      <c r="G2026" s="2061">
        <v>2.4884259259259259E-2</v>
      </c>
      <c r="H2026" s="2062">
        <v>6.24</v>
      </c>
      <c r="I2026" s="2063">
        <f t="shared" si="453"/>
        <v>3.9878620607787275E-3</v>
      </c>
      <c r="J2026" s="2064">
        <v>124</v>
      </c>
      <c r="K2026" s="2065">
        <v>37</v>
      </c>
      <c r="L2026" s="2066">
        <v>205</v>
      </c>
      <c r="M2026" s="2064">
        <v>12</v>
      </c>
      <c r="N2026" s="1919">
        <f t="shared" si="448"/>
        <v>1.0542240719479528</v>
      </c>
      <c r="O2026" s="2067" t="s">
        <v>340</v>
      </c>
      <c r="P2026" s="2068">
        <f>IFERROR(VLOOKUP(F2026,[1]Trainingsarten!$A$9:$N$84,12,FALSE),"")</f>
        <v>205</v>
      </c>
      <c r="Q2026" s="2069" t="s">
        <v>14</v>
      </c>
      <c r="R2026" s="2070">
        <f>IFERROR(VLOOKUP(F2026,[1]Trainingsarten!$A$9:$N$84,14,FALSE),"")</f>
        <v>224.4</v>
      </c>
      <c r="S2026" s="1991">
        <f t="shared" si="454"/>
        <v>1.653225806451613</v>
      </c>
      <c r="T2026" s="1989">
        <f t="shared" si="452"/>
        <v>33.498620794648204</v>
      </c>
      <c r="U2026" s="1989">
        <f t="shared" si="450"/>
        <v>28.35329075765349</v>
      </c>
      <c r="V2026" s="1989">
        <f t="shared" si="451"/>
        <v>-4.7726621834770526</v>
      </c>
      <c r="W2026" s="2071">
        <f t="shared" si="449"/>
        <v>1.18147205842785</v>
      </c>
      <c r="X2026" s="1987"/>
      <c r="Y2026" s="1988"/>
      <c r="AA2026" s="1990"/>
      <c r="AB2026" s="1991"/>
    </row>
    <row r="2027" spans="1:28" x14ac:dyDescent="0.2">
      <c r="A2027" s="2173" t="s">
        <v>337</v>
      </c>
      <c r="B2027" s="2175">
        <f>IFERROR(AVERAGE(S2022:S2028),"")</f>
        <v>1.6344531942024649</v>
      </c>
      <c r="C2027" s="2060">
        <v>45115</v>
      </c>
      <c r="D2027" s="1989"/>
      <c r="E2027" s="2335"/>
      <c r="F2027" s="2108"/>
      <c r="G2027" s="2061"/>
      <c r="H2027" s="2062" t="str">
        <f>IFERROR(VLOOKUP(F2027,[1]Trainingsarten!$A$9:$K$84,10,FALSE),"")</f>
        <v/>
      </c>
      <c r="I2027" s="2063" t="str">
        <f t="shared" si="453"/>
        <v/>
      </c>
      <c r="J2027" s="2064"/>
      <c r="K2027" s="2065" t="str">
        <f>IFERROR(VLOOKUP(F2027,[1]Trainingsarten!$A$9:$K$84,11,FALSE),"0")</f>
        <v>0</v>
      </c>
      <c r="L2027" s="2066"/>
      <c r="M2027" s="2064"/>
      <c r="N2027" s="1919" t="str">
        <f t="shared" si="448"/>
        <v/>
      </c>
      <c r="O2027" s="2067"/>
      <c r="P2027" s="2068" t="str">
        <f>IFERROR(VLOOKUP(F2027,[1]Trainingsarten!$A$9:$N$84,12,FALSE),"")</f>
        <v/>
      </c>
      <c r="Q2027" s="2069" t="s">
        <v>14</v>
      </c>
      <c r="R2027" s="2070" t="str">
        <f>IFERROR(VLOOKUP(F2027,[1]Trainingsarten!$A$9:$N$84,14,FALSE),"")</f>
        <v/>
      </c>
      <c r="S2027" s="1991" t="str">
        <f t="shared" si="454"/>
        <v/>
      </c>
      <c r="T2027" s="1989">
        <f t="shared" si="452"/>
        <v>28.713103538269891</v>
      </c>
      <c r="U2027" s="1989">
        <f t="shared" si="450"/>
        <v>27.678212406280789</v>
      </c>
      <c r="V2027" s="1989">
        <f t="shared" si="451"/>
        <v>-5.1453300369947144</v>
      </c>
      <c r="W2027" s="2071">
        <f t="shared" si="449"/>
        <v>1.0373901000829904</v>
      </c>
      <c r="X2027" s="1987"/>
      <c r="Y2027" s="1988"/>
      <c r="AA2027" s="1990"/>
      <c r="AB2027" s="1991"/>
    </row>
    <row r="2028" spans="1:28" ht="16" thickBot="1" x14ac:dyDescent="0.25">
      <c r="A2028" s="2177" t="s">
        <v>11</v>
      </c>
      <c r="B2028" s="2178">
        <f>IFERROR(SUM(M2022:M2028),"")</f>
        <v>89</v>
      </c>
      <c r="C2028" s="2160">
        <v>45116</v>
      </c>
      <c r="D2028" s="1734">
        <v>99</v>
      </c>
      <c r="E2028" s="2317" t="s">
        <v>288</v>
      </c>
      <c r="F2028" s="2111" t="s">
        <v>292</v>
      </c>
      <c r="G2028" s="2161">
        <v>6.4560185185185193E-2</v>
      </c>
      <c r="H2028" s="2062">
        <v>15.21</v>
      </c>
      <c r="I2028" s="2163">
        <f t="shared" si="453"/>
        <v>4.2445881121094802E-3</v>
      </c>
      <c r="J2028" s="1024">
        <v>128</v>
      </c>
      <c r="K2028" s="2164">
        <v>88</v>
      </c>
      <c r="L2028" s="1028">
        <v>196</v>
      </c>
      <c r="M2028" s="1024">
        <v>43</v>
      </c>
      <c r="N2028" s="2165">
        <f t="shared" si="448"/>
        <v>1.0728291481448775</v>
      </c>
      <c r="O2028" s="2166" t="s">
        <v>329</v>
      </c>
      <c r="P2028" s="2167">
        <f>IFERROR(VLOOKUP(F2028,[1]Trainingsarten!$A$9:$N$84,12,FALSE),"")</f>
        <v>205</v>
      </c>
      <c r="Q2028" s="2168" t="s">
        <v>14</v>
      </c>
      <c r="R2028" s="2169">
        <f>IFERROR(VLOOKUP(F2028,[1]Trainingsarten!$A$9:$N$84,14,FALSE),"")</f>
        <v>224.4</v>
      </c>
      <c r="S2028" s="5">
        <f t="shared" si="454"/>
        <v>1.53125</v>
      </c>
      <c r="T2028" s="1734">
        <f t="shared" si="452"/>
        <v>37.182660175659905</v>
      </c>
      <c r="U2028" s="1734">
        <f t="shared" si="450"/>
        <v>29.114445444226483</v>
      </c>
      <c r="V2028" s="1734">
        <f t="shared" si="451"/>
        <v>-1.0348911319891023</v>
      </c>
      <c r="W2028" s="2049">
        <f t="shared" si="449"/>
        <v>1.2771206735463816</v>
      </c>
      <c r="X2028" s="1987"/>
      <c r="Y2028" s="1988"/>
      <c r="AA2028" s="1990"/>
      <c r="AB2028" s="1991"/>
    </row>
    <row r="2029" spans="1:28" ht="16" thickBot="1" x14ac:dyDescent="0.25">
      <c r="A2029" s="2500">
        <f>WEEKNUM(C2029,1)</f>
        <v>28</v>
      </c>
      <c r="B2029" s="2501"/>
      <c r="C2029" s="2050">
        <v>45117</v>
      </c>
      <c r="D2029" s="1843">
        <v>100</v>
      </c>
      <c r="E2029" s="2322" t="s">
        <v>40</v>
      </c>
      <c r="F2029" s="2110" t="s">
        <v>323</v>
      </c>
      <c r="G2029" s="2052">
        <v>2.9270833333333333E-2</v>
      </c>
      <c r="H2029" s="2053">
        <v>7.43</v>
      </c>
      <c r="I2029" s="2054">
        <f t="shared" si="453"/>
        <v>3.93954688200987E-3</v>
      </c>
      <c r="J2029" s="2055">
        <v>122</v>
      </c>
      <c r="K2029" s="2056">
        <v>45</v>
      </c>
      <c r="L2029" s="2057">
        <v>209</v>
      </c>
      <c r="M2029" s="2055">
        <v>17</v>
      </c>
      <c r="N2029" s="1852">
        <f t="shared" si="448"/>
        <v>1.0617725638295734</v>
      </c>
      <c r="O2029" s="2058" t="s">
        <v>344</v>
      </c>
      <c r="P2029" s="1854">
        <f>IFERROR(VLOOKUP(F2029,[1]Trainingsarten!$A$9:$N$84,12,FALSE),"")</f>
        <v>205</v>
      </c>
      <c r="Q2029" s="1855" t="s">
        <v>14</v>
      </c>
      <c r="R2029" s="2059">
        <f>IFERROR(VLOOKUP(F2029,[1]Trainingsarten!$A$9:$N$84,14,FALSE),"")</f>
        <v>224.4</v>
      </c>
      <c r="S2029" s="1856">
        <f t="shared" si="454"/>
        <v>1.7131147540983607</v>
      </c>
      <c r="T2029" s="1843">
        <f t="shared" si="452"/>
        <v>38.299423007708491</v>
      </c>
      <c r="U2029" s="1843">
        <f t="shared" si="450"/>
        <v>29.492672933649661</v>
      </c>
      <c r="V2029" s="1843">
        <f t="shared" si="451"/>
        <v>-8.0682147314334216</v>
      </c>
      <c r="W2029" s="2042">
        <f t="shared" si="449"/>
        <v>1.2986080676333263</v>
      </c>
      <c r="X2029" s="1987"/>
      <c r="Y2029" s="1988"/>
      <c r="AA2029" s="1990"/>
      <c r="AB2029" s="1991"/>
    </row>
    <row r="2030" spans="1:28" x14ac:dyDescent="0.2">
      <c r="A2030" s="2170" t="s">
        <v>26</v>
      </c>
      <c r="B2030" s="2171">
        <f>SUM(H2029:H2035)</f>
        <v>44.36</v>
      </c>
      <c r="C2030" s="2060">
        <v>45118</v>
      </c>
      <c r="D2030" s="1989">
        <v>101</v>
      </c>
      <c r="E2030" s="2335" t="s">
        <v>40</v>
      </c>
      <c r="F2030" s="2108" t="s">
        <v>322</v>
      </c>
      <c r="G2030" s="2061">
        <v>2.8807870370370373E-2</v>
      </c>
      <c r="H2030" s="2062">
        <v>6.96</v>
      </c>
      <c r="I2030" s="2063">
        <f t="shared" si="453"/>
        <v>4.1390618348233297E-3</v>
      </c>
      <c r="J2030" s="2064">
        <v>120</v>
      </c>
      <c r="K2030" s="2065">
        <v>39</v>
      </c>
      <c r="L2030" s="2066">
        <v>196</v>
      </c>
      <c r="M2030" s="2064">
        <v>15</v>
      </c>
      <c r="N2030" s="1919">
        <f t="shared" ref="N2030:N2093" si="455">IFERROR((L2030/67)/(1/(I2030*24)/3.6),"")</f>
        <v>1.0461571453079432</v>
      </c>
      <c r="O2030" s="2067" t="s">
        <v>340</v>
      </c>
      <c r="P2030" s="2068">
        <f>IFERROR(VLOOKUP(F2030,[1]Trainingsarten!$A$9:$N$84,12,FALSE),"")</f>
        <v>205</v>
      </c>
      <c r="Q2030" s="2069" t="s">
        <v>14</v>
      </c>
      <c r="R2030" s="2070">
        <f>IFERROR(VLOOKUP(F2030,[1]Trainingsarten!$A$9:$N$84,14,FALSE),"")</f>
        <v>224.4</v>
      </c>
      <c r="S2030" s="1991">
        <f t="shared" si="454"/>
        <v>1.6333333333333333</v>
      </c>
      <c r="T2030" s="1989">
        <f t="shared" si="452"/>
        <v>38.399505435178703</v>
      </c>
      <c r="U2030" s="1989">
        <f t="shared" si="450"/>
        <v>29.71903786380086</v>
      </c>
      <c r="V2030" s="1989">
        <f t="shared" si="451"/>
        <v>-8.8067500740588294</v>
      </c>
      <c r="W2030" s="2071">
        <f t="shared" si="449"/>
        <v>1.2920844076837039</v>
      </c>
      <c r="X2030" s="1987"/>
      <c r="Y2030" s="1988"/>
      <c r="AA2030" s="1990"/>
      <c r="AB2030" s="1991"/>
    </row>
    <row r="2031" spans="1:28" x14ac:dyDescent="0.2">
      <c r="A2031" s="2173" t="s">
        <v>9</v>
      </c>
      <c r="B2031" s="2174">
        <f>SUM(K2029:K2035)</f>
        <v>265</v>
      </c>
      <c r="C2031" s="2060">
        <v>45119</v>
      </c>
      <c r="D2031" s="1989"/>
      <c r="E2031" s="2335"/>
      <c r="F2031" s="2108"/>
      <c r="G2031" s="2061"/>
      <c r="H2031" s="2062" t="str">
        <f>IFERROR(VLOOKUP(F2031,[1]Trainingsarten!$A$9:$K$84,10,FALSE),"")</f>
        <v/>
      </c>
      <c r="I2031" s="2063" t="str">
        <f t="shared" si="453"/>
        <v/>
      </c>
      <c r="J2031" s="2064"/>
      <c r="K2031" s="2065" t="str">
        <f>IFERROR(VLOOKUP(F2031,[1]Trainingsarten!$A$9:$K$84,11,FALSE),"0")</f>
        <v>0</v>
      </c>
      <c r="L2031" s="2066"/>
      <c r="M2031" s="2064"/>
      <c r="N2031" s="1919" t="str">
        <f t="shared" si="455"/>
        <v/>
      </c>
      <c r="O2031" s="2067"/>
      <c r="P2031" s="2068" t="str">
        <f>IFERROR(VLOOKUP(F2031,[1]Trainingsarten!$A$9:$N$84,12,FALSE),"")</f>
        <v/>
      </c>
      <c r="Q2031" s="2069" t="s">
        <v>14</v>
      </c>
      <c r="R2031" s="2070" t="str">
        <f>IFERROR(VLOOKUP(F2031,[1]Trainingsarten!$A$9:$N$84,14,FALSE),"")</f>
        <v/>
      </c>
      <c r="S2031" s="1991" t="str">
        <f t="shared" si="454"/>
        <v/>
      </c>
      <c r="T2031" s="1989">
        <f t="shared" si="452"/>
        <v>32.913861801581746</v>
      </c>
      <c r="U2031" s="1989">
        <f t="shared" si="450"/>
        <v>29.011441724186554</v>
      </c>
      <c r="V2031" s="1989">
        <f t="shared" si="451"/>
        <v>-8.680467571377843</v>
      </c>
      <c r="W2031" s="2071">
        <f t="shared" si="449"/>
        <v>1.1345131384539839</v>
      </c>
      <c r="X2031" s="1987"/>
      <c r="Y2031" s="1988"/>
      <c r="AA2031" s="1990"/>
      <c r="AB2031" s="1991"/>
    </row>
    <row r="2032" spans="1:28" x14ac:dyDescent="0.2">
      <c r="A2032" s="2173" t="s">
        <v>27</v>
      </c>
      <c r="B2032" s="2175">
        <f>AVERAGE(W2029:W2035)</f>
        <v>1.2133065589223826</v>
      </c>
      <c r="C2032" s="2060">
        <v>45120</v>
      </c>
      <c r="D2032" s="1989">
        <v>102</v>
      </c>
      <c r="E2032" s="2335" t="s">
        <v>40</v>
      </c>
      <c r="F2032" s="2108" t="s">
        <v>323</v>
      </c>
      <c r="G2032" s="2061">
        <v>3.0555555555555555E-2</v>
      </c>
      <c r="H2032" s="2062">
        <v>8.06</v>
      </c>
      <c r="I2032" s="2063">
        <f t="shared" si="453"/>
        <v>3.7910118555279843E-3</v>
      </c>
      <c r="J2032" s="2064">
        <v>130</v>
      </c>
      <c r="K2032" s="2065">
        <v>52</v>
      </c>
      <c r="L2032" s="2066">
        <v>220</v>
      </c>
      <c r="M2032" s="2064">
        <v>14</v>
      </c>
      <c r="N2032" s="1919">
        <f t="shared" si="455"/>
        <v>1.0755157216399394</v>
      </c>
      <c r="O2032" s="2067" t="s">
        <v>344</v>
      </c>
      <c r="P2032" s="2068">
        <f>IFERROR(VLOOKUP(F2032,[1]Trainingsarten!$A$9:$N$84,12,FALSE),"")</f>
        <v>205</v>
      </c>
      <c r="Q2032" s="2069" t="s">
        <v>14</v>
      </c>
      <c r="R2032" s="2070">
        <f>IFERROR(VLOOKUP(F2032,[1]Trainingsarten!$A$9:$N$84,14,FALSE),"")</f>
        <v>224.4</v>
      </c>
      <c r="S2032" s="1991">
        <f t="shared" si="454"/>
        <v>1.6923076923076923</v>
      </c>
      <c r="T2032" s="1989">
        <f t="shared" si="452"/>
        <v>35.640452972784352</v>
      </c>
      <c r="U2032" s="1989">
        <f t="shared" si="450"/>
        <v>29.558788349801159</v>
      </c>
      <c r="V2032" s="1989">
        <f t="shared" si="451"/>
        <v>-3.9024200773951918</v>
      </c>
      <c r="W2032" s="2071">
        <f t="shared" si="449"/>
        <v>1.2057481027643038</v>
      </c>
      <c r="X2032" s="1987"/>
      <c r="Y2032" s="1988"/>
      <c r="AA2032" s="1990"/>
      <c r="AB2032" s="1991"/>
    </row>
    <row r="2033" spans="1:28" x14ac:dyDescent="0.2">
      <c r="A2033" s="2173" t="s">
        <v>336</v>
      </c>
      <c r="B2033" s="2176">
        <f>IFERROR(AVERAGE(N2029:N2035),"")</f>
        <v>1.0612552500262977</v>
      </c>
      <c r="C2033" s="2060">
        <v>45121</v>
      </c>
      <c r="D2033" s="1989">
        <v>103</v>
      </c>
      <c r="E2033" s="2335" t="s">
        <v>40</v>
      </c>
      <c r="F2033" s="2108" t="s">
        <v>323</v>
      </c>
      <c r="G2033" s="2061">
        <v>2.6840277777777779E-2</v>
      </c>
      <c r="H2033" s="2062">
        <v>6.61</v>
      </c>
      <c r="I2033" s="2063">
        <f t="shared" si="453"/>
        <v>4.0605563960329468E-3</v>
      </c>
      <c r="J2033" s="2064">
        <v>117</v>
      </c>
      <c r="K2033" s="2065">
        <v>38</v>
      </c>
      <c r="L2033" s="2066">
        <v>201</v>
      </c>
      <c r="M2033" s="2064">
        <v>13</v>
      </c>
      <c r="N2033" s="1919">
        <f t="shared" si="455"/>
        <v>1.0524962178517399</v>
      </c>
      <c r="O2033" s="2067" t="s">
        <v>334</v>
      </c>
      <c r="P2033" s="2068">
        <f>IFERROR(VLOOKUP(F2033,[1]Trainingsarten!$A$9:$N$84,12,FALSE),"")</f>
        <v>205</v>
      </c>
      <c r="Q2033" s="2069" t="s">
        <v>14</v>
      </c>
      <c r="R2033" s="2070">
        <f>IFERROR(VLOOKUP(F2033,[1]Trainingsarten!$A$9:$N$84,14,FALSE),"")</f>
        <v>224.4</v>
      </c>
      <c r="S2033" s="1991">
        <f t="shared" si="454"/>
        <v>1.7179487179487178</v>
      </c>
      <c r="T2033" s="1989">
        <f t="shared" si="452"/>
        <v>35.977531119529445</v>
      </c>
      <c r="U2033" s="1989">
        <f t="shared" si="450"/>
        <v>29.759769579567799</v>
      </c>
      <c r="V2033" s="1989">
        <f t="shared" si="451"/>
        <v>-6.0816646229831939</v>
      </c>
      <c r="W2033" s="2071">
        <f t="shared" ref="W2033:W2096" si="456">T2033/U2033</f>
        <v>1.2089317769526879</v>
      </c>
      <c r="X2033" s="1987"/>
      <c r="Y2033" s="1988"/>
      <c r="AA2033" s="1990"/>
      <c r="AB2033" s="1991"/>
    </row>
    <row r="2034" spans="1:28" x14ac:dyDescent="0.2">
      <c r="A2034" s="2173" t="s">
        <v>337</v>
      </c>
      <c r="B2034" s="2175">
        <f>IFERROR(AVERAGE(S2029:S2035),"")</f>
        <v>1.663840899537621</v>
      </c>
      <c r="C2034" s="2060">
        <v>45122</v>
      </c>
      <c r="D2034" s="1989"/>
      <c r="E2034" s="2335"/>
      <c r="F2034" s="2108"/>
      <c r="G2034" s="2061"/>
      <c r="H2034" s="2062" t="str">
        <f>IFERROR(VLOOKUP(F2034,[1]Trainingsarten!$A$9:$K$84,10,FALSE),"")</f>
        <v/>
      </c>
      <c r="I2034" s="2063" t="str">
        <f t="shared" si="453"/>
        <v/>
      </c>
      <c r="J2034" s="2064"/>
      <c r="K2034" s="2065" t="str">
        <f>IFERROR(VLOOKUP(F2034,[1]Trainingsarten!$A$9:$K$84,11,FALSE),"0")</f>
        <v>0</v>
      </c>
      <c r="L2034" s="2066"/>
      <c r="M2034" s="2064"/>
      <c r="N2034" s="1919" t="str">
        <f t="shared" si="455"/>
        <v/>
      </c>
      <c r="O2034" s="2067"/>
      <c r="P2034" s="2068" t="str">
        <f>IFERROR(VLOOKUP(F2034,[1]Trainingsarten!$A$9:$N$84,12,FALSE),"")</f>
        <v/>
      </c>
      <c r="Q2034" s="2069" t="s">
        <v>14</v>
      </c>
      <c r="R2034" s="2070" t="str">
        <f>IFERROR(VLOOKUP(F2034,[1]Trainingsarten!$A$9:$N$84,14,FALSE),"")</f>
        <v/>
      </c>
      <c r="S2034" s="1991" t="str">
        <f t="shared" si="454"/>
        <v/>
      </c>
      <c r="T2034" s="1989">
        <f t="shared" si="452"/>
        <v>30.837883816739524</v>
      </c>
      <c r="U2034" s="1989">
        <f t="shared" si="450"/>
        <v>29.051203637197137</v>
      </c>
      <c r="V2034" s="1989">
        <f t="shared" si="451"/>
        <v>-6.2177615399616464</v>
      </c>
      <c r="W2034" s="2071">
        <f t="shared" si="456"/>
        <v>1.0615010724462626</v>
      </c>
      <c r="X2034" s="1987"/>
      <c r="Y2034" s="1988"/>
      <c r="AA2034" s="1990"/>
      <c r="AB2034" s="1991"/>
    </row>
    <row r="2035" spans="1:28" ht="16" thickBot="1" x14ac:dyDescent="0.25">
      <c r="A2035" s="2177" t="s">
        <v>11</v>
      </c>
      <c r="B2035" s="2178">
        <f>IFERROR(SUM(M2029:M2035),"")</f>
        <v>113</v>
      </c>
      <c r="C2035" s="2160">
        <v>45123</v>
      </c>
      <c r="D2035" s="1734">
        <v>104</v>
      </c>
      <c r="E2035" s="2344" t="s">
        <v>288</v>
      </c>
      <c r="F2035" s="2111" t="s">
        <v>292</v>
      </c>
      <c r="G2035" s="2187">
        <v>6.3495370370370369E-2</v>
      </c>
      <c r="H2035" s="2062">
        <v>15.3</v>
      </c>
      <c r="I2035" s="2163">
        <f t="shared" si="453"/>
        <v>4.1500242072137492E-3</v>
      </c>
      <c r="J2035" s="1024">
        <v>128</v>
      </c>
      <c r="K2035" s="2164">
        <v>91</v>
      </c>
      <c r="L2035" s="1028">
        <v>200</v>
      </c>
      <c r="M2035" s="1024">
        <v>54</v>
      </c>
      <c r="N2035" s="2165">
        <f t="shared" si="455"/>
        <v>1.0703346015022925</v>
      </c>
      <c r="O2035" s="2166" t="s">
        <v>329</v>
      </c>
      <c r="P2035" s="2167">
        <f>IFERROR(VLOOKUP(F2035,[1]Trainingsarten!$A$9:$N$84,12,FALSE),"")</f>
        <v>205</v>
      </c>
      <c r="Q2035" s="2168" t="s">
        <v>14</v>
      </c>
      <c r="R2035" s="2169">
        <f>IFERROR(VLOOKUP(F2035,[1]Trainingsarten!$A$9:$N$84,14,FALSE),"")</f>
        <v>224.4</v>
      </c>
      <c r="S2035" s="5">
        <f t="shared" si="454"/>
        <v>1.5625</v>
      </c>
      <c r="T2035" s="1734">
        <f t="shared" si="452"/>
        <v>39.43247184291959</v>
      </c>
      <c r="U2035" s="1734">
        <f t="shared" si="450"/>
        <v>30.526174979168633</v>
      </c>
      <c r="V2035" s="1734">
        <f t="shared" si="451"/>
        <v>-1.7866801795423868</v>
      </c>
      <c r="W2035" s="2049">
        <f t="shared" si="456"/>
        <v>1.2917593465224091</v>
      </c>
      <c r="X2035" s="1987"/>
      <c r="Y2035" s="1988"/>
      <c r="AA2035" s="1990"/>
      <c r="AB2035" s="1991"/>
    </row>
    <row r="2036" spans="1:28" ht="16" thickBot="1" x14ac:dyDescent="0.25">
      <c r="A2036" s="2500">
        <f>WEEKNUM(C2036,1)</f>
        <v>29</v>
      </c>
      <c r="B2036" s="2501"/>
      <c r="C2036" s="2050">
        <v>45124</v>
      </c>
      <c r="D2036" s="1843">
        <v>105</v>
      </c>
      <c r="E2036" s="2343" t="s">
        <v>40</v>
      </c>
      <c r="F2036" s="2110" t="s">
        <v>322</v>
      </c>
      <c r="G2036" s="2118">
        <v>2.7118055555555552E-2</v>
      </c>
      <c r="H2036" s="2053">
        <v>6.55</v>
      </c>
      <c r="I2036" s="2054">
        <f t="shared" si="453"/>
        <v>4.1401611535199319E-3</v>
      </c>
      <c r="J2036" s="2055">
        <v>118</v>
      </c>
      <c r="K2036" s="2056">
        <v>36</v>
      </c>
      <c r="L2036" s="2057">
        <v>195</v>
      </c>
      <c r="M2036" s="2055">
        <v>11</v>
      </c>
      <c r="N2036" s="1852">
        <f t="shared" si="455"/>
        <v>1.0410960464851315</v>
      </c>
      <c r="O2036" s="2058" t="s">
        <v>340</v>
      </c>
      <c r="P2036" s="1854">
        <f>IFERROR(VLOOKUP(F2036,[1]Trainingsarten!$A$9:$N$84,12,FALSE),"")</f>
        <v>205</v>
      </c>
      <c r="Q2036" s="1855" t="s">
        <v>14</v>
      </c>
      <c r="R2036" s="2059">
        <f>IFERROR(VLOOKUP(F2036,[1]Trainingsarten!$A$9:$N$84,14,FALSE),"")</f>
        <v>224.4</v>
      </c>
      <c r="S2036" s="1856">
        <f t="shared" si="454"/>
        <v>1.652542372881356</v>
      </c>
      <c r="T2036" s="1843">
        <f t="shared" si="452"/>
        <v>38.942118722502507</v>
      </c>
      <c r="U2036" s="1843">
        <f t="shared" si="450"/>
        <v>30.656504146331287</v>
      </c>
      <c r="V2036" s="1843">
        <f t="shared" si="451"/>
        <v>-8.9062968637509563</v>
      </c>
      <c r="W2036" s="2042">
        <f t="shared" si="456"/>
        <v>1.2702726487215201</v>
      </c>
      <c r="X2036" s="1987"/>
      <c r="Y2036" s="1988"/>
      <c r="AA2036" s="1990"/>
      <c r="AB2036" s="1991"/>
    </row>
    <row r="2037" spans="1:28" ht="16" thickBot="1" x14ac:dyDescent="0.25">
      <c r="A2037" s="2170" t="s">
        <v>26</v>
      </c>
      <c r="B2037" s="2171">
        <f>SUM(H2036:H2042)</f>
        <v>35.11</v>
      </c>
      <c r="C2037" s="2060">
        <v>45125</v>
      </c>
      <c r="D2037" s="1989"/>
      <c r="E2037" s="2336"/>
      <c r="F2037" s="2108"/>
      <c r="G2037" s="2119"/>
      <c r="H2037" s="2062" t="str">
        <f>IFERROR(VLOOKUP(F2037,[1]Trainingsarten!$A$9:$K$84,10,FALSE),"")</f>
        <v/>
      </c>
      <c r="I2037" s="2063" t="str">
        <f t="shared" si="453"/>
        <v/>
      </c>
      <c r="J2037" s="2064"/>
      <c r="K2037" s="2065" t="str">
        <f>IFERROR(VLOOKUP(F2037,[1]Trainingsarten!$A$9:$K$84,11,FALSE),"0")</f>
        <v>0</v>
      </c>
      <c r="L2037" s="2066"/>
      <c r="M2037" s="2064"/>
      <c r="N2037" s="1919" t="str">
        <f t="shared" si="455"/>
        <v/>
      </c>
      <c r="O2037" s="2067"/>
      <c r="P2037" s="2068" t="str">
        <f>IFERROR(VLOOKUP(F2037,[1]Trainingsarten!$A$9:$N$84,12,FALSE),"")</f>
        <v/>
      </c>
      <c r="Q2037" s="2069" t="s">
        <v>14</v>
      </c>
      <c r="R2037" s="2070" t="str">
        <f>IFERROR(VLOOKUP(F2037,[1]Trainingsarten!$A$9:$N$84,14,FALSE),"")</f>
        <v/>
      </c>
      <c r="S2037" s="1991" t="str">
        <f t="shared" si="454"/>
        <v/>
      </c>
      <c r="T2037" s="1989">
        <f t="shared" si="452"/>
        <v>33.37895890500215</v>
      </c>
      <c r="U2037" s="1989">
        <f t="shared" si="450"/>
        <v>29.926587380942447</v>
      </c>
      <c r="V2037" s="1989">
        <f t="shared" si="451"/>
        <v>-8.2856145761712199</v>
      </c>
      <c r="W2037" s="2071">
        <f t="shared" si="456"/>
        <v>1.1153613500969446</v>
      </c>
      <c r="X2037" s="1987"/>
      <c r="Y2037" s="1988"/>
      <c r="AA2037" s="1990"/>
      <c r="AB2037" s="1991"/>
    </row>
    <row r="2038" spans="1:28" x14ac:dyDescent="0.2">
      <c r="A2038" s="2173" t="s">
        <v>9</v>
      </c>
      <c r="B2038" s="2174">
        <f>SUM(K2036:K2042)</f>
        <v>215</v>
      </c>
      <c r="C2038" s="2060">
        <v>45126</v>
      </c>
      <c r="D2038" s="1989"/>
      <c r="E2038" s="2336"/>
      <c r="F2038" s="2188"/>
      <c r="G2038" s="2119"/>
      <c r="H2038" s="2062" t="str">
        <f>IFERROR(VLOOKUP(F2038,[1]Trainingsarten!$A$9:$K$84,10,FALSE),"")</f>
        <v/>
      </c>
      <c r="I2038" s="2063" t="str">
        <f t="shared" si="453"/>
        <v/>
      </c>
      <c r="J2038" s="2064"/>
      <c r="K2038" s="2065" t="str">
        <f>IFERROR(VLOOKUP(F2038,[1]Trainingsarten!$A$9:$K$84,11,FALSE),"0")</f>
        <v>0</v>
      </c>
      <c r="L2038" s="2066"/>
      <c r="M2038" s="2064"/>
      <c r="N2038" s="1919" t="str">
        <f t="shared" si="455"/>
        <v/>
      </c>
      <c r="O2038" s="2067"/>
      <c r="P2038" s="2068" t="str">
        <f>IFERROR(VLOOKUP(F2038,[1]Trainingsarten!$A$9:$N$84,12,FALSE),"")</f>
        <v/>
      </c>
      <c r="Q2038" s="2069" t="s">
        <v>14</v>
      </c>
      <c r="R2038" s="2070" t="str">
        <f>IFERROR(VLOOKUP(F2038,[1]Trainingsarten!$A$9:$N$84,14,FALSE),"")</f>
        <v/>
      </c>
      <c r="S2038" s="1991" t="str">
        <f t="shared" si="454"/>
        <v/>
      </c>
      <c r="T2038" s="1989">
        <f t="shared" si="452"/>
        <v>28.610536204287556</v>
      </c>
      <c r="U2038" s="1989">
        <f t="shared" si="450"/>
        <v>29.214049586158104</v>
      </c>
      <c r="V2038" s="1989">
        <f t="shared" si="451"/>
        <v>-3.4523715240597035</v>
      </c>
      <c r="W2038" s="2071">
        <f t="shared" si="456"/>
        <v>0.97934167325585364</v>
      </c>
      <c r="X2038" s="1987"/>
      <c r="Y2038" s="1988"/>
      <c r="AA2038" s="1990"/>
      <c r="AB2038" s="1991"/>
    </row>
    <row r="2039" spans="1:28" x14ac:dyDescent="0.2">
      <c r="A2039" s="2173" t="s">
        <v>27</v>
      </c>
      <c r="B2039" s="2175">
        <f>AVERAGE(W2036:W2042)</f>
        <v>1.0971939969221347</v>
      </c>
      <c r="C2039" s="2060">
        <v>45127</v>
      </c>
      <c r="D2039" s="1989">
        <v>106</v>
      </c>
      <c r="E2039" s="2336" t="s">
        <v>288</v>
      </c>
      <c r="F2039" s="2189" t="s">
        <v>345</v>
      </c>
      <c r="G2039" s="2119">
        <v>2.6458333333333334E-2</v>
      </c>
      <c r="H2039" s="2062">
        <v>5.98</v>
      </c>
      <c r="I2039" s="2063">
        <f t="shared" si="453"/>
        <v>4.4244704570791521E-3</v>
      </c>
      <c r="J2039" s="2064">
        <v>116</v>
      </c>
      <c r="K2039" s="2065">
        <v>34</v>
      </c>
      <c r="L2039" s="2066">
        <v>186</v>
      </c>
      <c r="M2039" s="2064">
        <v>17</v>
      </c>
      <c r="N2039" s="1919">
        <f t="shared" si="455"/>
        <v>1.0612389557230568</v>
      </c>
      <c r="O2039" s="2067" t="s">
        <v>344</v>
      </c>
      <c r="P2039" s="2068">
        <f>IFERROR(VLOOKUP(F2039,[1]Trainingsarten!$A$9:$N$84,12,FALSE),"")</f>
        <v>205</v>
      </c>
      <c r="Q2039" s="2069" t="s">
        <v>14</v>
      </c>
      <c r="R2039" s="2070">
        <f>IFERROR(VLOOKUP(F2039,[1]Trainingsarten!$A$9:$N$84,14,FALSE),"")</f>
        <v>224.4</v>
      </c>
      <c r="S2039" s="1991">
        <f t="shared" si="454"/>
        <v>1.603448275862069</v>
      </c>
      <c r="T2039" s="1989">
        <f t="shared" si="452"/>
        <v>29.380459603675046</v>
      </c>
      <c r="U2039" s="1989">
        <f t="shared" si="450"/>
        <v>29.328000786487674</v>
      </c>
      <c r="V2039" s="1989">
        <f t="shared" si="451"/>
        <v>0.60351338187054893</v>
      </c>
      <c r="W2039" s="2071">
        <f t="shared" si="456"/>
        <v>1.0017886939368721</v>
      </c>
      <c r="X2039" s="1987"/>
      <c r="Y2039" s="1988"/>
      <c r="AA2039" s="1990"/>
      <c r="AB2039" s="1991"/>
    </row>
    <row r="2040" spans="1:28" x14ac:dyDescent="0.2">
      <c r="A2040" s="2173" t="s">
        <v>336</v>
      </c>
      <c r="B2040" s="2176">
        <f>IFERROR(AVERAGE(N2036:N2042),"")</f>
        <v>1.0566205760795682</v>
      </c>
      <c r="C2040" s="2060">
        <v>45128</v>
      </c>
      <c r="D2040" s="1989">
        <v>107</v>
      </c>
      <c r="E2040" s="2336" t="s">
        <v>40</v>
      </c>
      <c r="F2040" s="2190" t="s">
        <v>56</v>
      </c>
      <c r="G2040" s="2119">
        <v>3.1365740740740743E-2</v>
      </c>
      <c r="H2040" s="2062">
        <v>8.59</v>
      </c>
      <c r="I2040" s="2063">
        <f t="shared" si="453"/>
        <v>3.651424998922089E-3</v>
      </c>
      <c r="J2040" s="2064">
        <v>141</v>
      </c>
      <c r="K2040" s="2065">
        <v>60</v>
      </c>
      <c r="L2040" s="2066">
        <v>225</v>
      </c>
      <c r="M2040" s="2064">
        <v>14</v>
      </c>
      <c r="N2040" s="1919">
        <f t="shared" si="455"/>
        <v>1.0594582384932152</v>
      </c>
      <c r="O2040" s="2067" t="s">
        <v>311</v>
      </c>
      <c r="P2040" s="2068">
        <f>IFERROR(VLOOKUP(F2040,[1]Trainingsarten!$A$9:$N$84,12,FALSE),"")</f>
        <v>279.53100000000006</v>
      </c>
      <c r="Q2040" s="2069" t="s">
        <v>14</v>
      </c>
      <c r="R2040" s="2070">
        <f>IFERROR(VLOOKUP(F2040,[1]Trainingsarten!$A$9:$N$84,14,FALSE),"")</f>
        <v>306.15300000000002</v>
      </c>
      <c r="S2040" s="1991">
        <f t="shared" si="454"/>
        <v>1.5957446808510638</v>
      </c>
      <c r="T2040" s="1989">
        <f t="shared" si="452"/>
        <v>33.754679660292894</v>
      </c>
      <c r="U2040" s="1989">
        <f t="shared" si="450"/>
        <v>30.058286482047492</v>
      </c>
      <c r="V2040" s="1989">
        <f t="shared" si="451"/>
        <v>-5.2458817187371665E-2</v>
      </c>
      <c r="W2040" s="2071">
        <f t="shared" si="456"/>
        <v>1.1229741815273833</v>
      </c>
      <c r="X2040" s="1987"/>
      <c r="Y2040" s="1988"/>
      <c r="AA2040" s="1990"/>
      <c r="AB2040" s="1991"/>
    </row>
    <row r="2041" spans="1:28" x14ac:dyDescent="0.2">
      <c r="A2041" s="2173" t="s">
        <v>337</v>
      </c>
      <c r="B2041" s="2175">
        <f>IFERROR(AVERAGE(S2036:S2042),"")</f>
        <v>1.5965216186581641</v>
      </c>
      <c r="C2041" s="2060">
        <v>45129</v>
      </c>
      <c r="D2041" s="1989"/>
      <c r="E2041" s="2336"/>
      <c r="F2041" s="2189"/>
      <c r="G2041" s="2119"/>
      <c r="H2041" s="2062" t="str">
        <f>IFERROR(VLOOKUP(F2041,[1]Trainingsarten!$A$9:$K$84,10,FALSE),"")</f>
        <v/>
      </c>
      <c r="I2041" s="2063" t="str">
        <f t="shared" si="453"/>
        <v/>
      </c>
      <c r="J2041" s="2064"/>
      <c r="K2041" s="2065" t="str">
        <f>IFERROR(VLOOKUP(F2041,[1]Trainingsarten!$A$9:$K$84,11,FALSE),"0")</f>
        <v>0</v>
      </c>
      <c r="L2041" s="2066"/>
      <c r="M2041" s="2064"/>
      <c r="N2041" s="1919" t="str">
        <f t="shared" si="455"/>
        <v/>
      </c>
      <c r="O2041" s="2067"/>
      <c r="P2041" s="2068" t="str">
        <f>IFERROR(VLOOKUP(F2041,[1]Trainingsarten!$A$9:$N$84,12,FALSE),"")</f>
        <v/>
      </c>
      <c r="Q2041" s="2069" t="s">
        <v>14</v>
      </c>
      <c r="R2041" s="2070" t="str">
        <f>IFERROR(VLOOKUP(F2041,[1]Trainingsarten!$A$9:$N$84,14,FALSE),"")</f>
        <v/>
      </c>
      <c r="S2041" s="1991" t="str">
        <f t="shared" si="454"/>
        <v/>
      </c>
      <c r="T2041" s="1989">
        <f t="shared" si="452"/>
        <v>28.932582565965337</v>
      </c>
      <c r="U2041" s="1989">
        <f t="shared" si="450"/>
        <v>29.342612994379696</v>
      </c>
      <c r="V2041" s="1989">
        <f t="shared" si="451"/>
        <v>-3.6963931782454011</v>
      </c>
      <c r="W2041" s="2071">
        <f t="shared" si="456"/>
        <v>0.9860261106094097</v>
      </c>
      <c r="X2041" s="1987"/>
      <c r="Y2041" s="1988"/>
      <c r="AA2041" s="1990"/>
      <c r="AB2041" s="1991"/>
    </row>
    <row r="2042" spans="1:28" ht="16" thickBot="1" x14ac:dyDescent="0.25">
      <c r="A2042" s="2177" t="s">
        <v>11</v>
      </c>
      <c r="B2042" s="2178">
        <f>IFERROR(SUM(M2036:M2042),"")</f>
        <v>81</v>
      </c>
      <c r="C2042" s="2160">
        <v>45130</v>
      </c>
      <c r="D2042" s="1734">
        <v>108</v>
      </c>
      <c r="E2042" s="2344" t="s">
        <v>288</v>
      </c>
      <c r="F2042" s="2189" t="s">
        <v>307</v>
      </c>
      <c r="G2042" s="2187">
        <v>5.7465277777777775E-2</v>
      </c>
      <c r="H2042" s="2099">
        <v>13.99</v>
      </c>
      <c r="I2042" s="2163">
        <f t="shared" si="453"/>
        <v>4.1075966960527361E-3</v>
      </c>
      <c r="J2042" s="1024">
        <v>131</v>
      </c>
      <c r="K2042" s="2164">
        <v>85</v>
      </c>
      <c r="L2042" s="1028">
        <v>201</v>
      </c>
      <c r="M2042" s="1024">
        <v>39</v>
      </c>
      <c r="N2042" s="2165">
        <f t="shared" si="455"/>
        <v>1.0646890636168693</v>
      </c>
      <c r="O2042" s="2166" t="s">
        <v>344</v>
      </c>
      <c r="P2042" s="2167">
        <f>IFERROR(VLOOKUP(F2042,[1]Trainingsarten!$A$9:$N$84,12,FALSE),"")</f>
        <v>205</v>
      </c>
      <c r="Q2042" s="2168" t="s">
        <v>14</v>
      </c>
      <c r="R2042" s="2169">
        <f>IFERROR(VLOOKUP(F2042,[1]Trainingsarten!$A$9:$N$84,14,FALSE),"")</f>
        <v>224.4</v>
      </c>
      <c r="S2042" s="5">
        <f t="shared" si="454"/>
        <v>1.5343511450381679</v>
      </c>
      <c r="T2042" s="1734">
        <f t="shared" si="452"/>
        <v>36.94221362797029</v>
      </c>
      <c r="U2042" s="1734">
        <f t="shared" ref="U2042:U2105" si="457">U2041+(K2042-U2041)/42</f>
        <v>30.667788875465895</v>
      </c>
      <c r="V2042" s="1734">
        <f t="shared" ref="V2042:V2105" si="458">U2041-T2041</f>
        <v>0.41003042841435899</v>
      </c>
      <c r="W2042" s="2049">
        <f t="shared" si="456"/>
        <v>1.2045933203069592</v>
      </c>
      <c r="X2042" s="1987"/>
      <c r="Y2042" s="1988"/>
      <c r="AA2042" s="1990"/>
      <c r="AB2042" s="1991"/>
    </row>
    <row r="2043" spans="1:28" ht="16" thickBot="1" x14ac:dyDescent="0.25">
      <c r="A2043" s="2500">
        <f>WEEKNUM(C2043,1)</f>
        <v>30</v>
      </c>
      <c r="B2043" s="2501"/>
      <c r="C2043" s="2050">
        <v>45131</v>
      </c>
      <c r="D2043" s="1843">
        <v>109</v>
      </c>
      <c r="E2043" s="2343" t="s">
        <v>40</v>
      </c>
      <c r="F2043" s="2190" t="s">
        <v>345</v>
      </c>
      <c r="G2043" s="2118">
        <v>2.7013888888888889E-2</v>
      </c>
      <c r="H2043" s="2053">
        <v>6.72</v>
      </c>
      <c r="I2043" s="2054">
        <f t="shared" si="453"/>
        <v>4.0199239417989417E-3</v>
      </c>
      <c r="J2043" s="2055">
        <v>122</v>
      </c>
      <c r="K2043" s="2056">
        <v>40</v>
      </c>
      <c r="L2043" s="2057">
        <v>204</v>
      </c>
      <c r="M2043" s="2055">
        <v>16</v>
      </c>
      <c r="N2043" s="1852">
        <f t="shared" si="455"/>
        <v>1.0575159914712151</v>
      </c>
      <c r="O2043" s="2058" t="s">
        <v>340</v>
      </c>
      <c r="P2043" s="1854">
        <f>IFERROR(VLOOKUP(F2043,[1]Trainingsarten!$A$9:$N$84,12,FALSE),"")</f>
        <v>205</v>
      </c>
      <c r="Q2043" s="1855" t="s">
        <v>14</v>
      </c>
      <c r="R2043" s="2059">
        <f>IFERROR(VLOOKUP(F2043,[1]Trainingsarten!$A$9:$N$84,14,FALSE),"")</f>
        <v>224.4</v>
      </c>
      <c r="S2043" s="1856">
        <f t="shared" si="454"/>
        <v>1.6721311475409837</v>
      </c>
      <c r="T2043" s="1843">
        <f t="shared" ref="T2043:T2106" si="459">T2042+(K2043-T2042)/7</f>
        <v>37.379040252545963</v>
      </c>
      <c r="U2043" s="1843">
        <f t="shared" si="457"/>
        <v>30.889984378430992</v>
      </c>
      <c r="V2043" s="1843">
        <f t="shared" si="458"/>
        <v>-6.2744247525043946</v>
      </c>
      <c r="W2043" s="2042">
        <f t="shared" si="456"/>
        <v>1.2100698982109543</v>
      </c>
      <c r="X2043" s="1987"/>
      <c r="Y2043" s="1988"/>
      <c r="AA2043" s="1990"/>
      <c r="AB2043" s="1991"/>
    </row>
    <row r="2044" spans="1:28" x14ac:dyDescent="0.2">
      <c r="A2044" s="2170" t="s">
        <v>26</v>
      </c>
      <c r="B2044" s="2171">
        <f>SUM(H2043:H2049)</f>
        <v>44.6</v>
      </c>
      <c r="C2044" s="2060">
        <v>45132</v>
      </c>
      <c r="D2044" s="1989"/>
      <c r="E2044" s="2335"/>
      <c r="F2044" s="2189"/>
      <c r="G2044" s="2061"/>
      <c r="H2044" s="2062" t="str">
        <f>IFERROR(VLOOKUP(F2044,[1]Trainingsarten!$A$9:$K$84,10,FALSE),"")</f>
        <v/>
      </c>
      <c r="I2044" s="2063" t="str">
        <f t="shared" si="453"/>
        <v/>
      </c>
      <c r="J2044" s="2064"/>
      <c r="K2044" s="2065" t="str">
        <f>IFERROR(VLOOKUP(F2044,[1]Trainingsarten!$A$9:$K$84,11,FALSE),"0")</f>
        <v>0</v>
      </c>
      <c r="L2044" s="2066"/>
      <c r="M2044" s="2064"/>
      <c r="N2044" s="1919" t="str">
        <f t="shared" si="455"/>
        <v/>
      </c>
      <c r="O2044" s="2067"/>
      <c r="P2044" s="2068" t="str">
        <f>IFERROR(VLOOKUP(F2044,[1]Trainingsarten!$A$9:$N$84,12,FALSE),"")</f>
        <v/>
      </c>
      <c r="Q2044" s="2069" t="s">
        <v>14</v>
      </c>
      <c r="R2044" s="2070" t="str">
        <f>IFERROR(VLOOKUP(F2044,[1]Trainingsarten!$A$9:$N$84,14,FALSE),"")</f>
        <v/>
      </c>
      <c r="S2044" s="1991" t="str">
        <f t="shared" si="454"/>
        <v/>
      </c>
      <c r="T2044" s="1989">
        <f t="shared" si="459"/>
        <v>32.039177359325109</v>
      </c>
      <c r="U2044" s="1989">
        <f t="shared" si="457"/>
        <v>30.154508559896922</v>
      </c>
      <c r="V2044" s="1989">
        <f t="shared" si="458"/>
        <v>-6.4890558741149711</v>
      </c>
      <c r="W2044" s="2071">
        <f t="shared" si="456"/>
        <v>1.0625003984291306</v>
      </c>
      <c r="X2044" s="1987"/>
      <c r="Y2044" s="1988"/>
      <c r="AA2044" s="1990"/>
      <c r="AB2044" s="1991"/>
    </row>
    <row r="2045" spans="1:28" x14ac:dyDescent="0.2">
      <c r="A2045" s="2173" t="s">
        <v>9</v>
      </c>
      <c r="B2045" s="2174">
        <f>SUM(K2043:K2049)</f>
        <v>274</v>
      </c>
      <c r="C2045" s="2060">
        <v>45133</v>
      </c>
      <c r="D2045" s="1989">
        <v>110</v>
      </c>
      <c r="E2045" s="2335" t="s">
        <v>40</v>
      </c>
      <c r="F2045" s="2189" t="s">
        <v>330</v>
      </c>
      <c r="G2045" s="2061">
        <v>3.3159722222222222E-2</v>
      </c>
      <c r="H2045" s="2062">
        <v>8.7799999999999994</v>
      </c>
      <c r="I2045" s="2063">
        <f t="shared" si="453"/>
        <v>3.7767337382941029E-3</v>
      </c>
      <c r="J2045" s="2064">
        <v>136</v>
      </c>
      <c r="K2045" s="2065">
        <v>61</v>
      </c>
      <c r="L2045" s="2066">
        <v>218</v>
      </c>
      <c r="M2045" s="2064">
        <v>14</v>
      </c>
      <c r="N2045" s="1919">
        <f t="shared" si="455"/>
        <v>1.061724407574882</v>
      </c>
      <c r="O2045" s="2067" t="s">
        <v>311</v>
      </c>
      <c r="P2045" s="2068">
        <f>IFERROR(VLOOKUP(F2045,[1]Trainingsarten!$A$9:$N$84,12,FALSE),"")</f>
        <v>294.25</v>
      </c>
      <c r="Q2045" s="2069" t="s">
        <v>14</v>
      </c>
      <c r="R2045" s="2070">
        <f>IFERROR(VLOOKUP(F2045,[1]Trainingsarten!$A$9:$N$84,14,FALSE),"")</f>
        <v>331.5</v>
      </c>
      <c r="S2045" s="1991">
        <f t="shared" si="454"/>
        <v>1.6029411764705883</v>
      </c>
      <c r="T2045" s="1989">
        <f t="shared" si="459"/>
        <v>36.176437736564381</v>
      </c>
      <c r="U2045" s="1989">
        <f t="shared" si="457"/>
        <v>30.888925022756517</v>
      </c>
      <c r="V2045" s="1989">
        <f t="shared" si="458"/>
        <v>-1.8846687994281872</v>
      </c>
      <c r="W2045" s="2071">
        <f t="shared" si="456"/>
        <v>1.1711782689074626</v>
      </c>
      <c r="X2045" s="1987"/>
      <c r="Y2045" s="1988"/>
      <c r="AA2045" s="1990"/>
      <c r="AB2045" s="1991"/>
    </row>
    <row r="2046" spans="1:28" ht="16" thickBot="1" x14ac:dyDescent="0.25">
      <c r="A2046" s="2173" t="s">
        <v>27</v>
      </c>
      <c r="B2046" s="2175">
        <f>AVERAGE(W2043:W2049)</f>
        <v>1.1672810456810876</v>
      </c>
      <c r="C2046" s="2060">
        <v>45134</v>
      </c>
      <c r="D2046" s="1989">
        <v>111</v>
      </c>
      <c r="E2046" s="2335" t="s">
        <v>40</v>
      </c>
      <c r="F2046" s="2191" t="s">
        <v>345</v>
      </c>
      <c r="G2046" s="2061">
        <v>2.8703703703703703E-2</v>
      </c>
      <c r="H2046" s="2062">
        <v>7.06</v>
      </c>
      <c r="I2046" s="2063">
        <f t="shared" si="453"/>
        <v>4.0656804112894768E-3</v>
      </c>
      <c r="J2046" s="2064">
        <v>116</v>
      </c>
      <c r="K2046" s="2065">
        <v>42</v>
      </c>
      <c r="L2046" s="2066">
        <v>204</v>
      </c>
      <c r="M2046" s="2064">
        <v>15</v>
      </c>
      <c r="N2046" s="1919">
        <f t="shared" si="455"/>
        <v>1.069553084436176</v>
      </c>
      <c r="O2046" s="2067" t="s">
        <v>333</v>
      </c>
      <c r="P2046" s="2068">
        <f>IFERROR(VLOOKUP(F2046,[1]Trainingsarten!$A$9:$N$84,12,FALSE),"")</f>
        <v>205</v>
      </c>
      <c r="Q2046" s="2069" t="s">
        <v>14</v>
      </c>
      <c r="R2046" s="2070">
        <f>IFERROR(VLOOKUP(F2046,[1]Trainingsarten!$A$9:$N$84,14,FALSE),"")</f>
        <v>224.4</v>
      </c>
      <c r="S2046" s="1991">
        <f t="shared" si="454"/>
        <v>1.7586206896551724</v>
      </c>
      <c r="T2046" s="1989">
        <f t="shared" si="459"/>
        <v>37.008375202769471</v>
      </c>
      <c r="U2046" s="1989">
        <f t="shared" si="457"/>
        <v>31.153474426976601</v>
      </c>
      <c r="V2046" s="1989">
        <f t="shared" si="458"/>
        <v>-5.2875127138078639</v>
      </c>
      <c r="W2046" s="2071">
        <f t="shared" si="456"/>
        <v>1.1879373290936359</v>
      </c>
      <c r="X2046" s="1987"/>
      <c r="Y2046" s="1988"/>
      <c r="AA2046" s="1990"/>
      <c r="AB2046" s="1991"/>
    </row>
    <row r="2047" spans="1:28" x14ac:dyDescent="0.2">
      <c r="A2047" s="2173" t="s">
        <v>336</v>
      </c>
      <c r="B2047" s="2176">
        <f>IFERROR(AVERAGE(N2043:N2049),"")</f>
        <v>1.0658776970855548</v>
      </c>
      <c r="C2047" s="2060">
        <v>45135</v>
      </c>
      <c r="D2047" s="1989">
        <v>112</v>
      </c>
      <c r="E2047" s="2335" t="s">
        <v>40</v>
      </c>
      <c r="F2047" s="2189" t="s">
        <v>323</v>
      </c>
      <c r="G2047" s="2061">
        <v>3.0694444444444444E-2</v>
      </c>
      <c r="H2047" s="2062">
        <v>7.66</v>
      </c>
      <c r="I2047" s="2063">
        <f t="shared" si="453"/>
        <v>4.0071076298230342E-3</v>
      </c>
      <c r="J2047" s="2064">
        <v>123</v>
      </c>
      <c r="K2047" s="2065">
        <v>46</v>
      </c>
      <c r="L2047" s="2066">
        <v>207</v>
      </c>
      <c r="M2047" s="2064">
        <v>18</v>
      </c>
      <c r="N2047" s="1919">
        <f t="shared" si="455"/>
        <v>1.0696465453411792</v>
      </c>
      <c r="O2047" s="2067" t="s">
        <v>344</v>
      </c>
      <c r="P2047" s="2068">
        <f>IFERROR(VLOOKUP(F2047,[1]Trainingsarten!$A$9:$N$84,12,FALSE),"")</f>
        <v>205</v>
      </c>
      <c r="Q2047" s="2069" t="s">
        <v>14</v>
      </c>
      <c r="R2047" s="2070">
        <f>IFERROR(VLOOKUP(F2047,[1]Trainingsarten!$A$9:$N$84,14,FALSE),"")</f>
        <v>224.4</v>
      </c>
      <c r="S2047" s="1991">
        <f t="shared" si="454"/>
        <v>1.6829268292682926</v>
      </c>
      <c r="T2047" s="1989">
        <f t="shared" si="459"/>
        <v>38.292893030945258</v>
      </c>
      <c r="U2047" s="1989">
        <f t="shared" si="457"/>
        <v>31.506963131096207</v>
      </c>
      <c r="V2047" s="1989">
        <f t="shared" si="458"/>
        <v>-5.8549007757928706</v>
      </c>
      <c r="W2047" s="2071">
        <f t="shared" si="456"/>
        <v>1.2153787361737696</v>
      </c>
      <c r="X2047" s="1987"/>
      <c r="Y2047" s="1988"/>
      <c r="AA2047" s="1990"/>
      <c r="AB2047" s="1991"/>
    </row>
    <row r="2048" spans="1:28" x14ac:dyDescent="0.2">
      <c r="A2048" s="2173" t="s">
        <v>337</v>
      </c>
      <c r="B2048" s="2175">
        <f>IFERROR(AVERAGE(S2043:S2049),"")</f>
        <v>1.651720915151893</v>
      </c>
      <c r="C2048" s="2060">
        <v>45136</v>
      </c>
      <c r="D2048" s="1989"/>
      <c r="E2048" s="2335"/>
      <c r="F2048" s="2189"/>
      <c r="G2048" s="2061"/>
      <c r="H2048" s="2062" t="str">
        <f>IFERROR(VLOOKUP(F2048,[1]Trainingsarten!$A$9:$K$84,10,FALSE),"")</f>
        <v/>
      </c>
      <c r="I2048" s="2063" t="str">
        <f t="shared" si="453"/>
        <v/>
      </c>
      <c r="J2048" s="2064"/>
      <c r="K2048" s="2065" t="str">
        <f>IFERROR(VLOOKUP(F2048,[1]Trainingsarten!$A$9:$K$84,11,FALSE),"0")</f>
        <v>0</v>
      </c>
      <c r="L2048" s="2066"/>
      <c r="M2048" s="2064"/>
      <c r="N2048" s="1919" t="str">
        <f t="shared" si="455"/>
        <v/>
      </c>
      <c r="O2048" s="2067"/>
      <c r="P2048" s="2068" t="str">
        <f>IFERROR(VLOOKUP(F2048,[1]Trainingsarten!$A$9:$N$84,12,FALSE),"")</f>
        <v/>
      </c>
      <c r="Q2048" s="2069" t="s">
        <v>14</v>
      </c>
      <c r="R2048" s="2070" t="str">
        <f>IFERROR(VLOOKUP(F2048,[1]Trainingsarten!$A$9:$N$84,14,FALSE),"")</f>
        <v/>
      </c>
      <c r="S2048" s="1991" t="str">
        <f t="shared" si="454"/>
        <v/>
      </c>
      <c r="T2048" s="1989">
        <f t="shared" si="459"/>
        <v>32.822479740810223</v>
      </c>
      <c r="U2048" s="1989">
        <f t="shared" si="457"/>
        <v>30.756797342260583</v>
      </c>
      <c r="V2048" s="1989">
        <f t="shared" si="458"/>
        <v>-6.7859298998490516</v>
      </c>
      <c r="W2048" s="2071">
        <f t="shared" si="456"/>
        <v>1.0671618171281878</v>
      </c>
      <c r="X2048" s="1987"/>
      <c r="Y2048" s="1988"/>
      <c r="AA2048" s="1990"/>
      <c r="AB2048" s="1991"/>
    </row>
    <row r="2049" spans="1:28" ht="16" thickBot="1" x14ac:dyDescent="0.25">
      <c r="A2049" s="2177" t="s">
        <v>11</v>
      </c>
      <c r="B2049" s="2178">
        <f>IFERROR(SUM(M2043:M2049),"")</f>
        <v>105</v>
      </c>
      <c r="C2049" s="2160">
        <v>45137</v>
      </c>
      <c r="D2049" s="1734">
        <v>113</v>
      </c>
      <c r="E2049" s="2317" t="s">
        <v>288</v>
      </c>
      <c r="F2049" s="2190" t="s">
        <v>309</v>
      </c>
      <c r="G2049" s="2161">
        <v>5.9120370370370372E-2</v>
      </c>
      <c r="H2049" s="2162">
        <v>14.38</v>
      </c>
      <c r="I2049" s="2163">
        <f t="shared" si="453"/>
        <v>4.1112914026683149E-3</v>
      </c>
      <c r="J2049" s="1024">
        <v>131</v>
      </c>
      <c r="K2049" s="2164">
        <v>85</v>
      </c>
      <c r="L2049" s="1028">
        <v>202</v>
      </c>
      <c r="M2049" s="1024">
        <v>42</v>
      </c>
      <c r="N2049" s="2165">
        <f t="shared" si="455"/>
        <v>1.0709484566043219</v>
      </c>
      <c r="O2049" s="2166" t="s">
        <v>329</v>
      </c>
      <c r="P2049" s="2167">
        <f>IFERROR(VLOOKUP(F2049,[1]Trainingsarten!$A$9:$N$84,12,FALSE),"")</f>
        <v>205</v>
      </c>
      <c r="Q2049" s="2168" t="s">
        <v>14</v>
      </c>
      <c r="R2049" s="2169">
        <f>IFERROR(VLOOKUP(F2049,[1]Trainingsarten!$A$9:$N$84,14,FALSE),"")</f>
        <v>224.4</v>
      </c>
      <c r="S2049" s="5">
        <f t="shared" si="454"/>
        <v>1.5419847328244274</v>
      </c>
      <c r="T2049" s="1734">
        <f t="shared" si="459"/>
        <v>40.27641120640876</v>
      </c>
      <c r="U2049" s="1734">
        <f t="shared" si="457"/>
        <v>32.048302167444852</v>
      </c>
      <c r="V2049" s="1734">
        <f t="shared" si="458"/>
        <v>-2.0656823985496402</v>
      </c>
      <c r="W2049" s="2049">
        <f t="shared" si="456"/>
        <v>1.2567408718244719</v>
      </c>
      <c r="X2049" s="1987"/>
      <c r="Y2049" s="1988"/>
      <c r="AA2049" s="1990"/>
      <c r="AB2049" s="1991"/>
    </row>
    <row r="2050" spans="1:28" ht="16" thickBot="1" x14ac:dyDescent="0.25">
      <c r="A2050" s="2500">
        <f>WEEKNUM(C2050,1)</f>
        <v>31</v>
      </c>
      <c r="B2050" s="2501"/>
      <c r="C2050" s="2050">
        <v>45138</v>
      </c>
      <c r="D2050" s="1843">
        <v>114</v>
      </c>
      <c r="E2050" s="2322" t="s">
        <v>40</v>
      </c>
      <c r="F2050" s="2189" t="s">
        <v>323</v>
      </c>
      <c r="G2050" s="2052">
        <v>3.2152777777777773E-2</v>
      </c>
      <c r="H2050" s="2053">
        <v>8.02</v>
      </c>
      <c r="I2050" s="2054">
        <f t="shared" si="453"/>
        <v>4.0090745358825159E-3</v>
      </c>
      <c r="J2050" s="2055">
        <v>116</v>
      </c>
      <c r="K2050" s="2056">
        <v>49</v>
      </c>
      <c r="L2050" s="2057">
        <v>206</v>
      </c>
      <c r="M2050" s="2055">
        <v>14</v>
      </c>
      <c r="N2050" s="1852">
        <f t="shared" si="455"/>
        <v>1.0650016749171847</v>
      </c>
      <c r="O2050" s="2058" t="s">
        <v>344</v>
      </c>
      <c r="P2050" s="1854">
        <f>IFERROR(VLOOKUP(F2050,[1]Trainingsarten!$A$9:$N$84,12,FALSE),"")</f>
        <v>205</v>
      </c>
      <c r="Q2050" s="1855" t="s">
        <v>14</v>
      </c>
      <c r="R2050" s="2059">
        <f>IFERROR(VLOOKUP(F2050,[1]Trainingsarten!$A$9:$N$84,14,FALSE),"")</f>
        <v>224.4</v>
      </c>
      <c r="S2050" s="1856">
        <f t="shared" si="454"/>
        <v>1.7758620689655173</v>
      </c>
      <c r="T2050" s="1843">
        <f t="shared" si="459"/>
        <v>41.522638176921795</v>
      </c>
      <c r="U2050" s="1843">
        <f t="shared" si="457"/>
        <v>32.451914020600924</v>
      </c>
      <c r="V2050" s="1843">
        <f t="shared" si="458"/>
        <v>-8.2281090389639076</v>
      </c>
      <c r="W2050" s="2042">
        <f t="shared" si="456"/>
        <v>1.2795127631166114</v>
      </c>
      <c r="X2050" s="1987"/>
      <c r="Y2050" s="1988"/>
      <c r="AA2050" s="1990"/>
      <c r="AB2050" s="1991"/>
    </row>
    <row r="2051" spans="1:28" x14ac:dyDescent="0.2">
      <c r="A2051" s="2170" t="s">
        <v>26</v>
      </c>
      <c r="B2051" s="2171">
        <f>SUM(H2050:H2056)</f>
        <v>51.37</v>
      </c>
      <c r="C2051" s="2060">
        <v>45139</v>
      </c>
      <c r="D2051" s="1989"/>
      <c r="E2051" s="2335"/>
      <c r="F2051" s="2189"/>
      <c r="G2051" s="2061"/>
      <c r="H2051" s="2062" t="str">
        <f>IFERROR(VLOOKUP(F2051,[1]Trainingsarten!$A$9:$K$84,10,FALSE),"")</f>
        <v/>
      </c>
      <c r="I2051" s="2063" t="str">
        <f t="shared" si="453"/>
        <v/>
      </c>
      <c r="J2051" s="2064"/>
      <c r="K2051" s="2065" t="str">
        <f>IFERROR(VLOOKUP(F2051,[1]Trainingsarten!$A$9:$K$84,11,FALSE),"0")</f>
        <v>0</v>
      </c>
      <c r="L2051" s="2066"/>
      <c r="M2051" s="2064"/>
      <c r="N2051" s="1919" t="str">
        <f t="shared" si="455"/>
        <v/>
      </c>
      <c r="O2051" s="2067"/>
      <c r="P2051" s="2068" t="str">
        <f>IFERROR(VLOOKUP(F2051,[1]Trainingsarten!$A$9:$N$84,12,FALSE),"")</f>
        <v/>
      </c>
      <c r="Q2051" s="2069" t="s">
        <v>14</v>
      </c>
      <c r="R2051" s="2070" t="str">
        <f>IFERROR(VLOOKUP(F2051,[1]Trainingsarten!$A$9:$N$84,14,FALSE),"")</f>
        <v/>
      </c>
      <c r="S2051" s="1991" t="str">
        <f t="shared" si="454"/>
        <v/>
      </c>
      <c r="T2051" s="1989">
        <f t="shared" si="459"/>
        <v>35.590832723075827</v>
      </c>
      <c r="U2051" s="1989">
        <f t="shared" si="457"/>
        <v>31.679249401062808</v>
      </c>
      <c r="V2051" s="1989">
        <f t="shared" si="458"/>
        <v>-9.0707241563208711</v>
      </c>
      <c r="W2051" s="2071">
        <f>T2051/U2051</f>
        <v>1.1234746212731224</v>
      </c>
      <c r="X2051" s="1987"/>
      <c r="Y2051" s="1988"/>
      <c r="AA2051" s="1990"/>
      <c r="AB2051" s="1991"/>
    </row>
    <row r="2052" spans="1:28" x14ac:dyDescent="0.2">
      <c r="A2052" s="2173" t="s">
        <v>9</v>
      </c>
      <c r="B2052" s="2174">
        <f>SUM(K2050:K2056)</f>
        <v>333</v>
      </c>
      <c r="C2052" s="2060">
        <v>45140</v>
      </c>
      <c r="D2052" s="1989">
        <v>115</v>
      </c>
      <c r="E2052" s="2335" t="s">
        <v>40</v>
      </c>
      <c r="F2052" s="2190" t="s">
        <v>330</v>
      </c>
      <c r="G2052" s="2061">
        <v>3.5624999999999997E-2</v>
      </c>
      <c r="H2052" s="2062">
        <v>9.16</v>
      </c>
      <c r="I2052" s="2063">
        <f t="shared" si="453"/>
        <v>3.8891921397379908E-3</v>
      </c>
      <c r="J2052" s="2064">
        <v>135</v>
      </c>
      <c r="K2052" s="2065">
        <v>65</v>
      </c>
      <c r="L2052" s="2066">
        <v>210</v>
      </c>
      <c r="M2052" s="2064">
        <v>15</v>
      </c>
      <c r="N2052" s="1919">
        <f t="shared" si="455"/>
        <v>1.0532164504985986</v>
      </c>
      <c r="O2052" s="2067" t="s">
        <v>311</v>
      </c>
      <c r="P2052" s="2068">
        <f>IFERROR(VLOOKUP(F2052,[1]Trainingsarten!$A$9:$N$84,12,FALSE),"")</f>
        <v>294.25</v>
      </c>
      <c r="Q2052" s="2069" t="s">
        <v>14</v>
      </c>
      <c r="R2052" s="2070">
        <f>IFERROR(VLOOKUP(F2052,[1]Trainingsarten!$A$9:$N$84,14,FALSE),"")</f>
        <v>331.5</v>
      </c>
      <c r="S2052" s="1991">
        <f t="shared" si="454"/>
        <v>1.5555555555555556</v>
      </c>
      <c r="T2052" s="1989">
        <f t="shared" si="459"/>
        <v>39.792142334064998</v>
      </c>
      <c r="U2052" s="1989">
        <f t="shared" si="457"/>
        <v>32.472600605799407</v>
      </c>
      <c r="V2052" s="1989">
        <f t="shared" si="458"/>
        <v>-3.9115833220130192</v>
      </c>
      <c r="W2052" s="2071">
        <f t="shared" si="456"/>
        <v>1.2254066995471364</v>
      </c>
      <c r="X2052" s="1987"/>
      <c r="Y2052" s="1988"/>
      <c r="AA2052" s="1990"/>
      <c r="AB2052" s="1991"/>
    </row>
    <row r="2053" spans="1:28" x14ac:dyDescent="0.2">
      <c r="A2053" s="2173" t="s">
        <v>27</v>
      </c>
      <c r="B2053" s="2175">
        <f>AVERAGE(W2050:W2056)</f>
        <v>1.2523582891533234</v>
      </c>
      <c r="C2053" s="2060">
        <v>45141</v>
      </c>
      <c r="D2053" s="1989">
        <v>116</v>
      </c>
      <c r="E2053" s="2335" t="s">
        <v>40</v>
      </c>
      <c r="F2053" s="2189" t="s">
        <v>323</v>
      </c>
      <c r="G2053" s="2061">
        <v>3.0624999999999999E-2</v>
      </c>
      <c r="H2053" s="2062">
        <v>7.24</v>
      </c>
      <c r="I2053" s="2063">
        <f t="shared" si="453"/>
        <v>4.2299723756906073E-3</v>
      </c>
      <c r="J2053" s="2064">
        <v>120</v>
      </c>
      <c r="K2053" s="2065">
        <v>41</v>
      </c>
      <c r="L2053" s="2066">
        <v>193</v>
      </c>
      <c r="M2053" s="2064">
        <v>24</v>
      </c>
      <c r="N2053" s="1919">
        <f t="shared" si="455"/>
        <v>1.0527706770017318</v>
      </c>
      <c r="O2053" s="2067" t="s">
        <v>340</v>
      </c>
      <c r="P2053" s="2068">
        <f>IFERROR(VLOOKUP(F2053,[1]Trainingsarten!$A$9:$N$84,12,FALSE),"")</f>
        <v>205</v>
      </c>
      <c r="Q2053" s="2069" t="s">
        <v>14</v>
      </c>
      <c r="R2053" s="2070">
        <f>IFERROR(VLOOKUP(F2053,[1]Trainingsarten!$A$9:$N$84,14,FALSE),"")</f>
        <v>224.4</v>
      </c>
      <c r="S2053" s="1991">
        <f t="shared" si="454"/>
        <v>1.6083333333333334</v>
      </c>
      <c r="T2053" s="1989">
        <f t="shared" si="459"/>
        <v>39.964693429198569</v>
      </c>
      <c r="U2053" s="1989">
        <f t="shared" si="457"/>
        <v>32.675633924708947</v>
      </c>
      <c r="V2053" s="1989">
        <f t="shared" si="458"/>
        <v>-7.319541728265591</v>
      </c>
      <c r="W2053" s="2071">
        <f t="shared" si="456"/>
        <v>1.223073239260944</v>
      </c>
      <c r="X2053" s="1987"/>
      <c r="Y2053" s="1988"/>
      <c r="AA2053" s="1990"/>
      <c r="AB2053" s="1991"/>
    </row>
    <row r="2054" spans="1:28" x14ac:dyDescent="0.2">
      <c r="A2054" s="2173" t="s">
        <v>336</v>
      </c>
      <c r="B2054" s="2176">
        <f>IFERROR(AVERAGE(N2050:N2056),"")</f>
        <v>1.0581628697436214</v>
      </c>
      <c r="C2054" s="2060">
        <v>45142</v>
      </c>
      <c r="D2054" s="1989">
        <v>117</v>
      </c>
      <c r="E2054" s="2335" t="s">
        <v>40</v>
      </c>
      <c r="F2054" s="2189" t="s">
        <v>326</v>
      </c>
      <c r="G2054" s="2061">
        <v>4.0960648148148149E-2</v>
      </c>
      <c r="H2054" s="2062">
        <v>11.12</v>
      </c>
      <c r="I2054" s="2063">
        <f t="shared" si="453"/>
        <v>3.6835115241140425E-3</v>
      </c>
      <c r="J2054" s="2064">
        <v>135</v>
      </c>
      <c r="K2054" s="2065">
        <v>80</v>
      </c>
      <c r="L2054" s="2066">
        <v>224</v>
      </c>
      <c r="M2054" s="2064">
        <v>19</v>
      </c>
      <c r="N2054" s="1919">
        <f t="shared" si="455"/>
        <v>1.0640180392999035</v>
      </c>
      <c r="O2054" s="2067" t="s">
        <v>311</v>
      </c>
      <c r="P2054" s="2068">
        <f>IFERROR(VLOOKUP(F2054,[1]Trainingsarten!$A$9:$N$84,12,FALSE),"")</f>
        <v>243.25</v>
      </c>
      <c r="Q2054" s="2069" t="s">
        <v>14</v>
      </c>
      <c r="R2054" s="2070">
        <f>IFERROR(VLOOKUP(F2054,[1]Trainingsarten!$A$9:$N$84,14,FALSE),"")</f>
        <v>267.75</v>
      </c>
      <c r="S2054" s="1991">
        <f t="shared" si="454"/>
        <v>1.6592592592592592</v>
      </c>
      <c r="T2054" s="1989">
        <f t="shared" si="459"/>
        <v>45.68402293931306</v>
      </c>
      <c r="U2054" s="1989">
        <f t="shared" si="457"/>
        <v>33.802404545549209</v>
      </c>
      <c r="V2054" s="1989">
        <f t="shared" si="458"/>
        <v>-7.2890595044896216</v>
      </c>
      <c r="W2054" s="2071">
        <f t="shared" si="456"/>
        <v>1.35150216540818</v>
      </c>
      <c r="X2054" s="1987"/>
      <c r="Y2054" s="1988"/>
      <c r="AA2054" s="1990"/>
      <c r="AB2054" s="1991"/>
    </row>
    <row r="2055" spans="1:28" ht="16" thickBot="1" x14ac:dyDescent="0.25">
      <c r="A2055" s="2173" t="s">
        <v>337</v>
      </c>
      <c r="B2055" s="2175">
        <f>IFERROR(AVERAGE(S2050:S2056),"")</f>
        <v>1.6183095061093002</v>
      </c>
      <c r="C2055" s="2060">
        <v>45143</v>
      </c>
      <c r="D2055" s="1989"/>
      <c r="E2055" s="2335"/>
      <c r="F2055" s="2189"/>
      <c r="G2055" s="2061"/>
      <c r="H2055" s="2062" t="str">
        <f>IFERROR(VLOOKUP(F2055,[1]Trainingsarten!$A$9:$K$84,10,FALSE),"")</f>
        <v/>
      </c>
      <c r="I2055" s="2063" t="str">
        <f t="shared" si="453"/>
        <v/>
      </c>
      <c r="J2055" s="2064"/>
      <c r="K2055" s="2065" t="str">
        <f>IFERROR(VLOOKUP(F2055,[1]Trainingsarten!$A$9:$K$84,11,FALSE),"0")</f>
        <v>0</v>
      </c>
      <c r="L2055" s="2066"/>
      <c r="M2055" s="2064"/>
      <c r="N2055" s="1919" t="str">
        <f t="shared" si="455"/>
        <v/>
      </c>
      <c r="O2055" s="2067"/>
      <c r="P2055" s="2068" t="str">
        <f>IFERROR(VLOOKUP(F2055,[1]Trainingsarten!$A$9:$N$84,12,FALSE),"")</f>
        <v/>
      </c>
      <c r="Q2055" s="2069" t="s">
        <v>14</v>
      </c>
      <c r="R2055" s="2070" t="str">
        <f>IFERROR(VLOOKUP(F2055,[1]Trainingsarten!$A$9:$N$84,14,FALSE),"")</f>
        <v/>
      </c>
      <c r="S2055" s="1991" t="str">
        <f t="shared" si="454"/>
        <v/>
      </c>
      <c r="T2055" s="1989">
        <f t="shared" si="459"/>
        <v>39.157733947982621</v>
      </c>
      <c r="U2055" s="1989">
        <f t="shared" si="457"/>
        <v>32.997585389702799</v>
      </c>
      <c r="V2055" s="1989">
        <f t="shared" si="458"/>
        <v>-11.881618393763851</v>
      </c>
      <c r="W2055" s="2071">
        <f t="shared" si="456"/>
        <v>1.1866848281632798</v>
      </c>
      <c r="X2055" s="1987"/>
      <c r="Y2055" s="1988"/>
      <c r="AA2055" s="1990"/>
      <c r="AB2055" s="1991"/>
    </row>
    <row r="2056" spans="1:28" ht="16" thickBot="1" x14ac:dyDescent="0.25">
      <c r="A2056" s="2177" t="s">
        <v>11</v>
      </c>
      <c r="B2056" s="2178">
        <f>IFERROR(SUM(M2050:M2056),"")</f>
        <v>133</v>
      </c>
      <c r="C2056" s="2160">
        <v>45144</v>
      </c>
      <c r="D2056" s="1734">
        <v>118</v>
      </c>
      <c r="E2056" s="2317" t="s">
        <v>288</v>
      </c>
      <c r="F2056" s="2188" t="s">
        <v>292</v>
      </c>
      <c r="G2056" s="2161">
        <v>6.4803240740740745E-2</v>
      </c>
      <c r="H2056" s="2162">
        <v>15.83</v>
      </c>
      <c r="I2056" s="2163">
        <f t="shared" si="453"/>
        <v>4.0936980884864653E-3</v>
      </c>
      <c r="J2056" s="1024">
        <v>134</v>
      </c>
      <c r="K2056" s="2164">
        <v>98</v>
      </c>
      <c r="L2056" s="1028">
        <v>200</v>
      </c>
      <c r="M2056" s="1024">
        <v>61</v>
      </c>
      <c r="N2056" s="2165">
        <f t="shared" si="455"/>
        <v>1.0558075070006885</v>
      </c>
      <c r="O2056" s="2166" t="s">
        <v>329</v>
      </c>
      <c r="P2056" s="2167">
        <f>IFERROR(VLOOKUP(F2056,[1]Trainingsarten!$A$9:$N$84,12,FALSE),"")</f>
        <v>205</v>
      </c>
      <c r="Q2056" s="2168" t="s">
        <v>14</v>
      </c>
      <c r="R2056" s="2169">
        <f>IFERROR(VLOOKUP(F2056,[1]Trainingsarten!$A$9:$N$84,14,FALSE),"")</f>
        <v>224.4</v>
      </c>
      <c r="S2056" s="5">
        <f t="shared" si="454"/>
        <v>1.4925373134328359</v>
      </c>
      <c r="T2056" s="1734">
        <f t="shared" si="459"/>
        <v>47.563771955413671</v>
      </c>
      <c r="U2056" s="1734">
        <f t="shared" si="457"/>
        <v>34.54526192804321</v>
      </c>
      <c r="V2056" s="1734">
        <f t="shared" si="458"/>
        <v>-6.1601485582798219</v>
      </c>
      <c r="W2056" s="2049">
        <f t="shared" si="456"/>
        <v>1.3768537073039899</v>
      </c>
      <c r="X2056" s="1987"/>
      <c r="Y2056" s="1988"/>
      <c r="AA2056" s="1990"/>
      <c r="AB2056" s="1991"/>
    </row>
    <row r="2057" spans="1:28" ht="16" thickBot="1" x14ac:dyDescent="0.25">
      <c r="A2057" s="2500">
        <f>WEEKNUM(C2057,1)</f>
        <v>32</v>
      </c>
      <c r="B2057" s="2501"/>
      <c r="C2057" s="2050">
        <v>45145</v>
      </c>
      <c r="D2057" s="1843"/>
      <c r="E2057" s="2322"/>
      <c r="F2057" s="2189"/>
      <c r="G2057" s="2052"/>
      <c r="H2057" s="2053" t="str">
        <f>IFERROR(VLOOKUP(F2057,[1]Trainingsarten!$A$9:$K$84,10,FALSE),"")</f>
        <v/>
      </c>
      <c r="I2057" s="2054" t="str">
        <f t="shared" si="453"/>
        <v/>
      </c>
      <c r="J2057" s="2055"/>
      <c r="K2057" s="2056" t="str">
        <f>IFERROR(VLOOKUP(F2057,[1]Trainingsarten!$A$9:$K$84,11,FALSE),"0")</f>
        <v>0</v>
      </c>
      <c r="L2057" s="2057"/>
      <c r="M2057" s="2055"/>
      <c r="N2057" s="1852" t="str">
        <f t="shared" si="455"/>
        <v/>
      </c>
      <c r="O2057" s="2058"/>
      <c r="P2057" s="1854" t="str">
        <f>IFERROR(VLOOKUP(F2057,[1]Trainingsarten!$A$9:$N$84,12,FALSE),"")</f>
        <v/>
      </c>
      <c r="Q2057" s="1855" t="s">
        <v>14</v>
      </c>
      <c r="R2057" s="2059" t="str">
        <f>IFERROR(VLOOKUP(F2057,[1]Trainingsarten!$A$9:$N$84,14,FALSE),"")</f>
        <v/>
      </c>
      <c r="S2057" s="1856" t="str">
        <f t="shared" si="454"/>
        <v/>
      </c>
      <c r="T2057" s="1843">
        <f t="shared" si="459"/>
        <v>40.768947390354576</v>
      </c>
      <c r="U2057" s="1843">
        <f t="shared" si="457"/>
        <v>33.722755691661227</v>
      </c>
      <c r="V2057" s="1843">
        <f t="shared" si="458"/>
        <v>-13.018510027370461</v>
      </c>
      <c r="W2057" s="2042">
        <f t="shared" si="456"/>
        <v>1.2089447186083815</v>
      </c>
      <c r="X2057" s="1987"/>
      <c r="Y2057" s="1988"/>
      <c r="AA2057" s="1990"/>
      <c r="AB2057" s="1991"/>
    </row>
    <row r="2058" spans="1:28" x14ac:dyDescent="0.2">
      <c r="A2058" s="2170" t="s">
        <v>26</v>
      </c>
      <c r="B2058" s="2171">
        <f>SUM(H2057:H2063)</f>
        <v>42.64</v>
      </c>
      <c r="C2058" s="2060">
        <v>45146</v>
      </c>
      <c r="D2058" s="1989">
        <v>119</v>
      </c>
      <c r="E2058" s="2335" t="s">
        <v>288</v>
      </c>
      <c r="F2058" s="2190" t="s">
        <v>323</v>
      </c>
      <c r="G2058" s="2061">
        <v>3.2743055555555553E-2</v>
      </c>
      <c r="H2058" s="2062">
        <v>7.67</v>
      </c>
      <c r="I2058" s="2063">
        <f t="shared" si="453"/>
        <v>4.2689772562653919E-3</v>
      </c>
      <c r="J2058" s="2064">
        <v>116</v>
      </c>
      <c r="K2058" s="2065">
        <v>43</v>
      </c>
      <c r="L2058" s="2066">
        <v>189</v>
      </c>
      <c r="M2058" s="2064">
        <v>22</v>
      </c>
      <c r="N2058" s="1919">
        <f t="shared" si="455"/>
        <v>1.0404580746852439</v>
      </c>
      <c r="O2058" s="2067" t="s">
        <v>344</v>
      </c>
      <c r="P2058" s="2068">
        <f>IFERROR(VLOOKUP(F2058,[1]Trainingsarten!$A$9:$N$84,12,FALSE),"")</f>
        <v>205</v>
      </c>
      <c r="Q2058" s="2069" t="s">
        <v>14</v>
      </c>
      <c r="R2058" s="2070">
        <f>IFERROR(VLOOKUP(F2058,[1]Trainingsarten!$A$9:$N$84,14,FALSE),"")</f>
        <v>224.4</v>
      </c>
      <c r="S2058" s="1991">
        <f t="shared" si="454"/>
        <v>1.6293103448275863</v>
      </c>
      <c r="T2058" s="1989">
        <f t="shared" si="459"/>
        <v>41.087669191732495</v>
      </c>
      <c r="U2058" s="1989">
        <f t="shared" si="457"/>
        <v>33.943642460907391</v>
      </c>
      <c r="V2058" s="1989">
        <f t="shared" si="458"/>
        <v>-7.0461916986933488</v>
      </c>
      <c r="W2058" s="2071">
        <f t="shared" si="456"/>
        <v>1.2104672985243943</v>
      </c>
      <c r="X2058" s="1987"/>
      <c r="Y2058" s="1988"/>
      <c r="AA2058" s="1990"/>
      <c r="AB2058" s="1991"/>
    </row>
    <row r="2059" spans="1:28" x14ac:dyDescent="0.2">
      <c r="A2059" s="2173" t="s">
        <v>9</v>
      </c>
      <c r="B2059" s="2174">
        <f>SUM(K2057:K2063)</f>
        <v>263</v>
      </c>
      <c r="C2059" s="2060">
        <v>45147</v>
      </c>
      <c r="D2059" s="1989"/>
      <c r="E2059" s="2335"/>
      <c r="F2059" s="2189"/>
      <c r="G2059" s="2061"/>
      <c r="H2059" s="2062" t="str">
        <f>IFERROR(VLOOKUP(F2059,[1]Trainingsarten!$A$9:$K$84,10,FALSE),"")</f>
        <v/>
      </c>
      <c r="I2059" s="2063" t="str">
        <f t="shared" si="453"/>
        <v/>
      </c>
      <c r="J2059" s="2064"/>
      <c r="K2059" s="2065" t="str">
        <f>IFERROR(VLOOKUP(F2059,[1]Trainingsarten!$A$9:$K$84,11,FALSE),"0")</f>
        <v>0</v>
      </c>
      <c r="L2059" s="2066"/>
      <c r="M2059" s="2064"/>
      <c r="N2059" s="1919" t="str">
        <f t="shared" si="455"/>
        <v/>
      </c>
      <c r="O2059" s="2067"/>
      <c r="P2059" s="2068" t="str">
        <f>IFERROR(VLOOKUP(F2059,[1]Trainingsarten!$A$9:$N$84,12,FALSE),"")</f>
        <v/>
      </c>
      <c r="Q2059" s="2069" t="s">
        <v>14</v>
      </c>
      <c r="R2059" s="2070" t="str">
        <f>IFERROR(VLOOKUP(F2059,[1]Trainingsarten!$A$9:$N$84,14,FALSE),"")</f>
        <v/>
      </c>
      <c r="S2059" s="1991" t="str">
        <f t="shared" si="454"/>
        <v/>
      </c>
      <c r="T2059" s="1989">
        <f t="shared" si="459"/>
        <v>35.218002164342138</v>
      </c>
      <c r="U2059" s="1989">
        <f t="shared" si="457"/>
        <v>33.135460497552451</v>
      </c>
      <c r="V2059" s="1989">
        <f t="shared" si="458"/>
        <v>-7.1440267308251038</v>
      </c>
      <c r="W2059" s="2071">
        <f t="shared" si="456"/>
        <v>1.0628493352897121</v>
      </c>
      <c r="X2059" s="1987"/>
      <c r="Y2059" s="1988"/>
      <c r="AA2059" s="1990"/>
      <c r="AB2059" s="1991"/>
    </row>
    <row r="2060" spans="1:28" x14ac:dyDescent="0.2">
      <c r="A2060" s="2173" t="s">
        <v>27</v>
      </c>
      <c r="B2060" s="2175">
        <f>AVERAGE(W2057:W2063)</f>
        <v>1.1220965219748973</v>
      </c>
      <c r="C2060" s="2060">
        <v>45148</v>
      </c>
      <c r="D2060" s="1989"/>
      <c r="E2060" s="2335"/>
      <c r="F2060" s="2189"/>
      <c r="G2060" s="2061"/>
      <c r="H2060" s="2062" t="str">
        <f>IFERROR(VLOOKUP(F2060,[1]Trainingsarten!$A$9:$K$84,10,FALSE),"")</f>
        <v/>
      </c>
      <c r="I2060" s="2063" t="str">
        <f t="shared" ref="I2060:I2123" si="460">IFERROR(G2060/H2060,"")</f>
        <v/>
      </c>
      <c r="J2060" s="2064"/>
      <c r="K2060" s="2065" t="str">
        <f>IFERROR(VLOOKUP(F2060,[1]Trainingsarten!$A$9:$K$84,11,FALSE),"0")</f>
        <v>0</v>
      </c>
      <c r="L2060" s="2066"/>
      <c r="M2060" s="2064"/>
      <c r="N2060" s="1919" t="str">
        <f t="shared" si="455"/>
        <v/>
      </c>
      <c r="O2060" s="2067"/>
      <c r="P2060" s="2068" t="str">
        <f>IFERROR(VLOOKUP(F2060,[1]Trainingsarten!$A$9:$N$84,12,FALSE),"")</f>
        <v/>
      </c>
      <c r="Q2060" s="2069" t="s">
        <v>14</v>
      </c>
      <c r="R2060" s="2070" t="str">
        <f>IFERROR(VLOOKUP(F2060,[1]Trainingsarten!$A$9:$N$84,14,FALSE),"")</f>
        <v/>
      </c>
      <c r="S2060" s="1991" t="str">
        <f t="shared" si="454"/>
        <v/>
      </c>
      <c r="T2060" s="1989">
        <f t="shared" si="459"/>
        <v>30.186858998007548</v>
      </c>
      <c r="U2060" s="1989">
        <f t="shared" si="457"/>
        <v>32.346520961896438</v>
      </c>
      <c r="V2060" s="1989">
        <f t="shared" si="458"/>
        <v>-2.0825416667896874</v>
      </c>
      <c r="W2060" s="2071">
        <f t="shared" si="456"/>
        <v>0.93323356269340585</v>
      </c>
      <c r="X2060" s="1987"/>
      <c r="Y2060" s="1988"/>
      <c r="AA2060" s="1990"/>
      <c r="AB2060" s="1991"/>
    </row>
    <row r="2061" spans="1:28" x14ac:dyDescent="0.2">
      <c r="A2061" s="2173" t="s">
        <v>336</v>
      </c>
      <c r="B2061" s="2176">
        <f>IFERROR(AVERAGE(N2057:N2063),"")</f>
        <v>1.0583223729043478</v>
      </c>
      <c r="C2061" s="2192">
        <v>45149</v>
      </c>
      <c r="D2061" s="1989">
        <v>120</v>
      </c>
      <c r="E2061" s="2335" t="s">
        <v>288</v>
      </c>
      <c r="F2061" s="2190" t="s">
        <v>283</v>
      </c>
      <c r="G2061" s="2061">
        <v>3.8657407407407404E-2</v>
      </c>
      <c r="H2061" s="2062">
        <v>8.8699999999999992</v>
      </c>
      <c r="I2061" s="2063">
        <f t="shared" si="460"/>
        <v>4.358219549876822E-3</v>
      </c>
      <c r="J2061" s="2064">
        <v>120</v>
      </c>
      <c r="K2061" s="2065">
        <v>50</v>
      </c>
      <c r="L2061" s="2066">
        <v>188</v>
      </c>
      <c r="M2061" s="2064">
        <v>17</v>
      </c>
      <c r="N2061" s="1919">
        <f t="shared" si="455"/>
        <v>1.0565885342173016</v>
      </c>
      <c r="O2061" s="2067" t="s">
        <v>340</v>
      </c>
      <c r="P2061" s="2068">
        <f>IFERROR(VLOOKUP(F2061,[1]Trainingsarten!$A$9:$N$84,12,FALSE),"")</f>
        <v>205</v>
      </c>
      <c r="Q2061" s="2069" t="s">
        <v>14</v>
      </c>
      <c r="R2061" s="2070">
        <f>IFERROR(VLOOKUP(F2061,[1]Trainingsarten!$A$9:$N$84,14,FALSE),"")</f>
        <v>224.4</v>
      </c>
      <c r="S2061" s="1991">
        <f t="shared" si="454"/>
        <v>1.5666666666666667</v>
      </c>
      <c r="T2061" s="1989">
        <f t="shared" si="459"/>
        <v>33.017307712577896</v>
      </c>
      <c r="U2061" s="1989">
        <f t="shared" si="457"/>
        <v>32.766841891375094</v>
      </c>
      <c r="V2061" s="1989">
        <f t="shared" si="458"/>
        <v>2.1596619638888903</v>
      </c>
      <c r="W2061" s="2071">
        <f t="shared" si="456"/>
        <v>1.0076438804213455</v>
      </c>
      <c r="X2061" s="1987"/>
      <c r="Y2061" s="1988"/>
      <c r="AA2061" s="1990"/>
      <c r="AB2061" s="1991"/>
    </row>
    <row r="2062" spans="1:28" x14ac:dyDescent="0.2">
      <c r="A2062" s="2173" t="s">
        <v>337</v>
      </c>
      <c r="B2062" s="2175">
        <f>IFERROR(AVERAGE(S2057:S2063),"")</f>
        <v>1.6083364231862562</v>
      </c>
      <c r="C2062" s="2192">
        <v>45150</v>
      </c>
      <c r="D2062" s="1989">
        <v>121</v>
      </c>
      <c r="E2062" s="2335" t="s">
        <v>288</v>
      </c>
      <c r="F2062" s="2189" t="s">
        <v>323</v>
      </c>
      <c r="G2062" s="2061">
        <v>3.6828703703703704E-2</v>
      </c>
      <c r="H2062" s="2062">
        <v>8.9</v>
      </c>
      <c r="I2062" s="2063">
        <f t="shared" si="460"/>
        <v>4.1380565959217644E-3</v>
      </c>
      <c r="J2062" s="2064">
        <v>124</v>
      </c>
      <c r="K2062" s="2065">
        <v>55</v>
      </c>
      <c r="L2062" s="2066">
        <v>202</v>
      </c>
      <c r="M2062" s="2064">
        <v>24</v>
      </c>
      <c r="N2062" s="1919">
        <f t="shared" si="455"/>
        <v>1.077920509810498</v>
      </c>
      <c r="O2062" s="2067" t="s">
        <v>344</v>
      </c>
      <c r="P2062" s="2068">
        <f>IFERROR(VLOOKUP(F2062,[1]Trainingsarten!$A$9:$N$84,12,FALSE),"")</f>
        <v>205</v>
      </c>
      <c r="Q2062" s="2069" t="s">
        <v>14</v>
      </c>
      <c r="R2062" s="2070">
        <f>IFERROR(VLOOKUP(F2062,[1]Trainingsarten!$A$9:$N$84,14,FALSE),"")</f>
        <v>224.4</v>
      </c>
      <c r="S2062" s="1991">
        <f t="shared" si="454"/>
        <v>1.6290322580645162</v>
      </c>
      <c r="T2062" s="1989">
        <f t="shared" si="459"/>
        <v>36.157692325066769</v>
      </c>
      <c r="U2062" s="1989">
        <f t="shared" si="457"/>
        <v>33.296202798723307</v>
      </c>
      <c r="V2062" s="1989">
        <f t="shared" si="458"/>
        <v>-0.25046582120280192</v>
      </c>
      <c r="W2062" s="2071">
        <f t="shared" si="456"/>
        <v>1.0859404161982453</v>
      </c>
      <c r="X2062" s="1987"/>
      <c r="Y2062" s="1988"/>
      <c r="AA2062" s="1990"/>
      <c r="AB2062" s="1991"/>
    </row>
    <row r="2063" spans="1:28" ht="16" thickBot="1" x14ac:dyDescent="0.25">
      <c r="A2063" s="2177" t="s">
        <v>11</v>
      </c>
      <c r="B2063" s="2178">
        <f>IFERROR(SUM(M2057:M2063),"")</f>
        <v>353</v>
      </c>
      <c r="C2063" s="2193">
        <v>45151</v>
      </c>
      <c r="D2063" s="1734">
        <v>122</v>
      </c>
      <c r="E2063" s="2317" t="s">
        <v>40</v>
      </c>
      <c r="F2063" s="2194" t="s">
        <v>299</v>
      </c>
      <c r="G2063" s="2161">
        <v>8.3576388888888895E-2</v>
      </c>
      <c r="H2063" s="2162">
        <v>17.2</v>
      </c>
      <c r="I2063" s="2163">
        <f t="shared" si="460"/>
        <v>4.8590923772609826E-3</v>
      </c>
      <c r="J2063" s="1024">
        <v>134</v>
      </c>
      <c r="K2063" s="2164">
        <v>115</v>
      </c>
      <c r="L2063" s="1028">
        <v>185</v>
      </c>
      <c r="M2063" s="1024">
        <v>290</v>
      </c>
      <c r="N2063" s="2165"/>
      <c r="O2063" s="2166" t="s">
        <v>346</v>
      </c>
      <c r="P2063" s="2167" t="str">
        <f>IFERROR(VLOOKUP(F2063,[1]Trainingsarten!$A$9:$N$84,12,FALSE),"")</f>
        <v/>
      </c>
      <c r="Q2063" s="2168" t="s">
        <v>14</v>
      </c>
      <c r="R2063" s="2169" t="str">
        <f>IFERROR(VLOOKUP(F2063,[1]Trainingsarten!$A$9:$N$84,14,FALSE),"")</f>
        <v/>
      </c>
      <c r="S2063" s="5"/>
      <c r="T2063" s="1734">
        <f t="shared" si="459"/>
        <v>47.420879135771514</v>
      </c>
      <c r="U2063" s="1734">
        <f t="shared" si="457"/>
        <v>35.241531303515607</v>
      </c>
      <c r="V2063" s="1734">
        <f t="shared" si="458"/>
        <v>-2.8614895263434619</v>
      </c>
      <c r="W2063" s="2049">
        <f t="shared" si="456"/>
        <v>1.3455964420887956</v>
      </c>
      <c r="X2063" s="1987"/>
      <c r="Y2063" s="1988"/>
      <c r="AA2063" s="1990"/>
      <c r="AB2063" s="1991"/>
    </row>
    <row r="2064" spans="1:28" ht="16" thickBot="1" x14ac:dyDescent="0.25">
      <c r="A2064" s="2500">
        <f>WEEKNUM(C2064,1)</f>
        <v>33</v>
      </c>
      <c r="B2064" s="2501"/>
      <c r="C2064" s="2195">
        <v>45152</v>
      </c>
      <c r="D2064" s="1843"/>
      <c r="E2064" s="2322"/>
      <c r="F2064" s="2189"/>
      <c r="G2064" s="2052"/>
      <c r="H2064" s="2053" t="str">
        <f>IFERROR(VLOOKUP(F2064,[1]Trainingsarten!$A$9:$K$84,10,FALSE),"")</f>
        <v/>
      </c>
      <c r="I2064" s="2054" t="str">
        <f t="shared" si="460"/>
        <v/>
      </c>
      <c r="J2064" s="2055"/>
      <c r="K2064" s="2056" t="str">
        <f>IFERROR(VLOOKUP(F2064,[1]Trainingsarten!$A$9:$K$84,11,FALSE),"0")</f>
        <v>0</v>
      </c>
      <c r="L2064" s="2057"/>
      <c r="M2064" s="2055"/>
      <c r="N2064" s="1852" t="str">
        <f t="shared" si="455"/>
        <v/>
      </c>
      <c r="O2064" s="2058"/>
      <c r="P2064" s="1854" t="str">
        <f>IFERROR(VLOOKUP(F2064,[1]Trainingsarten!$A$9:$N$84,12,FALSE),"")</f>
        <v/>
      </c>
      <c r="Q2064" s="1855" t="s">
        <v>14</v>
      </c>
      <c r="R2064" s="2059" t="str">
        <f>IFERROR(VLOOKUP(F2064,[1]Trainingsarten!$A$9:$N$84,14,FALSE),"")</f>
        <v/>
      </c>
      <c r="S2064" s="1856" t="str">
        <f t="shared" si="454"/>
        <v/>
      </c>
      <c r="T2064" s="1843">
        <f t="shared" si="459"/>
        <v>40.646467830661301</v>
      </c>
      <c r="U2064" s="1843">
        <f t="shared" si="457"/>
        <v>34.402447224860474</v>
      </c>
      <c r="V2064" s="1843">
        <f t="shared" si="458"/>
        <v>-12.179347832255907</v>
      </c>
      <c r="W2064" s="2042">
        <f t="shared" si="456"/>
        <v>1.1814993150047961</v>
      </c>
      <c r="X2064" s="1987"/>
      <c r="Y2064" s="1988"/>
      <c r="AA2064" s="1990"/>
      <c r="AB2064" s="1991"/>
    </row>
    <row r="2065" spans="1:28" x14ac:dyDescent="0.2">
      <c r="A2065" s="2170" t="s">
        <v>26</v>
      </c>
      <c r="B2065" s="2171">
        <f>SUM(H2064:H2070)</f>
        <v>29.130000000000003</v>
      </c>
      <c r="C2065" s="2192">
        <v>45153</v>
      </c>
      <c r="D2065" s="1989">
        <v>123</v>
      </c>
      <c r="E2065" s="2335" t="s">
        <v>288</v>
      </c>
      <c r="F2065" s="2196" t="s">
        <v>323</v>
      </c>
      <c r="G2065" s="2061">
        <v>3.8391203703703698E-2</v>
      </c>
      <c r="H2065" s="2062">
        <v>8.8800000000000008</v>
      </c>
      <c r="I2065" s="2063">
        <f t="shared" si="460"/>
        <v>4.323333750417083E-3</v>
      </c>
      <c r="J2065" s="2064">
        <v>123</v>
      </c>
      <c r="K2065" s="2065">
        <v>49</v>
      </c>
      <c r="L2065" s="2066">
        <v>190</v>
      </c>
      <c r="M2065" s="2064">
        <v>15</v>
      </c>
      <c r="N2065" s="1919">
        <f t="shared" si="455"/>
        <v>1.0592812962215945</v>
      </c>
      <c r="O2065" s="2067" t="s">
        <v>340</v>
      </c>
      <c r="P2065" s="2068">
        <f>IFERROR(VLOOKUP(F2065,[1]Trainingsarten!$A$9:$N$84,12,FALSE),"")</f>
        <v>205</v>
      </c>
      <c r="Q2065" s="2069" t="s">
        <v>14</v>
      </c>
      <c r="R2065" s="2070">
        <f>IFERROR(VLOOKUP(F2065,[1]Trainingsarten!$A$9:$N$84,14,FALSE),"")</f>
        <v>224.4</v>
      </c>
      <c r="S2065" s="1991">
        <f t="shared" si="454"/>
        <v>1.5447154471544715</v>
      </c>
      <c r="T2065" s="1989">
        <f t="shared" si="459"/>
        <v>41.83982956913826</v>
      </c>
      <c r="U2065" s="1989">
        <f t="shared" si="457"/>
        <v>34.750008005220941</v>
      </c>
      <c r="V2065" s="1989">
        <f t="shared" si="458"/>
        <v>-6.2440206058008272</v>
      </c>
      <c r="W2065" s="2071">
        <f t="shared" si="456"/>
        <v>1.2040235951270033</v>
      </c>
      <c r="X2065" s="1987"/>
      <c r="Y2065" s="1988"/>
      <c r="AA2065" s="1990"/>
      <c r="AB2065" s="1991"/>
    </row>
    <row r="2066" spans="1:28" x14ac:dyDescent="0.2">
      <c r="A2066" s="2173" t="s">
        <v>9</v>
      </c>
      <c r="B2066" s="2174">
        <f>SUM(K2064:K2070)</f>
        <v>166</v>
      </c>
      <c r="C2066" s="2192">
        <v>45154</v>
      </c>
      <c r="D2066" s="1989"/>
      <c r="E2066" s="2335"/>
      <c r="F2066" s="2197"/>
      <c r="G2066" s="2061"/>
      <c r="H2066" s="2062" t="str">
        <f>IFERROR(VLOOKUP(F2066,[1]Trainingsarten!$A$9:$K$84,10,FALSE),"")</f>
        <v/>
      </c>
      <c r="I2066" s="2063" t="str">
        <f t="shared" si="460"/>
        <v/>
      </c>
      <c r="J2066" s="2064"/>
      <c r="K2066" s="2065" t="str">
        <f>IFERROR(VLOOKUP(F2066,[1]Trainingsarten!$A$9:$K$84,11,FALSE),"0")</f>
        <v>0</v>
      </c>
      <c r="L2066" s="2066"/>
      <c r="M2066" s="2064"/>
      <c r="N2066" s="1919" t="str">
        <f t="shared" si="455"/>
        <v/>
      </c>
      <c r="O2066" s="2067"/>
      <c r="P2066" s="2068" t="str">
        <f>IFERROR(VLOOKUP(F2066,[1]Trainingsarten!$A$9:$N$84,12,FALSE),"")</f>
        <v/>
      </c>
      <c r="Q2066" s="2069" t="s">
        <v>14</v>
      </c>
      <c r="R2066" s="2070" t="str">
        <f>IFERROR(VLOOKUP(F2066,[1]Trainingsarten!$A$9:$N$84,14,FALSE),"")</f>
        <v/>
      </c>
      <c r="S2066" s="1991" t="str">
        <f t="shared" si="454"/>
        <v/>
      </c>
      <c r="T2066" s="1989">
        <f t="shared" si="459"/>
        <v>35.862711059261365</v>
      </c>
      <c r="U2066" s="1989">
        <f t="shared" si="457"/>
        <v>33.92262686223949</v>
      </c>
      <c r="V2066" s="1989">
        <f t="shared" si="458"/>
        <v>-7.0898215639173188</v>
      </c>
      <c r="W2066" s="2071">
        <f t="shared" si="456"/>
        <v>1.0571914493798078</v>
      </c>
      <c r="X2066" s="1987"/>
      <c r="Y2066" s="1988"/>
      <c r="AA2066" s="1990"/>
      <c r="AB2066" s="1991"/>
    </row>
    <row r="2067" spans="1:28" x14ac:dyDescent="0.2">
      <c r="A2067" s="2173" t="s">
        <v>27</v>
      </c>
      <c r="B2067" s="2175">
        <f>AVERAGE(W2064:W2070)</f>
        <v>1.0511495494427496</v>
      </c>
      <c r="C2067" s="2192">
        <v>45155</v>
      </c>
      <c r="D2067" s="1989">
        <v>124</v>
      </c>
      <c r="E2067" s="2335" t="s">
        <v>288</v>
      </c>
      <c r="F2067" s="2197" t="s">
        <v>323</v>
      </c>
      <c r="G2067" s="2061">
        <v>3.5451388888888886E-2</v>
      </c>
      <c r="H2067" s="2062">
        <v>8.39</v>
      </c>
      <c r="I2067" s="2063">
        <f t="shared" si="460"/>
        <v>4.2254337173884245E-3</v>
      </c>
      <c r="J2067" s="2064">
        <v>125</v>
      </c>
      <c r="K2067" s="2065">
        <v>49</v>
      </c>
      <c r="L2067" s="2066">
        <v>197</v>
      </c>
      <c r="M2067" s="2064">
        <v>16</v>
      </c>
      <c r="N2067" s="1919">
        <f t="shared" si="455"/>
        <v>1.0734367495063417</v>
      </c>
      <c r="O2067" s="2067" t="s">
        <v>333</v>
      </c>
      <c r="P2067" s="2068">
        <f>IFERROR(VLOOKUP(F2067,[1]Trainingsarten!$A$9:$N$84,12,FALSE),"")</f>
        <v>205</v>
      </c>
      <c r="Q2067" s="2069" t="s">
        <v>14</v>
      </c>
      <c r="R2067" s="2070">
        <f>IFERROR(VLOOKUP(F2067,[1]Trainingsarten!$A$9:$N$84,14,FALSE),"")</f>
        <v>224.4</v>
      </c>
      <c r="S2067" s="1991">
        <f t="shared" si="454"/>
        <v>1.5760000000000001</v>
      </c>
      <c r="T2067" s="1989">
        <f t="shared" si="459"/>
        <v>37.739466622224029</v>
      </c>
      <c r="U2067" s="1989">
        <f t="shared" si="457"/>
        <v>34.281611936948075</v>
      </c>
      <c r="V2067" s="1989">
        <f t="shared" si="458"/>
        <v>-1.940084197021875</v>
      </c>
      <c r="W2067" s="2071">
        <f t="shared" si="456"/>
        <v>1.1008661638092094</v>
      </c>
      <c r="X2067" s="1987"/>
      <c r="Y2067" s="1988"/>
      <c r="AA2067" s="1990"/>
      <c r="AB2067" s="1991"/>
    </row>
    <row r="2068" spans="1:28" x14ac:dyDescent="0.2">
      <c r="A2068" s="2173" t="s">
        <v>336</v>
      </c>
      <c r="B2068" s="2176">
        <f>IFERROR(AVERAGE(N2064:N2070),"")</f>
        <v>1.0701305502405061</v>
      </c>
      <c r="C2068" s="2192">
        <v>45156</v>
      </c>
      <c r="D2068" s="1989"/>
      <c r="E2068" s="2335"/>
      <c r="F2068" s="2197"/>
      <c r="G2068" s="2061"/>
      <c r="H2068" s="2062" t="str">
        <f>IFERROR(VLOOKUP(F2068,[1]Trainingsarten!$A$9:$K$84,10,FALSE),"")</f>
        <v/>
      </c>
      <c r="I2068" s="2063" t="str">
        <f t="shared" si="460"/>
        <v/>
      </c>
      <c r="J2068" s="2064"/>
      <c r="K2068" s="2065" t="str">
        <f>IFERROR(VLOOKUP(F2068,[1]Trainingsarten!$A$9:$K$84,11,FALSE),"0")</f>
        <v>0</v>
      </c>
      <c r="L2068" s="2066"/>
      <c r="M2068" s="2064"/>
      <c r="N2068" s="1919" t="str">
        <f t="shared" si="455"/>
        <v/>
      </c>
      <c r="O2068" s="2067"/>
      <c r="P2068" s="2068" t="str">
        <f>IFERROR(VLOOKUP(F2068,[1]Trainingsarten!$A$9:$N$84,12,FALSE),"")</f>
        <v/>
      </c>
      <c r="Q2068" s="2069" t="s">
        <v>14</v>
      </c>
      <c r="R2068" s="2070" t="str">
        <f>IFERROR(VLOOKUP(F2068,[1]Trainingsarten!$A$9:$N$84,14,FALSE),"")</f>
        <v/>
      </c>
      <c r="S2068" s="1991" t="str">
        <f t="shared" si="454"/>
        <v/>
      </c>
      <c r="T2068" s="1989">
        <f t="shared" si="459"/>
        <v>32.348114247620593</v>
      </c>
      <c r="U2068" s="1989">
        <f t="shared" si="457"/>
        <v>33.465383081306456</v>
      </c>
      <c r="V2068" s="1989">
        <f t="shared" si="458"/>
        <v>-3.4578546852759544</v>
      </c>
      <c r="W2068" s="2071">
        <f t="shared" si="456"/>
        <v>0.96661419261296422</v>
      </c>
      <c r="X2068" s="1987"/>
      <c r="Y2068" s="1988"/>
      <c r="AA2068" s="1990"/>
      <c r="AB2068" s="1991"/>
    </row>
    <row r="2069" spans="1:28" x14ac:dyDescent="0.2">
      <c r="A2069" s="2173" t="s">
        <v>337</v>
      </c>
      <c r="B2069" s="2175">
        <f>IFERROR(AVERAGE(S2064:S2070),"")</f>
        <v>1.5632737127371275</v>
      </c>
      <c r="C2069" s="2192">
        <v>45157</v>
      </c>
      <c r="D2069" s="1989"/>
      <c r="E2069" s="2335"/>
      <c r="F2069" s="2197"/>
      <c r="G2069" s="2061"/>
      <c r="H2069" s="2062" t="str">
        <f>IFERROR(VLOOKUP(F2069,[1]Trainingsarten!$A$9:$K$84,10,FALSE),"")</f>
        <v/>
      </c>
      <c r="I2069" s="2063" t="str">
        <f t="shared" si="460"/>
        <v/>
      </c>
      <c r="J2069" s="2064"/>
      <c r="K2069" s="2065" t="str">
        <f>IFERROR(VLOOKUP(F2069,[1]Trainingsarten!$A$9:$K$84,11,FALSE),"0")</f>
        <v>0</v>
      </c>
      <c r="L2069" s="2066"/>
      <c r="M2069" s="2064"/>
      <c r="N2069" s="1919" t="str">
        <f t="shared" si="455"/>
        <v/>
      </c>
      <c r="O2069" s="2067"/>
      <c r="P2069" s="2068" t="str">
        <f>IFERROR(VLOOKUP(F2069,[1]Trainingsarten!$A$9:$N$84,12,FALSE),"")</f>
        <v/>
      </c>
      <c r="Q2069" s="2069" t="s">
        <v>14</v>
      </c>
      <c r="R2069" s="2070" t="str">
        <f>IFERROR(VLOOKUP(F2069,[1]Trainingsarten!$A$9:$N$84,14,FALSE),"")</f>
        <v/>
      </c>
      <c r="S2069" s="1991" t="str">
        <f t="shared" ref="S2069:S2132" si="461">IFERROR(L2069/J2069,"")</f>
        <v/>
      </c>
      <c r="T2069" s="1989">
        <f t="shared" si="459"/>
        <v>27.726955069389078</v>
      </c>
      <c r="U2069" s="1989">
        <f t="shared" si="457"/>
        <v>32.668588246037253</v>
      </c>
      <c r="V2069" s="1989">
        <f t="shared" si="458"/>
        <v>1.1172688336858627</v>
      </c>
      <c r="W2069" s="2071">
        <f t="shared" si="456"/>
        <v>0.84873441302601738</v>
      </c>
      <c r="X2069" s="1987"/>
      <c r="Y2069" s="1988"/>
      <c r="AA2069" s="1990"/>
      <c r="AB2069" s="1991"/>
    </row>
    <row r="2070" spans="1:28" ht="16" thickBot="1" x14ac:dyDescent="0.25">
      <c r="A2070" s="2177" t="s">
        <v>11</v>
      </c>
      <c r="B2070" s="2178">
        <f>IFERROR(SUM(M2064:M2070),"")</f>
        <v>64</v>
      </c>
      <c r="C2070" s="2193">
        <v>45158</v>
      </c>
      <c r="D2070" s="1734">
        <v>125</v>
      </c>
      <c r="E2070" s="2317" t="s">
        <v>288</v>
      </c>
      <c r="F2070" s="2197" t="s">
        <v>283</v>
      </c>
      <c r="G2070" s="2161">
        <v>5.1354166666666666E-2</v>
      </c>
      <c r="H2070" s="2162">
        <v>11.86</v>
      </c>
      <c r="I2070" s="2163">
        <f t="shared" si="460"/>
        <v>4.3300309162450819E-3</v>
      </c>
      <c r="J2070" s="1024">
        <v>123</v>
      </c>
      <c r="K2070" s="2164">
        <v>68</v>
      </c>
      <c r="L2070" s="1028">
        <v>193</v>
      </c>
      <c r="M2070" s="1024">
        <v>33</v>
      </c>
      <c r="N2070" s="2165">
        <f t="shared" si="455"/>
        <v>1.077673604993582</v>
      </c>
      <c r="O2070" s="2166" t="s">
        <v>329</v>
      </c>
      <c r="P2070" s="2167">
        <f>IFERROR(VLOOKUP(F2070,[1]Trainingsarten!$A$9:$N$84,12,FALSE),"")</f>
        <v>205</v>
      </c>
      <c r="Q2070" s="2168" t="s">
        <v>14</v>
      </c>
      <c r="R2070" s="2169">
        <f>IFERROR(VLOOKUP(F2070,[1]Trainingsarten!$A$9:$N$84,14,FALSE),"")</f>
        <v>224.4</v>
      </c>
      <c r="S2070" s="5">
        <f t="shared" si="461"/>
        <v>1.5691056910569106</v>
      </c>
      <c r="T2070" s="1734">
        <f t="shared" si="459"/>
        <v>33.480247202333494</v>
      </c>
      <c r="U2070" s="1734">
        <f t="shared" si="457"/>
        <v>33.509812335417315</v>
      </c>
      <c r="V2070" s="1734">
        <f t="shared" si="458"/>
        <v>4.9416331766481747</v>
      </c>
      <c r="W2070" s="2049">
        <f t="shared" si="456"/>
        <v>0.99911771713944897</v>
      </c>
      <c r="X2070" s="1987"/>
      <c r="Y2070" s="1988"/>
      <c r="AA2070" s="1990"/>
      <c r="AB2070" s="1991"/>
    </row>
    <row r="2071" spans="1:28" ht="16" thickBot="1" x14ac:dyDescent="0.25">
      <c r="A2071" s="2500">
        <f>WEEKNUM(C2071,1)</f>
        <v>34</v>
      </c>
      <c r="B2071" s="2501"/>
      <c r="C2071" s="2195">
        <v>45159</v>
      </c>
      <c r="D2071" s="1843"/>
      <c r="E2071" s="2322"/>
      <c r="F2071" s="2197"/>
      <c r="G2071" s="2052"/>
      <c r="H2071" s="2053" t="str">
        <f>IFERROR(VLOOKUP(F2071,[1]Trainingsarten!$A$9:$K$84,10,FALSE),"")</f>
        <v/>
      </c>
      <c r="I2071" s="2054" t="str">
        <f t="shared" si="460"/>
        <v/>
      </c>
      <c r="J2071" s="2055"/>
      <c r="K2071" s="2056" t="str">
        <f>IFERROR(VLOOKUP(F2071,[1]Trainingsarten!$A$9:$K$84,11,FALSE),"0")</f>
        <v>0</v>
      </c>
      <c r="L2071" s="2057"/>
      <c r="M2071" s="2055"/>
      <c r="N2071" s="1852" t="str">
        <f t="shared" si="455"/>
        <v/>
      </c>
      <c r="O2071" s="2058"/>
      <c r="P2071" s="1854" t="str">
        <f>IFERROR(VLOOKUP(F2071,[1]Trainingsarten!$A$9:$N$84,12,FALSE),"")</f>
        <v/>
      </c>
      <c r="Q2071" s="1855" t="s">
        <v>14</v>
      </c>
      <c r="R2071" s="2059" t="str">
        <f>IFERROR(VLOOKUP(F2071,[1]Trainingsarten!$A$9:$N$84,14,FALSE),"")</f>
        <v/>
      </c>
      <c r="S2071" s="1856" t="str">
        <f t="shared" si="461"/>
        <v/>
      </c>
      <c r="T2071" s="1843">
        <f t="shared" si="459"/>
        <v>28.697354744857279</v>
      </c>
      <c r="U2071" s="1843">
        <f t="shared" si="457"/>
        <v>32.711959660764521</v>
      </c>
      <c r="V2071" s="1843">
        <f t="shared" si="458"/>
        <v>2.9565133083821138E-2</v>
      </c>
      <c r="W2071" s="2042">
        <f t="shared" si="456"/>
        <v>0.87727409309805271</v>
      </c>
      <c r="X2071" s="1987"/>
      <c r="Y2071" s="1988"/>
      <c r="AA2071" s="1990"/>
      <c r="AB2071" s="1991"/>
    </row>
    <row r="2072" spans="1:28" x14ac:dyDescent="0.2">
      <c r="A2072" s="2170" t="s">
        <v>26</v>
      </c>
      <c r="B2072" s="2171">
        <f>SUM(H2071:H2077)</f>
        <v>37.22</v>
      </c>
      <c r="C2072" s="2060">
        <v>45160</v>
      </c>
      <c r="D2072" s="1989">
        <v>126</v>
      </c>
      <c r="E2072" s="2335" t="s">
        <v>288</v>
      </c>
      <c r="F2072" s="2197" t="s">
        <v>323</v>
      </c>
      <c r="G2072" s="2061">
        <v>2.9583333333333336E-2</v>
      </c>
      <c r="H2072" s="2062">
        <v>7.21</v>
      </c>
      <c r="I2072" s="2063">
        <f t="shared" si="460"/>
        <v>4.1030975496994916E-3</v>
      </c>
      <c r="J2072" s="2064">
        <v>128</v>
      </c>
      <c r="K2072" s="2065">
        <v>42</v>
      </c>
      <c r="L2072" s="2066">
        <v>199</v>
      </c>
      <c r="M2072" s="2064">
        <v>18</v>
      </c>
      <c r="N2072" s="1919">
        <f t="shared" si="455"/>
        <v>1.0529405676195995</v>
      </c>
      <c r="O2072" s="2067" t="s">
        <v>340</v>
      </c>
      <c r="P2072" s="2068">
        <f>IFERROR(VLOOKUP(F2072,[1]Trainingsarten!$A$9:$N$84,12,FALSE),"")</f>
        <v>205</v>
      </c>
      <c r="Q2072" s="2069" t="s">
        <v>14</v>
      </c>
      <c r="R2072" s="2070">
        <f>IFERROR(VLOOKUP(F2072,[1]Trainingsarten!$A$9:$N$84,14,FALSE),"")</f>
        <v>224.4</v>
      </c>
      <c r="S2072" s="1991">
        <f t="shared" si="461"/>
        <v>1.5546875</v>
      </c>
      <c r="T2072" s="1989">
        <f t="shared" si="459"/>
        <v>30.597732638449095</v>
      </c>
      <c r="U2072" s="1989">
        <f t="shared" si="457"/>
        <v>32.933103478365368</v>
      </c>
      <c r="V2072" s="1989">
        <f t="shared" si="458"/>
        <v>4.0146049159072419</v>
      </c>
      <c r="W2072" s="2071">
        <f t="shared" si="456"/>
        <v>0.92908743503476854</v>
      </c>
      <c r="X2072" s="1987"/>
      <c r="Y2072" s="1988"/>
      <c r="AA2072" s="1990"/>
      <c r="AB2072" s="1991"/>
    </row>
    <row r="2073" spans="1:28" ht="16" thickBot="1" x14ac:dyDescent="0.25">
      <c r="A2073" s="2173" t="s">
        <v>9</v>
      </c>
      <c r="B2073" s="2174">
        <f>SUM(K2071:K2077)</f>
        <v>231</v>
      </c>
      <c r="C2073" s="2060">
        <v>45161</v>
      </c>
      <c r="D2073" s="1989"/>
      <c r="E2073" s="2335"/>
      <c r="F2073" s="2197"/>
      <c r="G2073" s="2061"/>
      <c r="H2073" s="2062" t="str">
        <f>IFERROR(VLOOKUP(F2073,[1]Trainingsarten!$A$9:$K$84,10,FALSE),"")</f>
        <v/>
      </c>
      <c r="I2073" s="2063" t="str">
        <f t="shared" si="460"/>
        <v/>
      </c>
      <c r="J2073" s="2064"/>
      <c r="K2073" s="2065" t="str">
        <f>IFERROR(VLOOKUP(F2073,[1]Trainingsarten!$A$9:$K$84,11,FALSE),"0")</f>
        <v>0</v>
      </c>
      <c r="L2073" s="2066"/>
      <c r="M2073" s="2064"/>
      <c r="N2073" s="1919" t="str">
        <f t="shared" si="455"/>
        <v/>
      </c>
      <c r="O2073" s="2067"/>
      <c r="P2073" s="2068" t="str">
        <f>IFERROR(VLOOKUP(F2073,[1]Trainingsarten!$A$9:$N$84,12,FALSE),"")</f>
        <v/>
      </c>
      <c r="Q2073" s="2069" t="s">
        <v>14</v>
      </c>
      <c r="R2073" s="2070" t="str">
        <f>IFERROR(VLOOKUP(F2073,[1]Trainingsarten!$A$9:$N$84,14,FALSE),"")</f>
        <v/>
      </c>
      <c r="S2073" s="1991" t="str">
        <f t="shared" si="461"/>
        <v/>
      </c>
      <c r="T2073" s="1989">
        <f t="shared" si="459"/>
        <v>26.226627975813511</v>
      </c>
      <c r="U2073" s="1989">
        <f t="shared" si="457"/>
        <v>32.148981966975718</v>
      </c>
      <c r="V2073" s="1989">
        <f t="shared" si="458"/>
        <v>2.3353708399162727</v>
      </c>
      <c r="W2073" s="2071">
        <f t="shared" si="456"/>
        <v>0.81578408929882118</v>
      </c>
      <c r="X2073" s="1987"/>
      <c r="Y2073" s="1988"/>
      <c r="AA2073" s="1990"/>
      <c r="AB2073" s="1991"/>
    </row>
    <row r="2074" spans="1:28" x14ac:dyDescent="0.2">
      <c r="A2074" s="2173" t="s">
        <v>27</v>
      </c>
      <c r="B2074" s="2175">
        <f>AVERAGE(W2071:W2077)</f>
        <v>0.93502051360028904</v>
      </c>
      <c r="C2074" s="2060">
        <v>45162</v>
      </c>
      <c r="D2074" s="1989">
        <v>127</v>
      </c>
      <c r="E2074" s="2335" t="s">
        <v>40</v>
      </c>
      <c r="F2074" s="2198" t="s">
        <v>319</v>
      </c>
      <c r="G2074" s="2061">
        <v>3.1192129629629629E-2</v>
      </c>
      <c r="H2074" s="2062">
        <v>7.93</v>
      </c>
      <c r="I2074" s="2063">
        <f t="shared" si="460"/>
        <v>3.9334337490075193E-3</v>
      </c>
      <c r="J2074" s="2064">
        <v>143</v>
      </c>
      <c r="K2074" s="2065">
        <v>59</v>
      </c>
      <c r="L2074" s="2066">
        <v>207</v>
      </c>
      <c r="M2074" s="2064">
        <v>21</v>
      </c>
      <c r="N2074" s="1919">
        <f t="shared" si="455"/>
        <v>1.0499802375261145</v>
      </c>
      <c r="O2074" s="2067" t="s">
        <v>311</v>
      </c>
      <c r="P2074" s="2068">
        <f>IFERROR(VLOOKUP(F2074,[1]Trainingsarten!$A$9:$N$84,12,FALSE),"")</f>
        <v>268.75</v>
      </c>
      <c r="Q2074" s="2069" t="s">
        <v>14</v>
      </c>
      <c r="R2074" s="2070">
        <f>IFERROR(VLOOKUP(F2074,[1]Trainingsarten!$A$9:$N$84,14,FALSE),"")</f>
        <v>293.25</v>
      </c>
      <c r="S2074" s="1991">
        <f t="shared" si="461"/>
        <v>1.4475524475524475</v>
      </c>
      <c r="T2074" s="1989">
        <f t="shared" si="459"/>
        <v>30.908538264983008</v>
      </c>
      <c r="U2074" s="1989">
        <f t="shared" si="457"/>
        <v>32.78829192014296</v>
      </c>
      <c r="V2074" s="1989">
        <f t="shared" si="458"/>
        <v>5.9223539911622076</v>
      </c>
      <c r="W2074" s="2071">
        <f t="shared" si="456"/>
        <v>0.94266997318011692</v>
      </c>
      <c r="X2074" s="1987"/>
      <c r="Y2074" s="1988"/>
      <c r="AA2074" s="1990"/>
      <c r="AB2074" s="1991"/>
    </row>
    <row r="2075" spans="1:28" x14ac:dyDescent="0.2">
      <c r="A2075" s="2173" t="s">
        <v>336</v>
      </c>
      <c r="B2075" s="2176">
        <f>IFERROR(AVERAGE(N2071:N2077),"")</f>
        <v>1.059630070442831</v>
      </c>
      <c r="C2075" s="2060">
        <v>45163</v>
      </c>
      <c r="D2075" s="1989">
        <v>128</v>
      </c>
      <c r="E2075" s="2335" t="s">
        <v>288</v>
      </c>
      <c r="F2075" s="2199" t="s">
        <v>323</v>
      </c>
      <c r="G2075" s="2061">
        <v>3.6435185185185189E-2</v>
      </c>
      <c r="H2075" s="2062">
        <v>8.56</v>
      </c>
      <c r="I2075" s="2063">
        <f t="shared" si="460"/>
        <v>4.2564468674281758E-3</v>
      </c>
      <c r="J2075" s="2064">
        <v>121</v>
      </c>
      <c r="K2075" s="2065">
        <v>50</v>
      </c>
      <c r="L2075" s="2066">
        <v>193</v>
      </c>
      <c r="M2075" s="2064">
        <v>21</v>
      </c>
      <c r="N2075" s="1919">
        <f t="shared" si="455"/>
        <v>1.059359743339378</v>
      </c>
      <c r="O2075" s="2067" t="s">
        <v>344</v>
      </c>
      <c r="P2075" s="2068">
        <f>IFERROR(VLOOKUP(F2075,[1]Trainingsarten!$A$9:$N$84,12,FALSE),"")</f>
        <v>205</v>
      </c>
      <c r="Q2075" s="2069" t="s">
        <v>14</v>
      </c>
      <c r="R2075" s="2070">
        <f>IFERROR(VLOOKUP(F2075,[1]Trainingsarten!$A$9:$N$84,14,FALSE),"")</f>
        <v>224.4</v>
      </c>
      <c r="S2075" s="1991">
        <f t="shared" si="461"/>
        <v>1.5950413223140496</v>
      </c>
      <c r="T2075" s="1989">
        <f t="shared" si="459"/>
        <v>33.635889941414007</v>
      </c>
      <c r="U2075" s="1989">
        <f t="shared" si="457"/>
        <v>33.198094493472887</v>
      </c>
      <c r="V2075" s="1989">
        <f t="shared" si="458"/>
        <v>1.8797536551599521</v>
      </c>
      <c r="W2075" s="2071">
        <f t="shared" si="456"/>
        <v>1.0131873667636917</v>
      </c>
      <c r="X2075" s="1987"/>
      <c r="Y2075" s="1988"/>
      <c r="AA2075" s="1990"/>
      <c r="AB2075" s="1991"/>
    </row>
    <row r="2076" spans="1:28" x14ac:dyDescent="0.2">
      <c r="A2076" s="2173" t="s">
        <v>337</v>
      </c>
      <c r="B2076" s="2175">
        <f>IFERROR(AVERAGE(S2071:S2077),"")</f>
        <v>1.5320126251589319</v>
      </c>
      <c r="C2076" s="2060">
        <v>45164</v>
      </c>
      <c r="D2076" s="1989"/>
      <c r="E2076" s="2335"/>
      <c r="F2076" s="2200"/>
      <c r="G2076" s="2061"/>
      <c r="H2076" s="2062" t="str">
        <f>IFERROR(VLOOKUP(F2076,[1]Trainingsarten!$A$9:$K$84,10,FALSE),"")</f>
        <v/>
      </c>
      <c r="I2076" s="2063" t="str">
        <f t="shared" si="460"/>
        <v/>
      </c>
      <c r="J2076" s="2064"/>
      <c r="K2076" s="2065" t="str">
        <f>IFERROR(VLOOKUP(F2076,[1]Trainingsarten!$A$9:$K$84,11,FALSE),"0")</f>
        <v>0</v>
      </c>
      <c r="L2076" s="2066"/>
      <c r="M2076" s="2064"/>
      <c r="N2076" s="1919" t="str">
        <f t="shared" si="455"/>
        <v/>
      </c>
      <c r="O2076" s="2067"/>
      <c r="P2076" s="2068" t="str">
        <f>IFERROR(VLOOKUP(F2076,[1]Trainingsarten!$A$9:$N$84,12,FALSE),"")</f>
        <v/>
      </c>
      <c r="Q2076" s="2069" t="s">
        <v>14</v>
      </c>
      <c r="R2076" s="2070" t="str">
        <f>IFERROR(VLOOKUP(F2076,[1]Trainingsarten!$A$9:$N$84,14,FALSE),"")</f>
        <v/>
      </c>
      <c r="S2076" s="1991" t="str">
        <f t="shared" si="461"/>
        <v/>
      </c>
      <c r="T2076" s="1989">
        <f t="shared" si="459"/>
        <v>28.830762806926291</v>
      </c>
      <c r="U2076" s="1989">
        <f t="shared" si="457"/>
        <v>32.407663672199725</v>
      </c>
      <c r="V2076" s="1989">
        <f t="shared" si="458"/>
        <v>-0.43779544794112013</v>
      </c>
      <c r="W2076" s="2071">
        <f t="shared" si="456"/>
        <v>0.88962793179250965</v>
      </c>
      <c r="X2076" s="1987"/>
      <c r="Y2076" s="1988"/>
      <c r="AA2076" s="1990"/>
      <c r="AB2076" s="1991"/>
    </row>
    <row r="2077" spans="1:28" ht="16" thickBot="1" x14ac:dyDescent="0.25">
      <c r="A2077" s="2177" t="s">
        <v>11</v>
      </c>
      <c r="B2077" s="2178">
        <f>IFERROR(SUM(M2071:M2077),"")</f>
        <v>103</v>
      </c>
      <c r="C2077" s="2160">
        <v>45165</v>
      </c>
      <c r="D2077" s="1734">
        <v>129</v>
      </c>
      <c r="E2077" s="2317" t="s">
        <v>288</v>
      </c>
      <c r="F2077" s="2199" t="s">
        <v>307</v>
      </c>
      <c r="G2077" s="2161">
        <v>5.6701388888888891E-2</v>
      </c>
      <c r="H2077" s="2162">
        <v>13.52</v>
      </c>
      <c r="I2077" s="2163">
        <f t="shared" si="460"/>
        <v>4.1938897107166341E-3</v>
      </c>
      <c r="J2077" s="1024">
        <v>130</v>
      </c>
      <c r="K2077" s="2164">
        <v>80</v>
      </c>
      <c r="L2077" s="1028">
        <v>199</v>
      </c>
      <c r="M2077" s="1024">
        <v>43</v>
      </c>
      <c r="N2077" s="2165">
        <f t="shared" si="455"/>
        <v>1.0762397332862317</v>
      </c>
      <c r="O2077" s="2166" t="s">
        <v>329</v>
      </c>
      <c r="P2077" s="2167">
        <f>IFERROR(VLOOKUP(F2077,[1]Trainingsarten!$A$9:$N$84,12,FALSE),"")</f>
        <v>205</v>
      </c>
      <c r="Q2077" s="2168" t="s">
        <v>14</v>
      </c>
      <c r="R2077" s="2169">
        <f>IFERROR(VLOOKUP(F2077,[1]Trainingsarten!$A$9:$N$84,14,FALSE),"")</f>
        <v>224.4</v>
      </c>
      <c r="S2077" s="5">
        <f t="shared" si="461"/>
        <v>1.5307692307692307</v>
      </c>
      <c r="T2077" s="1734">
        <f t="shared" si="459"/>
        <v>36.14065383450825</v>
      </c>
      <c r="U2077" s="1734">
        <f t="shared" si="457"/>
        <v>33.540814537147348</v>
      </c>
      <c r="V2077" s="1734">
        <f t="shared" si="458"/>
        <v>3.5769008652734335</v>
      </c>
      <c r="W2077" s="2049">
        <f t="shared" si="456"/>
        <v>1.0775127060340621</v>
      </c>
      <c r="X2077" s="1987"/>
      <c r="Y2077" s="1988"/>
      <c r="AA2077" s="1990"/>
      <c r="AB2077" s="1991"/>
    </row>
    <row r="2078" spans="1:28" ht="16" thickBot="1" x14ac:dyDescent="0.25">
      <c r="A2078" s="2500">
        <f>WEEKNUM(C2078,1)</f>
        <v>35</v>
      </c>
      <c r="B2078" s="2501"/>
      <c r="C2078" s="2050">
        <v>45166</v>
      </c>
      <c r="D2078" s="1843"/>
      <c r="E2078" s="2322"/>
      <c r="F2078" s="2199"/>
      <c r="G2078" s="2052"/>
      <c r="H2078" s="2053" t="str">
        <f>IFERROR(VLOOKUP(F2078,[1]Trainingsarten!$A$9:$K$84,10,FALSE),"")</f>
        <v/>
      </c>
      <c r="I2078" s="2054" t="str">
        <f t="shared" si="460"/>
        <v/>
      </c>
      <c r="J2078" s="2055"/>
      <c r="K2078" s="2056" t="str">
        <f>IFERROR(VLOOKUP(F2078,[1]Trainingsarten!$A$9:$K$84,11,FALSE),"0")</f>
        <v>0</v>
      </c>
      <c r="L2078" s="2057"/>
      <c r="M2078" s="2055"/>
      <c r="N2078" s="1852" t="str">
        <f t="shared" si="455"/>
        <v/>
      </c>
      <c r="O2078" s="2058"/>
      <c r="P2078" s="1854" t="str">
        <f>IFERROR(VLOOKUP(F2078,[1]Trainingsarten!$A$9:$N$84,12,FALSE),"")</f>
        <v/>
      </c>
      <c r="Q2078" s="1855" t="s">
        <v>14</v>
      </c>
      <c r="R2078" s="2059" t="str">
        <f>IFERROR(VLOOKUP(F2078,[1]Trainingsarten!$A$9:$N$84,14,FALSE),"")</f>
        <v/>
      </c>
      <c r="S2078" s="1856" t="str">
        <f t="shared" si="461"/>
        <v/>
      </c>
      <c r="T2078" s="1843">
        <f t="shared" si="459"/>
        <v>30.977703286721358</v>
      </c>
      <c r="U2078" s="1843">
        <f t="shared" si="457"/>
        <v>32.742223714834317</v>
      </c>
      <c r="V2078" s="1843">
        <f t="shared" si="458"/>
        <v>-2.5998392973609015</v>
      </c>
      <c r="W2078" s="2042">
        <f t="shared" si="456"/>
        <v>0.94610871749332293</v>
      </c>
      <c r="X2078" s="1987"/>
      <c r="Y2078" s="1988"/>
      <c r="AA2078" s="1990"/>
      <c r="AB2078" s="1991"/>
    </row>
    <row r="2079" spans="1:28" x14ac:dyDescent="0.2">
      <c r="A2079" s="2170" t="s">
        <v>26</v>
      </c>
      <c r="B2079" s="2171">
        <f>SUM(H2078:H2084)</f>
        <v>41.18</v>
      </c>
      <c r="C2079" s="2060">
        <v>45167</v>
      </c>
      <c r="D2079" s="1989">
        <v>130</v>
      </c>
      <c r="E2079" s="2335" t="s">
        <v>40</v>
      </c>
      <c r="F2079" s="2200" t="s">
        <v>323</v>
      </c>
      <c r="G2079" s="2061">
        <v>3.4386574074074076E-2</v>
      </c>
      <c r="H2079" s="2062">
        <v>8.1999999999999993</v>
      </c>
      <c r="I2079" s="2063">
        <f t="shared" si="460"/>
        <v>4.1934846431797655E-3</v>
      </c>
      <c r="J2079" s="2064">
        <v>132</v>
      </c>
      <c r="K2079" s="2065">
        <v>48</v>
      </c>
      <c r="L2079" s="2066">
        <v>196</v>
      </c>
      <c r="M2079" s="2064">
        <v>16</v>
      </c>
      <c r="N2079" s="1919">
        <f t="shared" si="455"/>
        <v>1.0599126319621406</v>
      </c>
      <c r="O2079" s="2067" t="s">
        <v>344</v>
      </c>
      <c r="P2079" s="2068">
        <f>IFERROR(VLOOKUP(F2079,[1]Trainingsarten!$A$9:$N$84,12,FALSE),"")</f>
        <v>205</v>
      </c>
      <c r="Q2079" s="2069" t="s">
        <v>14</v>
      </c>
      <c r="R2079" s="2070">
        <f>IFERROR(VLOOKUP(F2079,[1]Trainingsarten!$A$9:$N$84,14,FALSE),"")</f>
        <v>224.4</v>
      </c>
      <c r="S2079" s="1991">
        <f t="shared" si="461"/>
        <v>1.4848484848484849</v>
      </c>
      <c r="T2079" s="1989">
        <f t="shared" si="459"/>
        <v>33.409459960046881</v>
      </c>
      <c r="U2079" s="1989">
        <f t="shared" si="457"/>
        <v>33.105504102576354</v>
      </c>
      <c r="V2079" s="1989">
        <f t="shared" si="458"/>
        <v>1.7645204281129594</v>
      </c>
      <c r="W2079" s="2071">
        <f t="shared" si="456"/>
        <v>1.0091814296658566</v>
      </c>
      <c r="X2079" s="1987"/>
      <c r="Y2079" s="1988"/>
      <c r="AA2079" s="1990"/>
      <c r="AB2079" s="1991"/>
    </row>
    <row r="2080" spans="1:28" x14ac:dyDescent="0.2">
      <c r="A2080" s="2173" t="s">
        <v>9</v>
      </c>
      <c r="B2080" s="2174">
        <f>SUM(K2078:K2084)</f>
        <v>256</v>
      </c>
      <c r="C2080" s="2060">
        <v>45168</v>
      </c>
      <c r="D2080" s="1989"/>
      <c r="E2080" s="2335"/>
      <c r="F2080" s="2199"/>
      <c r="G2080" s="2061"/>
      <c r="H2080" s="2062" t="str">
        <f>IFERROR(VLOOKUP(F2080,[1]Trainingsarten!$A$9:$K$84,10,FALSE),"")</f>
        <v/>
      </c>
      <c r="I2080" s="2063" t="str">
        <f t="shared" si="460"/>
        <v/>
      </c>
      <c r="J2080" s="2064"/>
      <c r="K2080" s="2065" t="str">
        <f>IFERROR(VLOOKUP(F2080,[1]Trainingsarten!$A$9:$K$84,11,FALSE),"0")</f>
        <v>0</v>
      </c>
      <c r="L2080" s="2066"/>
      <c r="M2080" s="2064"/>
      <c r="N2080" s="1919" t="str">
        <f t="shared" si="455"/>
        <v/>
      </c>
      <c r="O2080" s="2067"/>
      <c r="P2080" s="2068" t="str">
        <f>IFERROR(VLOOKUP(F2080,[1]Trainingsarten!$A$9:$N$84,12,FALSE),"")</f>
        <v/>
      </c>
      <c r="Q2080" s="2069" t="s">
        <v>14</v>
      </c>
      <c r="R2080" s="2070" t="str">
        <f>IFERROR(VLOOKUP(F2080,[1]Trainingsarten!$A$9:$N$84,14,FALSE),"")</f>
        <v/>
      </c>
      <c r="S2080" s="1991" t="str">
        <f t="shared" si="461"/>
        <v/>
      </c>
      <c r="T2080" s="1989">
        <f t="shared" si="459"/>
        <v>28.636679965754468</v>
      </c>
      <c r="U2080" s="1989">
        <f t="shared" si="457"/>
        <v>32.317277814419775</v>
      </c>
      <c r="V2080" s="1989">
        <f t="shared" si="458"/>
        <v>-0.30395585747052678</v>
      </c>
      <c r="W2080" s="2071">
        <f t="shared" si="456"/>
        <v>0.88611052360904463</v>
      </c>
      <c r="X2080" s="1987"/>
      <c r="Y2080" s="1988"/>
      <c r="AA2080" s="1990"/>
      <c r="AB2080" s="1991"/>
    </row>
    <row r="2081" spans="1:28" x14ac:dyDescent="0.2">
      <c r="A2081" s="2173" t="s">
        <v>27</v>
      </c>
      <c r="B2081" s="2175">
        <f>AVERAGE(W2078:W2084)</f>
        <v>1.0177071165364826</v>
      </c>
      <c r="C2081" s="2060">
        <v>45169</v>
      </c>
      <c r="D2081" s="1989">
        <v>131</v>
      </c>
      <c r="E2081" s="2335" t="s">
        <v>40</v>
      </c>
      <c r="F2081" s="2199" t="s">
        <v>312</v>
      </c>
      <c r="G2081" s="2061">
        <v>4.4328703703703703E-2</v>
      </c>
      <c r="H2081" s="2062">
        <v>11.75</v>
      </c>
      <c r="I2081" s="2063">
        <f t="shared" si="460"/>
        <v>3.7726556343577618E-3</v>
      </c>
      <c r="J2081" s="2064">
        <v>143</v>
      </c>
      <c r="K2081" s="2065">
        <v>82</v>
      </c>
      <c r="L2081" s="2066">
        <v>216</v>
      </c>
      <c r="M2081" s="2064">
        <v>20</v>
      </c>
      <c r="N2081" s="1919">
        <f t="shared" si="455"/>
        <v>1.050847888218482</v>
      </c>
      <c r="O2081" s="2067" t="s">
        <v>311</v>
      </c>
      <c r="P2081" s="2068">
        <f>IFERROR(VLOOKUP(F2081,[1]Trainingsarten!$A$9:$N$84,12,FALSE),"")</f>
        <v>243.25</v>
      </c>
      <c r="Q2081" s="2069" t="s">
        <v>14</v>
      </c>
      <c r="R2081" s="2070">
        <f>IFERROR(VLOOKUP(F2081,[1]Trainingsarten!$A$9:$N$84,14,FALSE),"")</f>
        <v>267.75</v>
      </c>
      <c r="S2081" s="1991">
        <f t="shared" si="461"/>
        <v>1.5104895104895104</v>
      </c>
      <c r="T2081" s="1989">
        <f t="shared" si="459"/>
        <v>36.260011399218115</v>
      </c>
      <c r="U2081" s="1989">
        <f t="shared" si="457"/>
        <v>33.500199771219307</v>
      </c>
      <c r="V2081" s="1989">
        <f t="shared" si="458"/>
        <v>3.6805978486653075</v>
      </c>
      <c r="W2081" s="2071">
        <f t="shared" si="456"/>
        <v>1.08238194538678</v>
      </c>
      <c r="X2081" s="1987"/>
      <c r="Y2081" s="1988"/>
      <c r="AA2081" s="1990"/>
      <c r="AB2081" s="1991"/>
    </row>
    <row r="2082" spans="1:28" ht="16" thickBot="1" x14ac:dyDescent="0.25">
      <c r="A2082" s="2173" t="s">
        <v>336</v>
      </c>
      <c r="B2082" s="2176">
        <f>IFERROR(AVERAGE(N2078:N2084),"")</f>
        <v>1.0593096556286847</v>
      </c>
      <c r="C2082" s="2060">
        <v>45170</v>
      </c>
      <c r="D2082" s="1989">
        <v>132</v>
      </c>
      <c r="E2082" s="2335" t="s">
        <v>40</v>
      </c>
      <c r="F2082" s="2199" t="s">
        <v>323</v>
      </c>
      <c r="G2082" s="2061">
        <v>2.7777777777777776E-2</v>
      </c>
      <c r="H2082" s="2062">
        <v>6.8</v>
      </c>
      <c r="I2082" s="2063">
        <f t="shared" si="460"/>
        <v>4.0849673202614381E-3</v>
      </c>
      <c r="J2082" s="2064">
        <v>135</v>
      </c>
      <c r="K2082" s="2065">
        <v>39</v>
      </c>
      <c r="L2082" s="2066">
        <v>199</v>
      </c>
      <c r="M2082" s="2064">
        <v>18</v>
      </c>
      <c r="N2082" s="1919">
        <f t="shared" si="455"/>
        <v>1.0482879719051801</v>
      </c>
      <c r="O2082" s="2067" t="s">
        <v>340</v>
      </c>
      <c r="P2082" s="2068">
        <f>IFERROR(VLOOKUP(F2082,[1]Trainingsarten!$A$9:$N$84,12,FALSE),"")</f>
        <v>205</v>
      </c>
      <c r="Q2082" s="2069" t="s">
        <v>14</v>
      </c>
      <c r="R2082" s="2070">
        <f>IFERROR(VLOOKUP(F2082,[1]Trainingsarten!$A$9:$N$84,14,FALSE),"")</f>
        <v>224.4</v>
      </c>
      <c r="S2082" s="1991">
        <f t="shared" si="461"/>
        <v>1.4740740740740741</v>
      </c>
      <c r="T2082" s="1989">
        <f t="shared" si="459"/>
        <v>36.651438342186957</v>
      </c>
      <c r="U2082" s="1989">
        <f t="shared" si="457"/>
        <v>33.631147395714088</v>
      </c>
      <c r="V2082" s="1989">
        <f t="shared" si="458"/>
        <v>-2.7598116279988076</v>
      </c>
      <c r="W2082" s="2071">
        <f t="shared" si="456"/>
        <v>1.0898063604828949</v>
      </c>
      <c r="X2082" s="1987"/>
      <c r="Y2082" s="1988"/>
      <c r="AA2082" s="1990"/>
      <c r="AB2082" s="1991"/>
    </row>
    <row r="2083" spans="1:28" x14ac:dyDescent="0.2">
      <c r="A2083" s="2173" t="s">
        <v>337</v>
      </c>
      <c r="B2083" s="2175">
        <f>IFERROR(AVERAGE(S2078:S2084),"")</f>
        <v>1.5018227143227143</v>
      </c>
      <c r="C2083" s="2060">
        <v>45171</v>
      </c>
      <c r="D2083" s="1989"/>
      <c r="E2083" s="2335"/>
      <c r="F2083" s="2198"/>
      <c r="G2083" s="2061"/>
      <c r="H2083" s="2062" t="str">
        <f>IFERROR(VLOOKUP(F2083,[1]Trainingsarten!$A$9:$K$84,10,FALSE),"")</f>
        <v/>
      </c>
      <c r="I2083" s="2063" t="str">
        <f t="shared" si="460"/>
        <v/>
      </c>
      <c r="J2083" s="2064"/>
      <c r="K2083" s="2065" t="str">
        <f>IFERROR(VLOOKUP(F2083,[1]Trainingsarten!$A$9:$K$84,11,FALSE),"0")</f>
        <v>0</v>
      </c>
      <c r="L2083" s="2066"/>
      <c r="M2083" s="2064"/>
      <c r="N2083" s="1919" t="str">
        <f t="shared" si="455"/>
        <v/>
      </c>
      <c r="O2083" s="2067"/>
      <c r="P2083" s="2068" t="str">
        <f>IFERROR(VLOOKUP(F2083,[1]Trainingsarten!$A$9:$N$84,12,FALSE),"")</f>
        <v/>
      </c>
      <c r="Q2083" s="2069" t="s">
        <v>14</v>
      </c>
      <c r="R2083" s="2070" t="str">
        <f>IFERROR(VLOOKUP(F2083,[1]Trainingsarten!$A$9:$N$84,14,FALSE),"")</f>
        <v/>
      </c>
      <c r="S2083" s="1991" t="str">
        <f t="shared" si="461"/>
        <v/>
      </c>
      <c r="T2083" s="1989">
        <f t="shared" si="459"/>
        <v>31.415518579017391</v>
      </c>
      <c r="U2083" s="1989">
        <f t="shared" si="457"/>
        <v>32.830405791054226</v>
      </c>
      <c r="V2083" s="1989">
        <f t="shared" si="458"/>
        <v>-3.0202909464728691</v>
      </c>
      <c r="W2083" s="2071">
        <f t="shared" si="456"/>
        <v>0.95690314578985891</v>
      </c>
      <c r="X2083" s="1987"/>
      <c r="Y2083" s="1988"/>
      <c r="AA2083" s="1990"/>
      <c r="AB2083" s="1991"/>
    </row>
    <row r="2084" spans="1:28" ht="16" thickBot="1" x14ac:dyDescent="0.25">
      <c r="A2084" s="2177" t="s">
        <v>11</v>
      </c>
      <c r="B2084" s="2178">
        <f>IFERROR(SUM(M2078:M2084),"")</f>
        <v>97</v>
      </c>
      <c r="C2084" s="2160">
        <v>45172</v>
      </c>
      <c r="D2084" s="1734">
        <v>133</v>
      </c>
      <c r="E2084" s="2317" t="s">
        <v>288</v>
      </c>
      <c r="F2084" s="2199" t="s">
        <v>309</v>
      </c>
      <c r="G2084" s="2161">
        <v>5.9432870370370372E-2</v>
      </c>
      <c r="H2084" s="2162">
        <v>14.43</v>
      </c>
      <c r="I2084" s="2163">
        <f t="shared" si="460"/>
        <v>4.118702035368702E-3</v>
      </c>
      <c r="J2084" s="1024">
        <v>132</v>
      </c>
      <c r="K2084" s="2164">
        <v>87</v>
      </c>
      <c r="L2084" s="1028">
        <v>203</v>
      </c>
      <c r="M2084" s="1024">
        <v>43</v>
      </c>
      <c r="N2084" s="2165">
        <f t="shared" si="455"/>
        <v>1.0781901304289363</v>
      </c>
      <c r="O2084" s="2166" t="s">
        <v>329</v>
      </c>
      <c r="P2084" s="2167">
        <f>IFERROR(VLOOKUP(F2084,[1]Trainingsarten!$A$9:$N$84,12,FALSE),"")</f>
        <v>205</v>
      </c>
      <c r="Q2084" s="2168" t="s">
        <v>14</v>
      </c>
      <c r="R2084" s="2169">
        <f>IFERROR(VLOOKUP(F2084,[1]Trainingsarten!$A$9:$N$84,14,FALSE),"")</f>
        <v>224.4</v>
      </c>
      <c r="S2084" s="5">
        <f t="shared" si="461"/>
        <v>1.5378787878787878</v>
      </c>
      <c r="T2084" s="1734">
        <f t="shared" si="459"/>
        <v>39.356158782014909</v>
      </c>
      <c r="U2084" s="1734">
        <f t="shared" si="457"/>
        <v>34.120158034124366</v>
      </c>
      <c r="V2084" s="1734">
        <f t="shared" si="458"/>
        <v>1.4148872120368345</v>
      </c>
      <c r="W2084" s="2049">
        <f t="shared" si="456"/>
        <v>1.1534576933276188</v>
      </c>
      <c r="X2084" s="1987"/>
      <c r="Y2084" s="1988"/>
      <c r="AA2084" s="1990"/>
      <c r="AB2084" s="1991"/>
    </row>
    <row r="2085" spans="1:28" ht="16" thickBot="1" x14ac:dyDescent="0.25">
      <c r="A2085" s="2500">
        <f>WEEKNUM(C2085,1)</f>
        <v>36</v>
      </c>
      <c r="B2085" s="2501"/>
      <c r="C2085" s="2050">
        <v>45173</v>
      </c>
      <c r="D2085" s="1843">
        <v>134</v>
      </c>
      <c r="E2085" s="2322" t="s">
        <v>40</v>
      </c>
      <c r="F2085" s="2200" t="s">
        <v>323</v>
      </c>
      <c r="G2085" s="2052">
        <v>3.2997685185185185E-2</v>
      </c>
      <c r="H2085" s="2053">
        <v>8.1999999999999993</v>
      </c>
      <c r="I2085" s="2054">
        <f t="shared" si="460"/>
        <v>4.0241079494128277E-3</v>
      </c>
      <c r="J2085" s="2055">
        <v>119</v>
      </c>
      <c r="K2085" s="2056">
        <v>49</v>
      </c>
      <c r="L2085" s="2057">
        <v>204</v>
      </c>
      <c r="M2085" s="2055">
        <v>15</v>
      </c>
      <c r="N2085" s="1852">
        <f t="shared" si="455"/>
        <v>1.0586166727338915</v>
      </c>
      <c r="O2085" s="2058" t="s">
        <v>344</v>
      </c>
      <c r="P2085" s="1854">
        <f>IFERROR(VLOOKUP(F2085,[1]Trainingsarten!$A$9:$N$84,12,FALSE),"")</f>
        <v>205</v>
      </c>
      <c r="Q2085" s="1855" t="s">
        <v>14</v>
      </c>
      <c r="R2085" s="2059">
        <f>IFERROR(VLOOKUP(F2085,[1]Trainingsarten!$A$9:$N$84,14,FALSE),"")</f>
        <v>224.4</v>
      </c>
      <c r="S2085" s="1856">
        <f t="shared" si="461"/>
        <v>1.7142857142857142</v>
      </c>
      <c r="T2085" s="1843">
        <f t="shared" si="459"/>
        <v>40.733850384584208</v>
      </c>
      <c r="U2085" s="1843">
        <f t="shared" si="457"/>
        <v>34.474439985692833</v>
      </c>
      <c r="V2085" s="1843">
        <f t="shared" si="458"/>
        <v>-5.236000747890543</v>
      </c>
      <c r="W2085" s="2042">
        <f t="shared" si="456"/>
        <v>1.1815667027945655</v>
      </c>
      <c r="X2085" s="1987"/>
      <c r="Y2085" s="1988"/>
      <c r="AA2085" s="1990"/>
      <c r="AB2085" s="1991"/>
    </row>
    <row r="2086" spans="1:28" x14ac:dyDescent="0.2">
      <c r="A2086" s="2170" t="s">
        <v>26</v>
      </c>
      <c r="B2086" s="2171">
        <f>SUM(H2085:H2091)</f>
        <v>50.24</v>
      </c>
      <c r="C2086" s="2060">
        <v>45174</v>
      </c>
      <c r="D2086" s="1989">
        <v>135</v>
      </c>
      <c r="E2086" s="2335" t="s">
        <v>40</v>
      </c>
      <c r="F2086" s="2199" t="s">
        <v>332</v>
      </c>
      <c r="G2086" s="2061">
        <v>4.4166666666666667E-2</v>
      </c>
      <c r="H2086" s="2062">
        <v>11.55</v>
      </c>
      <c r="I2086" s="2063">
        <f t="shared" si="460"/>
        <v>3.8239538239538237E-3</v>
      </c>
      <c r="J2086" s="2064">
        <v>138</v>
      </c>
      <c r="K2086" s="2065">
        <v>85</v>
      </c>
      <c r="L2086" s="2066">
        <v>215</v>
      </c>
      <c r="M2086" s="2064">
        <v>20</v>
      </c>
      <c r="N2086" s="1919">
        <f t="shared" si="455"/>
        <v>1.0602054661756155</v>
      </c>
      <c r="O2086" s="2067" t="s">
        <v>287</v>
      </c>
      <c r="P2086" s="2068">
        <f>IFERROR(VLOOKUP(F2086,[1]Trainingsarten!$A$9:$N$84,12,FALSE),"")</f>
        <v>268.75</v>
      </c>
      <c r="Q2086" s="2069" t="s">
        <v>14</v>
      </c>
      <c r="R2086" s="2070">
        <f>IFERROR(VLOOKUP(F2086,[1]Trainingsarten!$A$9:$N$84,14,FALSE),"")</f>
        <v>293.25</v>
      </c>
      <c r="S2086" s="1991">
        <f t="shared" si="461"/>
        <v>1.5579710144927537</v>
      </c>
      <c r="T2086" s="1989">
        <f t="shared" si="459"/>
        <v>47.057586043929319</v>
      </c>
      <c r="U2086" s="1989">
        <f t="shared" si="457"/>
        <v>35.677429509843002</v>
      </c>
      <c r="V2086" s="1989">
        <f t="shared" si="458"/>
        <v>-6.2594103988913758</v>
      </c>
      <c r="W2086" s="2071">
        <f t="shared" si="456"/>
        <v>1.3189735552822452</v>
      </c>
      <c r="X2086" s="1987"/>
      <c r="Y2086" s="1988"/>
      <c r="AA2086" s="1990"/>
      <c r="AB2086" s="1991"/>
    </row>
    <row r="2087" spans="1:28" x14ac:dyDescent="0.2">
      <c r="A2087" s="2173" t="s">
        <v>9</v>
      </c>
      <c r="B2087" s="2174">
        <f>SUM(K2085:K2091)</f>
        <v>325</v>
      </c>
      <c r="C2087" s="2060">
        <v>45175</v>
      </c>
      <c r="D2087" s="1989">
        <v>136</v>
      </c>
      <c r="E2087" s="2335" t="s">
        <v>40</v>
      </c>
      <c r="F2087" s="2199" t="s">
        <v>345</v>
      </c>
      <c r="G2087" s="2061">
        <v>3.4583333333333334E-2</v>
      </c>
      <c r="H2087" s="2062">
        <v>8.4600000000000009</v>
      </c>
      <c r="I2087" s="2063">
        <f t="shared" si="460"/>
        <v>4.0878644602048856E-3</v>
      </c>
      <c r="J2087" s="2064">
        <v>123</v>
      </c>
      <c r="K2087" s="2065">
        <v>49</v>
      </c>
      <c r="L2087" s="2066">
        <v>199</v>
      </c>
      <c r="M2087" s="2064">
        <v>15</v>
      </c>
      <c r="N2087" s="1919">
        <f t="shared" si="455"/>
        <v>1.0490314385519213</v>
      </c>
      <c r="O2087" s="2067" t="s">
        <v>340</v>
      </c>
      <c r="P2087" s="2068">
        <f>IFERROR(VLOOKUP(F2087,[1]Trainingsarten!$A$9:$N$84,12,FALSE),"")</f>
        <v>205</v>
      </c>
      <c r="Q2087" s="2069" t="s">
        <v>14</v>
      </c>
      <c r="R2087" s="2070">
        <f>IFERROR(VLOOKUP(F2087,[1]Trainingsarten!$A$9:$N$84,14,FALSE),"")</f>
        <v>224.4</v>
      </c>
      <c r="S2087" s="1991">
        <f t="shared" si="461"/>
        <v>1.6178861788617886</v>
      </c>
      <c r="T2087" s="1989">
        <f t="shared" si="459"/>
        <v>47.335073751939419</v>
      </c>
      <c r="U2087" s="1989">
        <f t="shared" si="457"/>
        <v>35.994633569132453</v>
      </c>
      <c r="V2087" s="1989">
        <f t="shared" si="458"/>
        <v>-11.380156534086318</v>
      </c>
      <c r="W2087" s="2071">
        <f t="shared" si="456"/>
        <v>1.3150591923939481</v>
      </c>
      <c r="X2087" s="1987"/>
      <c r="Y2087" s="1988"/>
      <c r="AA2087" s="1990"/>
      <c r="AB2087" s="1991"/>
    </row>
    <row r="2088" spans="1:28" x14ac:dyDescent="0.2">
      <c r="A2088" s="2173" t="s">
        <v>27</v>
      </c>
      <c r="B2088" s="2175">
        <f>AVERAGE(W2085:W2091)</f>
        <v>1.2390333117036778</v>
      </c>
      <c r="C2088" s="2060">
        <v>45176</v>
      </c>
      <c r="D2088" s="1989"/>
      <c r="E2088" s="2335"/>
      <c r="F2088" s="2200"/>
      <c r="G2088" s="2061"/>
      <c r="H2088" s="2062" t="str">
        <f>IFERROR(VLOOKUP(F2088,[1]Trainingsarten!$A$9:$K$84,10,FALSE),"")</f>
        <v/>
      </c>
      <c r="I2088" s="2063" t="str">
        <f t="shared" si="460"/>
        <v/>
      </c>
      <c r="J2088" s="2064"/>
      <c r="K2088" s="2065" t="str">
        <f>IFERROR(VLOOKUP(F2088,[1]Trainingsarten!$A$9:$K$84,11,FALSE),"0")</f>
        <v>0</v>
      </c>
      <c r="L2088" s="2066"/>
      <c r="M2088" s="2064"/>
      <c r="N2088" s="1919" t="str">
        <f t="shared" si="455"/>
        <v/>
      </c>
      <c r="O2088" s="2067"/>
      <c r="P2088" s="2068" t="str">
        <f>IFERROR(VLOOKUP(F2088,[1]Trainingsarten!$A$9:$N$84,12,FALSE),"")</f>
        <v/>
      </c>
      <c r="Q2088" s="2069" t="s">
        <v>14</v>
      </c>
      <c r="R2088" s="2070" t="str">
        <f>IFERROR(VLOOKUP(F2088,[1]Trainingsarten!$A$9:$N$84,14,FALSE),"")</f>
        <v/>
      </c>
      <c r="S2088" s="1991" t="str">
        <f t="shared" si="461"/>
        <v/>
      </c>
      <c r="T2088" s="1989">
        <f t="shared" si="459"/>
        <v>40.572920358805213</v>
      </c>
      <c r="U2088" s="1989">
        <f t="shared" si="457"/>
        <v>35.137618484153109</v>
      </c>
      <c r="V2088" s="1989">
        <f t="shared" si="458"/>
        <v>-11.340440182806965</v>
      </c>
      <c r="W2088" s="2071">
        <f t="shared" si="456"/>
        <v>1.1546861201507836</v>
      </c>
      <c r="X2088" s="1987"/>
      <c r="Y2088" s="1988"/>
      <c r="AA2088" s="1990"/>
      <c r="AB2088" s="1991"/>
    </row>
    <row r="2089" spans="1:28" x14ac:dyDescent="0.2">
      <c r="A2089" s="2173" t="s">
        <v>336</v>
      </c>
      <c r="B2089" s="2176">
        <f>IFERROR(AVERAGE(N2085:N2091),"")</f>
        <v>1.0609681261169563</v>
      </c>
      <c r="C2089" s="2060">
        <v>45177</v>
      </c>
      <c r="D2089" s="1989">
        <v>137</v>
      </c>
      <c r="E2089" s="2335" t="s">
        <v>40</v>
      </c>
      <c r="F2089" s="2199" t="s">
        <v>312</v>
      </c>
      <c r="G2089" s="2061">
        <v>3.1018518518518515E-2</v>
      </c>
      <c r="H2089" s="2062">
        <v>8.25</v>
      </c>
      <c r="I2089" s="2063">
        <f t="shared" si="460"/>
        <v>3.7598204264870927E-3</v>
      </c>
      <c r="J2089" s="2064">
        <v>137</v>
      </c>
      <c r="K2089" s="2065">
        <v>59</v>
      </c>
      <c r="L2089" s="2066">
        <v>220</v>
      </c>
      <c r="M2089" s="2064">
        <v>15</v>
      </c>
      <c r="N2089" s="1919">
        <f t="shared" si="455"/>
        <v>1.0666666666666667</v>
      </c>
      <c r="O2089" s="2067" t="s">
        <v>311</v>
      </c>
      <c r="P2089" s="2068">
        <f>IFERROR(VLOOKUP(F2089,[1]Trainingsarten!$A$9:$N$84,12,FALSE),"")</f>
        <v>243.25</v>
      </c>
      <c r="Q2089" s="2069" t="s">
        <v>14</v>
      </c>
      <c r="R2089" s="2070">
        <f>IFERROR(VLOOKUP(F2089,[1]Trainingsarten!$A$9:$N$84,14,FALSE),"")</f>
        <v>267.75</v>
      </c>
      <c r="S2089" s="1991">
        <f t="shared" si="461"/>
        <v>1.6058394160583942</v>
      </c>
      <c r="T2089" s="1989">
        <f t="shared" si="459"/>
        <v>43.205360307547323</v>
      </c>
      <c r="U2089" s="1989">
        <f t="shared" si="457"/>
        <v>35.705770425006605</v>
      </c>
      <c r="V2089" s="1989">
        <f t="shared" si="458"/>
        <v>-5.4353018746521045</v>
      </c>
      <c r="W2089" s="2071">
        <f t="shared" si="456"/>
        <v>1.210038595814428</v>
      </c>
      <c r="X2089" s="1987"/>
      <c r="Y2089" s="1988"/>
      <c r="AA2089" s="1990"/>
      <c r="AB2089" s="1991"/>
    </row>
    <row r="2090" spans="1:28" x14ac:dyDescent="0.2">
      <c r="A2090" s="2173" t="s">
        <v>337</v>
      </c>
      <c r="B2090" s="2175">
        <f>IFERROR(AVERAGE(S2085:S2091),"")</f>
        <v>1.6029558632359708</v>
      </c>
      <c r="C2090" s="2060">
        <v>45178</v>
      </c>
      <c r="D2090" s="1989">
        <v>138</v>
      </c>
      <c r="E2090" s="2335" t="s">
        <v>288</v>
      </c>
      <c r="F2090" s="2199" t="s">
        <v>283</v>
      </c>
      <c r="G2090" s="2061">
        <v>5.6620370370370376E-2</v>
      </c>
      <c r="H2090" s="2062">
        <v>13.78</v>
      </c>
      <c r="I2090" s="2063">
        <f t="shared" si="460"/>
        <v>4.1088802881255717E-3</v>
      </c>
      <c r="J2090" s="2064">
        <v>133</v>
      </c>
      <c r="K2090" s="2065">
        <v>83</v>
      </c>
      <c r="L2090" s="2066">
        <v>202</v>
      </c>
      <c r="M2090" s="2064">
        <v>35</v>
      </c>
      <c r="N2090" s="1919">
        <f t="shared" si="455"/>
        <v>1.0703203864566864</v>
      </c>
      <c r="O2090" s="2067" t="s">
        <v>329</v>
      </c>
      <c r="P2090" s="2068">
        <f>IFERROR(VLOOKUP(F2090,[1]Trainingsarten!$A$9:$N$84,12,FALSE),"")</f>
        <v>205</v>
      </c>
      <c r="Q2090" s="2069" t="s">
        <v>14</v>
      </c>
      <c r="R2090" s="2070">
        <f>IFERROR(VLOOKUP(F2090,[1]Trainingsarten!$A$9:$N$84,14,FALSE),"")</f>
        <v>224.4</v>
      </c>
      <c r="S2090" s="1991">
        <f t="shared" si="461"/>
        <v>1.518796992481203</v>
      </c>
      <c r="T2090" s="1989">
        <f t="shared" si="459"/>
        <v>48.890308835040564</v>
      </c>
      <c r="U2090" s="1989">
        <f t="shared" si="457"/>
        <v>36.831823510125496</v>
      </c>
      <c r="V2090" s="1989">
        <f t="shared" si="458"/>
        <v>-7.4995898825407181</v>
      </c>
      <c r="W2090" s="2071">
        <f t="shared" si="456"/>
        <v>1.327393112143906</v>
      </c>
      <c r="X2090" s="1987"/>
      <c r="Y2090" s="1988"/>
      <c r="AA2090" s="1990"/>
      <c r="AB2090" s="1991"/>
    </row>
    <row r="2091" spans="1:28" ht="16" thickBot="1" x14ac:dyDescent="0.25">
      <c r="A2091" s="2177" t="s">
        <v>11</v>
      </c>
      <c r="B2091" s="2178">
        <f>IFERROR(SUM(M2085:M2091),"")</f>
        <v>100</v>
      </c>
      <c r="C2091" s="2160">
        <v>45179</v>
      </c>
      <c r="D2091" s="1734"/>
      <c r="E2091" s="2317"/>
      <c r="F2091" s="2201"/>
      <c r="G2091" s="2161"/>
      <c r="H2091" s="2162" t="str">
        <f>IFERROR(VLOOKUP(F2091,[1]Trainingsarten!$A$9:$K$84,10,FALSE),"")</f>
        <v/>
      </c>
      <c r="I2091" s="2163" t="str">
        <f t="shared" si="460"/>
        <v/>
      </c>
      <c r="J2091" s="1024"/>
      <c r="K2091" s="2164" t="str">
        <f>IFERROR(VLOOKUP(F2091,[1]Trainingsarten!$A$9:$K$84,11,FALSE),"0")</f>
        <v>0</v>
      </c>
      <c r="L2091" s="1028"/>
      <c r="M2091" s="1024"/>
      <c r="N2091" s="2165" t="str">
        <f t="shared" si="455"/>
        <v/>
      </c>
      <c r="O2091" s="2166"/>
      <c r="P2091" s="2167" t="str">
        <f>IFERROR(VLOOKUP(F2091,[1]Trainingsarten!$A$9:$N$84,12,FALSE),"")</f>
        <v/>
      </c>
      <c r="Q2091" s="2168" t="s">
        <v>14</v>
      </c>
      <c r="R2091" s="2169" t="str">
        <f>IFERROR(VLOOKUP(F2091,[1]Trainingsarten!$A$9:$N$84,14,FALSE),"")</f>
        <v/>
      </c>
      <c r="S2091" s="5" t="str">
        <f t="shared" si="461"/>
        <v/>
      </c>
      <c r="T2091" s="1734">
        <f t="shared" si="459"/>
        <v>41.905979001463344</v>
      </c>
      <c r="U2091" s="1734">
        <f t="shared" si="457"/>
        <v>35.954875331312984</v>
      </c>
      <c r="V2091" s="1734">
        <f t="shared" si="458"/>
        <v>-12.058485324915068</v>
      </c>
      <c r="W2091" s="2049">
        <f t="shared" si="456"/>
        <v>1.1655159033458686</v>
      </c>
      <c r="X2091" s="1987"/>
      <c r="Y2091" s="1988"/>
      <c r="AA2091" s="1990"/>
      <c r="AB2091" s="1991"/>
    </row>
    <row r="2092" spans="1:28" ht="16" thickBot="1" x14ac:dyDescent="0.25">
      <c r="A2092" s="2500">
        <f>WEEKNUM(C2092,1)</f>
        <v>37</v>
      </c>
      <c r="B2092" s="2501"/>
      <c r="C2092" s="2050">
        <v>45180</v>
      </c>
      <c r="D2092" s="1843">
        <v>139</v>
      </c>
      <c r="E2092" s="2322" t="s">
        <v>288</v>
      </c>
      <c r="F2092" s="2198" t="s">
        <v>283</v>
      </c>
      <c r="G2092" s="2052">
        <v>4.2500000000000003E-2</v>
      </c>
      <c r="H2092" s="2053">
        <v>10.15</v>
      </c>
      <c r="I2092" s="2054">
        <f t="shared" si="460"/>
        <v>4.1871921182266014E-3</v>
      </c>
      <c r="J2092" s="2055">
        <v>129</v>
      </c>
      <c r="K2092" s="2056">
        <v>60</v>
      </c>
      <c r="L2092" s="2057">
        <v>198</v>
      </c>
      <c r="M2092" s="2055">
        <v>31</v>
      </c>
      <c r="N2092" s="1852">
        <f t="shared" si="455"/>
        <v>1.0691213881332258</v>
      </c>
      <c r="O2092" s="2058" t="s">
        <v>344</v>
      </c>
      <c r="P2092" s="1854">
        <f>IFERROR(VLOOKUP(F2092,[1]Trainingsarten!$A$9:$N$84,12,FALSE),"")</f>
        <v>205</v>
      </c>
      <c r="Q2092" s="1855" t="s">
        <v>14</v>
      </c>
      <c r="R2092" s="2059">
        <f>IFERROR(VLOOKUP(F2092,[1]Trainingsarten!$A$9:$N$84,14,FALSE),"")</f>
        <v>224.4</v>
      </c>
      <c r="S2092" s="1856">
        <f t="shared" si="461"/>
        <v>1.5348837209302326</v>
      </c>
      <c r="T2092" s="1843">
        <f t="shared" si="459"/>
        <v>44.49083914411144</v>
      </c>
      <c r="U2092" s="1843">
        <f t="shared" si="457"/>
        <v>36.527378299615059</v>
      </c>
      <c r="V2092" s="1843">
        <f t="shared" si="458"/>
        <v>-5.9511036701503599</v>
      </c>
      <c r="W2092" s="2042">
        <f t="shared" si="456"/>
        <v>1.2180134796200335</v>
      </c>
      <c r="X2092" s="1987"/>
      <c r="Y2092" s="1988"/>
      <c r="AA2092" s="1990"/>
      <c r="AB2092" s="1991"/>
    </row>
    <row r="2093" spans="1:28" x14ac:dyDescent="0.2">
      <c r="A2093" s="2170" t="s">
        <v>26</v>
      </c>
      <c r="B2093" s="2171">
        <f>SUM(H2092:H2098)</f>
        <v>36.81</v>
      </c>
      <c r="C2093" s="2060">
        <v>45181</v>
      </c>
      <c r="D2093" s="1989"/>
      <c r="E2093" s="2335"/>
      <c r="F2093" s="2199"/>
      <c r="G2093" s="2061"/>
      <c r="H2093" s="2062" t="str">
        <f>IFERROR(VLOOKUP(F2093,[1]Trainingsarten!$A$9:$K$84,10,FALSE),"")</f>
        <v/>
      </c>
      <c r="I2093" s="2063" t="str">
        <f t="shared" si="460"/>
        <v/>
      </c>
      <c r="J2093" s="2064"/>
      <c r="K2093" s="2065" t="str">
        <f>IFERROR(VLOOKUP(F2093,[1]Trainingsarten!$A$9:$K$84,11,FALSE),"0")</f>
        <v>0</v>
      </c>
      <c r="L2093" s="2066"/>
      <c r="M2093" s="2064"/>
      <c r="N2093" s="1919" t="str">
        <f t="shared" si="455"/>
        <v/>
      </c>
      <c r="O2093" s="2067"/>
      <c r="P2093" s="2068" t="str">
        <f>IFERROR(VLOOKUP(F2093,[1]Trainingsarten!$A$9:$N$84,12,FALSE),"")</f>
        <v/>
      </c>
      <c r="Q2093" s="2069" t="s">
        <v>14</v>
      </c>
      <c r="R2093" s="2070" t="str">
        <f>IFERROR(VLOOKUP(F2093,[1]Trainingsarten!$A$9:$N$84,14,FALSE),"")</f>
        <v/>
      </c>
      <c r="S2093" s="1991" t="str">
        <f t="shared" si="461"/>
        <v/>
      </c>
      <c r="T2093" s="1989">
        <f t="shared" si="459"/>
        <v>38.135004980666949</v>
      </c>
      <c r="U2093" s="1989">
        <f t="shared" si="457"/>
        <v>35.65767881629089</v>
      </c>
      <c r="V2093" s="1989">
        <f t="shared" si="458"/>
        <v>-7.9634608444963817</v>
      </c>
      <c r="W2093" s="2071">
        <f t="shared" si="456"/>
        <v>1.0694752503980782</v>
      </c>
      <c r="X2093" s="1987"/>
      <c r="Y2093" s="1988"/>
      <c r="AA2093" s="1990"/>
      <c r="AB2093" s="1991"/>
    </row>
    <row r="2094" spans="1:28" x14ac:dyDescent="0.2">
      <c r="A2094" s="2173" t="s">
        <v>9</v>
      </c>
      <c r="B2094" s="2174">
        <f>SUM(K2092:K2098)</f>
        <v>220</v>
      </c>
      <c r="C2094" s="2060">
        <v>45182</v>
      </c>
      <c r="D2094" s="1989">
        <v>140</v>
      </c>
      <c r="E2094" s="2335" t="s">
        <v>288</v>
      </c>
      <c r="F2094" s="2200" t="s">
        <v>283</v>
      </c>
      <c r="G2094" s="2061">
        <v>3.7893518518518521E-2</v>
      </c>
      <c r="H2094" s="2062">
        <v>9.3000000000000007</v>
      </c>
      <c r="I2094" s="2063">
        <f t="shared" si="460"/>
        <v>4.0745718837116689E-3</v>
      </c>
      <c r="J2094" s="2064">
        <v>133</v>
      </c>
      <c r="K2094" s="2065">
        <v>57</v>
      </c>
      <c r="L2094" s="2066">
        <v>205</v>
      </c>
      <c r="M2094" s="2064">
        <v>20</v>
      </c>
      <c r="N2094" s="1919">
        <f t="shared" ref="N2094:N2157" si="462">IFERROR((L2094/67)/(1/(I2094*24)/3.6),"")</f>
        <v>1.0771465254373298</v>
      </c>
      <c r="O2094" s="2067" t="s">
        <v>344</v>
      </c>
      <c r="P2094" s="2068">
        <f>IFERROR(VLOOKUP(F2094,[1]Trainingsarten!$A$9:$N$84,12,FALSE),"")</f>
        <v>205</v>
      </c>
      <c r="Q2094" s="2069" t="s">
        <v>14</v>
      </c>
      <c r="R2094" s="2070">
        <f>IFERROR(VLOOKUP(F2094,[1]Trainingsarten!$A$9:$N$84,14,FALSE),"")</f>
        <v>224.4</v>
      </c>
      <c r="S2094" s="1991">
        <f t="shared" si="461"/>
        <v>1.5413533834586466</v>
      </c>
      <c r="T2094" s="1989">
        <f t="shared" si="459"/>
        <v>40.830004269143096</v>
      </c>
      <c r="U2094" s="1989">
        <f t="shared" si="457"/>
        <v>36.165829320664919</v>
      </c>
      <c r="V2094" s="1989">
        <f t="shared" si="458"/>
        <v>-2.4773261643760591</v>
      </c>
      <c r="W2094" s="2071">
        <f t="shared" si="456"/>
        <v>1.1289663485143171</v>
      </c>
      <c r="X2094" s="1987"/>
      <c r="Y2094" s="1988"/>
      <c r="AA2094" s="1990"/>
      <c r="AB2094" s="1991"/>
    </row>
    <row r="2095" spans="1:28" x14ac:dyDescent="0.2">
      <c r="A2095" s="2173" t="s">
        <v>27</v>
      </c>
      <c r="B2095" s="2175">
        <f>AVERAGE(W2092:W2098)</f>
        <v>1.0119591508314711</v>
      </c>
      <c r="C2095" s="2202">
        <v>45183</v>
      </c>
      <c r="D2095" s="1989"/>
      <c r="E2095" s="2335"/>
      <c r="F2095" s="2199"/>
      <c r="G2095" s="2061"/>
      <c r="H2095" s="2062" t="str">
        <f>IFERROR(VLOOKUP(F2095,[1]Trainingsarten!$A$9:$K$84,10,FALSE),"")</f>
        <v/>
      </c>
      <c r="I2095" s="2063" t="str">
        <f t="shared" si="460"/>
        <v/>
      </c>
      <c r="J2095" s="2064"/>
      <c r="K2095" s="2065" t="str">
        <f>IFERROR(VLOOKUP(F2095,[1]Trainingsarten!$A$9:$K$84,11,FALSE),"0")</f>
        <v>0</v>
      </c>
      <c r="L2095" s="2066"/>
      <c r="M2095" s="2064"/>
      <c r="N2095" s="1919" t="str">
        <f t="shared" si="462"/>
        <v/>
      </c>
      <c r="O2095" s="2067"/>
      <c r="P2095" s="2068" t="str">
        <f>IFERROR(VLOOKUP(F2095,[1]Trainingsarten!$A$9:$N$84,12,FALSE),"")</f>
        <v/>
      </c>
      <c r="Q2095" s="2069" t="s">
        <v>14</v>
      </c>
      <c r="R2095" s="2070" t="str">
        <f>IFERROR(VLOOKUP(F2095,[1]Trainingsarten!$A$9:$N$84,14,FALSE),"")</f>
        <v/>
      </c>
      <c r="S2095" s="1991" t="str">
        <f t="shared" si="461"/>
        <v/>
      </c>
      <c r="T2095" s="1989">
        <f t="shared" si="459"/>
        <v>34.997146516408371</v>
      </c>
      <c r="U2095" s="1989">
        <f t="shared" si="457"/>
        <v>35.304738146363377</v>
      </c>
      <c r="V2095" s="1989">
        <f t="shared" si="458"/>
        <v>-4.6641749484781769</v>
      </c>
      <c r="W2095" s="2071">
        <f t="shared" si="456"/>
        <v>0.99128752552476618</v>
      </c>
      <c r="X2095" s="1987"/>
      <c r="Y2095" s="1988"/>
      <c r="AA2095" s="1990"/>
      <c r="AB2095" s="1991"/>
    </row>
    <row r="2096" spans="1:28" x14ac:dyDescent="0.2">
      <c r="A2096" s="2173" t="s">
        <v>336</v>
      </c>
      <c r="B2096" s="2176">
        <f>IFERROR(AVERAGE(N2092:N2098),"")</f>
        <v>1.0712360248389918</v>
      </c>
      <c r="C2096" s="2202">
        <v>45184</v>
      </c>
      <c r="D2096" s="1989"/>
      <c r="E2096" s="2335"/>
      <c r="F2096" s="2199"/>
      <c r="G2096" s="2061"/>
      <c r="H2096" s="2062" t="str">
        <f>IFERROR(VLOOKUP(F2096,[1]Trainingsarten!$A$9:$K$84,10,FALSE),"")</f>
        <v/>
      </c>
      <c r="I2096" s="2063" t="str">
        <f t="shared" si="460"/>
        <v/>
      </c>
      <c r="J2096" s="2064"/>
      <c r="K2096" s="2065" t="str">
        <f>IFERROR(VLOOKUP(F2096,[1]Trainingsarten!$A$9:$K$84,11,FALSE),"0")</f>
        <v>0</v>
      </c>
      <c r="L2096" s="2066"/>
      <c r="M2096" s="2064"/>
      <c r="N2096" s="1919" t="str">
        <f t="shared" si="462"/>
        <v/>
      </c>
      <c r="O2096" s="2067"/>
      <c r="P2096" s="2068" t="str">
        <f>IFERROR(VLOOKUP(F2096,[1]Trainingsarten!$A$9:$N$84,12,FALSE),"")</f>
        <v/>
      </c>
      <c r="Q2096" s="2069" t="s">
        <v>14</v>
      </c>
      <c r="R2096" s="2070" t="str">
        <f>IFERROR(VLOOKUP(F2096,[1]Trainingsarten!$A$9:$N$84,14,FALSE),"")</f>
        <v/>
      </c>
      <c r="S2096" s="1991" t="str">
        <f t="shared" si="461"/>
        <v/>
      </c>
      <c r="T2096" s="1989">
        <f t="shared" si="459"/>
        <v>29.99755415692146</v>
      </c>
      <c r="U2096" s="1989">
        <f t="shared" si="457"/>
        <v>34.464149142878533</v>
      </c>
      <c r="V2096" s="1989">
        <f t="shared" si="458"/>
        <v>0.30759162995500589</v>
      </c>
      <c r="W2096" s="2071">
        <f t="shared" si="456"/>
        <v>0.87039880289979465</v>
      </c>
      <c r="X2096" s="1987"/>
      <c r="Y2096" s="1988"/>
      <c r="AA2096" s="1990"/>
      <c r="AB2096" s="1991"/>
    </row>
    <row r="2097" spans="1:28" x14ac:dyDescent="0.2">
      <c r="A2097" s="2173" t="s">
        <v>337</v>
      </c>
      <c r="B2097" s="2175">
        <f>IFERROR(AVERAGE(S2092:S2098),"")</f>
        <v>1.5167703928209846</v>
      </c>
      <c r="C2097" s="2202">
        <v>45185</v>
      </c>
      <c r="D2097" s="1989"/>
      <c r="E2097" s="2335"/>
      <c r="F2097" s="2200"/>
      <c r="G2097" s="2061"/>
      <c r="H2097" s="2062" t="str">
        <f>IFERROR(VLOOKUP(F2097,[1]Trainingsarten!$A$9:$K$84,10,FALSE),"")</f>
        <v/>
      </c>
      <c r="I2097" s="2063" t="str">
        <f t="shared" si="460"/>
        <v/>
      </c>
      <c r="J2097" s="2064"/>
      <c r="K2097" s="2065" t="str">
        <f>IFERROR(VLOOKUP(F2097,[1]Trainingsarten!$A$9:$K$84,11,FALSE),"0")</f>
        <v>0</v>
      </c>
      <c r="L2097" s="2066"/>
      <c r="M2097" s="2064"/>
      <c r="N2097" s="1919" t="str">
        <f t="shared" si="462"/>
        <v/>
      </c>
      <c r="O2097" s="2067"/>
      <c r="P2097" s="2068" t="str">
        <f>IFERROR(VLOOKUP(F2097,[1]Trainingsarten!$A$9:$N$84,12,FALSE),"")</f>
        <v/>
      </c>
      <c r="Q2097" s="2069" t="s">
        <v>14</v>
      </c>
      <c r="R2097" s="2070" t="str">
        <f>IFERROR(VLOOKUP(F2097,[1]Trainingsarten!$A$9:$N$84,14,FALSE),"")</f>
        <v/>
      </c>
      <c r="S2097" s="1991" t="str">
        <f t="shared" si="461"/>
        <v/>
      </c>
      <c r="T2097" s="1989">
        <f t="shared" si="459"/>
        <v>25.712189277361251</v>
      </c>
      <c r="U2097" s="1989">
        <f t="shared" si="457"/>
        <v>33.643574163286189</v>
      </c>
      <c r="V2097" s="1989">
        <f t="shared" si="458"/>
        <v>4.466594985957073</v>
      </c>
      <c r="W2097" s="2071">
        <f t="shared" ref="W2097:W2160" si="463">T2097/U2097</f>
        <v>0.76425260742420986</v>
      </c>
      <c r="X2097" s="1987"/>
      <c r="Y2097" s="1988"/>
      <c r="AA2097" s="1990"/>
      <c r="AB2097" s="1991"/>
    </row>
    <row r="2098" spans="1:28" ht="16" thickBot="1" x14ac:dyDescent="0.25">
      <c r="A2098" s="2177" t="s">
        <v>11</v>
      </c>
      <c r="B2098" s="2178">
        <f>IFERROR(SUM(M2092:M2098),"")</f>
        <v>95</v>
      </c>
      <c r="C2098" s="2160">
        <v>45186</v>
      </c>
      <c r="D2098" s="1734">
        <v>141</v>
      </c>
      <c r="E2098" s="2317" t="s">
        <v>288</v>
      </c>
      <c r="F2098" s="2199" t="s">
        <v>292</v>
      </c>
      <c r="G2098" s="2203">
        <v>7.2210648148148149E-2</v>
      </c>
      <c r="H2098" s="2162">
        <v>17.36</v>
      </c>
      <c r="I2098" s="2063">
        <f>IFERROR(G2098/H2098,"")</f>
        <v>4.159599547704387E-3</v>
      </c>
      <c r="J2098" s="1024">
        <v>135</v>
      </c>
      <c r="K2098" s="2164">
        <v>103</v>
      </c>
      <c r="L2098" s="1028">
        <v>199</v>
      </c>
      <c r="M2098" s="1024">
        <v>44</v>
      </c>
      <c r="N2098" s="2165">
        <f t="shared" si="462"/>
        <v>1.0674401609464201</v>
      </c>
      <c r="O2098" s="2166" t="s">
        <v>329</v>
      </c>
      <c r="P2098" s="2167">
        <f>IFERROR(VLOOKUP(F2098,[1]Trainingsarten!$A$9:$N$84,12,FALSE),"")</f>
        <v>205</v>
      </c>
      <c r="Q2098" s="2168" t="s">
        <v>14</v>
      </c>
      <c r="R2098" s="2169">
        <f>IFERROR(VLOOKUP(F2098,[1]Trainingsarten!$A$9:$N$84,14,FALSE),"")</f>
        <v>224.4</v>
      </c>
      <c r="S2098" s="5">
        <f t="shared" si="461"/>
        <v>1.4740740740740741</v>
      </c>
      <c r="T2098" s="1734">
        <f t="shared" si="459"/>
        <v>36.753305094881071</v>
      </c>
      <c r="U2098" s="1734">
        <f t="shared" si="457"/>
        <v>35.294917635588902</v>
      </c>
      <c r="V2098" s="1734">
        <f t="shared" si="458"/>
        <v>7.9313848859249383</v>
      </c>
      <c r="W2098" s="2049">
        <f t="shared" si="463"/>
        <v>1.0413200414391004</v>
      </c>
      <c r="X2098" s="1987"/>
      <c r="Y2098" s="1988"/>
      <c r="AA2098" s="1990"/>
      <c r="AB2098" s="1991"/>
    </row>
    <row r="2099" spans="1:28" ht="16" thickBot="1" x14ac:dyDescent="0.25">
      <c r="A2099" s="2500">
        <f>WEEKNUM(C2099,1)</f>
        <v>38</v>
      </c>
      <c r="B2099" s="2501"/>
      <c r="C2099" s="2050">
        <v>45187</v>
      </c>
      <c r="D2099" s="1843">
        <v>142</v>
      </c>
      <c r="E2099" s="2322" t="s">
        <v>40</v>
      </c>
      <c r="F2099" s="2199" t="s">
        <v>323</v>
      </c>
      <c r="G2099" s="2052">
        <v>3.6944444444444446E-2</v>
      </c>
      <c r="H2099" s="2053">
        <v>8.7100000000000009</v>
      </c>
      <c r="I2099" s="2054">
        <f t="shared" si="460"/>
        <v>4.241612450567674E-3</v>
      </c>
      <c r="J2099" s="2055">
        <v>124</v>
      </c>
      <c r="K2099" s="2056">
        <v>49</v>
      </c>
      <c r="L2099" s="2057">
        <v>193</v>
      </c>
      <c r="M2099" s="2055">
        <v>18</v>
      </c>
      <c r="N2099" s="1852">
        <f t="shared" si="462"/>
        <v>1.0556677005329267</v>
      </c>
      <c r="O2099" s="2058" t="s">
        <v>340</v>
      </c>
      <c r="P2099" s="1854">
        <f>IFERROR(VLOOKUP(F2099,[1]Trainingsarten!$A$9:$N$84,12,FALSE),"")</f>
        <v>205</v>
      </c>
      <c r="Q2099" s="1855" t="s">
        <v>14</v>
      </c>
      <c r="R2099" s="2059">
        <f>IFERROR(VLOOKUP(F2099,[1]Trainingsarten!$A$9:$N$84,14,FALSE),"")</f>
        <v>224.4</v>
      </c>
      <c r="S2099" s="1856">
        <f t="shared" si="461"/>
        <v>1.5564516129032258</v>
      </c>
      <c r="T2099" s="1843">
        <f t="shared" si="459"/>
        <v>38.502832938469489</v>
      </c>
      <c r="U2099" s="1843">
        <f t="shared" si="457"/>
        <v>35.62122912045583</v>
      </c>
      <c r="V2099" s="1843">
        <f t="shared" si="458"/>
        <v>-1.4583874592921688</v>
      </c>
      <c r="W2099" s="2042">
        <f t="shared" si="463"/>
        <v>1.0808956874640485</v>
      </c>
      <c r="X2099" s="1987"/>
      <c r="Y2099" s="1988"/>
      <c r="AA2099" s="1990"/>
      <c r="AB2099" s="1991"/>
    </row>
    <row r="2100" spans="1:28" ht="16" thickBot="1" x14ac:dyDescent="0.25">
      <c r="A2100" s="2170" t="s">
        <v>26</v>
      </c>
      <c r="B2100" s="2171">
        <f>SUM(H2099:H2105)</f>
        <v>44.087000000000003</v>
      </c>
      <c r="C2100" s="2060">
        <v>45188</v>
      </c>
      <c r="D2100" s="1989"/>
      <c r="E2100" s="2335"/>
      <c r="F2100" s="2199"/>
      <c r="G2100" s="2061"/>
      <c r="H2100" s="2062" t="str">
        <f>IFERROR(VLOOKUP(F2100,[1]Trainingsarten!$A$9:$K$84,10,FALSE),"")</f>
        <v/>
      </c>
      <c r="I2100" s="2063" t="str">
        <f t="shared" si="460"/>
        <v/>
      </c>
      <c r="J2100" s="2064"/>
      <c r="K2100" s="2065" t="str">
        <f>IFERROR(VLOOKUP(F2100,[1]Trainingsarten!$A$9:$K$84,11,FALSE),"0")</f>
        <v>0</v>
      </c>
      <c r="L2100" s="2066"/>
      <c r="M2100" s="2064"/>
      <c r="N2100" s="1919" t="str">
        <f t="shared" si="462"/>
        <v/>
      </c>
      <c r="O2100" s="2067"/>
      <c r="P2100" s="2068" t="str">
        <f>IFERROR(VLOOKUP(F2100,[1]Trainingsarten!$A$9:$N$84,12,FALSE),"")</f>
        <v/>
      </c>
      <c r="Q2100" s="2069" t="s">
        <v>14</v>
      </c>
      <c r="R2100" s="2070" t="str">
        <f>IFERROR(VLOOKUP(F2100,[1]Trainingsarten!$A$9:$N$84,14,FALSE),"")</f>
        <v/>
      </c>
      <c r="S2100" s="1991" t="str">
        <f t="shared" si="461"/>
        <v/>
      </c>
      <c r="T2100" s="1989">
        <f t="shared" si="459"/>
        <v>33.002428232973848</v>
      </c>
      <c r="U2100" s="1989">
        <f t="shared" si="457"/>
        <v>34.773104617587833</v>
      </c>
      <c r="V2100" s="1989">
        <f t="shared" si="458"/>
        <v>-2.8816038180136587</v>
      </c>
      <c r="W2100" s="2071">
        <f t="shared" si="463"/>
        <v>0.9490791402123353</v>
      </c>
      <c r="X2100" s="1987"/>
      <c r="Y2100" s="1988"/>
      <c r="AA2100" s="1990"/>
      <c r="AB2100" s="1991"/>
    </row>
    <row r="2101" spans="1:28" x14ac:dyDescent="0.2">
      <c r="A2101" s="2173" t="s">
        <v>9</v>
      </c>
      <c r="B2101" s="2174">
        <f>SUM(K2099:K2105)</f>
        <v>299</v>
      </c>
      <c r="C2101" s="2060">
        <v>45189</v>
      </c>
      <c r="D2101" s="1989">
        <v>143</v>
      </c>
      <c r="E2101" s="2335" t="s">
        <v>40</v>
      </c>
      <c r="F2101" s="2196" t="s">
        <v>332</v>
      </c>
      <c r="G2101" s="2061">
        <v>4.2847222222222224E-2</v>
      </c>
      <c r="H2101" s="2062">
        <v>11.106999999999999</v>
      </c>
      <c r="I2101" s="2063">
        <f t="shared" si="460"/>
        <v>3.8576773406160283E-3</v>
      </c>
      <c r="J2101" s="2064">
        <v>140</v>
      </c>
      <c r="K2101" s="2065">
        <v>82</v>
      </c>
      <c r="L2101" s="2066">
        <v>212</v>
      </c>
      <c r="M2101" s="2064">
        <v>20</v>
      </c>
      <c r="N2101" s="1919">
        <f t="shared" si="462"/>
        <v>1.0546314076506815</v>
      </c>
      <c r="O2101" s="2067" t="s">
        <v>311</v>
      </c>
      <c r="P2101" s="2068">
        <f>IFERROR(VLOOKUP(F2101,[1]Trainingsarten!$A$9:$N$84,12,FALSE),"")</f>
        <v>268.75</v>
      </c>
      <c r="Q2101" s="2069" t="s">
        <v>14</v>
      </c>
      <c r="R2101" s="2070">
        <f>IFERROR(VLOOKUP(F2101,[1]Trainingsarten!$A$9:$N$84,14,FALSE),"")</f>
        <v>293.25</v>
      </c>
      <c r="S2101" s="1991">
        <f t="shared" si="461"/>
        <v>1.5142857142857142</v>
      </c>
      <c r="T2101" s="1989">
        <f t="shared" si="459"/>
        <v>40.002081342549012</v>
      </c>
      <c r="U2101" s="1989">
        <f t="shared" si="457"/>
        <v>35.897554507645268</v>
      </c>
      <c r="V2101" s="1989">
        <f t="shared" si="458"/>
        <v>1.770676384613985</v>
      </c>
      <c r="W2101" s="2071">
        <f t="shared" si="463"/>
        <v>1.114340012605304</v>
      </c>
      <c r="X2101" s="1987"/>
      <c r="Y2101" s="1988"/>
      <c r="AA2101" s="1990"/>
      <c r="AB2101" s="1991"/>
    </row>
    <row r="2102" spans="1:28" x14ac:dyDescent="0.2">
      <c r="A2102" s="2173" t="s">
        <v>27</v>
      </c>
      <c r="B2102" s="2175">
        <f>AVERAGE(W2099:W2105)</f>
        <v>1.0539375337654657</v>
      </c>
      <c r="C2102" s="2060">
        <v>45190</v>
      </c>
      <c r="D2102" s="1989">
        <v>144</v>
      </c>
      <c r="E2102" s="2335" t="s">
        <v>40</v>
      </c>
      <c r="F2102" s="2197" t="s">
        <v>323</v>
      </c>
      <c r="G2102" s="2061">
        <v>3.2986111111111112E-2</v>
      </c>
      <c r="H2102" s="2062">
        <v>8.4600000000000009</v>
      </c>
      <c r="I2102" s="2063">
        <f t="shared" si="460"/>
        <v>3.8990675072235353E-3</v>
      </c>
      <c r="J2102" s="2064">
        <v>127</v>
      </c>
      <c r="K2102" s="2065">
        <v>54</v>
      </c>
      <c r="L2102" s="2066">
        <v>212</v>
      </c>
      <c r="M2102" s="2064">
        <v>22</v>
      </c>
      <c r="N2102" s="1919">
        <f t="shared" si="462"/>
        <v>1.0659468614374932</v>
      </c>
      <c r="O2102" s="2067" t="s">
        <v>344</v>
      </c>
      <c r="P2102" s="2068">
        <f>IFERROR(VLOOKUP(F2102,[1]Trainingsarten!$A$9:$N$84,12,FALSE),"")</f>
        <v>205</v>
      </c>
      <c r="Q2102" s="2069" t="s">
        <v>14</v>
      </c>
      <c r="R2102" s="2070">
        <f>IFERROR(VLOOKUP(F2102,[1]Trainingsarten!$A$9:$N$84,14,FALSE),"")</f>
        <v>224.4</v>
      </c>
      <c r="S2102" s="1991">
        <f t="shared" si="461"/>
        <v>1.6692913385826771</v>
      </c>
      <c r="T2102" s="1989">
        <f t="shared" si="459"/>
        <v>42.001784007899154</v>
      </c>
      <c r="U2102" s="1989">
        <f t="shared" si="457"/>
        <v>36.328565114606093</v>
      </c>
      <c r="V2102" s="1989">
        <f t="shared" si="458"/>
        <v>-4.1045268349037443</v>
      </c>
      <c r="W2102" s="2071">
        <f t="shared" si="463"/>
        <v>1.1561641335240107</v>
      </c>
      <c r="X2102" s="1987"/>
      <c r="Y2102" s="1988"/>
      <c r="AA2102" s="1990"/>
      <c r="AB2102" s="1991"/>
    </row>
    <row r="2103" spans="1:28" x14ac:dyDescent="0.2">
      <c r="A2103" s="2173" t="s">
        <v>336</v>
      </c>
      <c r="B2103" s="2176">
        <f>IFERROR(AVERAGE(N2099:N2105),"")</f>
        <v>1.0587486565403672</v>
      </c>
      <c r="C2103" s="2060">
        <v>45191</v>
      </c>
      <c r="D2103" s="1989"/>
      <c r="E2103" s="2335"/>
      <c r="F2103" s="2197"/>
      <c r="G2103" s="2061"/>
      <c r="H2103" s="2062" t="str">
        <f>IFERROR(VLOOKUP(F2103,[1]Trainingsarten!$A$9:$K$84,10,FALSE),"")</f>
        <v/>
      </c>
      <c r="I2103" s="2063" t="str">
        <f t="shared" si="460"/>
        <v/>
      </c>
      <c r="J2103" s="2064"/>
      <c r="K2103" s="2065" t="str">
        <f>IFERROR(VLOOKUP(F2103,[1]Trainingsarten!$A$9:$K$84,11,FALSE),"0")</f>
        <v>0</v>
      </c>
      <c r="L2103" s="2066"/>
      <c r="M2103" s="2064"/>
      <c r="N2103" s="1919" t="str">
        <f t="shared" si="462"/>
        <v/>
      </c>
      <c r="O2103" s="2067"/>
      <c r="P2103" s="2068" t="str">
        <f>IFERROR(VLOOKUP(F2103,[1]Trainingsarten!$A$9:$N$84,12,FALSE),"")</f>
        <v/>
      </c>
      <c r="Q2103" s="2069" t="s">
        <v>14</v>
      </c>
      <c r="R2103" s="2070" t="str">
        <f>IFERROR(VLOOKUP(F2103,[1]Trainingsarten!$A$9:$N$84,14,FALSE),"")</f>
        <v/>
      </c>
      <c r="S2103" s="1991" t="str">
        <f t="shared" si="461"/>
        <v/>
      </c>
      <c r="T2103" s="1989">
        <f t="shared" si="459"/>
        <v>36.001529149627849</v>
      </c>
      <c r="U2103" s="1989">
        <f t="shared" si="457"/>
        <v>35.463599278544045</v>
      </c>
      <c r="V2103" s="1989">
        <f t="shared" si="458"/>
        <v>-5.6732188932930612</v>
      </c>
      <c r="W2103" s="2071">
        <f t="shared" si="463"/>
        <v>1.0151685074844972</v>
      </c>
      <c r="X2103" s="1987"/>
      <c r="Y2103" s="1988"/>
      <c r="AA2103" s="1990"/>
      <c r="AB2103" s="1991"/>
    </row>
    <row r="2104" spans="1:28" x14ac:dyDescent="0.2">
      <c r="A2104" s="2173" t="s">
        <v>337</v>
      </c>
      <c r="B2104" s="2175">
        <f>IFERROR(AVERAGE(S2099:S2105),"")</f>
        <v>1.5800095552572058</v>
      </c>
      <c r="C2104" s="2060">
        <v>45192</v>
      </c>
      <c r="D2104" s="1989"/>
      <c r="E2104" s="2335"/>
      <c r="F2104" s="2197"/>
      <c r="G2104" s="2061"/>
      <c r="H2104" s="2062" t="str">
        <f>IFERROR(VLOOKUP(F2104,[1]Trainingsarten!$A$9:$K$84,10,FALSE),"")</f>
        <v/>
      </c>
      <c r="I2104" s="2063" t="str">
        <f t="shared" si="460"/>
        <v/>
      </c>
      <c r="J2104" s="2064"/>
      <c r="K2104" s="2065" t="str">
        <f>IFERROR(VLOOKUP(F2104,[1]Trainingsarten!$A$9:$K$84,11,FALSE),"0")</f>
        <v>0</v>
      </c>
      <c r="L2104" s="2066"/>
      <c r="M2104" s="2064"/>
      <c r="N2104" s="1919" t="str">
        <f t="shared" si="462"/>
        <v/>
      </c>
      <c r="O2104" s="2067"/>
      <c r="P2104" s="2068" t="str">
        <f>IFERROR(VLOOKUP(F2104,[1]Trainingsarten!$A$9:$N$84,12,FALSE),"")</f>
        <v/>
      </c>
      <c r="Q2104" s="2069" t="s">
        <v>14</v>
      </c>
      <c r="R2104" s="2070" t="str">
        <f>IFERROR(VLOOKUP(F2104,[1]Trainingsarten!$A$9:$N$84,14,FALSE),"")</f>
        <v/>
      </c>
      <c r="S2104" s="1991" t="str">
        <f t="shared" si="461"/>
        <v/>
      </c>
      <c r="T2104" s="1989">
        <f t="shared" si="459"/>
        <v>30.858453556823871</v>
      </c>
      <c r="U2104" s="1989">
        <f t="shared" si="457"/>
        <v>34.619227867150137</v>
      </c>
      <c r="V2104" s="1989">
        <f t="shared" si="458"/>
        <v>-0.5379298710838043</v>
      </c>
      <c r="W2104" s="2071">
        <f t="shared" si="463"/>
        <v>0.89136746998638783</v>
      </c>
      <c r="X2104" s="1987"/>
      <c r="Y2104" s="1988"/>
      <c r="AA2104" s="1990"/>
      <c r="AB2104" s="1991"/>
    </row>
    <row r="2105" spans="1:28" ht="16" thickBot="1" x14ac:dyDescent="0.25">
      <c r="A2105" s="2177" t="s">
        <v>11</v>
      </c>
      <c r="B2105" s="2178">
        <f>IFERROR(SUM(M2099:M2105),"")</f>
        <v>723</v>
      </c>
      <c r="C2105" s="2160">
        <v>45193</v>
      </c>
      <c r="D2105" s="1734">
        <v>145</v>
      </c>
      <c r="E2105" s="2317" t="s">
        <v>40</v>
      </c>
      <c r="F2105" s="2197" t="s">
        <v>299</v>
      </c>
      <c r="G2105" s="2161">
        <v>9.043981481481482E-2</v>
      </c>
      <c r="H2105" s="2162">
        <v>15.81</v>
      </c>
      <c r="I2105" s="2163">
        <f t="shared" si="460"/>
        <v>5.7204183943589384E-3</v>
      </c>
      <c r="J2105" s="1024">
        <v>137</v>
      </c>
      <c r="K2105" s="2164">
        <v>114</v>
      </c>
      <c r="L2105" s="1028">
        <v>169</v>
      </c>
      <c r="M2105" s="1024">
        <v>663</v>
      </c>
      <c r="N2105" s="2165"/>
      <c r="O2105" s="2166" t="s">
        <v>346</v>
      </c>
      <c r="P2105" s="2167" t="str">
        <f>IFERROR(VLOOKUP(F2105,[1]Trainingsarten!$A$9:$N$84,12,FALSE),"")</f>
        <v/>
      </c>
      <c r="Q2105" s="2168" t="s">
        <v>14</v>
      </c>
      <c r="R2105" s="2169" t="str">
        <f>IFERROR(VLOOKUP(F2105,[1]Trainingsarten!$A$9:$N$84,14,FALSE),"")</f>
        <v/>
      </c>
      <c r="S2105" s="5"/>
      <c r="T2105" s="1734">
        <f t="shared" si="459"/>
        <v>42.73581733442046</v>
      </c>
      <c r="U2105" s="1734">
        <f t="shared" si="457"/>
        <v>36.509246251265608</v>
      </c>
      <c r="V2105" s="1734">
        <f t="shared" si="458"/>
        <v>3.7607743103262656</v>
      </c>
      <c r="W2105" s="2049">
        <f t="shared" si="463"/>
        <v>1.1705477850816766</v>
      </c>
      <c r="X2105" s="1987"/>
      <c r="Y2105" s="1988"/>
      <c r="AA2105" s="1990"/>
      <c r="AB2105" s="1991"/>
    </row>
    <row r="2106" spans="1:28" ht="16" thickBot="1" x14ac:dyDescent="0.25">
      <c r="A2106" s="2500">
        <f>WEEKNUM(C2106,1)</f>
        <v>39</v>
      </c>
      <c r="B2106" s="2501"/>
      <c r="C2106" s="2050">
        <v>45194</v>
      </c>
      <c r="D2106" s="1843">
        <v>146</v>
      </c>
      <c r="E2106" s="2322" t="s">
        <v>40</v>
      </c>
      <c r="F2106" s="2197" t="s">
        <v>323</v>
      </c>
      <c r="G2106" s="2052">
        <v>2.5266203703703704E-2</v>
      </c>
      <c r="H2106" s="2053">
        <v>5.84</v>
      </c>
      <c r="I2106" s="2054">
        <f t="shared" si="460"/>
        <v>4.3264047437848807E-3</v>
      </c>
      <c r="J2106" s="2055">
        <v>118</v>
      </c>
      <c r="K2106" s="2065">
        <v>32</v>
      </c>
      <c r="L2106" s="2057">
        <v>188</v>
      </c>
      <c r="M2106" s="2055">
        <v>14</v>
      </c>
      <c r="N2106" s="1852">
        <f t="shared" si="462"/>
        <v>1.0488754855857698</v>
      </c>
      <c r="O2106" s="2058" t="s">
        <v>340</v>
      </c>
      <c r="P2106" s="1854">
        <f>IFERROR(VLOOKUP(F2106,[1]Trainingsarten!$A$9:$N$84,12,FALSE),"")</f>
        <v>205</v>
      </c>
      <c r="Q2106" s="1855" t="s">
        <v>14</v>
      </c>
      <c r="R2106" s="2059">
        <f>IFERROR(VLOOKUP(F2106,[1]Trainingsarten!$A$9:$N$84,14,FALSE),"")</f>
        <v>224.4</v>
      </c>
      <c r="S2106" s="1856">
        <f t="shared" si="461"/>
        <v>1.5932203389830508</v>
      </c>
      <c r="T2106" s="1843">
        <f t="shared" si="459"/>
        <v>41.202129143788966</v>
      </c>
      <c r="U2106" s="1843">
        <f t="shared" ref="U2106:U2169" si="464">U2105+(K2106-U2105)/42</f>
        <v>36.401883245283095</v>
      </c>
      <c r="V2106" s="1843">
        <f t="shared" ref="V2106:V2169" si="465">U2105-T2105</f>
        <v>-6.2265710831548517</v>
      </c>
      <c r="W2106" s="2042">
        <f t="shared" si="463"/>
        <v>1.1318680647965618</v>
      </c>
      <c r="X2106" s="1987"/>
      <c r="Y2106" s="1988"/>
      <c r="AA2106" s="1990"/>
      <c r="AB2106" s="1991"/>
    </row>
    <row r="2107" spans="1:28" x14ac:dyDescent="0.2">
      <c r="A2107" s="2170" t="s">
        <v>26</v>
      </c>
      <c r="B2107" s="2171">
        <f>SUM(H2106:H2112)</f>
        <v>16.899999999999999</v>
      </c>
      <c r="C2107" s="2060">
        <v>45195</v>
      </c>
      <c r="D2107" s="1989"/>
      <c r="E2107" s="2335"/>
      <c r="F2107" s="2197"/>
      <c r="G2107" s="2061"/>
      <c r="H2107" s="2062" t="str">
        <f>IFERROR(VLOOKUP(F2107,[1]Trainingsarten!$A$9:$K$84,10,FALSE),"")</f>
        <v/>
      </c>
      <c r="I2107" s="2063" t="str">
        <f t="shared" si="460"/>
        <v/>
      </c>
      <c r="J2107" s="2064"/>
      <c r="K2107" s="2065" t="str">
        <f>IFERROR(VLOOKUP(F2107,[1]Trainingsarten!$A$9:$K$84,11,FALSE),"0")</f>
        <v>0</v>
      </c>
      <c r="L2107" s="2066"/>
      <c r="M2107" s="2064"/>
      <c r="N2107" s="1919" t="str">
        <f t="shared" si="462"/>
        <v/>
      </c>
      <c r="O2107" s="2067"/>
      <c r="P2107" s="2068" t="str">
        <f>IFERROR(VLOOKUP(F2107,[1]Trainingsarten!$A$9:$N$84,12,FALSE),"")</f>
        <v/>
      </c>
      <c r="Q2107" s="2069" t="s">
        <v>14</v>
      </c>
      <c r="R2107" s="2070" t="str">
        <f>IFERROR(VLOOKUP(F2107,[1]Trainingsarten!$A$9:$N$84,14,FALSE),"")</f>
        <v/>
      </c>
      <c r="S2107" s="1991" t="str">
        <f t="shared" si="461"/>
        <v/>
      </c>
      <c r="T2107" s="1989">
        <f t="shared" ref="T2107:T2170" si="466">T2106+(K2107-T2106)/7</f>
        <v>35.316110694676254</v>
      </c>
      <c r="U2107" s="1989">
        <f t="shared" si="464"/>
        <v>35.535171739443022</v>
      </c>
      <c r="V2107" s="1989">
        <f t="shared" si="465"/>
        <v>-4.8002458985058709</v>
      </c>
      <c r="W2107" s="2071">
        <f t="shared" si="463"/>
        <v>0.99383537396771282</v>
      </c>
      <c r="X2107" s="1987"/>
      <c r="Y2107" s="1988"/>
      <c r="AA2107" s="1990"/>
      <c r="AB2107" s="1991"/>
    </row>
    <row r="2108" spans="1:28" x14ac:dyDescent="0.2">
      <c r="A2108" s="2173" t="s">
        <v>9</v>
      </c>
      <c r="B2108" s="2174">
        <f>SUM(K2106:K2112)</f>
        <v>94</v>
      </c>
      <c r="C2108" s="2060">
        <v>45196</v>
      </c>
      <c r="D2108" s="1989">
        <v>147</v>
      </c>
      <c r="E2108" s="2335" t="s">
        <v>40</v>
      </c>
      <c r="F2108" s="2197" t="s">
        <v>323</v>
      </c>
      <c r="G2108" s="2061">
        <v>2.8912037037037038E-2</v>
      </c>
      <c r="H2108" s="2062">
        <v>6.84</v>
      </c>
      <c r="I2108" s="2063">
        <f t="shared" si="460"/>
        <v>4.2269059995668186E-3</v>
      </c>
      <c r="J2108" s="2064">
        <v>122</v>
      </c>
      <c r="K2108" s="2065">
        <v>39</v>
      </c>
      <c r="L2108" s="2066">
        <v>194</v>
      </c>
      <c r="M2108" s="2064">
        <v>19</v>
      </c>
      <c r="N2108" s="1919">
        <f t="shared" si="462"/>
        <v>1.0574583224229728</v>
      </c>
      <c r="O2108" s="2067" t="s">
        <v>344</v>
      </c>
      <c r="P2108" s="2068">
        <f>IFERROR(VLOOKUP(F2108,[1]Trainingsarten!$A$9:$N$84,12,FALSE),"")</f>
        <v>205</v>
      </c>
      <c r="Q2108" s="2069" t="s">
        <v>14</v>
      </c>
      <c r="R2108" s="2070">
        <f>IFERROR(VLOOKUP(F2108,[1]Trainingsarten!$A$9:$N$84,14,FALSE),"")</f>
        <v>224.4</v>
      </c>
      <c r="S2108" s="1991">
        <f t="shared" si="461"/>
        <v>1.5901639344262295</v>
      </c>
      <c r="T2108" s="1989">
        <f t="shared" si="466"/>
        <v>35.842380595436786</v>
      </c>
      <c r="U2108" s="1989">
        <f t="shared" si="464"/>
        <v>35.617667650408663</v>
      </c>
      <c r="V2108" s="1989">
        <f t="shared" si="465"/>
        <v>0.21906104476676802</v>
      </c>
      <c r="W2108" s="2071">
        <f t="shared" si="463"/>
        <v>1.0063090303170243</v>
      </c>
      <c r="X2108" s="1987"/>
      <c r="Y2108" s="1988"/>
      <c r="AA2108" s="1990"/>
      <c r="AB2108" s="1991"/>
    </row>
    <row r="2109" spans="1:28" ht="16" thickBot="1" x14ac:dyDescent="0.25">
      <c r="A2109" s="2173" t="s">
        <v>27</v>
      </c>
      <c r="B2109" s="2175">
        <f>AVERAGE(W2106:W2112)</f>
        <v>0.8986473645432278</v>
      </c>
      <c r="C2109" s="2060">
        <v>45197</v>
      </c>
      <c r="D2109" s="1989"/>
      <c r="E2109" s="2335"/>
      <c r="F2109" s="2197"/>
      <c r="G2109" s="2061"/>
      <c r="H2109" s="2062" t="str">
        <f>IFERROR(VLOOKUP(F2109,[1]Trainingsarten!$A$9:$K$84,10,FALSE),"")</f>
        <v/>
      </c>
      <c r="I2109" s="2063" t="str">
        <f t="shared" si="460"/>
        <v/>
      </c>
      <c r="J2109" s="2064"/>
      <c r="K2109" s="2065" t="str">
        <f>IFERROR(VLOOKUP(F2109,[1]Trainingsarten!$A$9:$K$84,11,FALSE),"0")</f>
        <v>0</v>
      </c>
      <c r="L2109" s="2066"/>
      <c r="M2109" s="2064"/>
      <c r="N2109" s="1919" t="str">
        <f t="shared" si="462"/>
        <v/>
      </c>
      <c r="O2109" s="2067"/>
      <c r="P2109" s="2068" t="str">
        <f>IFERROR(VLOOKUP(F2109,[1]Trainingsarten!$A$9:$N$84,12,FALSE),"")</f>
        <v/>
      </c>
      <c r="Q2109" s="2069" t="s">
        <v>14</v>
      </c>
      <c r="R2109" s="2070" t="str">
        <f>IFERROR(VLOOKUP(F2109,[1]Trainingsarten!$A$9:$N$84,14,FALSE),"")</f>
        <v/>
      </c>
      <c r="S2109" s="1991" t="str">
        <f t="shared" si="461"/>
        <v/>
      </c>
      <c r="T2109" s="1989">
        <f t="shared" si="466"/>
        <v>30.722040510374388</v>
      </c>
      <c r="U2109" s="1989">
        <f t="shared" si="464"/>
        <v>34.769627944446555</v>
      </c>
      <c r="V2109" s="1989">
        <f t="shared" si="465"/>
        <v>-0.22471294502812356</v>
      </c>
      <c r="W2109" s="2071">
        <f t="shared" si="463"/>
        <v>0.88358841686372858</v>
      </c>
      <c r="X2109" s="1987"/>
      <c r="Y2109" s="1988"/>
      <c r="AA2109" s="1990"/>
      <c r="AB2109" s="1991"/>
    </row>
    <row r="2110" spans="1:28" x14ac:dyDescent="0.2">
      <c r="A2110" s="2173" t="s">
        <v>336</v>
      </c>
      <c r="B2110" s="2176">
        <f>IFERROR(AVERAGE(N2106:N2112),"")</f>
        <v>1.0592780421074626</v>
      </c>
      <c r="C2110" s="2060">
        <v>45198</v>
      </c>
      <c r="D2110" s="1989">
        <v>148</v>
      </c>
      <c r="E2110" s="2335" t="s">
        <v>288</v>
      </c>
      <c r="F2110" s="2204" t="s">
        <v>343</v>
      </c>
      <c r="G2110" s="2061">
        <v>1.9699074074074074E-2</v>
      </c>
      <c r="H2110" s="2062">
        <v>4.22</v>
      </c>
      <c r="I2110" s="2063">
        <f t="shared" si="460"/>
        <v>4.6680270317711074E-3</v>
      </c>
      <c r="J2110" s="2064">
        <v>128</v>
      </c>
      <c r="K2110" s="2065">
        <v>23</v>
      </c>
      <c r="L2110" s="2066">
        <v>178</v>
      </c>
      <c r="M2110" s="2064">
        <v>9</v>
      </c>
      <c r="N2110" s="1919">
        <f t="shared" si="462"/>
        <v>1.0715003183136449</v>
      </c>
      <c r="O2110" s="2067" t="s">
        <v>344</v>
      </c>
      <c r="P2110" s="2068">
        <f>IFERROR(VLOOKUP(F2110,[1]Trainingsarten!$A$9:$N$84,12,FALSE),"")</f>
        <v>205</v>
      </c>
      <c r="Q2110" s="2069" t="s">
        <v>14</v>
      </c>
      <c r="R2110" s="2070">
        <f>IFERROR(VLOOKUP(F2110,[1]Trainingsarten!$A$9:$N$84,14,FALSE),"")</f>
        <v>224.4</v>
      </c>
      <c r="S2110" s="1991">
        <f t="shared" si="461"/>
        <v>1.390625</v>
      </c>
      <c r="T2110" s="1989">
        <f t="shared" si="466"/>
        <v>29.618891866035188</v>
      </c>
      <c r="U2110" s="1989">
        <f t="shared" si="464"/>
        <v>34.48939870767402</v>
      </c>
      <c r="V2110" s="1989">
        <f t="shared" si="465"/>
        <v>4.0475874340721667</v>
      </c>
      <c r="W2110" s="2071">
        <f t="shared" si="463"/>
        <v>0.85878249479150459</v>
      </c>
      <c r="X2110" s="1987"/>
      <c r="Y2110" s="1988"/>
      <c r="AA2110" s="1990"/>
      <c r="AB2110" s="1991"/>
    </row>
    <row r="2111" spans="1:28" x14ac:dyDescent="0.2">
      <c r="A2111" s="2173" t="s">
        <v>337</v>
      </c>
      <c r="B2111" s="2175">
        <f>IFERROR(AVERAGE(S2106:S2112),"")</f>
        <v>1.5246697578030934</v>
      </c>
      <c r="C2111" s="2060">
        <v>45199</v>
      </c>
      <c r="D2111" s="1989"/>
      <c r="E2111" s="2335"/>
      <c r="F2111" s="2205"/>
      <c r="G2111" s="2061"/>
      <c r="H2111" s="2062" t="str">
        <f>IFERROR(VLOOKUP(F2111,[1]Trainingsarten!$A$9:$K$84,10,FALSE),"")</f>
        <v/>
      </c>
      <c r="I2111" s="2063" t="str">
        <f t="shared" si="460"/>
        <v/>
      </c>
      <c r="J2111" s="2064"/>
      <c r="K2111" s="2065" t="str">
        <f>IFERROR(VLOOKUP(F2111,[1]Trainingsarten!$A$9:$K$84,11,FALSE),"0")</f>
        <v>0</v>
      </c>
      <c r="L2111" s="2066"/>
      <c r="M2111" s="2064"/>
      <c r="N2111" s="1919" t="str">
        <f t="shared" si="462"/>
        <v/>
      </c>
      <c r="O2111" s="2067"/>
      <c r="P2111" s="2068" t="str">
        <f>IFERROR(VLOOKUP(F2111,[1]Trainingsarten!$A$9:$N$84,12,FALSE),"")</f>
        <v/>
      </c>
      <c r="Q2111" s="2069" t="s">
        <v>14</v>
      </c>
      <c r="R2111" s="2070" t="str">
        <f>IFERROR(VLOOKUP(F2111,[1]Trainingsarten!$A$9:$N$84,14,FALSE),"")</f>
        <v/>
      </c>
      <c r="S2111" s="1991" t="str">
        <f t="shared" si="461"/>
        <v/>
      </c>
      <c r="T2111" s="1989">
        <f t="shared" si="466"/>
        <v>25.387621599458733</v>
      </c>
      <c r="U2111" s="1989">
        <f t="shared" si="464"/>
        <v>33.668222547967495</v>
      </c>
      <c r="V2111" s="1989">
        <f t="shared" si="465"/>
        <v>4.8705068416388322</v>
      </c>
      <c r="W2111" s="2071">
        <f t="shared" si="463"/>
        <v>0.75405292225595522</v>
      </c>
      <c r="X2111" s="1987"/>
      <c r="Y2111" s="1988"/>
      <c r="AA2111" s="1990"/>
      <c r="AB2111" s="1991"/>
    </row>
    <row r="2112" spans="1:28" ht="16" thickBot="1" x14ac:dyDescent="0.25">
      <c r="A2112" s="2177" t="s">
        <v>11</v>
      </c>
      <c r="B2112" s="2178">
        <f>IFERROR(SUM(M2106:M2112),"")</f>
        <v>42</v>
      </c>
      <c r="C2112" s="2160">
        <v>45200</v>
      </c>
      <c r="D2112" s="1734"/>
      <c r="E2112" s="2317"/>
      <c r="F2112" s="2206"/>
      <c r="G2112" s="2161"/>
      <c r="H2112" s="2162" t="str">
        <f>IFERROR(VLOOKUP(F2112,[1]Trainingsarten!$A$9:$K$84,10,FALSE),"")</f>
        <v/>
      </c>
      <c r="I2112" s="2163" t="str">
        <f t="shared" si="460"/>
        <v/>
      </c>
      <c r="J2112" s="1024"/>
      <c r="K2112" s="2164" t="str">
        <f>IFERROR(VLOOKUP(F2112,[1]Trainingsarten!$A$9:$K$84,11,FALSE),"0")</f>
        <v>0</v>
      </c>
      <c r="L2112" s="1028"/>
      <c r="M2112" s="1024"/>
      <c r="N2112" s="2165" t="str">
        <f t="shared" si="462"/>
        <v/>
      </c>
      <c r="O2112" s="2166"/>
      <c r="P2112" s="2167" t="str">
        <f>IFERROR(VLOOKUP(F2112,[1]Trainingsarten!$A$9:$N$84,12,FALSE),"")</f>
        <v/>
      </c>
      <c r="Q2112" s="2168" t="s">
        <v>14</v>
      </c>
      <c r="R2112" s="2169" t="str">
        <f>IFERROR(VLOOKUP(F2112,[1]Trainingsarten!$A$9:$N$84,14,FALSE),"")</f>
        <v/>
      </c>
      <c r="S2112" s="5" t="str">
        <f t="shared" si="461"/>
        <v/>
      </c>
      <c r="T2112" s="1734">
        <f t="shared" si="466"/>
        <v>21.760818513821771</v>
      </c>
      <c r="U2112" s="1734">
        <f t="shared" si="464"/>
        <v>32.866598201587315</v>
      </c>
      <c r="V2112" s="1734">
        <f t="shared" si="465"/>
        <v>8.2806009485087628</v>
      </c>
      <c r="W2112" s="2049">
        <f t="shared" si="463"/>
        <v>0.66209524881010706</v>
      </c>
      <c r="X2112" s="1987"/>
      <c r="Y2112" s="1988"/>
      <c r="AA2112" s="1990"/>
      <c r="AB2112" s="1991"/>
    </row>
    <row r="2113" spans="1:28" ht="16" thickBot="1" x14ac:dyDescent="0.25">
      <c r="A2113" s="2500">
        <f>WEEKNUM(C2113,1)</f>
        <v>40</v>
      </c>
      <c r="B2113" s="2501"/>
      <c r="C2113" s="2050">
        <v>45201</v>
      </c>
      <c r="D2113" s="1843">
        <v>149</v>
      </c>
      <c r="E2113" s="2322" t="s">
        <v>288</v>
      </c>
      <c r="F2113" s="2205" t="s">
        <v>283</v>
      </c>
      <c r="G2113" s="2052">
        <v>4.4618055555555557E-2</v>
      </c>
      <c r="H2113" s="2062">
        <v>10.81</v>
      </c>
      <c r="I2113" s="2054">
        <f t="shared" si="460"/>
        <v>4.1274796998663791E-3</v>
      </c>
      <c r="J2113" s="2055">
        <v>133</v>
      </c>
      <c r="K2113" s="2065">
        <v>66</v>
      </c>
      <c r="L2113" s="2057">
        <v>202</v>
      </c>
      <c r="M2113" s="2055">
        <v>35</v>
      </c>
      <c r="N2113" s="1852">
        <f t="shared" si="462"/>
        <v>1.0751653388929543</v>
      </c>
      <c r="O2113" s="2058" t="s">
        <v>344</v>
      </c>
      <c r="P2113" s="1854">
        <f>IFERROR(VLOOKUP(F2113,[1]Trainingsarten!$A$9:$N$84,12,FALSE),"")</f>
        <v>205</v>
      </c>
      <c r="Q2113" s="1855" t="s">
        <v>14</v>
      </c>
      <c r="R2113" s="2059">
        <f>IFERROR(VLOOKUP(F2113,[1]Trainingsarten!$A$9:$N$84,14,FALSE),"")</f>
        <v>224.4</v>
      </c>
      <c r="S2113" s="1856">
        <f t="shared" si="461"/>
        <v>1.518796992481203</v>
      </c>
      <c r="T2113" s="1843">
        <f t="shared" si="466"/>
        <v>28.080701583275804</v>
      </c>
      <c r="U2113" s="1843">
        <f t="shared" si="464"/>
        <v>33.655488720597141</v>
      </c>
      <c r="V2113" s="1843">
        <f t="shared" si="465"/>
        <v>11.105779687765544</v>
      </c>
      <c r="W2113" s="2042">
        <f t="shared" si="463"/>
        <v>0.83435726684576206</v>
      </c>
      <c r="X2113" s="1987"/>
      <c r="Y2113" s="1988"/>
      <c r="AA2113" s="1990"/>
      <c r="AB2113" s="1991"/>
    </row>
    <row r="2114" spans="1:28" x14ac:dyDescent="0.2">
      <c r="A2114" s="2170" t="s">
        <v>26</v>
      </c>
      <c r="B2114" s="2171">
        <f>SUM(H2113:H2119)</f>
        <v>34.159999999999997</v>
      </c>
      <c r="C2114" s="2060">
        <v>45202</v>
      </c>
      <c r="D2114" s="1989">
        <v>150</v>
      </c>
      <c r="E2114" s="2335" t="s">
        <v>288</v>
      </c>
      <c r="F2114" s="2205" t="s">
        <v>283</v>
      </c>
      <c r="G2114" s="2061">
        <v>4.1354166666666664E-2</v>
      </c>
      <c r="H2114" s="2062">
        <v>10.119999999999999</v>
      </c>
      <c r="I2114" s="2063">
        <f t="shared" si="460"/>
        <v>4.0863801054018449E-3</v>
      </c>
      <c r="J2114" s="2064">
        <v>126</v>
      </c>
      <c r="K2114" s="2065">
        <v>61</v>
      </c>
      <c r="L2114" s="2066">
        <v>203</v>
      </c>
      <c r="M2114" s="2064">
        <v>28</v>
      </c>
      <c r="N2114" s="1919">
        <f t="shared" si="462"/>
        <v>1.0697289245472246</v>
      </c>
      <c r="O2114" s="2067" t="s">
        <v>344</v>
      </c>
      <c r="P2114" s="2068">
        <f>IFERROR(VLOOKUP(F2114,[1]Trainingsarten!$A$9:$N$84,12,FALSE),"")</f>
        <v>205</v>
      </c>
      <c r="Q2114" s="2069" t="s">
        <v>14</v>
      </c>
      <c r="R2114" s="2070">
        <f>IFERROR(VLOOKUP(F2114,[1]Trainingsarten!$A$9:$N$84,14,FALSE),"")</f>
        <v>224.4</v>
      </c>
      <c r="S2114" s="1991">
        <f t="shared" si="461"/>
        <v>1.6111111111111112</v>
      </c>
      <c r="T2114" s="1989">
        <f t="shared" si="466"/>
        <v>32.78345849995069</v>
      </c>
      <c r="U2114" s="1989">
        <f t="shared" si="464"/>
        <v>34.306548512963879</v>
      </c>
      <c r="V2114" s="1989">
        <f t="shared" si="465"/>
        <v>5.5747871373213371</v>
      </c>
      <c r="W2114" s="2071">
        <f t="shared" si="463"/>
        <v>0.95560351947274325</v>
      </c>
      <c r="X2114" s="1987"/>
      <c r="Y2114" s="1988"/>
      <c r="AA2114" s="1990"/>
      <c r="AB2114" s="1991"/>
    </row>
    <row r="2115" spans="1:28" x14ac:dyDescent="0.2">
      <c r="A2115" s="2173" t="s">
        <v>9</v>
      </c>
      <c r="B2115" s="2174">
        <f>SUM(K2113:K2119)</f>
        <v>215</v>
      </c>
      <c r="C2115" s="2060">
        <v>45203</v>
      </c>
      <c r="D2115" s="1989"/>
      <c r="E2115" s="2335"/>
      <c r="F2115" s="2206"/>
      <c r="G2115" s="2061"/>
      <c r="H2115" s="2062" t="str">
        <f>IFERROR(VLOOKUP(F2115,[1]Trainingsarten!$A$9:$K$84,10,FALSE),"")</f>
        <v/>
      </c>
      <c r="I2115" s="2063" t="str">
        <f t="shared" si="460"/>
        <v/>
      </c>
      <c r="J2115" s="2064"/>
      <c r="K2115" s="2065" t="str">
        <f>IFERROR(VLOOKUP(F2115,[1]Trainingsarten!$A$9:$K$84,11,FALSE),"0")</f>
        <v>0</v>
      </c>
      <c r="L2115" s="2066"/>
      <c r="M2115" s="2064"/>
      <c r="N2115" s="1919" t="str">
        <f t="shared" si="462"/>
        <v/>
      </c>
      <c r="O2115" s="2067"/>
      <c r="P2115" s="2068" t="str">
        <f>IFERROR(VLOOKUP(F2115,[1]Trainingsarten!$A$9:$N$84,12,FALSE),"")</f>
        <v/>
      </c>
      <c r="Q2115" s="2069" t="s">
        <v>14</v>
      </c>
      <c r="R2115" s="2070" t="str">
        <f>IFERROR(VLOOKUP(F2115,[1]Trainingsarten!$A$9:$N$84,14,FALSE),"")</f>
        <v/>
      </c>
      <c r="S2115" s="1991" t="str">
        <f t="shared" si="461"/>
        <v/>
      </c>
      <c r="T2115" s="1989">
        <f t="shared" si="466"/>
        <v>28.100107285672021</v>
      </c>
      <c r="U2115" s="1989">
        <f t="shared" si="464"/>
        <v>33.489725929321878</v>
      </c>
      <c r="V2115" s="1989">
        <f t="shared" si="465"/>
        <v>1.5230900130131886</v>
      </c>
      <c r="W2115" s="2071">
        <f t="shared" si="463"/>
        <v>0.83906650490289669</v>
      </c>
      <c r="X2115" s="1987"/>
      <c r="Y2115" s="1988"/>
      <c r="AA2115" s="1990"/>
      <c r="AB2115" s="1991"/>
    </row>
    <row r="2116" spans="1:28" x14ac:dyDescent="0.2">
      <c r="A2116" s="2173" t="s">
        <v>27</v>
      </c>
      <c r="B2116" s="2175">
        <f>AVERAGE(W2113:W2119)</f>
        <v>0.85085513503087851</v>
      </c>
      <c r="C2116" s="2060">
        <v>45204</v>
      </c>
      <c r="D2116" s="1989">
        <v>151</v>
      </c>
      <c r="E2116" s="2335" t="s">
        <v>288</v>
      </c>
      <c r="F2116" s="2205" t="s">
        <v>345</v>
      </c>
      <c r="G2116" s="2061">
        <v>3.3541666666666664E-2</v>
      </c>
      <c r="H2116" s="2062">
        <v>8.23</v>
      </c>
      <c r="I2116" s="2063">
        <f t="shared" si="460"/>
        <v>4.0755366545159981E-3</v>
      </c>
      <c r="J2116" s="2064">
        <v>124</v>
      </c>
      <c r="K2116" s="2065">
        <v>48</v>
      </c>
      <c r="L2116" s="2066">
        <v>202</v>
      </c>
      <c r="M2116" s="2064">
        <v>20</v>
      </c>
      <c r="N2116" s="1919">
        <f t="shared" si="462"/>
        <v>1.0616347182677137</v>
      </c>
      <c r="O2116" s="2067" t="s">
        <v>340</v>
      </c>
      <c r="P2116" s="2068">
        <f>IFERROR(VLOOKUP(F2116,[1]Trainingsarten!$A$9:$N$84,12,FALSE),"")</f>
        <v>205</v>
      </c>
      <c r="Q2116" s="2069" t="s">
        <v>14</v>
      </c>
      <c r="R2116" s="2070">
        <f>IFERROR(VLOOKUP(F2116,[1]Trainingsarten!$A$9:$N$84,14,FALSE),"")</f>
        <v>224.4</v>
      </c>
      <c r="S2116" s="1991">
        <f t="shared" si="461"/>
        <v>1.6290322580645162</v>
      </c>
      <c r="T2116" s="1989">
        <f t="shared" si="466"/>
        <v>30.94294910200459</v>
      </c>
      <c r="U2116" s="1989">
        <f t="shared" si="464"/>
        <v>33.835208645290408</v>
      </c>
      <c r="V2116" s="1989">
        <f t="shared" si="465"/>
        <v>5.3896186436498574</v>
      </c>
      <c r="W2116" s="2071">
        <f t="shared" si="463"/>
        <v>0.91451923428028281</v>
      </c>
      <c r="X2116" s="1987"/>
      <c r="Y2116" s="1988"/>
      <c r="AA2116" s="1990"/>
      <c r="AB2116" s="1991"/>
    </row>
    <row r="2117" spans="1:28" x14ac:dyDescent="0.2">
      <c r="A2117" s="2173" t="s">
        <v>336</v>
      </c>
      <c r="B2117" s="2176">
        <f>IFERROR(AVERAGE(N2113:N2119),"")</f>
        <v>1.0680897081135403</v>
      </c>
      <c r="C2117" s="2060">
        <v>45205</v>
      </c>
      <c r="D2117" s="1989"/>
      <c r="E2117" s="2335"/>
      <c r="F2117" s="2205"/>
      <c r="G2117" s="2061"/>
      <c r="H2117" s="2062" t="str">
        <f>IFERROR(VLOOKUP(F2117,[1]Trainingsarten!$A$9:$K$84,10,FALSE),"")</f>
        <v/>
      </c>
      <c r="I2117" s="2063" t="str">
        <f t="shared" si="460"/>
        <v/>
      </c>
      <c r="J2117" s="2064"/>
      <c r="K2117" s="2065" t="str">
        <f>IFERROR(VLOOKUP(F2117,[1]Trainingsarten!$A$9:$K$84,11,FALSE),"0")</f>
        <v>0</v>
      </c>
      <c r="L2117" s="2066"/>
      <c r="M2117" s="2064"/>
      <c r="N2117" s="1919" t="str">
        <f t="shared" si="462"/>
        <v/>
      </c>
      <c r="O2117" s="2067"/>
      <c r="P2117" s="2068" t="str">
        <f>IFERROR(VLOOKUP(F2117,[1]Trainingsarten!$A$9:$N$84,12,FALSE),"")</f>
        <v/>
      </c>
      <c r="Q2117" s="2069" t="s">
        <v>14</v>
      </c>
      <c r="R2117" s="2070" t="str">
        <f>IFERROR(VLOOKUP(F2117,[1]Trainingsarten!$A$9:$N$84,14,FALSE),"")</f>
        <v/>
      </c>
      <c r="S2117" s="1991" t="str">
        <f t="shared" si="461"/>
        <v/>
      </c>
      <c r="T2117" s="1989">
        <f t="shared" si="466"/>
        <v>26.522527801718219</v>
      </c>
      <c r="U2117" s="1989">
        <f t="shared" si="464"/>
        <v>33.029608439450158</v>
      </c>
      <c r="V2117" s="1989">
        <f t="shared" si="465"/>
        <v>2.8922595432858174</v>
      </c>
      <c r="W2117" s="2071">
        <f t="shared" si="463"/>
        <v>0.80299249839244347</v>
      </c>
      <c r="X2117" s="1987"/>
      <c r="Y2117" s="1988"/>
      <c r="AA2117" s="1990"/>
      <c r="AB2117" s="1991"/>
    </row>
    <row r="2118" spans="1:28" ht="16" thickBot="1" x14ac:dyDescent="0.25">
      <c r="A2118" s="2173" t="s">
        <v>337</v>
      </c>
      <c r="B2118" s="2175">
        <f>IFERROR(AVERAGE(S2113:S2119),"")</f>
        <v>1.6044057490968424</v>
      </c>
      <c r="C2118" s="2060">
        <v>45206</v>
      </c>
      <c r="D2118" s="1989">
        <v>152</v>
      </c>
      <c r="E2118" s="2335" t="s">
        <v>40</v>
      </c>
      <c r="F2118" s="2207" t="s">
        <v>347</v>
      </c>
      <c r="G2118" s="2061">
        <v>1.4918981481481483E-2</v>
      </c>
      <c r="H2118" s="2062">
        <v>5</v>
      </c>
      <c r="I2118" s="2063">
        <f t="shared" si="460"/>
        <v>2.9837962962962965E-3</v>
      </c>
      <c r="J2118" s="2064">
        <v>167</v>
      </c>
      <c r="K2118" s="2065">
        <v>40</v>
      </c>
      <c r="L2118" s="2066">
        <v>277</v>
      </c>
      <c r="M2118" s="2064">
        <v>13</v>
      </c>
      <c r="N2118" s="1919">
        <f t="shared" si="462"/>
        <v>1.0658298507462685</v>
      </c>
      <c r="O2118" s="2067" t="s">
        <v>311</v>
      </c>
      <c r="P2118" s="2068">
        <v>260</v>
      </c>
      <c r="Q2118" s="2069" t="s">
        <v>14</v>
      </c>
      <c r="R2118" s="2070">
        <v>270</v>
      </c>
      <c r="S2118" s="1991">
        <f t="shared" si="461"/>
        <v>1.658682634730539</v>
      </c>
      <c r="T2118" s="1989">
        <f t="shared" si="466"/>
        <v>28.447880972901331</v>
      </c>
      <c r="U2118" s="1989">
        <f t="shared" si="464"/>
        <v>33.195570143272775</v>
      </c>
      <c r="V2118" s="1989">
        <f t="shared" si="465"/>
        <v>6.5070806377319386</v>
      </c>
      <c r="W2118" s="2071">
        <f t="shared" si="463"/>
        <v>0.85697823083380342</v>
      </c>
      <c r="X2118" s="1987"/>
      <c r="Y2118" s="1988"/>
      <c r="AA2118" s="1990"/>
      <c r="AB2118" s="1991"/>
    </row>
    <row r="2119" spans="1:28" ht="16" thickBot="1" x14ac:dyDescent="0.25">
      <c r="A2119" s="2177" t="s">
        <v>11</v>
      </c>
      <c r="B2119" s="2178">
        <f>IFERROR(SUM(M2113:M2119),"")</f>
        <v>96</v>
      </c>
      <c r="C2119" s="2160">
        <v>45207</v>
      </c>
      <c r="D2119" s="1734"/>
      <c r="E2119" s="2317"/>
      <c r="F2119" s="2204"/>
      <c r="G2119" s="2161"/>
      <c r="H2119" s="2162" t="str">
        <f>IFERROR(VLOOKUP(F2119,[1]Trainingsarten!$A$9:$K$84,10,FALSE),"")</f>
        <v/>
      </c>
      <c r="I2119" s="2163" t="str">
        <f t="shared" si="460"/>
        <v/>
      </c>
      <c r="J2119" s="1024"/>
      <c r="K2119" s="2164" t="str">
        <f>IFERROR(VLOOKUP(F2119,[1]Trainingsarten!$A$9:$K$84,11,FALSE),"0")</f>
        <v>0</v>
      </c>
      <c r="L2119" s="1028"/>
      <c r="M2119" s="1024"/>
      <c r="N2119" s="2165" t="str">
        <f t="shared" si="462"/>
        <v/>
      </c>
      <c r="O2119" s="2166"/>
      <c r="P2119" s="2167" t="str">
        <f>IFERROR(VLOOKUP(F2119,[1]Trainingsarten!$A$9:$N$84,12,FALSE),"")</f>
        <v/>
      </c>
      <c r="Q2119" s="2168" t="s">
        <v>14</v>
      </c>
      <c r="R2119" s="2169" t="str">
        <f>IFERROR(VLOOKUP(F2119,[1]Trainingsarten!$A$9:$N$84,14,FALSE),"")</f>
        <v/>
      </c>
      <c r="S2119" s="5" t="str">
        <f t="shared" si="461"/>
        <v/>
      </c>
      <c r="T2119" s="1734">
        <f t="shared" si="466"/>
        <v>24.38389797677257</v>
      </c>
      <c r="U2119" s="1734">
        <f t="shared" si="464"/>
        <v>32.405199425575802</v>
      </c>
      <c r="V2119" s="1734">
        <f t="shared" si="465"/>
        <v>4.7476891703714443</v>
      </c>
      <c r="W2119" s="2049">
        <f t="shared" si="463"/>
        <v>0.75246869048821774</v>
      </c>
      <c r="X2119" s="1987"/>
      <c r="Y2119" s="1988"/>
      <c r="AA2119" s="1990"/>
      <c r="AB2119" s="1991"/>
    </row>
    <row r="2120" spans="1:28" ht="16" thickBot="1" x14ac:dyDescent="0.25">
      <c r="A2120" s="2500">
        <f>WEEKNUM(C2120,1)</f>
        <v>41</v>
      </c>
      <c r="B2120" s="2501"/>
      <c r="C2120" s="2050">
        <v>45208</v>
      </c>
      <c r="D2120" s="1843">
        <v>153</v>
      </c>
      <c r="E2120" s="2322" t="s">
        <v>40</v>
      </c>
      <c r="F2120" s="2205" t="s">
        <v>345</v>
      </c>
      <c r="G2120" s="2052">
        <v>2.9710648148148149E-2</v>
      </c>
      <c r="H2120" s="2053">
        <v>7.31</v>
      </c>
      <c r="I2120" s="2054">
        <f t="shared" si="460"/>
        <v>4.0643841515934547E-3</v>
      </c>
      <c r="J2120" s="2055">
        <v>120</v>
      </c>
      <c r="K2120" s="2056">
        <v>39</v>
      </c>
      <c r="L2120" s="2057">
        <v>202</v>
      </c>
      <c r="M2120" s="2055">
        <v>18</v>
      </c>
      <c r="N2120" s="1852">
        <f t="shared" si="462"/>
        <v>1.0587296077750783</v>
      </c>
      <c r="O2120" s="2058" t="s">
        <v>340</v>
      </c>
      <c r="P2120" s="1854">
        <f>IFERROR(VLOOKUP(F2120,[1]Trainingsarten!$A$9:$N$84,12,FALSE),"")</f>
        <v>205</v>
      </c>
      <c r="Q2120" s="1855" t="s">
        <v>14</v>
      </c>
      <c r="R2120" s="2059">
        <f>IFERROR(VLOOKUP(F2120,[1]Trainingsarten!$A$9:$N$84,14,FALSE),"")</f>
        <v>224.4</v>
      </c>
      <c r="S2120" s="1856">
        <f t="shared" si="461"/>
        <v>1.6833333333333333</v>
      </c>
      <c r="T2120" s="1843">
        <f t="shared" si="466"/>
        <v>26.471912551519345</v>
      </c>
      <c r="U2120" s="1843">
        <f t="shared" si="464"/>
        <v>32.562218486871615</v>
      </c>
      <c r="V2120" s="1843">
        <f t="shared" si="465"/>
        <v>8.0213014488032321</v>
      </c>
      <c r="W2120" s="2042">
        <f t="shared" si="463"/>
        <v>0.81296403567196296</v>
      </c>
      <c r="X2120" s="1987"/>
      <c r="Y2120" s="1988"/>
      <c r="AA2120" s="1990"/>
      <c r="AB2120" s="1991"/>
    </row>
    <row r="2121" spans="1:28" x14ac:dyDescent="0.2">
      <c r="A2121" s="2170" t="s">
        <v>26</v>
      </c>
      <c r="B2121" s="2171">
        <f>SUM(H2120:H2126)</f>
        <v>62.07</v>
      </c>
      <c r="C2121" s="2060">
        <v>45209</v>
      </c>
      <c r="D2121" s="1989">
        <v>154</v>
      </c>
      <c r="E2121" s="2335" t="s">
        <v>40</v>
      </c>
      <c r="F2121" s="2206" t="s">
        <v>323</v>
      </c>
      <c r="G2121" s="2061">
        <v>3.380787037037037E-2</v>
      </c>
      <c r="H2121" s="2062">
        <v>8.57</v>
      </c>
      <c r="I2121" s="2063">
        <f t="shared" si="460"/>
        <v>3.9449090280478842E-3</v>
      </c>
      <c r="J2121" s="2064">
        <v>127</v>
      </c>
      <c r="K2121" s="2065">
        <v>49</v>
      </c>
      <c r="L2121" s="2066">
        <v>209</v>
      </c>
      <c r="M2121" s="2064">
        <v>20</v>
      </c>
      <c r="N2121" s="1919">
        <f t="shared" si="462"/>
        <v>1.0632177502220519</v>
      </c>
      <c r="O2121" s="2067" t="s">
        <v>344</v>
      </c>
      <c r="P2121" s="2068">
        <f>IFERROR(VLOOKUP(F2121,[1]Trainingsarten!$A$9:$N$84,12,FALSE),"")</f>
        <v>205</v>
      </c>
      <c r="Q2121" s="2069" t="s">
        <v>14</v>
      </c>
      <c r="R2121" s="2070">
        <f>IFERROR(VLOOKUP(F2121,[1]Trainingsarten!$A$9:$N$84,14,FALSE),"")</f>
        <v>224.4</v>
      </c>
      <c r="S2121" s="1991">
        <f t="shared" si="461"/>
        <v>1.6456692913385826</v>
      </c>
      <c r="T2121" s="1989">
        <f t="shared" si="466"/>
        <v>29.690210758445154</v>
      </c>
      <c r="U2121" s="1989">
        <f t="shared" si="464"/>
        <v>32.953594237184198</v>
      </c>
      <c r="V2121" s="1989">
        <f t="shared" si="465"/>
        <v>6.0903059353522693</v>
      </c>
      <c r="W2121" s="2071">
        <f t="shared" si="463"/>
        <v>0.90097033254549497</v>
      </c>
      <c r="X2121" s="1987"/>
      <c r="Y2121" s="1988"/>
      <c r="AA2121" s="1990"/>
      <c r="AB2121" s="1991"/>
    </row>
    <row r="2122" spans="1:28" x14ac:dyDescent="0.2">
      <c r="A2122" s="2173" t="s">
        <v>9</v>
      </c>
      <c r="B2122" s="2174">
        <f>SUM(K2120:K2126)</f>
        <v>360</v>
      </c>
      <c r="C2122" s="2060">
        <v>45210</v>
      </c>
      <c r="D2122" s="1989">
        <v>155</v>
      </c>
      <c r="E2122" s="2335" t="s">
        <v>40</v>
      </c>
      <c r="F2122" s="2205" t="s">
        <v>314</v>
      </c>
      <c r="G2122" s="2061">
        <v>5.0416666666666665E-2</v>
      </c>
      <c r="H2122" s="2062">
        <v>13.22</v>
      </c>
      <c r="I2122" s="2063">
        <f t="shared" si="460"/>
        <v>3.8136661623802315E-3</v>
      </c>
      <c r="J2122" s="2064">
        <v>143</v>
      </c>
      <c r="K2122" s="2065">
        <v>90</v>
      </c>
      <c r="L2122" s="2066">
        <v>215</v>
      </c>
      <c r="M2122" s="2064">
        <v>17</v>
      </c>
      <c r="N2122" s="1919">
        <f t="shared" si="462"/>
        <v>1.0573531736175401</v>
      </c>
      <c r="O2122" s="2067" t="s">
        <v>311</v>
      </c>
      <c r="P2122" s="2068">
        <f>IFERROR(VLOOKUP(F2122,[1]Trainingsarten!$A$9:$N$84,12,FALSE),"")</f>
        <v>268.75</v>
      </c>
      <c r="Q2122" s="2069" t="s">
        <v>14</v>
      </c>
      <c r="R2122" s="2070">
        <f>IFERROR(VLOOKUP(F2122,[1]Trainingsarten!$A$9:$N$84,14,FALSE),"")</f>
        <v>293.25</v>
      </c>
      <c r="S2122" s="1991">
        <f t="shared" si="461"/>
        <v>1.5034965034965035</v>
      </c>
      <c r="T2122" s="1989">
        <f t="shared" si="466"/>
        <v>38.30589493581013</v>
      </c>
      <c r="U2122" s="1989">
        <f t="shared" si="464"/>
        <v>34.311841993441718</v>
      </c>
      <c r="V2122" s="1989">
        <f t="shared" si="465"/>
        <v>3.2633834787390441</v>
      </c>
      <c r="W2122" s="2071">
        <f t="shared" si="463"/>
        <v>1.1164045038191719</v>
      </c>
      <c r="X2122" s="1987"/>
      <c r="Y2122" s="1988"/>
      <c r="AA2122" s="1990"/>
      <c r="AB2122" s="1991"/>
    </row>
    <row r="2123" spans="1:28" x14ac:dyDescent="0.2">
      <c r="A2123" s="2173" t="s">
        <v>27</v>
      </c>
      <c r="B2123" s="2175">
        <f>AVERAGE(W2120:W2126)</f>
        <v>1.0797032110273317</v>
      </c>
      <c r="C2123" s="2060">
        <v>45211</v>
      </c>
      <c r="D2123" s="1989">
        <v>156</v>
      </c>
      <c r="E2123" s="2335" t="s">
        <v>40</v>
      </c>
      <c r="F2123" s="2205" t="s">
        <v>345</v>
      </c>
      <c r="G2123" s="2061">
        <v>3.2314814814814817E-2</v>
      </c>
      <c r="H2123" s="2062">
        <v>7.46</v>
      </c>
      <c r="I2123" s="2063">
        <f t="shared" si="460"/>
        <v>4.3317446132459542E-3</v>
      </c>
      <c r="J2123" s="2064">
        <v>135</v>
      </c>
      <c r="K2123" s="2065">
        <v>39</v>
      </c>
      <c r="L2123" s="2066">
        <v>189</v>
      </c>
      <c r="M2123" s="2064">
        <v>19</v>
      </c>
      <c r="N2123" s="1919">
        <f t="shared" si="462"/>
        <v>1.0557560721859871</v>
      </c>
      <c r="O2123" s="2067" t="s">
        <v>340</v>
      </c>
      <c r="P2123" s="2068">
        <f>IFERROR(VLOOKUP(F2123,[1]Trainingsarten!$A$9:$N$84,12,FALSE),"")</f>
        <v>205</v>
      </c>
      <c r="Q2123" s="2069" t="s">
        <v>14</v>
      </c>
      <c r="R2123" s="2070">
        <f>IFERROR(VLOOKUP(F2123,[1]Trainingsarten!$A$9:$N$84,14,FALSE),"")</f>
        <v>224.4</v>
      </c>
      <c r="S2123" s="1991">
        <f t="shared" si="461"/>
        <v>1.4</v>
      </c>
      <c r="T2123" s="1989">
        <f t="shared" si="466"/>
        <v>38.405052802122967</v>
      </c>
      <c r="U2123" s="1989">
        <f t="shared" si="464"/>
        <v>34.423464803121675</v>
      </c>
      <c r="V2123" s="1989">
        <f t="shared" si="465"/>
        <v>-3.9940529423684126</v>
      </c>
      <c r="W2123" s="2071">
        <f t="shared" si="463"/>
        <v>1.1156649402311247</v>
      </c>
      <c r="X2123" s="1987"/>
      <c r="Y2123" s="1988"/>
      <c r="AA2123" s="1990"/>
      <c r="AB2123" s="1991"/>
    </row>
    <row r="2124" spans="1:28" x14ac:dyDescent="0.2">
      <c r="A2124" s="2173" t="s">
        <v>336</v>
      </c>
      <c r="B2124" s="2176">
        <f>IFERROR(AVERAGE(N2120:N2126),"")</f>
        <v>1.0609622484570165</v>
      </c>
      <c r="C2124" s="2060">
        <v>45212</v>
      </c>
      <c r="D2124" s="1989">
        <v>157</v>
      </c>
      <c r="E2124" s="2335" t="s">
        <v>40</v>
      </c>
      <c r="F2124" s="2206" t="s">
        <v>323</v>
      </c>
      <c r="G2124" s="2061">
        <v>3.3761574074074076E-2</v>
      </c>
      <c r="H2124" s="2062">
        <v>8.18</v>
      </c>
      <c r="I2124" s="2063">
        <f t="shared" ref="I2124:I2187" si="467">IFERROR(G2124/H2124,"")</f>
        <v>4.1273317938965862E-3</v>
      </c>
      <c r="J2124" s="2064">
        <v>122</v>
      </c>
      <c r="K2124" s="2065">
        <v>45</v>
      </c>
      <c r="L2124" s="2066">
        <v>200</v>
      </c>
      <c r="M2124" s="2064">
        <v>18</v>
      </c>
      <c r="N2124" s="1919">
        <f t="shared" si="462"/>
        <v>1.0644819910228809</v>
      </c>
      <c r="O2124" s="2067" t="s">
        <v>344</v>
      </c>
      <c r="P2124" s="2068">
        <f>IFERROR(VLOOKUP(F2124,[1]Trainingsarten!$A$9:$N$84,12,FALSE),"")</f>
        <v>205</v>
      </c>
      <c r="Q2124" s="2069" t="s">
        <v>14</v>
      </c>
      <c r="R2124" s="2070">
        <f>IFERROR(VLOOKUP(F2124,[1]Trainingsarten!$A$9:$N$84,14,FALSE),"")</f>
        <v>224.4</v>
      </c>
      <c r="S2124" s="1991">
        <f t="shared" si="461"/>
        <v>1.639344262295082</v>
      </c>
      <c r="T2124" s="1989">
        <f t="shared" si="466"/>
        <v>39.3471881161054</v>
      </c>
      <c r="U2124" s="1989">
        <f t="shared" si="464"/>
        <v>34.675287069714017</v>
      </c>
      <c r="V2124" s="1989">
        <f t="shared" si="465"/>
        <v>-3.9815879990012917</v>
      </c>
      <c r="W2124" s="2071">
        <f t="shared" si="463"/>
        <v>1.1347328729247033</v>
      </c>
      <c r="X2124" s="1987"/>
      <c r="Y2124" s="1988"/>
      <c r="AA2124" s="1990"/>
      <c r="AB2124" s="1991"/>
    </row>
    <row r="2125" spans="1:28" x14ac:dyDescent="0.2">
      <c r="A2125" s="2173" t="s">
        <v>337</v>
      </c>
      <c r="B2125" s="2175">
        <f>IFERROR(AVERAGE(S2120:S2126),"")</f>
        <v>1.5746001610368461</v>
      </c>
      <c r="C2125" s="2060">
        <v>45213</v>
      </c>
      <c r="D2125" s="1989">
        <v>158</v>
      </c>
      <c r="E2125" s="2335" t="s">
        <v>288</v>
      </c>
      <c r="F2125" s="2205" t="s">
        <v>315</v>
      </c>
      <c r="G2125" s="2061">
        <v>6.8888888888888888E-2</v>
      </c>
      <c r="H2125" s="2062">
        <v>17.329999999999998</v>
      </c>
      <c r="I2125" s="2063">
        <f t="shared" si="467"/>
        <v>3.9751234211707386E-3</v>
      </c>
      <c r="J2125" s="2064">
        <v>132</v>
      </c>
      <c r="K2125" s="2065">
        <v>98</v>
      </c>
      <c r="L2125" s="2066">
        <v>208</v>
      </c>
      <c r="M2125" s="2064">
        <v>60</v>
      </c>
      <c r="N2125" s="1919">
        <f t="shared" si="462"/>
        <v>1.066234895918561</v>
      </c>
      <c r="O2125" s="2067" t="s">
        <v>329</v>
      </c>
      <c r="P2125" s="2068">
        <f>IFERROR(VLOOKUP(F2125,[1]Trainingsarten!$A$9:$N$84,12,FALSE),"")</f>
        <v>205</v>
      </c>
      <c r="Q2125" s="2069" t="s">
        <v>14</v>
      </c>
      <c r="R2125" s="2070">
        <f>IFERROR(VLOOKUP(F2125,[1]Trainingsarten!$A$9:$N$84,14,FALSE),"")</f>
        <v>224.4</v>
      </c>
      <c r="S2125" s="1991">
        <f t="shared" si="461"/>
        <v>1.5757575757575757</v>
      </c>
      <c r="T2125" s="1989">
        <f t="shared" si="466"/>
        <v>47.726161242376058</v>
      </c>
      <c r="U2125" s="1989">
        <f t="shared" si="464"/>
        <v>36.183018329958919</v>
      </c>
      <c r="V2125" s="1989">
        <f t="shared" si="465"/>
        <v>-4.6719010463913833</v>
      </c>
      <c r="W2125" s="2071">
        <f t="shared" si="463"/>
        <v>1.3190210061292651</v>
      </c>
      <c r="X2125" s="1987"/>
      <c r="Y2125" s="1988"/>
      <c r="AA2125" s="1990"/>
      <c r="AB2125" s="1991"/>
    </row>
    <row r="2126" spans="1:28" ht="16" thickBot="1" x14ac:dyDescent="0.25">
      <c r="A2126" s="2177" t="s">
        <v>11</v>
      </c>
      <c r="B2126" s="2178">
        <f>IFERROR(SUM(M2120:M2126),"")</f>
        <v>152</v>
      </c>
      <c r="C2126" s="2160">
        <v>45214</v>
      </c>
      <c r="D2126" s="1734"/>
      <c r="E2126" s="2317"/>
      <c r="F2126" s="2205"/>
      <c r="G2126" s="2161"/>
      <c r="H2126" s="2162" t="str">
        <f>IFERROR(VLOOKUP(F2126,[1]Trainingsarten!$A$9:$K$84,10,FALSE),"")</f>
        <v/>
      </c>
      <c r="I2126" s="2163" t="str">
        <f t="shared" si="467"/>
        <v/>
      </c>
      <c r="J2126" s="1024"/>
      <c r="K2126" s="2164" t="str">
        <f>IFERROR(VLOOKUP(F2126,[1]Trainingsarten!$A$9:$K$84,11,FALSE),"0")</f>
        <v>0</v>
      </c>
      <c r="L2126" s="1028"/>
      <c r="M2126" s="1024"/>
      <c r="N2126" s="2165" t="str">
        <f t="shared" si="462"/>
        <v/>
      </c>
      <c r="O2126" s="2166"/>
      <c r="P2126" s="2167" t="str">
        <f>IFERROR(VLOOKUP(F2126,[1]Trainingsarten!$A$9:$N$84,12,FALSE),"")</f>
        <v/>
      </c>
      <c r="Q2126" s="2168" t="s">
        <v>14</v>
      </c>
      <c r="R2126" s="2169" t="str">
        <f>IFERROR(VLOOKUP(F2126,[1]Trainingsarten!$A$9:$N$84,14,FALSE),"")</f>
        <v/>
      </c>
      <c r="S2126" s="5" t="str">
        <f t="shared" si="461"/>
        <v/>
      </c>
      <c r="T2126" s="1734">
        <f t="shared" si="466"/>
        <v>40.908138207750909</v>
      </c>
      <c r="U2126" s="1734">
        <f t="shared" si="464"/>
        <v>35.321517893531329</v>
      </c>
      <c r="V2126" s="1734">
        <f t="shared" si="465"/>
        <v>-11.543142912417139</v>
      </c>
      <c r="W2126" s="2049">
        <f t="shared" si="463"/>
        <v>1.1581647858695987</v>
      </c>
      <c r="X2126" s="1987"/>
      <c r="Y2126" s="1988"/>
      <c r="AA2126" s="1990"/>
      <c r="AB2126" s="1991"/>
    </row>
    <row r="2127" spans="1:28" ht="16" thickBot="1" x14ac:dyDescent="0.25">
      <c r="A2127" s="2500">
        <f>WEEKNUM(C2127,1)</f>
        <v>42</v>
      </c>
      <c r="B2127" s="2501"/>
      <c r="C2127" s="2050">
        <v>45215</v>
      </c>
      <c r="D2127" s="1843">
        <v>159</v>
      </c>
      <c r="E2127" s="2322" t="s">
        <v>40</v>
      </c>
      <c r="F2127" s="2205" t="s">
        <v>323</v>
      </c>
      <c r="G2127" s="2052">
        <v>3.2731481481481479E-2</v>
      </c>
      <c r="H2127" s="2053">
        <v>8.07</v>
      </c>
      <c r="I2127" s="2054">
        <f t="shared" si="467"/>
        <v>4.0559456606544583E-3</v>
      </c>
      <c r="J2127" s="2055">
        <v>120</v>
      </c>
      <c r="K2127" s="2056">
        <v>45</v>
      </c>
      <c r="L2127" s="2057">
        <v>205</v>
      </c>
      <c r="M2127" s="2055">
        <v>18</v>
      </c>
      <c r="N2127" s="1852">
        <f t="shared" si="462"/>
        <v>1.072222530470325</v>
      </c>
      <c r="O2127" s="2058" t="s">
        <v>344</v>
      </c>
      <c r="P2127" s="1854">
        <f>IFERROR(VLOOKUP(F2127,[1]Trainingsarten!$A$9:$N$84,12,FALSE),"")</f>
        <v>205</v>
      </c>
      <c r="Q2127" s="1855" t="s">
        <v>14</v>
      </c>
      <c r="R2127" s="2059">
        <f>IFERROR(VLOOKUP(F2127,[1]Trainingsarten!$A$9:$N$84,14,FALSE),"")</f>
        <v>224.4</v>
      </c>
      <c r="S2127" s="1856">
        <f t="shared" si="461"/>
        <v>1.7083333333333333</v>
      </c>
      <c r="T2127" s="1843">
        <f t="shared" si="466"/>
        <v>41.492689892357923</v>
      </c>
      <c r="U2127" s="1843">
        <f t="shared" si="464"/>
        <v>35.551957943685345</v>
      </c>
      <c r="V2127" s="1843">
        <f t="shared" si="465"/>
        <v>-5.5866203142195801</v>
      </c>
      <c r="W2127" s="2042">
        <f t="shared" si="463"/>
        <v>1.1670999937073159</v>
      </c>
      <c r="X2127" s="1987"/>
      <c r="Y2127" s="1988"/>
      <c r="AA2127" s="1990"/>
      <c r="AB2127" s="1991"/>
    </row>
    <row r="2128" spans="1:28" x14ac:dyDescent="0.2">
      <c r="A2128" s="2170" t="s">
        <v>26</v>
      </c>
      <c r="B2128" s="2171">
        <f>SUM(H2127:H2133)</f>
        <v>56.35</v>
      </c>
      <c r="C2128" s="2060">
        <v>45216</v>
      </c>
      <c r="D2128" s="1989"/>
      <c r="E2128" s="2335"/>
      <c r="F2128" s="2204"/>
      <c r="G2128" s="2061"/>
      <c r="H2128" s="2062" t="str">
        <f>IFERROR(VLOOKUP(F2128,[1]Trainingsarten!$A$9:$K$84,10,FALSE),"")</f>
        <v/>
      </c>
      <c r="I2128" s="2063" t="str">
        <f t="shared" si="467"/>
        <v/>
      </c>
      <c r="J2128" s="2064"/>
      <c r="K2128" s="2065" t="str">
        <f>IFERROR(VLOOKUP(F2128,[1]Trainingsarten!$A$9:$K$84,11,FALSE),"0")</f>
        <v>0</v>
      </c>
      <c r="L2128" s="2066"/>
      <c r="M2128" s="2064"/>
      <c r="N2128" s="1919" t="str">
        <f t="shared" si="462"/>
        <v/>
      </c>
      <c r="O2128" s="2067"/>
      <c r="P2128" s="2068" t="str">
        <f>IFERROR(VLOOKUP(F2128,[1]Trainingsarten!$A$9:$N$84,12,FALSE),"")</f>
        <v/>
      </c>
      <c r="Q2128" s="2069" t="s">
        <v>14</v>
      </c>
      <c r="R2128" s="2070" t="str">
        <f>IFERROR(VLOOKUP(F2128,[1]Trainingsarten!$A$9:$N$84,14,FALSE),"")</f>
        <v/>
      </c>
      <c r="S2128" s="1991" t="str">
        <f t="shared" si="461"/>
        <v/>
      </c>
      <c r="T2128" s="1989">
        <f t="shared" si="466"/>
        <v>35.565162764878217</v>
      </c>
      <c r="U2128" s="1989">
        <f t="shared" si="464"/>
        <v>34.705482754549976</v>
      </c>
      <c r="V2128" s="1989">
        <f t="shared" si="465"/>
        <v>-5.9407319486725783</v>
      </c>
      <c r="W2128" s="2071">
        <f t="shared" si="463"/>
        <v>1.0247707261820334</v>
      </c>
      <c r="X2128" s="1987"/>
      <c r="Y2128" s="1988"/>
      <c r="AA2128" s="1990"/>
      <c r="AB2128" s="1991"/>
    </row>
    <row r="2129" spans="1:28" x14ac:dyDescent="0.2">
      <c r="A2129" s="2173" t="s">
        <v>9</v>
      </c>
      <c r="B2129" s="2174">
        <f>SUM(K2127:K2133)</f>
        <v>331</v>
      </c>
      <c r="C2129" s="2060">
        <v>45217</v>
      </c>
      <c r="D2129" s="1989">
        <v>160</v>
      </c>
      <c r="E2129" s="2335" t="s">
        <v>40</v>
      </c>
      <c r="F2129" s="2205" t="s">
        <v>348</v>
      </c>
      <c r="G2129" s="2061">
        <v>4.763888888888889E-2</v>
      </c>
      <c r="H2129" s="2062">
        <v>13.55</v>
      </c>
      <c r="I2129" s="2063">
        <f t="shared" si="467"/>
        <v>3.5157851578515786E-3</v>
      </c>
      <c r="J2129" s="2064">
        <v>148</v>
      </c>
      <c r="K2129" s="2065">
        <v>93</v>
      </c>
      <c r="L2129" s="2066">
        <v>234</v>
      </c>
      <c r="M2129" s="2064">
        <v>40</v>
      </c>
      <c r="N2129" s="1919">
        <f t="shared" si="462"/>
        <v>1.0609065374235831</v>
      </c>
      <c r="O2129" s="2067" t="s">
        <v>287</v>
      </c>
      <c r="P2129" s="2068">
        <f>IFERROR(VLOOKUP(F2129,[1]Trainingsarten!$A$9:$N$84,12,FALSE),"")</f>
        <v>268.75</v>
      </c>
      <c r="Q2129" s="2069" t="s">
        <v>14</v>
      </c>
      <c r="R2129" s="2070">
        <f>IFERROR(VLOOKUP(F2129,[1]Trainingsarten!$A$9:$N$84,14,FALSE),"")</f>
        <v>293.25</v>
      </c>
      <c r="S2129" s="1991">
        <f t="shared" si="461"/>
        <v>1.5810810810810811</v>
      </c>
      <c r="T2129" s="1989">
        <f t="shared" si="466"/>
        <v>43.770139512752756</v>
      </c>
      <c r="U2129" s="1989">
        <f t="shared" si="464"/>
        <v>36.093447450870215</v>
      </c>
      <c r="V2129" s="1989">
        <f t="shared" si="465"/>
        <v>-0.85968001032824048</v>
      </c>
      <c r="W2129" s="2071">
        <f t="shared" si="463"/>
        <v>1.2126893551061291</v>
      </c>
      <c r="X2129" s="1987"/>
      <c r="Y2129" s="1988"/>
      <c r="AA2129" s="1990"/>
      <c r="AB2129" s="1991"/>
    </row>
    <row r="2130" spans="1:28" x14ac:dyDescent="0.2">
      <c r="A2130" s="2173" t="s">
        <v>27</v>
      </c>
      <c r="B2130" s="2175">
        <f>AVERAGE(W2127:W2133)</f>
        <v>1.156823640582386</v>
      </c>
      <c r="C2130" s="2060">
        <v>45218</v>
      </c>
      <c r="D2130" s="1989">
        <v>161</v>
      </c>
      <c r="E2130" s="2335" t="s">
        <v>40</v>
      </c>
      <c r="F2130" s="2206" t="s">
        <v>345</v>
      </c>
      <c r="G2130" s="2061">
        <v>2.7615740740740743E-2</v>
      </c>
      <c r="H2130" s="2062">
        <v>6.84</v>
      </c>
      <c r="I2130" s="2063">
        <f t="shared" si="467"/>
        <v>4.0373889971843189E-3</v>
      </c>
      <c r="J2130" s="2064">
        <v>127</v>
      </c>
      <c r="K2130" s="2065">
        <v>36</v>
      </c>
      <c r="L2130" s="2066">
        <v>201</v>
      </c>
      <c r="M2130" s="2064">
        <v>21</v>
      </c>
      <c r="N2130" s="1919">
        <f t="shared" si="462"/>
        <v>1.0464912280701755</v>
      </c>
      <c r="O2130" s="2067" t="s">
        <v>340</v>
      </c>
      <c r="P2130" s="2068">
        <f>IFERROR(VLOOKUP(F2130,[1]Trainingsarten!$A$9:$N$84,12,FALSE),"")</f>
        <v>205</v>
      </c>
      <c r="Q2130" s="2069" t="s">
        <v>14</v>
      </c>
      <c r="R2130" s="2070">
        <f>IFERROR(VLOOKUP(F2130,[1]Trainingsarten!$A$9:$N$84,14,FALSE),"")</f>
        <v>224.4</v>
      </c>
      <c r="S2130" s="1991">
        <f t="shared" si="461"/>
        <v>1.5826771653543308</v>
      </c>
      <c r="T2130" s="1989">
        <f t="shared" si="466"/>
        <v>42.660119582359506</v>
      </c>
      <c r="U2130" s="1989">
        <f t="shared" si="464"/>
        <v>36.091222511563778</v>
      </c>
      <c r="V2130" s="1989">
        <f t="shared" si="465"/>
        <v>-7.6766920618825409</v>
      </c>
      <c r="W2130" s="2071">
        <f t="shared" si="463"/>
        <v>1.1820081619205618</v>
      </c>
      <c r="X2130" s="1987"/>
      <c r="Y2130" s="1988"/>
      <c r="AA2130" s="1990"/>
      <c r="AB2130" s="1991"/>
    </row>
    <row r="2131" spans="1:28" x14ac:dyDescent="0.2">
      <c r="A2131" s="2173" t="s">
        <v>336</v>
      </c>
      <c r="B2131" s="2176">
        <f>IFERROR(AVERAGE(N2127:N2133),"")</f>
        <v>1.0626484630867201</v>
      </c>
      <c r="C2131" s="2060">
        <v>45219</v>
      </c>
      <c r="D2131" s="1989">
        <v>162</v>
      </c>
      <c r="E2131" s="2335" t="s">
        <v>40</v>
      </c>
      <c r="F2131" s="2205" t="s">
        <v>323</v>
      </c>
      <c r="G2131" s="2061">
        <v>3.2893518518518523E-2</v>
      </c>
      <c r="H2131" s="2062">
        <v>8.35</v>
      </c>
      <c r="I2131" s="2063">
        <f t="shared" si="467"/>
        <v>3.939343535151919E-3</v>
      </c>
      <c r="J2131" s="2064">
        <v>128</v>
      </c>
      <c r="K2131" s="2065">
        <v>47</v>
      </c>
      <c r="L2131" s="2066">
        <v>210</v>
      </c>
      <c r="M2131" s="2064">
        <v>18</v>
      </c>
      <c r="N2131" s="1919">
        <f t="shared" si="462"/>
        <v>1.0667977477880064</v>
      </c>
      <c r="O2131" s="2067" t="s">
        <v>344</v>
      </c>
      <c r="P2131" s="2068">
        <f>IFERROR(VLOOKUP(F2131,[1]Trainingsarten!$A$9:$N$84,12,FALSE),"")</f>
        <v>205</v>
      </c>
      <c r="Q2131" s="2069" t="s">
        <v>14</v>
      </c>
      <c r="R2131" s="2070">
        <f>IFERROR(VLOOKUP(F2131,[1]Trainingsarten!$A$9:$N$84,14,FALSE),"")</f>
        <v>224.4</v>
      </c>
      <c r="S2131" s="1991">
        <f t="shared" si="461"/>
        <v>1.640625</v>
      </c>
      <c r="T2131" s="1989">
        <f t="shared" si="466"/>
        <v>43.280102499165288</v>
      </c>
      <c r="U2131" s="1989">
        <f t="shared" si="464"/>
        <v>36.350955308907501</v>
      </c>
      <c r="V2131" s="1989">
        <f t="shared" si="465"/>
        <v>-6.5688970707957282</v>
      </c>
      <c r="W2131" s="2071">
        <f t="shared" si="463"/>
        <v>1.1906180217651627</v>
      </c>
      <c r="X2131" s="1987"/>
      <c r="Y2131" s="1988"/>
      <c r="AA2131" s="1990"/>
      <c r="AB2131" s="1991"/>
    </row>
    <row r="2132" spans="1:28" x14ac:dyDescent="0.2">
      <c r="A2132" s="2173" t="s">
        <v>337</v>
      </c>
      <c r="B2132" s="2175">
        <f>IFERROR(AVERAGE(S2127:S2133),"")</f>
        <v>1.6155204151903901</v>
      </c>
      <c r="C2132" s="2060">
        <v>45220</v>
      </c>
      <c r="D2132" s="1989"/>
      <c r="E2132" s="2335"/>
      <c r="F2132" s="2205"/>
      <c r="G2132" s="2061"/>
      <c r="H2132" s="2062" t="str">
        <f>IFERROR(VLOOKUP(F2132,[1]Trainingsarten!$A$9:$K$84,10,FALSE),"")</f>
        <v/>
      </c>
      <c r="I2132" s="2063" t="str">
        <f t="shared" si="467"/>
        <v/>
      </c>
      <c r="J2132" s="2064"/>
      <c r="K2132" s="2065" t="str">
        <f>IFERROR(VLOOKUP(F2132,[1]Trainingsarten!$A$9:$K$84,11,FALSE),"0")</f>
        <v>0</v>
      </c>
      <c r="L2132" s="2066"/>
      <c r="M2132" s="2064"/>
      <c r="N2132" s="1919" t="str">
        <f t="shared" si="462"/>
        <v/>
      </c>
      <c r="O2132" s="2067"/>
      <c r="P2132" s="2068" t="str">
        <f>IFERROR(VLOOKUP(F2132,[1]Trainingsarten!$A$9:$N$84,12,FALSE),"")</f>
        <v/>
      </c>
      <c r="Q2132" s="2069" t="s">
        <v>14</v>
      </c>
      <c r="R2132" s="2070" t="str">
        <f>IFERROR(VLOOKUP(F2132,[1]Trainingsarten!$A$9:$N$84,14,FALSE),"")</f>
        <v/>
      </c>
      <c r="S2132" s="1991" t="str">
        <f t="shared" si="461"/>
        <v/>
      </c>
      <c r="T2132" s="1989">
        <f t="shared" si="466"/>
        <v>37.097230713570248</v>
      </c>
      <c r="U2132" s="1989">
        <f t="shared" si="464"/>
        <v>35.485456372981133</v>
      </c>
      <c r="V2132" s="1989">
        <f t="shared" si="465"/>
        <v>-6.9291471902577868</v>
      </c>
      <c r="W2132" s="2071">
        <f t="shared" si="463"/>
        <v>1.0454207020377038</v>
      </c>
      <c r="X2132" s="1987"/>
      <c r="Y2132" s="1988"/>
      <c r="AA2132" s="1990"/>
      <c r="AB2132" s="1991"/>
    </row>
    <row r="2133" spans="1:28" ht="16" thickBot="1" x14ac:dyDescent="0.25">
      <c r="A2133" s="2177" t="s">
        <v>11</v>
      </c>
      <c r="B2133" s="2178">
        <f>IFERROR(SUM(M2127:M2133),"")</f>
        <v>175</v>
      </c>
      <c r="C2133" s="2160">
        <v>45221</v>
      </c>
      <c r="D2133" s="1734">
        <v>163</v>
      </c>
      <c r="E2133" s="2317" t="s">
        <v>288</v>
      </c>
      <c r="F2133" s="2206" t="s">
        <v>293</v>
      </c>
      <c r="G2133" s="2161">
        <v>7.885416666666667E-2</v>
      </c>
      <c r="H2133" s="2162">
        <v>19.54</v>
      </c>
      <c r="I2133" s="2163">
        <f t="shared" si="467"/>
        <v>4.0355254179460934E-3</v>
      </c>
      <c r="J2133" s="1024">
        <v>131</v>
      </c>
      <c r="K2133" s="2164">
        <v>110</v>
      </c>
      <c r="L2133" s="1028">
        <v>205</v>
      </c>
      <c r="M2133" s="1024">
        <v>78</v>
      </c>
      <c r="N2133" s="2165">
        <f t="shared" si="462"/>
        <v>1.0668242716815106</v>
      </c>
      <c r="O2133" s="2166" t="s">
        <v>329</v>
      </c>
      <c r="P2133" s="2167">
        <f>IFERROR(VLOOKUP(F2133,[1]Trainingsarten!$A$9:$N$84,12,FALSE),"")</f>
        <v>205</v>
      </c>
      <c r="Q2133" s="2168" t="s">
        <v>14</v>
      </c>
      <c r="R2133" s="2169">
        <f>IFERROR(VLOOKUP(F2133,[1]Trainingsarten!$A$9:$N$84,14,FALSE),"")</f>
        <v>224.4</v>
      </c>
      <c r="S2133" s="5">
        <f t="shared" ref="S2133:S2196" si="468">IFERROR(L2133/J2133,"")</f>
        <v>1.5648854961832062</v>
      </c>
      <c r="T2133" s="1734">
        <f t="shared" si="466"/>
        <v>47.511912040203072</v>
      </c>
      <c r="U2133" s="1734">
        <f t="shared" si="464"/>
        <v>37.25961217362444</v>
      </c>
      <c r="V2133" s="1734">
        <f t="shared" si="465"/>
        <v>-1.6117743405891147</v>
      </c>
      <c r="W2133" s="2049">
        <f t="shared" si="463"/>
        <v>1.2751585233577951</v>
      </c>
      <c r="X2133" s="1987"/>
      <c r="Y2133" s="1988"/>
      <c r="AA2133" s="1990"/>
      <c r="AB2133" s="1991"/>
    </row>
    <row r="2134" spans="1:28" ht="16" thickBot="1" x14ac:dyDescent="0.25">
      <c r="A2134" s="2500">
        <f>WEEKNUM(C2134,1)</f>
        <v>43</v>
      </c>
      <c r="B2134" s="2501"/>
      <c r="C2134" s="2050">
        <v>45222</v>
      </c>
      <c r="D2134" s="1843">
        <v>164</v>
      </c>
      <c r="E2134" s="2322" t="s">
        <v>288</v>
      </c>
      <c r="F2134" s="2205" t="s">
        <v>345</v>
      </c>
      <c r="G2134" s="2052">
        <v>2.7060185185185187E-2</v>
      </c>
      <c r="H2134" s="2053">
        <v>6.31</v>
      </c>
      <c r="I2134" s="2054">
        <f t="shared" si="467"/>
        <v>4.2884604096965432E-3</v>
      </c>
      <c r="J2134" s="2055">
        <v>117</v>
      </c>
      <c r="K2134" s="2056">
        <v>32</v>
      </c>
      <c r="L2134" s="2057">
        <v>191</v>
      </c>
      <c r="M2134" s="2055">
        <v>11</v>
      </c>
      <c r="N2134" s="1852">
        <f t="shared" si="462"/>
        <v>1.0562670009697948</v>
      </c>
      <c r="O2134" s="2058" t="s">
        <v>340</v>
      </c>
      <c r="P2134" s="1854">
        <f>IFERROR(VLOOKUP(F2134,[1]Trainingsarten!$A$9:$N$84,12,FALSE),"")</f>
        <v>205</v>
      </c>
      <c r="Q2134" s="1855" t="s">
        <v>14</v>
      </c>
      <c r="R2134" s="2059">
        <f>IFERROR(VLOOKUP(F2134,[1]Trainingsarten!$A$9:$N$84,14,FALSE),"")</f>
        <v>224.4</v>
      </c>
      <c r="S2134" s="1856">
        <f t="shared" si="468"/>
        <v>1.6324786324786325</v>
      </c>
      <c r="T2134" s="1843">
        <f t="shared" si="466"/>
        <v>45.295924605888345</v>
      </c>
      <c r="U2134" s="1843">
        <f t="shared" si="464"/>
        <v>37.134383312347666</v>
      </c>
      <c r="V2134" s="1843">
        <f t="shared" si="465"/>
        <v>-10.252299866578632</v>
      </c>
      <c r="W2134" s="2042">
        <f t="shared" si="463"/>
        <v>1.2197839459158828</v>
      </c>
      <c r="X2134" s="1987"/>
      <c r="Y2134" s="1988"/>
      <c r="AA2134" s="1990"/>
      <c r="AB2134" s="1991"/>
    </row>
    <row r="2135" spans="1:28" x14ac:dyDescent="0.2">
      <c r="A2135" s="2170" t="s">
        <v>26</v>
      </c>
      <c r="B2135" s="2171">
        <f>SUM(H2134:H2140)</f>
        <v>18.32</v>
      </c>
      <c r="C2135" s="2060">
        <v>45223</v>
      </c>
      <c r="D2135" s="1989"/>
      <c r="E2135" s="2335"/>
      <c r="F2135" s="2205"/>
      <c r="G2135" s="2061"/>
      <c r="H2135" s="2062" t="str">
        <f>IFERROR(VLOOKUP(F2135,[1]Trainingsarten!$A$9:$K$84,10,FALSE),"")</f>
        <v/>
      </c>
      <c r="I2135" s="2063" t="str">
        <f t="shared" si="467"/>
        <v/>
      </c>
      <c r="J2135" s="2064"/>
      <c r="K2135" s="2065" t="str">
        <f>IFERROR(VLOOKUP(F2135,[1]Trainingsarten!$A$9:$K$84,11,FALSE),"0")</f>
        <v>0</v>
      </c>
      <c r="L2135" s="2066"/>
      <c r="M2135" s="2064"/>
      <c r="N2135" s="1919" t="str">
        <f t="shared" si="462"/>
        <v/>
      </c>
      <c r="O2135" s="2067"/>
      <c r="P2135" s="2068" t="str">
        <f>IFERROR(VLOOKUP(F2135,[1]Trainingsarten!$A$9:$N$84,12,FALSE),"")</f>
        <v/>
      </c>
      <c r="Q2135" s="2069" t="s">
        <v>14</v>
      </c>
      <c r="R2135" s="2070" t="str">
        <f>IFERROR(VLOOKUP(F2135,[1]Trainingsarten!$A$9:$N$84,14,FALSE),"")</f>
        <v/>
      </c>
      <c r="S2135" s="1991" t="str">
        <f t="shared" si="468"/>
        <v/>
      </c>
      <c r="T2135" s="1989">
        <f t="shared" si="466"/>
        <v>38.825078233618584</v>
      </c>
      <c r="U2135" s="1989">
        <f t="shared" si="464"/>
        <v>36.250231328720339</v>
      </c>
      <c r="V2135" s="1989">
        <f t="shared" si="465"/>
        <v>-8.1615412935406795</v>
      </c>
      <c r="W2135" s="2071">
        <f t="shared" si="463"/>
        <v>1.0710298061700434</v>
      </c>
      <c r="X2135" s="1987"/>
      <c r="Y2135" s="1988"/>
      <c r="AA2135" s="1990"/>
      <c r="AB2135" s="1991"/>
    </row>
    <row r="2136" spans="1:28" ht="16" thickBot="1" x14ac:dyDescent="0.25">
      <c r="A2136" s="2173" t="s">
        <v>9</v>
      </c>
      <c r="B2136" s="2174">
        <f>SUM(K2134:K2140)</f>
        <v>112</v>
      </c>
      <c r="C2136" s="2060">
        <v>45224</v>
      </c>
      <c r="D2136" s="1989">
        <v>165</v>
      </c>
      <c r="E2136" s="2335" t="s">
        <v>40</v>
      </c>
      <c r="F2136" s="2205" t="s">
        <v>313</v>
      </c>
      <c r="G2136" s="2061">
        <v>4.3611111111111107E-2</v>
      </c>
      <c r="H2136" s="2062">
        <v>12.01</v>
      </c>
      <c r="I2136" s="2063">
        <f t="shared" si="467"/>
        <v>3.6312332315662872E-3</v>
      </c>
      <c r="J2136" s="2064">
        <v>143</v>
      </c>
      <c r="K2136" s="2065">
        <v>80</v>
      </c>
      <c r="L2136" s="2066">
        <v>229</v>
      </c>
      <c r="M2136" s="2064">
        <v>35</v>
      </c>
      <c r="N2136" s="1919">
        <f t="shared" si="462"/>
        <v>1.0723302720369841</v>
      </c>
      <c r="O2136" s="2067" t="s">
        <v>287</v>
      </c>
      <c r="P2136" s="2068">
        <f>IFERROR(VLOOKUP(F2136,[1]Trainingsarten!$A$9:$N$84,12,FALSE),"")</f>
        <v>243.25</v>
      </c>
      <c r="Q2136" s="2069" t="s">
        <v>14</v>
      </c>
      <c r="R2136" s="2070">
        <f>IFERROR(VLOOKUP(F2136,[1]Trainingsarten!$A$9:$N$84,14,FALSE),"")</f>
        <v>267.75</v>
      </c>
      <c r="S2136" s="1991">
        <f t="shared" si="468"/>
        <v>1.6013986013986015</v>
      </c>
      <c r="T2136" s="1989">
        <f t="shared" si="466"/>
        <v>44.707209914530218</v>
      </c>
      <c r="U2136" s="1989">
        <f t="shared" si="464"/>
        <v>37.291892487560332</v>
      </c>
      <c r="V2136" s="1989">
        <f t="shared" si="465"/>
        <v>-2.5748469048982443</v>
      </c>
      <c r="W2136" s="2071">
        <f t="shared" si="463"/>
        <v>1.198845296720821</v>
      </c>
      <c r="X2136" s="1987"/>
      <c r="Y2136" s="1988"/>
      <c r="AA2136" s="1990"/>
      <c r="AB2136" s="1991"/>
    </row>
    <row r="2137" spans="1:28" x14ac:dyDescent="0.2">
      <c r="A2137" s="2173" t="s">
        <v>27</v>
      </c>
      <c r="B2137" s="2175">
        <f>AVERAGE(W2134:W2140)</f>
        <v>0.99867440766817506</v>
      </c>
      <c r="C2137" s="2060">
        <v>45225</v>
      </c>
      <c r="D2137" s="1989"/>
      <c r="E2137" s="2336"/>
      <c r="F2137" s="2208"/>
      <c r="G2137" s="2119"/>
      <c r="H2137" s="2062" t="str">
        <f>IFERROR(VLOOKUP(F2137,[1]Trainingsarten!$A$9:$K$84,10,FALSE),"")</f>
        <v/>
      </c>
      <c r="I2137" s="2063" t="str">
        <f t="shared" si="467"/>
        <v/>
      </c>
      <c r="J2137" s="2064"/>
      <c r="K2137" s="2065" t="str">
        <f>IFERROR(VLOOKUP(F2137,[1]Trainingsarten!$A$9:$K$84,11,FALSE),"0")</f>
        <v>0</v>
      </c>
      <c r="L2137" s="2066"/>
      <c r="M2137" s="2064"/>
      <c r="N2137" s="1919" t="str">
        <f t="shared" si="462"/>
        <v/>
      </c>
      <c r="O2137" s="2067"/>
      <c r="P2137" s="2068" t="str">
        <f>IFERROR(VLOOKUP(F2137,[1]Trainingsarten!$A$9:$N$84,12,FALSE),"")</f>
        <v/>
      </c>
      <c r="Q2137" s="2069" t="s">
        <v>14</v>
      </c>
      <c r="R2137" s="2070" t="str">
        <f>IFERROR(VLOOKUP(F2137,[1]Trainingsarten!$A$9:$N$84,14,FALSE),"")</f>
        <v/>
      </c>
      <c r="S2137" s="1991" t="str">
        <f t="shared" si="468"/>
        <v/>
      </c>
      <c r="T2137" s="1989">
        <f t="shared" si="466"/>
        <v>38.320465641025898</v>
      </c>
      <c r="U2137" s="1989">
        <f t="shared" si="464"/>
        <v>36.403990285475565</v>
      </c>
      <c r="V2137" s="1989">
        <f t="shared" si="465"/>
        <v>-7.4153174269698852</v>
      </c>
      <c r="W2137" s="2071">
        <f t="shared" si="463"/>
        <v>1.0526446507792573</v>
      </c>
      <c r="X2137" s="1987"/>
      <c r="Y2137" s="1988"/>
      <c r="AA2137" s="1990"/>
      <c r="AB2137" s="1991"/>
    </row>
    <row r="2138" spans="1:28" x14ac:dyDescent="0.2">
      <c r="A2138" s="2173" t="s">
        <v>336</v>
      </c>
      <c r="B2138" s="2176">
        <f>IFERROR(AVERAGE(N2134:N2140),"")</f>
        <v>1.0642986365033895</v>
      </c>
      <c r="C2138" s="2060">
        <v>45226</v>
      </c>
      <c r="D2138" s="1989"/>
      <c r="E2138" s="2336"/>
      <c r="F2138" s="2209"/>
      <c r="G2138" s="2119"/>
      <c r="H2138" s="2062" t="str">
        <f>IFERROR(VLOOKUP(F2138,[1]Trainingsarten!$A$9:$K$84,10,FALSE),"")</f>
        <v/>
      </c>
      <c r="I2138" s="2063" t="str">
        <f t="shared" si="467"/>
        <v/>
      </c>
      <c r="J2138" s="2064"/>
      <c r="K2138" s="2065" t="str">
        <f>IFERROR(VLOOKUP(F2138,[1]Trainingsarten!$A$9:$K$84,11,FALSE),"0")</f>
        <v>0</v>
      </c>
      <c r="L2138" s="2066"/>
      <c r="M2138" s="2064"/>
      <c r="N2138" s="1919" t="str">
        <f t="shared" si="462"/>
        <v/>
      </c>
      <c r="O2138" s="2067"/>
      <c r="P2138" s="2068" t="str">
        <f>IFERROR(VLOOKUP(F2138,[1]Trainingsarten!$A$9:$N$84,12,FALSE),"")</f>
        <v/>
      </c>
      <c r="Q2138" s="2069" t="s">
        <v>14</v>
      </c>
      <c r="R2138" s="2070" t="str">
        <f>IFERROR(VLOOKUP(F2138,[1]Trainingsarten!$A$9:$N$84,14,FALSE),"")</f>
        <v/>
      </c>
      <c r="S2138" s="1991" t="str">
        <f t="shared" si="468"/>
        <v/>
      </c>
      <c r="T2138" s="1989">
        <f t="shared" si="466"/>
        <v>32.846113406593624</v>
      </c>
      <c r="U2138" s="1989">
        <f t="shared" si="464"/>
        <v>35.537228612011859</v>
      </c>
      <c r="V2138" s="1989">
        <f t="shared" si="465"/>
        <v>-1.9164753555503324</v>
      </c>
      <c r="W2138" s="2071">
        <f t="shared" si="463"/>
        <v>0.92427335190373805</v>
      </c>
      <c r="X2138" s="1987"/>
      <c r="Y2138" s="1988"/>
      <c r="AA2138" s="1990"/>
      <c r="AB2138" s="1991"/>
    </row>
    <row r="2139" spans="1:28" x14ac:dyDescent="0.2">
      <c r="A2139" s="2173" t="s">
        <v>337</v>
      </c>
      <c r="B2139" s="2175">
        <f>IFERROR(AVERAGE(S2134:S2140),"")</f>
        <v>1.6169386169386168</v>
      </c>
      <c r="C2139" s="2060">
        <v>45227</v>
      </c>
      <c r="D2139" s="1989"/>
      <c r="E2139" s="2336"/>
      <c r="F2139" s="2209"/>
      <c r="G2139" s="2119"/>
      <c r="H2139" s="2062" t="str">
        <f>IFERROR(VLOOKUP(F2139,[1]Trainingsarten!$A$9:$K$84,10,FALSE),"")</f>
        <v/>
      </c>
      <c r="I2139" s="2063" t="str">
        <f t="shared" si="467"/>
        <v/>
      </c>
      <c r="J2139" s="2064"/>
      <c r="K2139" s="2065" t="str">
        <f>IFERROR(VLOOKUP(F2139,[1]Trainingsarten!$A$9:$K$84,11,FALSE),"0")</f>
        <v>0</v>
      </c>
      <c r="L2139" s="2066"/>
      <c r="M2139" s="2064"/>
      <c r="N2139" s="1919" t="str">
        <f t="shared" si="462"/>
        <v/>
      </c>
      <c r="O2139" s="2067"/>
      <c r="P2139" s="2068" t="str">
        <f>IFERROR(VLOOKUP(F2139,[1]Trainingsarten!$A$9:$N$84,12,FALSE),"")</f>
        <v/>
      </c>
      <c r="Q2139" s="2069" t="s">
        <v>14</v>
      </c>
      <c r="R2139" s="2070" t="str">
        <f>IFERROR(VLOOKUP(F2139,[1]Trainingsarten!$A$9:$N$84,14,FALSE),"")</f>
        <v/>
      </c>
      <c r="S2139" s="1991" t="str">
        <f t="shared" si="468"/>
        <v/>
      </c>
      <c r="T2139" s="1989">
        <f t="shared" si="466"/>
        <v>28.153811491365964</v>
      </c>
      <c r="U2139" s="1989">
        <f t="shared" si="464"/>
        <v>34.691104121249673</v>
      </c>
      <c r="V2139" s="1989">
        <f t="shared" si="465"/>
        <v>2.6911152054182352</v>
      </c>
      <c r="W2139" s="2071">
        <f t="shared" si="463"/>
        <v>0.81155708947645289</v>
      </c>
      <c r="X2139" s="1987"/>
      <c r="Y2139" s="1988"/>
      <c r="AA2139" s="1990"/>
      <c r="AB2139" s="1991"/>
    </row>
    <row r="2140" spans="1:28" ht="16" thickBot="1" x14ac:dyDescent="0.25">
      <c r="A2140" s="2177" t="s">
        <v>11</v>
      </c>
      <c r="B2140" s="2178">
        <f>IFERROR(SUM(M2134:M2140),"")</f>
        <v>46</v>
      </c>
      <c r="C2140" s="2160">
        <v>45228</v>
      </c>
      <c r="D2140" s="1734"/>
      <c r="E2140" s="2344"/>
      <c r="F2140" s="2209"/>
      <c r="G2140" s="2187"/>
      <c r="H2140" s="2162"/>
      <c r="I2140" s="2163" t="str">
        <f t="shared" si="467"/>
        <v/>
      </c>
      <c r="J2140" s="1024"/>
      <c r="K2140" s="2065" t="str">
        <f>IFERROR(VLOOKUP(F2140,[1]Trainingsarten!$A$9:$K$84,11,FALSE),"0")</f>
        <v>0</v>
      </c>
      <c r="L2140" s="1028"/>
      <c r="M2140" s="1024"/>
      <c r="N2140" s="2165" t="str">
        <f t="shared" si="462"/>
        <v/>
      </c>
      <c r="O2140" s="2166"/>
      <c r="P2140" s="2167"/>
      <c r="Q2140" s="2168" t="s">
        <v>14</v>
      </c>
      <c r="R2140" s="2169"/>
      <c r="S2140" s="5" t="str">
        <f t="shared" si="468"/>
        <v/>
      </c>
      <c r="T2140" s="1734">
        <f t="shared" si="466"/>
        <v>24.131838421170826</v>
      </c>
      <c r="U2140" s="1734">
        <f t="shared" si="464"/>
        <v>33.865125451696109</v>
      </c>
      <c r="V2140" s="1734">
        <f t="shared" si="465"/>
        <v>6.5372926298837086</v>
      </c>
      <c r="W2140" s="2049">
        <f t="shared" si="463"/>
        <v>0.7125867127110318</v>
      </c>
      <c r="X2140" s="1987"/>
      <c r="Y2140" s="1988"/>
      <c r="AA2140" s="1990"/>
      <c r="AB2140" s="1991"/>
    </row>
    <row r="2141" spans="1:28" ht="16" thickBot="1" x14ac:dyDescent="0.25">
      <c r="A2141" s="2500">
        <f>WEEKNUM(C2141,1)</f>
        <v>44</v>
      </c>
      <c r="B2141" s="2501"/>
      <c r="C2141" s="2050">
        <v>45229</v>
      </c>
      <c r="D2141" s="1843"/>
      <c r="E2141" s="2343"/>
      <c r="F2141" s="2209"/>
      <c r="G2141" s="2118"/>
      <c r="H2141" s="2053" t="str">
        <f>IFERROR(VLOOKUP(F2141,[1]Trainingsarten!$A$9:$K$84,10,FALSE),"")</f>
        <v/>
      </c>
      <c r="I2141" s="2054" t="str">
        <f t="shared" si="467"/>
        <v/>
      </c>
      <c r="J2141" s="2055"/>
      <c r="K2141" s="2056" t="str">
        <f>IFERROR(VLOOKUP(F2141,[1]Trainingsarten!$A$9:$K$84,11,FALSE),"0")</f>
        <v>0</v>
      </c>
      <c r="L2141" s="2057"/>
      <c r="M2141" s="2055"/>
      <c r="N2141" s="1852" t="str">
        <f t="shared" si="462"/>
        <v/>
      </c>
      <c r="O2141" s="2058"/>
      <c r="P2141" s="1854" t="str">
        <f>IFERROR(VLOOKUP(F2141,[1]Trainingsarten!$A$9:$N$84,12,FALSE),"")</f>
        <v/>
      </c>
      <c r="Q2141" s="1855" t="s">
        <v>14</v>
      </c>
      <c r="R2141" s="2059" t="str">
        <f>IFERROR(VLOOKUP(F2141,[1]Trainingsarten!$A$9:$N$84,14,FALSE),"")</f>
        <v/>
      </c>
      <c r="S2141" s="1856" t="str">
        <f t="shared" si="468"/>
        <v/>
      </c>
      <c r="T2141" s="1843">
        <f t="shared" si="466"/>
        <v>20.684432932432138</v>
      </c>
      <c r="U2141" s="1843">
        <f t="shared" si="464"/>
        <v>33.058812940941436</v>
      </c>
      <c r="V2141" s="1843">
        <f t="shared" si="465"/>
        <v>9.7332870305252825</v>
      </c>
      <c r="W2141" s="2042">
        <f t="shared" si="463"/>
        <v>0.62568589408773534</v>
      </c>
      <c r="X2141" s="1987"/>
      <c r="Y2141" s="1988" t="str">
        <f t="shared" ref="Y2141:Y2198" si="469">IFERROR(X2141/K2141,"")</f>
        <v/>
      </c>
      <c r="AA2141" s="1989"/>
      <c r="AB2141" s="1991"/>
    </row>
    <row r="2142" spans="1:28" ht="16" thickBot="1" x14ac:dyDescent="0.25">
      <c r="A2142" s="2170" t="s">
        <v>26</v>
      </c>
      <c r="B2142" s="2171">
        <f>SUM(H2141:H2147)</f>
        <v>0</v>
      </c>
      <c r="C2142" s="2060">
        <v>45230</v>
      </c>
      <c r="D2142" s="1989"/>
      <c r="E2142" s="2336"/>
      <c r="F2142" s="2209"/>
      <c r="G2142" s="2119"/>
      <c r="H2142" s="2062" t="str">
        <f>IFERROR(VLOOKUP(F2142,[1]Trainingsarten!$A$9:$K$84,10,FALSE),"")</f>
        <v/>
      </c>
      <c r="I2142" s="2063" t="str">
        <f t="shared" si="467"/>
        <v/>
      </c>
      <c r="J2142" s="2064"/>
      <c r="K2142" s="2065" t="str">
        <f>IFERROR(VLOOKUP(F2142,[1]Trainingsarten!$A$9:$K$84,11,FALSE),"0")</f>
        <v>0</v>
      </c>
      <c r="L2142" s="2066"/>
      <c r="M2142" s="2064"/>
      <c r="N2142" s="1919" t="str">
        <f t="shared" si="462"/>
        <v/>
      </c>
      <c r="O2142" s="2067"/>
      <c r="P2142" s="2068" t="str">
        <f>IFERROR(VLOOKUP(F2142,[1]Trainingsarten!$A$9:$N$84,12,FALSE),"")</f>
        <v/>
      </c>
      <c r="Q2142" s="2069" t="s">
        <v>14</v>
      </c>
      <c r="R2142" s="2070" t="str">
        <f>IFERROR(VLOOKUP(F2142,[1]Trainingsarten!$A$9:$N$84,14,FALSE),"")</f>
        <v/>
      </c>
      <c r="S2142" s="1991" t="str">
        <f t="shared" si="468"/>
        <v/>
      </c>
      <c r="T2142" s="1989">
        <f t="shared" si="466"/>
        <v>17.72951394208469</v>
      </c>
      <c r="U2142" s="1989">
        <f t="shared" si="464"/>
        <v>32.271698347109499</v>
      </c>
      <c r="V2142" s="1989">
        <f t="shared" si="465"/>
        <v>12.374380008509299</v>
      </c>
      <c r="W2142" s="2071">
        <f t="shared" si="463"/>
        <v>0.54938273627215783</v>
      </c>
      <c r="X2142" s="1987"/>
      <c r="Y2142" s="1988" t="str">
        <f t="shared" si="469"/>
        <v/>
      </c>
      <c r="AA2142" s="1989"/>
      <c r="AB2142" s="1991"/>
    </row>
    <row r="2143" spans="1:28" ht="16" thickBot="1" x14ac:dyDescent="0.25">
      <c r="A2143" s="2173" t="s">
        <v>9</v>
      </c>
      <c r="B2143" s="2174">
        <f>SUM(K2141:K2147)</f>
        <v>0</v>
      </c>
      <c r="C2143" s="2060">
        <v>45231</v>
      </c>
      <c r="D2143" s="1989"/>
      <c r="E2143" s="2336"/>
      <c r="F2143" s="2210"/>
      <c r="G2143" s="2119"/>
      <c r="H2143" s="2062"/>
      <c r="I2143" s="2063" t="str">
        <f t="shared" si="467"/>
        <v/>
      </c>
      <c r="J2143" s="2064"/>
      <c r="K2143" s="2065" t="str">
        <f>IFERROR(VLOOKUP(F2143,[1]Trainingsarten!$A$9:$K$84,11,FALSE),"0")</f>
        <v>0</v>
      </c>
      <c r="L2143" s="2066"/>
      <c r="M2143" s="2064"/>
      <c r="N2143" s="1919" t="str">
        <f t="shared" si="462"/>
        <v/>
      </c>
      <c r="O2143" s="2067"/>
      <c r="P2143" s="2068" t="str">
        <f>IFERROR(VLOOKUP(F2143,[1]Trainingsarten!$A$9:$N$84,12,FALSE),"")</f>
        <v/>
      </c>
      <c r="Q2143" s="2069" t="s">
        <v>14</v>
      </c>
      <c r="R2143" s="2070" t="str">
        <f>IFERROR(VLOOKUP(F2143,[1]Trainingsarten!$A$9:$N$84,14,FALSE),"")</f>
        <v/>
      </c>
      <c r="S2143" s="1991" t="str">
        <f t="shared" si="468"/>
        <v/>
      </c>
      <c r="T2143" s="1989">
        <f t="shared" si="466"/>
        <v>15.196726236072593</v>
      </c>
      <c r="U2143" s="1989">
        <f t="shared" si="464"/>
        <v>31.503324576940226</v>
      </c>
      <c r="V2143" s="1989">
        <f t="shared" si="465"/>
        <v>14.542184405024809</v>
      </c>
      <c r="W2143" s="2071">
        <f t="shared" si="463"/>
        <v>0.48238484160482153</v>
      </c>
      <c r="X2143" s="1987"/>
      <c r="Y2143" s="1988" t="str">
        <f t="shared" si="469"/>
        <v/>
      </c>
      <c r="AA2143" s="1989"/>
      <c r="AB2143" s="1991"/>
    </row>
    <row r="2144" spans="1:28" x14ac:dyDescent="0.2">
      <c r="A2144" s="2173" t="s">
        <v>27</v>
      </c>
      <c r="B2144" s="2175">
        <f>AVERAGE(W2141:W2147)</f>
        <v>0.43802737918421791</v>
      </c>
      <c r="C2144" s="2060">
        <v>45232</v>
      </c>
      <c r="D2144" s="1989"/>
      <c r="E2144" s="2335"/>
      <c r="F2144" s="2107"/>
      <c r="G2144" s="2061"/>
      <c r="H2144" s="2062" t="str">
        <f>IFERROR(VLOOKUP(F2144,[1]Trainingsarten!$A$9:$K$84,10,FALSE),"")</f>
        <v/>
      </c>
      <c r="I2144" s="2063" t="str">
        <f t="shared" si="467"/>
        <v/>
      </c>
      <c r="J2144" s="2064"/>
      <c r="K2144" s="2065" t="str">
        <f>IFERROR(VLOOKUP(F2144,[1]Trainingsarten!$A$9:$K$84,11,FALSE),"0")</f>
        <v>0</v>
      </c>
      <c r="L2144" s="2066"/>
      <c r="M2144" s="2064"/>
      <c r="N2144" s="1919" t="str">
        <f t="shared" si="462"/>
        <v/>
      </c>
      <c r="O2144" s="2067"/>
      <c r="P2144" s="2068" t="str">
        <f>IFERROR(VLOOKUP(F2144,[1]Trainingsarten!$A$9:$N$84,12,FALSE),"")</f>
        <v/>
      </c>
      <c r="Q2144" s="2069" t="s">
        <v>14</v>
      </c>
      <c r="R2144" s="2070" t="str">
        <f>IFERROR(VLOOKUP(F2144,[1]Trainingsarten!$A$9:$N$84,14,FALSE),"")</f>
        <v/>
      </c>
      <c r="S2144" s="1991" t="str">
        <f t="shared" si="468"/>
        <v/>
      </c>
      <c r="T2144" s="1989">
        <f t="shared" si="466"/>
        <v>13.02576534520508</v>
      </c>
      <c r="U2144" s="1989">
        <f t="shared" si="464"/>
        <v>30.75324542034641</v>
      </c>
      <c r="V2144" s="1989">
        <f t="shared" si="465"/>
        <v>16.306598340867634</v>
      </c>
      <c r="W2144" s="2071">
        <f t="shared" si="463"/>
        <v>0.42355742189691653</v>
      </c>
      <c r="X2144" s="1987"/>
      <c r="Y2144" s="1988" t="str">
        <f t="shared" si="469"/>
        <v/>
      </c>
      <c r="AA2144" s="1989"/>
      <c r="AB2144" s="1991"/>
    </row>
    <row r="2145" spans="1:28" x14ac:dyDescent="0.2">
      <c r="A2145" s="2173" t="s">
        <v>336</v>
      </c>
      <c r="B2145" s="2176" t="str">
        <f>IFERROR(AVERAGE(N2141:N2147),"")</f>
        <v/>
      </c>
      <c r="C2145" s="2060">
        <v>45233</v>
      </c>
      <c r="D2145" s="1989"/>
      <c r="E2145" s="2335"/>
      <c r="F2145" s="2108"/>
      <c r="G2145" s="2061"/>
      <c r="H2145" s="2062" t="str">
        <f>IFERROR(VLOOKUP(F2145,[1]Trainingsarten!$A$9:$K$84,10,FALSE),"")</f>
        <v/>
      </c>
      <c r="I2145" s="2063" t="str">
        <f t="shared" si="467"/>
        <v/>
      </c>
      <c r="J2145" s="2064"/>
      <c r="K2145" s="2065" t="str">
        <f>IFERROR(VLOOKUP(F2145,[1]Trainingsarten!$A$9:$K$84,11,FALSE),"0")</f>
        <v>0</v>
      </c>
      <c r="L2145" s="2066"/>
      <c r="M2145" s="2064"/>
      <c r="N2145" s="1919" t="str">
        <f t="shared" si="462"/>
        <v/>
      </c>
      <c r="O2145" s="2067"/>
      <c r="P2145" s="2068" t="str">
        <f>IFERROR(VLOOKUP(F2145,[1]Trainingsarten!$A$9:$N$84,12,FALSE),"")</f>
        <v/>
      </c>
      <c r="Q2145" s="2069" t="s">
        <v>14</v>
      </c>
      <c r="R2145" s="2070" t="str">
        <f>IFERROR(VLOOKUP(F2145,[1]Trainingsarten!$A$9:$N$84,14,FALSE),"")</f>
        <v/>
      </c>
      <c r="S2145" s="1991" t="str">
        <f t="shared" si="468"/>
        <v/>
      </c>
      <c r="T2145" s="1989">
        <f t="shared" si="466"/>
        <v>11.164941724461498</v>
      </c>
      <c r="U2145" s="1989">
        <f t="shared" si="464"/>
        <v>30.021025291290542</v>
      </c>
      <c r="V2145" s="1989">
        <f t="shared" si="465"/>
        <v>17.72748007514133</v>
      </c>
      <c r="W2145" s="2071">
        <f t="shared" si="463"/>
        <v>0.37190407776314627</v>
      </c>
      <c r="X2145" s="1987"/>
      <c r="Y2145" s="1988" t="str">
        <f t="shared" si="469"/>
        <v/>
      </c>
      <c r="AA2145" s="1989"/>
      <c r="AB2145" s="1991"/>
    </row>
    <row r="2146" spans="1:28" x14ac:dyDescent="0.2">
      <c r="A2146" s="2173" t="s">
        <v>337</v>
      </c>
      <c r="B2146" s="2175" t="str">
        <f>IFERROR(AVERAGE(S2141:S2147),"")</f>
        <v/>
      </c>
      <c r="C2146" s="2060">
        <v>45234</v>
      </c>
      <c r="D2146" s="1989"/>
      <c r="E2146" s="2335"/>
      <c r="F2146" s="2108"/>
      <c r="G2146" s="2061"/>
      <c r="H2146" s="2062" t="str">
        <f>IFERROR(VLOOKUP(F2146,[1]Trainingsarten!$A$9:$K$84,10,FALSE),"")</f>
        <v/>
      </c>
      <c r="I2146" s="2063" t="str">
        <f t="shared" si="467"/>
        <v/>
      </c>
      <c r="J2146" s="2064"/>
      <c r="K2146" s="2065" t="str">
        <f>IFERROR(VLOOKUP(F2146,[1]Trainingsarten!$A$9:$K$84,11,FALSE),"0")</f>
        <v>0</v>
      </c>
      <c r="L2146" s="2066"/>
      <c r="M2146" s="2064"/>
      <c r="N2146" s="1919" t="str">
        <f t="shared" si="462"/>
        <v/>
      </c>
      <c r="O2146" s="2067"/>
      <c r="P2146" s="2068" t="str">
        <f>IFERROR(VLOOKUP(F2146,[1]Trainingsarten!$A$9:$N$84,12,FALSE),"")</f>
        <v/>
      </c>
      <c r="Q2146" s="2069" t="s">
        <v>14</v>
      </c>
      <c r="R2146" s="2070" t="str">
        <f>IFERROR(VLOOKUP(F2146,[1]Trainingsarten!$A$9:$N$84,14,FALSE),"")</f>
        <v/>
      </c>
      <c r="S2146" s="1991" t="str">
        <f t="shared" si="468"/>
        <v/>
      </c>
      <c r="T2146" s="1989">
        <f t="shared" si="466"/>
        <v>9.5699500495384271</v>
      </c>
      <c r="U2146" s="1989">
        <f t="shared" si="464"/>
        <v>29.306238974831242</v>
      </c>
      <c r="V2146" s="1989">
        <f t="shared" si="465"/>
        <v>18.856083566829042</v>
      </c>
      <c r="W2146" s="2071">
        <f t="shared" si="463"/>
        <v>0.32654992193837235</v>
      </c>
      <c r="X2146" s="1987"/>
      <c r="Y2146" s="1988" t="str">
        <f t="shared" si="469"/>
        <v/>
      </c>
      <c r="AA2146" s="1989"/>
      <c r="AB2146" s="1991"/>
    </row>
    <row r="2147" spans="1:28" ht="16" thickBot="1" x14ac:dyDescent="0.25">
      <c r="A2147" s="2177" t="s">
        <v>11</v>
      </c>
      <c r="B2147" s="2178">
        <f>IFERROR(SUM(M2141:M2147),"")</f>
        <v>0</v>
      </c>
      <c r="C2147" s="2160">
        <v>45235</v>
      </c>
      <c r="D2147" s="1734"/>
      <c r="E2147" s="2317"/>
      <c r="F2147" s="2111"/>
      <c r="G2147" s="2161"/>
      <c r="H2147" s="2162" t="str">
        <f>IFERROR(VLOOKUP(F2147,[1]Trainingsarten!$A$9:$K$84,10,FALSE),"")</f>
        <v/>
      </c>
      <c r="I2147" s="2163" t="str">
        <f t="shared" si="467"/>
        <v/>
      </c>
      <c r="J2147" s="1024"/>
      <c r="K2147" s="2164" t="str">
        <f>IFERROR(VLOOKUP(F2147,[1]Trainingsarten!$A$9:$K$84,11,FALSE),"0")</f>
        <v>0</v>
      </c>
      <c r="L2147" s="1028"/>
      <c r="M2147" s="1024"/>
      <c r="N2147" s="2165" t="str">
        <f t="shared" si="462"/>
        <v/>
      </c>
      <c r="O2147" s="2166"/>
      <c r="P2147" s="2167" t="str">
        <f>IFERROR(VLOOKUP(F2147,[1]Trainingsarten!$A$9:$N$84,12,FALSE),"")</f>
        <v/>
      </c>
      <c r="Q2147" s="2168" t="s">
        <v>14</v>
      </c>
      <c r="R2147" s="2169" t="str">
        <f>IFERROR(VLOOKUP(F2147,[1]Trainingsarten!$A$9:$N$84,14,FALSE),"")</f>
        <v/>
      </c>
      <c r="S2147" s="5" t="str">
        <f t="shared" si="468"/>
        <v/>
      </c>
      <c r="T2147" s="1734">
        <f t="shared" si="466"/>
        <v>8.2028143281757941</v>
      </c>
      <c r="U2147" s="1734">
        <f t="shared" si="464"/>
        <v>28.608471380192402</v>
      </c>
      <c r="V2147" s="1734">
        <f t="shared" si="465"/>
        <v>19.736288925292815</v>
      </c>
      <c r="W2147" s="2049">
        <f t="shared" si="463"/>
        <v>0.28672676072637571</v>
      </c>
      <c r="X2147" s="2211"/>
      <c r="Y2147" s="2212" t="str">
        <f t="shared" si="469"/>
        <v/>
      </c>
      <c r="Z2147" s="1999"/>
      <c r="AA2147" s="1999"/>
      <c r="AB2147" s="1932"/>
    </row>
    <row r="2148" spans="1:28" ht="16" thickBot="1" x14ac:dyDescent="0.25">
      <c r="A2148" s="2500">
        <f>WEEKNUM(C2148,1)</f>
        <v>45</v>
      </c>
      <c r="B2148" s="2501"/>
      <c r="C2148" s="2050">
        <v>45236</v>
      </c>
      <c r="D2148" s="1843"/>
      <c r="E2148" s="2322"/>
      <c r="F2148" s="2110"/>
      <c r="G2148" s="2052"/>
      <c r="H2148" s="2053" t="str">
        <f>IFERROR(VLOOKUP(F2148,[1]Trainingsarten!$A$9:$K$84,10,FALSE),"")</f>
        <v/>
      </c>
      <c r="I2148" s="2054" t="str">
        <f t="shared" si="467"/>
        <v/>
      </c>
      <c r="J2148" s="2055"/>
      <c r="K2148" s="2056" t="str">
        <f>IFERROR(VLOOKUP(F2148,[1]Trainingsarten!$A$9:$K$84,11,FALSE),"0")</f>
        <v>0</v>
      </c>
      <c r="L2148" s="2057"/>
      <c r="M2148" s="2055"/>
      <c r="N2148" s="1852" t="str">
        <f t="shared" si="462"/>
        <v/>
      </c>
      <c r="O2148" s="2058"/>
      <c r="P2148" s="1854" t="str">
        <f>IFERROR(VLOOKUP(F2148,[1]Trainingsarten!$A$9:$N$84,12,FALSE),"")</f>
        <v/>
      </c>
      <c r="Q2148" s="1855" t="s">
        <v>14</v>
      </c>
      <c r="R2148" s="2059" t="str">
        <f>IFERROR(VLOOKUP(F2148,[1]Trainingsarten!$A$9:$N$84,14,FALSE),"")</f>
        <v/>
      </c>
      <c r="S2148" s="1856" t="str">
        <f t="shared" si="468"/>
        <v/>
      </c>
      <c r="T2148" s="1843">
        <f t="shared" si="466"/>
        <v>7.0309837098649659</v>
      </c>
      <c r="U2148" s="1843">
        <f t="shared" si="464"/>
        <v>27.927317299711632</v>
      </c>
      <c r="V2148" s="1843">
        <f t="shared" si="465"/>
        <v>20.405657052016608</v>
      </c>
      <c r="W2148" s="2042">
        <f t="shared" si="463"/>
        <v>0.25176008258901278</v>
      </c>
      <c r="X2148" s="2213"/>
      <c r="Y2148" s="2214" t="str">
        <f t="shared" si="469"/>
        <v/>
      </c>
      <c r="Z2148" s="1843">
        <f>T2148</f>
        <v>7.0309837098649659</v>
      </c>
      <c r="AA2148" s="2041">
        <f>U2148</f>
        <v>27.927317299711632</v>
      </c>
      <c r="AB2148" s="1856"/>
    </row>
    <row r="2149" spans="1:28" x14ac:dyDescent="0.2">
      <c r="A2149" s="2170" t="s">
        <v>26</v>
      </c>
      <c r="B2149" s="2171">
        <f>SUM(H2148:H2154)</f>
        <v>11.92</v>
      </c>
      <c r="C2149" s="2060">
        <v>45237</v>
      </c>
      <c r="D2149" s="1989">
        <v>166</v>
      </c>
      <c r="E2149" s="2335" t="s">
        <v>40</v>
      </c>
      <c r="F2149" s="2108" t="s">
        <v>345</v>
      </c>
      <c r="G2149" s="2061">
        <v>2.417824074074074E-2</v>
      </c>
      <c r="H2149" s="2062">
        <v>5.85</v>
      </c>
      <c r="I2149" s="2063">
        <f t="shared" si="467"/>
        <v>4.1330326052548272E-3</v>
      </c>
      <c r="J2149" s="2064">
        <v>125</v>
      </c>
      <c r="K2149" s="2065">
        <v>31</v>
      </c>
      <c r="L2149" s="2066">
        <v>197</v>
      </c>
      <c r="M2149" s="2064">
        <v>13</v>
      </c>
      <c r="N2149" s="1919">
        <f t="shared" si="462"/>
        <v>1.0499630054853935</v>
      </c>
      <c r="O2149" s="2067" t="s">
        <v>340</v>
      </c>
      <c r="P2149" s="2068">
        <f>IFERROR(VLOOKUP(F2149,[1]Trainingsarten!$A$9:$N$84,12,FALSE),"")</f>
        <v>205</v>
      </c>
      <c r="Q2149" s="2069" t="s">
        <v>14</v>
      </c>
      <c r="R2149" s="2070">
        <f>IFERROR(VLOOKUP(F2149,[1]Trainingsarten!$A$9:$N$84,14,FALSE),"")</f>
        <v>224.4</v>
      </c>
      <c r="S2149" s="1991">
        <f t="shared" si="468"/>
        <v>1.5760000000000001</v>
      </c>
      <c r="T2149" s="1989">
        <f>T2148+(K2149-T2148)/7</f>
        <v>10.45512889416997</v>
      </c>
      <c r="U2149" s="1989">
        <f t="shared" si="464"/>
        <v>28.000476411623261</v>
      </c>
      <c r="V2149" s="1989">
        <f t="shared" si="465"/>
        <v>20.896333589846666</v>
      </c>
      <c r="W2149" s="2071">
        <f t="shared" si="463"/>
        <v>0.37339110736808562</v>
      </c>
      <c r="X2149" s="1987">
        <v>21</v>
      </c>
      <c r="Y2149" s="1988">
        <f t="shared" si="469"/>
        <v>0.67741935483870963</v>
      </c>
      <c r="Z2149" s="1989">
        <f>Z2148+(X2149-Z2148)/7</f>
        <v>9.0265574655985414</v>
      </c>
      <c r="AA2149" s="1996">
        <f>AA2148+(X2149-AA2148)/42</f>
        <v>27.76238117352802</v>
      </c>
      <c r="AB2149" s="1991">
        <f>Z2149/AA2149</f>
        <v>0.32513628457077531</v>
      </c>
    </row>
    <row r="2150" spans="1:28" x14ac:dyDescent="0.2">
      <c r="A2150" s="2173" t="s">
        <v>9</v>
      </c>
      <c r="B2150" s="2174">
        <f>SUM(K2148:K2154)</f>
        <v>62</v>
      </c>
      <c r="C2150" s="2060">
        <v>45238</v>
      </c>
      <c r="D2150" s="1989"/>
      <c r="E2150" s="2335"/>
      <c r="F2150" s="2108"/>
      <c r="G2150" s="2061"/>
      <c r="H2150" s="2062" t="str">
        <f>IFERROR(VLOOKUP(F2150,[1]Trainingsarten!$A$9:$K$84,10,FALSE),"")</f>
        <v/>
      </c>
      <c r="I2150" s="2063" t="str">
        <f t="shared" si="467"/>
        <v/>
      </c>
      <c r="J2150" s="2064"/>
      <c r="K2150" s="2065" t="str">
        <f>IFERROR(VLOOKUP(F2150,[1]Trainingsarten!$A$9:$K$84,11,FALSE),"0")</f>
        <v>0</v>
      </c>
      <c r="L2150" s="2066"/>
      <c r="M2150" s="2064"/>
      <c r="N2150" s="1919" t="str">
        <f t="shared" si="462"/>
        <v/>
      </c>
      <c r="O2150" s="2067"/>
      <c r="P2150" s="2068" t="str">
        <f>IFERROR(VLOOKUP(F2150,[1]Trainingsarten!$A$9:$N$84,12,FALSE),"")</f>
        <v/>
      </c>
      <c r="Q2150" s="2069" t="s">
        <v>14</v>
      </c>
      <c r="R2150" s="2070" t="str">
        <f>IFERROR(VLOOKUP(F2150,[1]Trainingsarten!$A$9:$N$84,14,FALSE),"")</f>
        <v/>
      </c>
      <c r="S2150" s="1991" t="str">
        <f t="shared" si="468"/>
        <v/>
      </c>
      <c r="T2150" s="1989">
        <f t="shared" si="466"/>
        <v>8.9615390521456888</v>
      </c>
      <c r="U2150" s="1989">
        <f t="shared" si="464"/>
        <v>27.333798401822708</v>
      </c>
      <c r="V2150" s="1989">
        <f t="shared" si="465"/>
        <v>17.54534751745329</v>
      </c>
      <c r="W2150" s="2071">
        <f t="shared" si="463"/>
        <v>0.3278556064695386</v>
      </c>
      <c r="X2150" s="1987"/>
      <c r="Y2150" s="1988" t="str">
        <f t="shared" si="469"/>
        <v/>
      </c>
      <c r="Z2150" s="1989">
        <f t="shared" ref="Z2150:Z2212" si="470">Z2149+(X2150-Z2149)/7</f>
        <v>7.737049256227321</v>
      </c>
      <c r="AA2150" s="1996">
        <f t="shared" ref="AA2150:AA2212" si="471">AA2149+(X2150-AA2149)/42</f>
        <v>27.101372097967829</v>
      </c>
      <c r="AB2150" s="1991">
        <f t="shared" ref="AB2150:AB2212" si="472">Z2150/AA2150</f>
        <v>0.28548551815970513</v>
      </c>
    </row>
    <row r="2151" spans="1:28" x14ac:dyDescent="0.2">
      <c r="A2151" s="2173" t="s">
        <v>27</v>
      </c>
      <c r="B2151" s="2175">
        <f>AVERAGE(W2148:W2154)</f>
        <v>0.29687099007827256</v>
      </c>
      <c r="C2151" s="2060">
        <v>45239</v>
      </c>
      <c r="D2151" s="1989"/>
      <c r="E2151" s="2335"/>
      <c r="F2151" s="2108"/>
      <c r="G2151" s="2061"/>
      <c r="H2151" s="2062" t="str">
        <f>IFERROR(VLOOKUP(F2151,[1]Trainingsarten!$A$9:$K$84,10,FALSE),"")</f>
        <v/>
      </c>
      <c r="I2151" s="2063" t="str">
        <f t="shared" si="467"/>
        <v/>
      </c>
      <c r="J2151" s="2064"/>
      <c r="K2151" s="2065" t="str">
        <f>IFERROR(VLOOKUP(F2151,[1]Trainingsarten!$A$9:$K$84,11,FALSE),"0")</f>
        <v>0</v>
      </c>
      <c r="L2151" s="2066"/>
      <c r="M2151" s="2064"/>
      <c r="N2151" s="1919" t="str">
        <f t="shared" si="462"/>
        <v/>
      </c>
      <c r="O2151" s="2067"/>
      <c r="P2151" s="2068" t="str">
        <f>IFERROR(VLOOKUP(F2151,[1]Trainingsarten!$A$9:$N$84,12,FALSE),"")</f>
        <v/>
      </c>
      <c r="Q2151" s="2069" t="s">
        <v>14</v>
      </c>
      <c r="R2151" s="2070" t="str">
        <f>IFERROR(VLOOKUP(F2151,[1]Trainingsarten!$A$9:$N$84,14,FALSE),"")</f>
        <v/>
      </c>
      <c r="S2151" s="1991" t="str">
        <f t="shared" si="468"/>
        <v/>
      </c>
      <c r="T2151" s="1989">
        <f t="shared" si="466"/>
        <v>7.6813191875534477</v>
      </c>
      <c r="U2151" s="1989">
        <f t="shared" si="464"/>
        <v>26.682993677969787</v>
      </c>
      <c r="V2151" s="1989">
        <f t="shared" si="465"/>
        <v>18.372259349677019</v>
      </c>
      <c r="W2151" s="2071">
        <f t="shared" si="463"/>
        <v>0.28787321543666805</v>
      </c>
      <c r="X2151" s="1987"/>
      <c r="Y2151" s="1988" t="str">
        <f t="shared" si="469"/>
        <v/>
      </c>
      <c r="Z2151" s="1989">
        <f t="shared" si="470"/>
        <v>6.6317565053377034</v>
      </c>
      <c r="AA2151" s="1996">
        <f t="shared" si="471"/>
        <v>26.456101333730501</v>
      </c>
      <c r="AB2151" s="1991">
        <f t="shared" si="472"/>
        <v>0.25067021106705817</v>
      </c>
    </row>
    <row r="2152" spans="1:28" x14ac:dyDescent="0.2">
      <c r="A2152" s="2173" t="s">
        <v>336</v>
      </c>
      <c r="B2152" s="2176">
        <f>IFERROR(AVERAGE(N2148:N2154),"")</f>
        <v>1.095602860533643</v>
      </c>
      <c r="C2152" s="2060">
        <v>45240</v>
      </c>
      <c r="D2152" s="1989"/>
      <c r="E2152" s="2335"/>
      <c r="F2152" s="2108"/>
      <c r="G2152" s="2061"/>
      <c r="H2152" s="2062" t="str">
        <f>IFERROR(VLOOKUP(F2152,[1]Trainingsarten!$A$9:$K$84,10,FALSE),"")</f>
        <v/>
      </c>
      <c r="I2152" s="2063" t="str">
        <f t="shared" si="467"/>
        <v/>
      </c>
      <c r="J2152" s="2064"/>
      <c r="K2152" s="2065" t="str">
        <f>IFERROR(VLOOKUP(F2152,[1]Trainingsarten!$A$9:$K$84,11,FALSE),"0")</f>
        <v>0</v>
      </c>
      <c r="L2152" s="2066"/>
      <c r="M2152" s="2064"/>
      <c r="N2152" s="1919" t="str">
        <f t="shared" si="462"/>
        <v/>
      </c>
      <c r="O2152" s="2067"/>
      <c r="P2152" s="2068" t="str">
        <f>IFERROR(VLOOKUP(F2152,[1]Trainingsarten!$A$9:$N$84,12,FALSE),"")</f>
        <v/>
      </c>
      <c r="Q2152" s="2069" t="s">
        <v>14</v>
      </c>
      <c r="R2152" s="2070" t="str">
        <f>IFERROR(VLOOKUP(F2152,[1]Trainingsarten!$A$9:$N$84,14,FALSE),"")</f>
        <v/>
      </c>
      <c r="S2152" s="1991" t="str">
        <f t="shared" si="468"/>
        <v/>
      </c>
      <c r="T2152" s="1989">
        <f t="shared" si="466"/>
        <v>6.5839878750458123</v>
      </c>
      <c r="U2152" s="1989">
        <f t="shared" si="464"/>
        <v>26.047684304684793</v>
      </c>
      <c r="V2152" s="1989">
        <f t="shared" si="465"/>
        <v>19.001674490416338</v>
      </c>
      <c r="W2152" s="2071">
        <f t="shared" si="463"/>
        <v>0.25276672574926951</v>
      </c>
      <c r="X2152" s="1987"/>
      <c r="Y2152" s="1988" t="str">
        <f t="shared" si="469"/>
        <v/>
      </c>
      <c r="Z2152" s="1989">
        <f t="shared" si="470"/>
        <v>5.6843627188608883</v>
      </c>
      <c r="AA2152" s="1996">
        <f t="shared" si="471"/>
        <v>25.826194159117872</v>
      </c>
      <c r="AB2152" s="1991">
        <f t="shared" si="472"/>
        <v>0.22010067313205103</v>
      </c>
    </row>
    <row r="2153" spans="1:28" x14ac:dyDescent="0.2">
      <c r="A2153" s="2173" t="s">
        <v>337</v>
      </c>
      <c r="B2153" s="2175">
        <f>IFERROR(AVERAGE(S2148:S2154),"")</f>
        <v>1.5515658914728683</v>
      </c>
      <c r="C2153" s="2060">
        <v>45241</v>
      </c>
      <c r="D2153" s="1989"/>
      <c r="E2153" s="2335"/>
      <c r="F2153" s="2108"/>
      <c r="G2153" s="2061"/>
      <c r="H2153" s="2062" t="str">
        <f>IFERROR(VLOOKUP(F2153,[1]Trainingsarten!$A$9:$K$84,10,FALSE),"")</f>
        <v/>
      </c>
      <c r="I2153" s="2063" t="str">
        <f t="shared" si="467"/>
        <v/>
      </c>
      <c r="J2153" s="2064"/>
      <c r="K2153" s="2065" t="str">
        <f>IFERROR(VLOOKUP(F2153,[1]Trainingsarten!$A$9:$K$84,11,FALSE),"0")</f>
        <v>0</v>
      </c>
      <c r="L2153" s="2066"/>
      <c r="M2153" s="2064"/>
      <c r="N2153" s="1919" t="str">
        <f t="shared" si="462"/>
        <v/>
      </c>
      <c r="O2153" s="2067"/>
      <c r="P2153" s="2068" t="str">
        <f>IFERROR(VLOOKUP(F2153,[1]Trainingsarten!$A$9:$N$84,12,FALSE),"")</f>
        <v/>
      </c>
      <c r="Q2153" s="2069" t="s">
        <v>14</v>
      </c>
      <c r="R2153" s="2070" t="str">
        <f>IFERROR(VLOOKUP(F2153,[1]Trainingsarten!$A$9:$N$84,14,FALSE),"")</f>
        <v/>
      </c>
      <c r="S2153" s="1991" t="str">
        <f t="shared" si="468"/>
        <v/>
      </c>
      <c r="T2153" s="1989">
        <f t="shared" si="466"/>
        <v>5.6434181786106965</v>
      </c>
      <c r="U2153" s="1989">
        <f t="shared" si="464"/>
        <v>25.427501345049443</v>
      </c>
      <c r="V2153" s="1989">
        <f t="shared" si="465"/>
        <v>19.463696429638979</v>
      </c>
      <c r="W2153" s="2071">
        <f t="shared" si="463"/>
        <v>0.22194151529204148</v>
      </c>
      <c r="X2153" s="1987"/>
      <c r="Y2153" s="1988" t="str">
        <f t="shared" si="469"/>
        <v/>
      </c>
      <c r="Z2153" s="1989">
        <f t="shared" si="470"/>
        <v>4.8723109018807618</v>
      </c>
      <c r="AA2153" s="1996">
        <f t="shared" si="471"/>
        <v>25.211284774376971</v>
      </c>
      <c r="AB2153" s="1991">
        <f t="shared" si="472"/>
        <v>0.19325912762814237</v>
      </c>
    </row>
    <row r="2154" spans="1:28" ht="16" thickBot="1" x14ac:dyDescent="0.25">
      <c r="A2154" s="2177" t="s">
        <v>11</v>
      </c>
      <c r="B2154" s="2178">
        <f>IFERROR(SUM(M2148:M2154),"")</f>
        <v>32</v>
      </c>
      <c r="C2154" s="2160">
        <v>45242</v>
      </c>
      <c r="D2154" s="1734">
        <v>167</v>
      </c>
      <c r="E2154" s="2317" t="s">
        <v>288</v>
      </c>
      <c r="F2154" s="2111" t="s">
        <v>345</v>
      </c>
      <c r="G2154" s="2161">
        <v>2.7268518518518515E-2</v>
      </c>
      <c r="H2154" s="2062">
        <v>6.07</v>
      </c>
      <c r="I2154" s="2163">
        <f t="shared" si="467"/>
        <v>4.4923424247971192E-3</v>
      </c>
      <c r="J2154" s="1024">
        <v>129</v>
      </c>
      <c r="K2154" s="2065">
        <v>31</v>
      </c>
      <c r="L2154" s="1028">
        <v>197</v>
      </c>
      <c r="M2154" s="1024">
        <v>19</v>
      </c>
      <c r="N2154" s="2165">
        <f t="shared" si="462"/>
        <v>1.1412427155818925</v>
      </c>
      <c r="O2154" s="2166" t="s">
        <v>340</v>
      </c>
      <c r="P2154" s="2167">
        <f>IFERROR(VLOOKUP(F2154,[1]Trainingsarten!$A$9:$N$84,12,FALSE),"")</f>
        <v>205</v>
      </c>
      <c r="Q2154" s="2168" t="s">
        <v>14</v>
      </c>
      <c r="R2154" s="2169">
        <f>IFERROR(VLOOKUP(F2154,[1]Trainingsarten!$A$9:$N$84,14,FALSE),"")</f>
        <v>224.4</v>
      </c>
      <c r="S2154" s="5">
        <f t="shared" si="468"/>
        <v>1.5271317829457365</v>
      </c>
      <c r="T2154" s="1734">
        <f t="shared" si="466"/>
        <v>9.2657870102377409</v>
      </c>
      <c r="U2154" s="1734">
        <f t="shared" si="464"/>
        <v>25.560179884453028</v>
      </c>
      <c r="V2154" s="1734">
        <f t="shared" si="465"/>
        <v>19.784083166438748</v>
      </c>
      <c r="W2154" s="2049">
        <f t="shared" si="463"/>
        <v>0.36250867764329209</v>
      </c>
      <c r="X2154" s="2215">
        <v>11</v>
      </c>
      <c r="Y2154" s="2216">
        <f t="shared" si="469"/>
        <v>0.35483870967741937</v>
      </c>
      <c r="Z2154" s="1922">
        <f t="shared" si="470"/>
        <v>5.7476950587549389</v>
      </c>
      <c r="AA2154" s="1951">
        <f t="shared" si="471"/>
        <v>24.872920851177518</v>
      </c>
      <c r="AB2154" s="1932">
        <f t="shared" si="472"/>
        <v>0.23108243270443388</v>
      </c>
    </row>
    <row r="2155" spans="1:28" ht="16" thickBot="1" x14ac:dyDescent="0.25">
      <c r="A2155" s="2500">
        <f>WEEKNUM(C2155,1)</f>
        <v>46</v>
      </c>
      <c r="B2155" s="2501"/>
      <c r="C2155" s="2050">
        <v>45243</v>
      </c>
      <c r="D2155" s="1843"/>
      <c r="E2155" s="2322"/>
      <c r="F2155" s="2110"/>
      <c r="G2155" s="2052"/>
      <c r="H2155" s="2053" t="str">
        <f>IFERROR(VLOOKUP(F2155,[1]Trainingsarten!$A$9:$K$84,10,FALSE),"")</f>
        <v/>
      </c>
      <c r="I2155" s="2054" t="str">
        <f t="shared" si="467"/>
        <v/>
      </c>
      <c r="J2155" s="2055"/>
      <c r="K2155" s="2056" t="str">
        <f>IFERROR(VLOOKUP(F2155,[1]Trainingsarten!$A$9:$K$84,11,FALSE),"0")</f>
        <v>0</v>
      </c>
      <c r="L2155" s="2057"/>
      <c r="M2155" s="2055"/>
      <c r="N2155" s="1852" t="str">
        <f t="shared" si="462"/>
        <v/>
      </c>
      <c r="O2155" s="2058"/>
      <c r="P2155" s="1854" t="str">
        <f>IFERROR(VLOOKUP(F2155,[1]Trainingsarten!$A$9:$N$84,12,FALSE),"")</f>
        <v/>
      </c>
      <c r="Q2155" s="1855" t="s">
        <v>14</v>
      </c>
      <c r="R2155" s="2059" t="str">
        <f>IFERROR(VLOOKUP(F2155,[1]Trainingsarten!$A$9:$N$84,14,FALSE),"")</f>
        <v/>
      </c>
      <c r="S2155" s="1856" t="str">
        <f t="shared" si="468"/>
        <v/>
      </c>
      <c r="T2155" s="1843">
        <f t="shared" si="466"/>
        <v>7.9421031516323488</v>
      </c>
      <c r="U2155" s="1843">
        <f t="shared" si="464"/>
        <v>24.951604172918433</v>
      </c>
      <c r="V2155" s="1843">
        <f t="shared" si="465"/>
        <v>16.294392874215287</v>
      </c>
      <c r="W2155" s="2042">
        <f t="shared" si="463"/>
        <v>0.31830030232093937</v>
      </c>
      <c r="X2155" s="2217"/>
      <c r="Y2155" s="2214" t="str">
        <f t="shared" si="469"/>
        <v/>
      </c>
      <c r="Z2155" s="1843">
        <f t="shared" si="470"/>
        <v>4.9265957646470904</v>
      </c>
      <c r="AA2155" s="1843">
        <f t="shared" si="471"/>
        <v>24.280708449959008</v>
      </c>
      <c r="AB2155" s="2012">
        <f t="shared" si="472"/>
        <v>0.20290164822828338</v>
      </c>
    </row>
    <row r="2156" spans="1:28" x14ac:dyDescent="0.2">
      <c r="A2156" s="2170" t="s">
        <v>26</v>
      </c>
      <c r="B2156" s="2171">
        <f>SUM(H2155:H2161)</f>
        <v>0</v>
      </c>
      <c r="C2156" s="2060">
        <v>45244</v>
      </c>
      <c r="D2156" s="1989"/>
      <c r="E2156" s="2335"/>
      <c r="F2156" s="2108"/>
      <c r="G2156" s="2061"/>
      <c r="H2156" s="2062" t="str">
        <f>IFERROR(VLOOKUP(F2156,[1]Trainingsarten!$A$9:$K$84,10,FALSE),"")</f>
        <v/>
      </c>
      <c r="I2156" s="2063" t="str">
        <f t="shared" si="467"/>
        <v/>
      </c>
      <c r="J2156" s="2064"/>
      <c r="K2156" s="2065" t="str">
        <f>IFERROR(VLOOKUP(F2156,[1]Trainingsarten!$A$9:$K$84,11,FALSE),"0")</f>
        <v>0</v>
      </c>
      <c r="L2156" s="2066"/>
      <c r="M2156" s="2064"/>
      <c r="N2156" s="1919" t="str">
        <f t="shared" si="462"/>
        <v/>
      </c>
      <c r="O2156" s="2067"/>
      <c r="P2156" s="2068" t="str">
        <f>IFERROR(VLOOKUP(F2156,[1]Trainingsarten!$A$9:$N$84,12,FALSE),"")</f>
        <v/>
      </c>
      <c r="Q2156" s="2069" t="s">
        <v>14</v>
      </c>
      <c r="R2156" s="2070" t="str">
        <f>IFERROR(VLOOKUP(F2156,[1]Trainingsarten!$A$9:$N$84,14,FALSE),"")</f>
        <v/>
      </c>
      <c r="S2156" s="1991" t="str">
        <f t="shared" si="468"/>
        <v/>
      </c>
      <c r="T2156" s="1989">
        <f t="shared" si="466"/>
        <v>6.8075169871134413</v>
      </c>
      <c r="U2156" s="1989">
        <f t="shared" si="464"/>
        <v>24.357518359277517</v>
      </c>
      <c r="V2156" s="1989">
        <f t="shared" si="465"/>
        <v>17.009501021286084</v>
      </c>
      <c r="W2156" s="2071">
        <f t="shared" si="463"/>
        <v>0.27948319228180041</v>
      </c>
      <c r="X2156" s="1987"/>
      <c r="Y2156" s="1988" t="str">
        <f t="shared" si="469"/>
        <v/>
      </c>
      <c r="Z2156" s="1989">
        <f t="shared" si="470"/>
        <v>4.2227963696975062</v>
      </c>
      <c r="AA2156" s="1989">
        <f t="shared" si="471"/>
        <v>23.702596344007603</v>
      </c>
      <c r="AB2156" s="1991">
        <f t="shared" si="472"/>
        <v>0.17815754478580981</v>
      </c>
    </row>
    <row r="2157" spans="1:28" x14ac:dyDescent="0.2">
      <c r="A2157" s="2173" t="s">
        <v>9</v>
      </c>
      <c r="B2157" s="2174">
        <f>SUM(K2155:K2161)</f>
        <v>0</v>
      </c>
      <c r="C2157" s="2060">
        <v>45245</v>
      </c>
      <c r="D2157" s="1989"/>
      <c r="E2157" s="2335"/>
      <c r="F2157" s="2108"/>
      <c r="G2157" s="2061"/>
      <c r="H2157" s="2062" t="str">
        <f>IFERROR(VLOOKUP(F2157,[1]Trainingsarten!$A$9:$K$84,10,FALSE),"")</f>
        <v/>
      </c>
      <c r="I2157" s="2063" t="str">
        <f t="shared" si="467"/>
        <v/>
      </c>
      <c r="J2157" s="2064"/>
      <c r="K2157" s="2065" t="str">
        <f>IFERROR(VLOOKUP(F2157,[1]Trainingsarten!$A$9:$K$84,11,FALSE),"0")</f>
        <v>0</v>
      </c>
      <c r="L2157" s="2066"/>
      <c r="M2157" s="2064"/>
      <c r="N2157" s="1919" t="str">
        <f t="shared" si="462"/>
        <v/>
      </c>
      <c r="O2157" s="2067"/>
      <c r="P2157" s="2068" t="str">
        <f>IFERROR(VLOOKUP(F2157,[1]Trainingsarten!$A$9:$N$84,12,FALSE),"")</f>
        <v/>
      </c>
      <c r="Q2157" s="2069" t="s">
        <v>14</v>
      </c>
      <c r="R2157" s="2070" t="str">
        <f>IFERROR(VLOOKUP(F2157,[1]Trainingsarten!$A$9:$N$84,14,FALSE),"")</f>
        <v/>
      </c>
      <c r="S2157" s="1991" t="str">
        <f t="shared" si="468"/>
        <v/>
      </c>
      <c r="T2157" s="1989">
        <f t="shared" si="466"/>
        <v>5.83501456038295</v>
      </c>
      <c r="U2157" s="1989">
        <f t="shared" si="464"/>
        <v>23.777577445961384</v>
      </c>
      <c r="V2157" s="1989">
        <f t="shared" si="465"/>
        <v>17.550001372164076</v>
      </c>
      <c r="W2157" s="2071">
        <f t="shared" si="463"/>
        <v>0.24539987614987355</v>
      </c>
      <c r="X2157" s="1987"/>
      <c r="Y2157" s="1988" t="str">
        <f t="shared" si="469"/>
        <v/>
      </c>
      <c r="Z2157" s="1989">
        <f t="shared" si="470"/>
        <v>3.6195397454550053</v>
      </c>
      <c r="AA2157" s="1989">
        <f t="shared" si="471"/>
        <v>23.138248812007422</v>
      </c>
      <c r="AB2157" s="1991">
        <f t="shared" si="472"/>
        <v>0.15643101493388178</v>
      </c>
    </row>
    <row r="2158" spans="1:28" x14ac:dyDescent="0.2">
      <c r="A2158" s="2173" t="s">
        <v>27</v>
      </c>
      <c r="B2158" s="2175">
        <f>AVERAGE(W2155:W2161)</f>
        <v>0.22283425043882302</v>
      </c>
      <c r="C2158" s="2060">
        <v>45246</v>
      </c>
      <c r="D2158" s="1989"/>
      <c r="E2158" s="2335"/>
      <c r="F2158" s="2108"/>
      <c r="G2158" s="2061"/>
      <c r="H2158" s="2062" t="str">
        <f>IFERROR(VLOOKUP(F2158,[1]Trainingsarten!$A$9:$K$84,10,FALSE),"")</f>
        <v/>
      </c>
      <c r="I2158" s="2063" t="str">
        <f t="shared" si="467"/>
        <v/>
      </c>
      <c r="J2158" s="2064"/>
      <c r="K2158" s="2065" t="str">
        <f>IFERROR(VLOOKUP(F2158,[1]Trainingsarten!$A$9:$K$84,11,FALSE),"0")</f>
        <v>0</v>
      </c>
      <c r="L2158" s="2066"/>
      <c r="M2158" s="2064"/>
      <c r="N2158" s="1919" t="str">
        <f t="shared" ref="N2158:N2221" si="473">IFERROR((L2158/67)/(1/(I2158*24)/3.6),"")</f>
        <v/>
      </c>
      <c r="O2158" s="2067"/>
      <c r="P2158" s="2068" t="str">
        <f>IFERROR(VLOOKUP(F2158,[1]Trainingsarten!$A$9:$N$84,12,FALSE),"")</f>
        <v/>
      </c>
      <c r="Q2158" s="2069" t="s">
        <v>14</v>
      </c>
      <c r="R2158" s="2070" t="str">
        <f>IFERROR(VLOOKUP(F2158,[1]Trainingsarten!$A$9:$N$84,14,FALSE),"")</f>
        <v/>
      </c>
      <c r="S2158" s="1991" t="str">
        <f t="shared" si="468"/>
        <v/>
      </c>
      <c r="T2158" s="1989">
        <f t="shared" si="466"/>
        <v>5.0014410517568146</v>
      </c>
      <c r="U2158" s="1989">
        <f t="shared" si="464"/>
        <v>23.211444649628969</v>
      </c>
      <c r="V2158" s="1989">
        <f t="shared" si="465"/>
        <v>17.942562885578432</v>
      </c>
      <c r="W2158" s="2071">
        <f t="shared" si="463"/>
        <v>0.21547306198525484</v>
      </c>
      <c r="X2158" s="1987"/>
      <c r="Y2158" s="1988" t="str">
        <f t="shared" si="469"/>
        <v/>
      </c>
      <c r="Z2158" s="1989">
        <f t="shared" si="470"/>
        <v>3.1024626389614332</v>
      </c>
      <c r="AA2158" s="1989">
        <f t="shared" si="471"/>
        <v>22.587338126007246</v>
      </c>
      <c r="AB2158" s="1991">
        <f t="shared" si="472"/>
        <v>0.13735406189316449</v>
      </c>
    </row>
    <row r="2159" spans="1:28" x14ac:dyDescent="0.2">
      <c r="A2159" s="2173" t="s">
        <v>336</v>
      </c>
      <c r="B2159" s="2176" t="str">
        <f>IFERROR(AVERAGE(N2155:N2161),"")</f>
        <v/>
      </c>
      <c r="C2159" s="2060">
        <v>45247</v>
      </c>
      <c r="D2159" s="1989"/>
      <c r="E2159" s="2335"/>
      <c r="F2159" s="2108"/>
      <c r="G2159" s="2061"/>
      <c r="H2159" s="2062" t="str">
        <f>IFERROR(VLOOKUP(F2159,[1]Trainingsarten!$A$9:$K$84,10,FALSE),"")</f>
        <v/>
      </c>
      <c r="I2159" s="2063" t="str">
        <f t="shared" si="467"/>
        <v/>
      </c>
      <c r="J2159" s="2064"/>
      <c r="K2159" s="2065" t="str">
        <f>IFERROR(VLOOKUP(F2159,[1]Trainingsarten!$A$9:$K$84,11,FALSE),"0")</f>
        <v>0</v>
      </c>
      <c r="L2159" s="2066"/>
      <c r="M2159" s="2064"/>
      <c r="N2159" s="1919" t="str">
        <f t="shared" si="473"/>
        <v/>
      </c>
      <c r="O2159" s="2067"/>
      <c r="P2159" s="2068" t="str">
        <f>IFERROR(VLOOKUP(F2159,[1]Trainingsarten!$A$9:$N$84,12,FALSE),"")</f>
        <v/>
      </c>
      <c r="Q2159" s="2069" t="s">
        <v>14</v>
      </c>
      <c r="R2159" s="2070" t="str">
        <f>IFERROR(VLOOKUP(F2159,[1]Trainingsarten!$A$9:$N$84,14,FALSE),"")</f>
        <v/>
      </c>
      <c r="S2159" s="1991" t="str">
        <f t="shared" si="468"/>
        <v/>
      </c>
      <c r="T2159" s="1989">
        <f t="shared" si="466"/>
        <v>4.2869494729344124</v>
      </c>
      <c r="U2159" s="1989">
        <f t="shared" si="464"/>
        <v>22.658791205590184</v>
      </c>
      <c r="V2159" s="1989">
        <f t="shared" si="465"/>
        <v>18.210003597872156</v>
      </c>
      <c r="W2159" s="2071">
        <f t="shared" si="463"/>
        <v>0.18919585930412619</v>
      </c>
      <c r="X2159" s="1987"/>
      <c r="Y2159" s="1988" t="str">
        <f t="shared" si="469"/>
        <v/>
      </c>
      <c r="Z2159" s="1989">
        <f t="shared" si="470"/>
        <v>2.6592536905383715</v>
      </c>
      <c r="AA2159" s="1989">
        <f t="shared" si="471"/>
        <v>22.049544361102313</v>
      </c>
      <c r="AB2159" s="1991">
        <f t="shared" si="472"/>
        <v>0.12060356654033955</v>
      </c>
    </row>
    <row r="2160" spans="1:28" x14ac:dyDescent="0.2">
      <c r="A2160" s="2173" t="s">
        <v>337</v>
      </c>
      <c r="B2160" s="2175" t="str">
        <f>IFERROR(AVERAGE(S2155:S2161),"")</f>
        <v/>
      </c>
      <c r="C2160" s="2060">
        <v>45248</v>
      </c>
      <c r="D2160" s="1989"/>
      <c r="E2160" s="2335"/>
      <c r="F2160" s="2108"/>
      <c r="G2160" s="2061"/>
      <c r="H2160" s="2062" t="str">
        <f>IFERROR(VLOOKUP(F2160,[1]Trainingsarten!$A$9:$K$84,10,FALSE),"")</f>
        <v/>
      </c>
      <c r="I2160" s="2063" t="str">
        <f t="shared" si="467"/>
        <v/>
      </c>
      <c r="J2160" s="2064"/>
      <c r="K2160" s="2065" t="str">
        <f>IFERROR(VLOOKUP(F2160,[1]Trainingsarten!$A$9:$K$84,11,FALSE),"0")</f>
        <v>0</v>
      </c>
      <c r="L2160" s="2066"/>
      <c r="M2160" s="2064"/>
      <c r="N2160" s="1919" t="str">
        <f t="shared" si="473"/>
        <v/>
      </c>
      <c r="O2160" s="2067"/>
      <c r="P2160" s="2068" t="str">
        <f>IFERROR(VLOOKUP(F2160,[1]Trainingsarten!$A$9:$N$84,12,FALSE),"")</f>
        <v/>
      </c>
      <c r="Q2160" s="2069" t="s">
        <v>14</v>
      </c>
      <c r="R2160" s="2070" t="str">
        <f>IFERROR(VLOOKUP(F2160,[1]Trainingsarten!$A$9:$N$84,14,FALSE),"")</f>
        <v/>
      </c>
      <c r="S2160" s="1991" t="str">
        <f t="shared" si="468"/>
        <v/>
      </c>
      <c r="T2160" s="1989">
        <f t="shared" si="466"/>
        <v>3.6745281196580679</v>
      </c>
      <c r="U2160" s="1989">
        <f t="shared" si="464"/>
        <v>22.119296176885655</v>
      </c>
      <c r="V2160" s="1989">
        <f t="shared" si="465"/>
        <v>18.371841732655771</v>
      </c>
      <c r="W2160" s="2071">
        <f t="shared" si="463"/>
        <v>0.16612319353533034</v>
      </c>
      <c r="X2160" s="1987"/>
      <c r="Y2160" s="1988" t="str">
        <f t="shared" si="469"/>
        <v/>
      </c>
      <c r="Z2160" s="1989">
        <f t="shared" si="470"/>
        <v>2.279360306175747</v>
      </c>
      <c r="AA2160" s="1989">
        <f t="shared" si="471"/>
        <v>21.524555209647495</v>
      </c>
      <c r="AB2160" s="1991">
        <f t="shared" si="472"/>
        <v>0.10589581452322498</v>
      </c>
    </row>
    <row r="2161" spans="1:28" ht="16" thickBot="1" x14ac:dyDescent="0.25">
      <c r="A2161" s="2177" t="s">
        <v>11</v>
      </c>
      <c r="B2161" s="2178">
        <f>IFERROR(SUM(M2155:M2161),"")</f>
        <v>0</v>
      </c>
      <c r="C2161" s="2160">
        <v>45249</v>
      </c>
      <c r="D2161" s="1734"/>
      <c r="E2161" s="2317"/>
      <c r="F2161" s="2111"/>
      <c r="G2161" s="2161"/>
      <c r="H2161" s="2162" t="str">
        <f>IFERROR(VLOOKUP(F2161,[1]Trainingsarten!$A$9:$K$84,10,FALSE),"")</f>
        <v/>
      </c>
      <c r="I2161" s="2163" t="str">
        <f t="shared" si="467"/>
        <v/>
      </c>
      <c r="J2161" s="1024"/>
      <c r="K2161" s="2164" t="str">
        <f>IFERROR(VLOOKUP(F2161,[1]Trainingsarten!$A$9:$K$84,11,FALSE),"0")</f>
        <v>0</v>
      </c>
      <c r="L2161" s="1028"/>
      <c r="M2161" s="1024"/>
      <c r="N2161" s="2165" t="str">
        <f t="shared" si="473"/>
        <v/>
      </c>
      <c r="O2161" s="2166"/>
      <c r="P2161" s="2167" t="str">
        <f>IFERROR(VLOOKUP(F2161,[1]Trainingsarten!$A$9:$N$84,12,FALSE),"")</f>
        <v/>
      </c>
      <c r="Q2161" s="2168" t="s">
        <v>14</v>
      </c>
      <c r="R2161" s="2169" t="str">
        <f>IFERROR(VLOOKUP(F2161,[1]Trainingsarten!$A$9:$N$84,14,FALSE),"")</f>
        <v/>
      </c>
      <c r="S2161" s="5" t="str">
        <f t="shared" si="468"/>
        <v/>
      </c>
      <c r="T2161" s="1734">
        <f t="shared" si="466"/>
        <v>3.1495955311354868</v>
      </c>
      <c r="U2161" s="1734">
        <f t="shared" si="464"/>
        <v>21.592646267912187</v>
      </c>
      <c r="V2161" s="1734">
        <f t="shared" si="465"/>
        <v>18.444768057227588</v>
      </c>
      <c r="W2161" s="2049">
        <f t="shared" ref="W2161:W2224" si="474">T2161/U2161</f>
        <v>0.1458642674944364</v>
      </c>
      <c r="X2161" s="2211"/>
      <c r="Y2161" s="2216" t="str">
        <f t="shared" si="469"/>
        <v/>
      </c>
      <c r="Z2161" s="1922">
        <f t="shared" si="470"/>
        <v>1.9537374052934975</v>
      </c>
      <c r="AA2161" s="1922">
        <f t="shared" si="471"/>
        <v>21.012065799893982</v>
      </c>
      <c r="AB2161" s="1932">
        <f t="shared" si="472"/>
        <v>9.2981690800880479E-2</v>
      </c>
    </row>
    <row r="2162" spans="1:28" ht="16" thickBot="1" x14ac:dyDescent="0.25">
      <c r="A2162" s="2500">
        <f>WEEKNUM(C2162,1)</f>
        <v>47</v>
      </c>
      <c r="B2162" s="2501"/>
      <c r="C2162" s="2050">
        <v>45250</v>
      </c>
      <c r="D2162" s="1843"/>
      <c r="E2162" s="2322"/>
      <c r="F2162" s="2110"/>
      <c r="G2162" s="2052"/>
      <c r="H2162" s="2053" t="str">
        <f>IFERROR(VLOOKUP(F2162,[1]Trainingsarten!$A$9:$K$84,10,FALSE),"")</f>
        <v/>
      </c>
      <c r="I2162" s="2054" t="str">
        <f t="shared" si="467"/>
        <v/>
      </c>
      <c r="J2162" s="2055"/>
      <c r="K2162" s="2056" t="str">
        <f>IFERROR(VLOOKUP(F2162,[1]Trainingsarten!$A$9:$K$84,11,FALSE),"0")</f>
        <v>0</v>
      </c>
      <c r="L2162" s="2057"/>
      <c r="M2162" s="2055"/>
      <c r="N2162" s="1852" t="str">
        <f t="shared" si="473"/>
        <v/>
      </c>
      <c r="O2162" s="2058"/>
      <c r="P2162" s="1854" t="str">
        <f>IFERROR(VLOOKUP(F2162,[1]Trainingsarten!$A$9:$N$84,12,FALSE),"")</f>
        <v/>
      </c>
      <c r="Q2162" s="1855" t="s">
        <v>14</v>
      </c>
      <c r="R2162" s="2059" t="str">
        <f>IFERROR(VLOOKUP(F2162,[1]Trainingsarten!$A$9:$N$84,14,FALSE),"")</f>
        <v/>
      </c>
      <c r="S2162" s="1856" t="str">
        <f t="shared" si="468"/>
        <v/>
      </c>
      <c r="T2162" s="1843">
        <f t="shared" si="466"/>
        <v>2.6996533124018458</v>
      </c>
      <c r="U2162" s="1843">
        <f t="shared" si="464"/>
        <v>21.078535642485708</v>
      </c>
      <c r="V2162" s="1843">
        <f t="shared" si="465"/>
        <v>18.443050736776701</v>
      </c>
      <c r="W2162" s="2042">
        <f t="shared" si="474"/>
        <v>0.12807594219023682</v>
      </c>
      <c r="X2162" s="2213"/>
      <c r="Y2162" s="2218" t="str">
        <f t="shared" si="469"/>
        <v/>
      </c>
      <c r="Z2162" s="60">
        <f t="shared" si="470"/>
        <v>1.6746320616801407</v>
      </c>
      <c r="AA2162" s="60">
        <f t="shared" si="471"/>
        <v>20.511778518944126</v>
      </c>
      <c r="AB2162" s="2012">
        <f t="shared" si="472"/>
        <v>8.1642460215407234E-2</v>
      </c>
    </row>
    <row r="2163" spans="1:28" x14ac:dyDescent="0.2">
      <c r="A2163" s="2170" t="s">
        <v>26</v>
      </c>
      <c r="B2163" s="2171">
        <f>SUM(H2162:H2168)</f>
        <v>0</v>
      </c>
      <c r="C2163" s="2060">
        <v>45251</v>
      </c>
      <c r="D2163" s="1989"/>
      <c r="E2163" s="2335"/>
      <c r="F2163" s="2108"/>
      <c r="G2163" s="2061"/>
      <c r="H2163" s="2062" t="str">
        <f>IFERROR(VLOOKUP(F2163,[1]Trainingsarten!$A$9:$K$84,10,FALSE),"")</f>
        <v/>
      </c>
      <c r="I2163" s="2063" t="str">
        <f t="shared" si="467"/>
        <v/>
      </c>
      <c r="J2163" s="2064"/>
      <c r="K2163" s="2065" t="str">
        <f>IFERROR(VLOOKUP(F2163,[1]Trainingsarten!$A$9:$K$84,11,FALSE),"0")</f>
        <v>0</v>
      </c>
      <c r="L2163" s="2066"/>
      <c r="M2163" s="2064"/>
      <c r="N2163" s="1919" t="str">
        <f t="shared" si="473"/>
        <v/>
      </c>
      <c r="O2163" s="2067"/>
      <c r="P2163" s="2068" t="str">
        <f>IFERROR(VLOOKUP(F2163,[1]Trainingsarten!$A$9:$N$84,12,FALSE),"")</f>
        <v/>
      </c>
      <c r="Q2163" s="2069" t="s">
        <v>14</v>
      </c>
      <c r="R2163" s="2070" t="str">
        <f>IFERROR(VLOOKUP(F2163,[1]Trainingsarten!$A$9:$N$84,14,FALSE),"")</f>
        <v/>
      </c>
      <c r="S2163" s="1991" t="str">
        <f t="shared" si="468"/>
        <v/>
      </c>
      <c r="T2163" s="1989">
        <f t="shared" si="466"/>
        <v>2.3139885534872966</v>
      </c>
      <c r="U2163" s="1989">
        <f t="shared" si="464"/>
        <v>20.576665746236049</v>
      </c>
      <c r="V2163" s="1989">
        <f t="shared" si="465"/>
        <v>18.378882330083862</v>
      </c>
      <c r="W2163" s="2071">
        <f t="shared" si="474"/>
        <v>0.11245692484996404</v>
      </c>
      <c r="X2163" s="1987"/>
      <c r="Y2163" s="1988" t="str">
        <f t="shared" si="469"/>
        <v/>
      </c>
      <c r="Z2163" s="1989">
        <f t="shared" si="470"/>
        <v>1.4353989100115492</v>
      </c>
      <c r="AA2163" s="1989">
        <f t="shared" si="471"/>
        <v>20.023402839921648</v>
      </c>
      <c r="AB2163" s="1991">
        <f t="shared" si="472"/>
        <v>7.1686062628162447E-2</v>
      </c>
    </row>
    <row r="2164" spans="1:28" x14ac:dyDescent="0.2">
      <c r="A2164" s="2173" t="s">
        <v>9</v>
      </c>
      <c r="B2164" s="2174">
        <f>SUM(K2162:K2168)</f>
        <v>0</v>
      </c>
      <c r="C2164" s="2060">
        <v>45252</v>
      </c>
      <c r="D2164" s="1989"/>
      <c r="E2164" s="2335"/>
      <c r="F2164" s="2108"/>
      <c r="G2164" s="2061"/>
      <c r="H2164" s="2062" t="str">
        <f>IFERROR(VLOOKUP(F2164,[1]Trainingsarten!$A$9:$K$84,10,FALSE),"")</f>
        <v/>
      </c>
      <c r="I2164" s="2063" t="str">
        <f t="shared" si="467"/>
        <v/>
      </c>
      <c r="J2164" s="2064"/>
      <c r="K2164" s="2065" t="str">
        <f>IFERROR(VLOOKUP(F2164,[1]Trainingsarten!$A$9:$K$84,11,FALSE),"0")</f>
        <v>0</v>
      </c>
      <c r="L2164" s="2066"/>
      <c r="M2164" s="2064"/>
      <c r="N2164" s="1919" t="str">
        <f t="shared" si="473"/>
        <v/>
      </c>
      <c r="O2164" s="2067"/>
      <c r="P2164" s="2068" t="str">
        <f>IFERROR(VLOOKUP(F2164,[1]Trainingsarten!$A$9:$N$84,12,FALSE),"")</f>
        <v/>
      </c>
      <c r="Q2164" s="2069" t="s">
        <v>14</v>
      </c>
      <c r="R2164" s="2070" t="str">
        <f>IFERROR(VLOOKUP(F2164,[1]Trainingsarten!$A$9:$N$84,14,FALSE),"")</f>
        <v/>
      </c>
      <c r="S2164" s="1991" t="str">
        <f t="shared" si="468"/>
        <v/>
      </c>
      <c r="T2164" s="1989">
        <f t="shared" si="466"/>
        <v>1.9834187601319684</v>
      </c>
      <c r="U2164" s="1989">
        <f t="shared" si="464"/>
        <v>20.08674513323043</v>
      </c>
      <c r="V2164" s="1989">
        <f t="shared" si="465"/>
        <v>18.262677192748754</v>
      </c>
      <c r="W2164" s="2071">
        <f t="shared" si="474"/>
        <v>9.8742665721919629E-2</v>
      </c>
      <c r="X2164" s="1987"/>
      <c r="Y2164" s="1988" t="str">
        <f t="shared" si="469"/>
        <v/>
      </c>
      <c r="Z2164" s="1989">
        <f t="shared" si="470"/>
        <v>1.2303419228670422</v>
      </c>
      <c r="AA2164" s="1989">
        <f t="shared" si="471"/>
        <v>19.546655153256847</v>
      </c>
      <c r="AB2164" s="1991">
        <f t="shared" si="472"/>
        <v>6.294385986863045E-2</v>
      </c>
    </row>
    <row r="2165" spans="1:28" x14ac:dyDescent="0.2">
      <c r="A2165" s="2173" t="s">
        <v>27</v>
      </c>
      <c r="B2165" s="2175">
        <f>AVERAGE(W2162:W2168)</f>
        <v>8.9662832140294718E-2</v>
      </c>
      <c r="C2165" s="2060">
        <v>45253</v>
      </c>
      <c r="D2165" s="1989"/>
      <c r="E2165" s="2335"/>
      <c r="F2165" s="2108"/>
      <c r="G2165" s="2061"/>
      <c r="H2165" s="2062" t="str">
        <f>IFERROR(VLOOKUP(F2165,[1]Trainingsarten!$A$9:$K$84,10,FALSE),"")</f>
        <v/>
      </c>
      <c r="I2165" s="2063" t="str">
        <f t="shared" si="467"/>
        <v/>
      </c>
      <c r="J2165" s="2064"/>
      <c r="K2165" s="2065" t="str">
        <f>IFERROR(VLOOKUP(F2165,[1]Trainingsarten!$A$9:$K$84,11,FALSE),"0")</f>
        <v>0</v>
      </c>
      <c r="L2165" s="2066"/>
      <c r="M2165" s="2064"/>
      <c r="N2165" s="1919" t="str">
        <f t="shared" si="473"/>
        <v/>
      </c>
      <c r="O2165" s="2067"/>
      <c r="P2165" s="2068" t="str">
        <f>IFERROR(VLOOKUP(F2165,[1]Trainingsarten!$A$9:$N$84,12,FALSE),"")</f>
        <v/>
      </c>
      <c r="Q2165" s="2069" t="s">
        <v>14</v>
      </c>
      <c r="R2165" s="2070" t="str">
        <f>IFERROR(VLOOKUP(F2165,[1]Trainingsarten!$A$9:$N$84,14,FALSE),"")</f>
        <v/>
      </c>
      <c r="S2165" s="1991" t="str">
        <f t="shared" si="468"/>
        <v/>
      </c>
      <c r="T2165" s="1989">
        <f t="shared" si="466"/>
        <v>1.7000732229702586</v>
      </c>
      <c r="U2165" s="1989">
        <f t="shared" si="464"/>
        <v>19.608489296724944</v>
      </c>
      <c r="V2165" s="1989">
        <f t="shared" si="465"/>
        <v>18.103326373098461</v>
      </c>
      <c r="W2165" s="2071">
        <f t="shared" si="474"/>
        <v>8.6700877219246505E-2</v>
      </c>
      <c r="X2165" s="1987"/>
      <c r="Y2165" s="1988" t="str">
        <f t="shared" si="469"/>
        <v/>
      </c>
      <c r="Z2165" s="1989">
        <f t="shared" si="470"/>
        <v>1.0545787910288933</v>
      </c>
      <c r="AA2165" s="1989">
        <f t="shared" si="471"/>
        <v>19.081258601988825</v>
      </c>
      <c r="AB2165" s="1991">
        <f t="shared" si="472"/>
        <v>5.5267779396846253E-2</v>
      </c>
    </row>
    <row r="2166" spans="1:28" x14ac:dyDescent="0.2">
      <c r="A2166" s="2173" t="s">
        <v>336</v>
      </c>
      <c r="B2166" s="2176" t="str">
        <f>IFERROR(AVERAGE(N2162:N2168),"")</f>
        <v/>
      </c>
      <c r="C2166" s="2060">
        <v>45254</v>
      </c>
      <c r="D2166" s="1989"/>
      <c r="E2166" s="2335"/>
      <c r="F2166" s="2108"/>
      <c r="G2166" s="2061"/>
      <c r="H2166" s="2062" t="str">
        <f>IFERROR(VLOOKUP(F2166,[1]Trainingsarten!$A$9:$K$84,10,FALSE),"")</f>
        <v/>
      </c>
      <c r="I2166" s="2063" t="str">
        <f t="shared" si="467"/>
        <v/>
      </c>
      <c r="J2166" s="2064"/>
      <c r="K2166" s="2065" t="str">
        <f>IFERROR(VLOOKUP(F2166,[1]Trainingsarten!$A$9:$K$84,11,FALSE),"0")</f>
        <v>0</v>
      </c>
      <c r="L2166" s="2066"/>
      <c r="M2166" s="2064"/>
      <c r="N2166" s="1919" t="str">
        <f t="shared" si="473"/>
        <v/>
      </c>
      <c r="O2166" s="2067"/>
      <c r="P2166" s="2068" t="str">
        <f>IFERROR(VLOOKUP(F2166,[1]Trainingsarten!$A$9:$N$84,12,FALSE),"")</f>
        <v/>
      </c>
      <c r="Q2166" s="2069" t="s">
        <v>14</v>
      </c>
      <c r="R2166" s="2070" t="str">
        <f>IFERROR(VLOOKUP(F2166,[1]Trainingsarten!$A$9:$N$84,14,FALSE),"")</f>
        <v/>
      </c>
      <c r="S2166" s="1991" t="str">
        <f t="shared" si="468"/>
        <v/>
      </c>
      <c r="T2166" s="1989">
        <f t="shared" si="466"/>
        <v>1.457205619688793</v>
      </c>
      <c r="U2166" s="1989">
        <f t="shared" si="464"/>
        <v>19.141620503945777</v>
      </c>
      <c r="V2166" s="1989">
        <f t="shared" si="465"/>
        <v>17.908416073754687</v>
      </c>
      <c r="W2166" s="2071">
        <f t="shared" si="474"/>
        <v>7.6127599509582297E-2</v>
      </c>
      <c r="X2166" s="1987"/>
      <c r="Y2166" s="1988" t="str">
        <f t="shared" si="469"/>
        <v/>
      </c>
      <c r="Z2166" s="1989">
        <f t="shared" si="470"/>
        <v>0.90392467802476562</v>
      </c>
      <c r="AA2166" s="1989">
        <f t="shared" si="471"/>
        <v>18.626942920989091</v>
      </c>
      <c r="AB2166" s="1991">
        <f t="shared" si="472"/>
        <v>4.8527806299669879E-2</v>
      </c>
    </row>
    <row r="2167" spans="1:28" x14ac:dyDescent="0.2">
      <c r="A2167" s="2173" t="s">
        <v>337</v>
      </c>
      <c r="B2167" s="2175" t="str">
        <f>IFERROR(AVERAGE(S2162:S2168),"")</f>
        <v/>
      </c>
      <c r="C2167" s="2060">
        <v>45255</v>
      </c>
      <c r="D2167" s="1989"/>
      <c r="E2167" s="2335"/>
      <c r="F2167" s="2108"/>
      <c r="G2167" s="2061"/>
      <c r="H2167" s="2062" t="str">
        <f>IFERROR(VLOOKUP(F2167,[1]Trainingsarten!$A$9:$K$84,10,FALSE),"")</f>
        <v/>
      </c>
      <c r="I2167" s="2063" t="str">
        <f t="shared" si="467"/>
        <v/>
      </c>
      <c r="J2167" s="2064"/>
      <c r="K2167" s="2065" t="str">
        <f>IFERROR(VLOOKUP(F2167,[1]Trainingsarten!$A$9:$K$84,11,FALSE),"0")</f>
        <v>0</v>
      </c>
      <c r="L2167" s="2066"/>
      <c r="M2167" s="2064"/>
      <c r="N2167" s="1919" t="str">
        <f t="shared" si="473"/>
        <v/>
      </c>
      <c r="O2167" s="2067"/>
      <c r="P2167" s="2068" t="str">
        <f>IFERROR(VLOOKUP(F2167,[1]Trainingsarten!$A$9:$N$84,12,FALSE),"")</f>
        <v/>
      </c>
      <c r="Q2167" s="2069" t="s">
        <v>14</v>
      </c>
      <c r="R2167" s="2070" t="str">
        <f>IFERROR(VLOOKUP(F2167,[1]Trainingsarten!$A$9:$N$84,14,FALSE),"")</f>
        <v/>
      </c>
      <c r="S2167" s="1991" t="str">
        <f t="shared" si="468"/>
        <v/>
      </c>
      <c r="T2167" s="1989">
        <f t="shared" si="466"/>
        <v>1.2490333883046798</v>
      </c>
      <c r="U2167" s="1989">
        <f t="shared" si="464"/>
        <v>18.685867634804211</v>
      </c>
      <c r="V2167" s="1989">
        <f t="shared" si="465"/>
        <v>17.684414884256984</v>
      </c>
      <c r="W2167" s="2071">
        <f t="shared" si="474"/>
        <v>6.684374591085275E-2</v>
      </c>
      <c r="X2167" s="1987"/>
      <c r="Y2167" s="1988" t="str">
        <f t="shared" si="469"/>
        <v/>
      </c>
      <c r="Z2167" s="1989">
        <f t="shared" si="470"/>
        <v>0.77479258116408478</v>
      </c>
      <c r="AA2167" s="1989">
        <f t="shared" si="471"/>
        <v>18.183444280013159</v>
      </c>
      <c r="AB2167" s="1991">
        <f t="shared" si="472"/>
        <v>4.2609781141173551E-2</v>
      </c>
    </row>
    <row r="2168" spans="1:28" ht="16" thickBot="1" x14ac:dyDescent="0.25">
      <c r="A2168" s="2177" t="s">
        <v>11</v>
      </c>
      <c r="B2168" s="2178">
        <f>IFERROR(SUM(M2162:M2168),"")</f>
        <v>0</v>
      </c>
      <c r="C2168" s="2160">
        <v>45256</v>
      </c>
      <c r="D2168" s="1734"/>
      <c r="E2168" s="2317"/>
      <c r="F2168" s="2111"/>
      <c r="G2168" s="2161"/>
      <c r="H2168" s="2162" t="str">
        <f>IFERROR(VLOOKUP(F2168,[1]Trainingsarten!$A$9:$K$84,10,FALSE),"")</f>
        <v/>
      </c>
      <c r="I2168" s="2163" t="str">
        <f t="shared" si="467"/>
        <v/>
      </c>
      <c r="J2168" s="1024"/>
      <c r="K2168" s="2164" t="str">
        <f>IFERROR(VLOOKUP(F2168,[1]Trainingsarten!$A$9:$K$84,11,FALSE),"0")</f>
        <v>0</v>
      </c>
      <c r="L2168" s="1028"/>
      <c r="M2168" s="1024"/>
      <c r="N2168" s="2165" t="str">
        <f t="shared" si="473"/>
        <v/>
      </c>
      <c r="O2168" s="2166"/>
      <c r="P2168" s="2167" t="str">
        <f>IFERROR(VLOOKUP(F2168,[1]Trainingsarten!$A$9:$N$84,12,FALSE),"")</f>
        <v/>
      </c>
      <c r="Q2168" s="2168" t="s">
        <v>14</v>
      </c>
      <c r="R2168" s="2169" t="str">
        <f>IFERROR(VLOOKUP(F2168,[1]Trainingsarten!$A$9:$N$84,14,FALSE),"")</f>
        <v/>
      </c>
      <c r="S2168" s="5" t="str">
        <f t="shared" si="468"/>
        <v/>
      </c>
      <c r="T2168" s="1734">
        <f t="shared" si="466"/>
        <v>1.070600047118297</v>
      </c>
      <c r="U2168" s="1734">
        <f t="shared" si="464"/>
        <v>18.24096602445173</v>
      </c>
      <c r="V2168" s="1734">
        <f t="shared" si="465"/>
        <v>17.436834246499529</v>
      </c>
      <c r="W2168" s="2049">
        <f t="shared" si="474"/>
        <v>5.8692069580260957E-2</v>
      </c>
      <c r="X2168" s="2215"/>
      <c r="Y2168" s="2212" t="str">
        <f t="shared" si="469"/>
        <v/>
      </c>
      <c r="Z2168" s="1999">
        <f t="shared" si="470"/>
        <v>0.66410792671207264</v>
      </c>
      <c r="AA2168" s="1999">
        <f t="shared" si="471"/>
        <v>17.750505130489035</v>
      </c>
      <c r="AB2168" s="2085">
        <f t="shared" si="472"/>
        <v>3.74134663678597E-2</v>
      </c>
    </row>
    <row r="2169" spans="1:28" ht="16" thickBot="1" x14ac:dyDescent="0.25">
      <c r="A2169" s="2500">
        <f>WEEKNUM(C2169,1)</f>
        <v>48</v>
      </c>
      <c r="B2169" s="2501"/>
      <c r="C2169" s="2050">
        <v>45257</v>
      </c>
      <c r="D2169" s="1843"/>
      <c r="E2169" s="2322"/>
      <c r="F2169" s="2110"/>
      <c r="G2169" s="2052"/>
      <c r="H2169" s="2053" t="str">
        <f>IFERROR(VLOOKUP(F2169,[1]Trainingsarten!$A$9:$K$84,10,FALSE),"")</f>
        <v/>
      </c>
      <c r="I2169" s="2054" t="str">
        <f t="shared" si="467"/>
        <v/>
      </c>
      <c r="J2169" s="2055"/>
      <c r="K2169" s="2056" t="str">
        <f>IFERROR(VLOOKUP(F2169,[1]Trainingsarten!$A$9:$K$84,11,FALSE),"0")</f>
        <v>0</v>
      </c>
      <c r="L2169" s="2057"/>
      <c r="M2169" s="2055"/>
      <c r="N2169" s="1852" t="str">
        <f t="shared" si="473"/>
        <v/>
      </c>
      <c r="O2169" s="2058"/>
      <c r="P2169" s="1854" t="str">
        <f>IFERROR(VLOOKUP(F2169,[1]Trainingsarten!$A$9:$N$84,12,FALSE),"")</f>
        <v/>
      </c>
      <c r="Q2169" s="1855" t="s">
        <v>14</v>
      </c>
      <c r="R2169" s="2059" t="str">
        <f>IFERROR(VLOOKUP(F2169,[1]Trainingsarten!$A$9:$N$84,14,FALSE),"")</f>
        <v/>
      </c>
      <c r="S2169" s="1856" t="str">
        <f t="shared" si="468"/>
        <v/>
      </c>
      <c r="T2169" s="1843">
        <f t="shared" si="466"/>
        <v>0.9176571832442546</v>
      </c>
      <c r="U2169" s="1843">
        <f t="shared" si="464"/>
        <v>17.80665730958383</v>
      </c>
      <c r="V2169" s="1843">
        <f t="shared" si="465"/>
        <v>17.170365977333432</v>
      </c>
      <c r="W2169" s="2042">
        <f t="shared" si="474"/>
        <v>5.1534500119253528E-2</v>
      </c>
      <c r="X2169" s="2217"/>
      <c r="Y2169" s="2214" t="str">
        <f t="shared" si="469"/>
        <v/>
      </c>
      <c r="Z2169" s="1843">
        <f t="shared" si="470"/>
        <v>0.5692353657532051</v>
      </c>
      <c r="AA2169" s="1843">
        <f t="shared" si="471"/>
        <v>17.327874055953583</v>
      </c>
      <c r="AB2169" s="1856">
        <f t="shared" si="472"/>
        <v>3.2850848518120715E-2</v>
      </c>
    </row>
    <row r="2170" spans="1:28" x14ac:dyDescent="0.2">
      <c r="A2170" s="2170" t="s">
        <v>26</v>
      </c>
      <c r="B2170" s="2171">
        <f>SUM(H2169:H2175)</f>
        <v>0</v>
      </c>
      <c r="C2170" s="2060">
        <v>45258</v>
      </c>
      <c r="D2170" s="1989"/>
      <c r="E2170" s="2335"/>
      <c r="F2170" s="2108"/>
      <c r="G2170" s="2061"/>
      <c r="H2170" s="2062" t="str">
        <f>IFERROR(VLOOKUP(F2170,[1]Trainingsarten!$A$9:$K$84,10,FALSE),"")</f>
        <v/>
      </c>
      <c r="I2170" s="2063" t="str">
        <f t="shared" si="467"/>
        <v/>
      </c>
      <c r="J2170" s="2064"/>
      <c r="K2170" s="2065" t="str">
        <f>IFERROR(VLOOKUP(F2170,[1]Trainingsarten!$A$9:$K$84,11,FALSE),"0")</f>
        <v>0</v>
      </c>
      <c r="L2170" s="2066"/>
      <c r="M2170" s="2064"/>
      <c r="N2170" s="1919" t="str">
        <f t="shared" si="473"/>
        <v/>
      </c>
      <c r="O2170" s="2067"/>
      <c r="P2170" s="2068" t="str">
        <f>IFERROR(VLOOKUP(F2170,[1]Trainingsarten!$A$9:$N$84,12,FALSE),"")</f>
        <v/>
      </c>
      <c r="Q2170" s="2069" t="s">
        <v>14</v>
      </c>
      <c r="R2170" s="2070" t="str">
        <f>IFERROR(VLOOKUP(F2170,[1]Trainingsarten!$A$9:$N$84,14,FALSE),"")</f>
        <v/>
      </c>
      <c r="S2170" s="1991" t="str">
        <f t="shared" si="468"/>
        <v/>
      </c>
      <c r="T2170" s="1989">
        <f t="shared" si="466"/>
        <v>0.78656329992364682</v>
      </c>
      <c r="U2170" s="1989">
        <f t="shared" ref="U2170:U2224" si="475">U2169+(K2170-U2169)/42</f>
        <v>17.382689278403262</v>
      </c>
      <c r="V2170" s="1989">
        <f t="shared" ref="V2170:V2224" si="476">U2169-T2169</f>
        <v>16.889000126339575</v>
      </c>
      <c r="W2170" s="2071">
        <f t="shared" si="474"/>
        <v>4.5249804982759198E-2</v>
      </c>
      <c r="X2170" s="1987"/>
      <c r="Y2170" s="1988" t="str">
        <f t="shared" si="469"/>
        <v/>
      </c>
      <c r="Z2170" s="1989">
        <f t="shared" si="470"/>
        <v>0.48791602778846155</v>
      </c>
      <c r="AA2170" s="1989">
        <f t="shared" si="471"/>
        <v>16.915305626049925</v>
      </c>
      <c r="AB2170" s="1991">
        <f t="shared" si="472"/>
        <v>2.8844647479325507E-2</v>
      </c>
    </row>
    <row r="2171" spans="1:28" x14ac:dyDescent="0.2">
      <c r="A2171" s="2173" t="s">
        <v>9</v>
      </c>
      <c r="B2171" s="2174">
        <f>SUM(K2169:K2175)</f>
        <v>0</v>
      </c>
      <c r="C2171" s="2060">
        <v>45259</v>
      </c>
      <c r="D2171" s="1989"/>
      <c r="E2171" s="2335"/>
      <c r="F2171" s="2108"/>
      <c r="G2171" s="2061"/>
      <c r="H2171" s="2062" t="str">
        <f>IFERROR(VLOOKUP(F2171,[1]Trainingsarten!$A$9:$K$84,10,FALSE),"")</f>
        <v/>
      </c>
      <c r="I2171" s="2063" t="str">
        <f t="shared" si="467"/>
        <v/>
      </c>
      <c r="J2171" s="2064"/>
      <c r="K2171" s="2065" t="str">
        <f>IFERROR(VLOOKUP(F2171,[1]Trainingsarten!$A$9:$K$84,11,FALSE),"0")</f>
        <v>0</v>
      </c>
      <c r="L2171" s="2066"/>
      <c r="M2171" s="2064"/>
      <c r="N2171" s="1919" t="str">
        <f t="shared" si="473"/>
        <v/>
      </c>
      <c r="O2171" s="2067"/>
      <c r="P2171" s="2068" t="str">
        <f>IFERROR(VLOOKUP(F2171,[1]Trainingsarten!$A$9:$N$84,12,FALSE),"")</f>
        <v/>
      </c>
      <c r="Q2171" s="2069" t="s">
        <v>14</v>
      </c>
      <c r="R2171" s="2070" t="str">
        <f>IFERROR(VLOOKUP(F2171,[1]Trainingsarten!$A$9:$N$84,14,FALSE),"")</f>
        <v/>
      </c>
      <c r="S2171" s="1991" t="str">
        <f t="shared" si="468"/>
        <v/>
      </c>
      <c r="T2171" s="1989">
        <f t="shared" ref="T2171:T2224" si="477">T2170+(K2171-T2170)/7</f>
        <v>0.67419711422026873</v>
      </c>
      <c r="U2171" s="1989">
        <f t="shared" si="475"/>
        <v>16.968815724155565</v>
      </c>
      <c r="V2171" s="1989">
        <f t="shared" si="476"/>
        <v>16.596125978479616</v>
      </c>
      <c r="W2171" s="2071">
        <f t="shared" si="474"/>
        <v>3.9731536082422712E-2</v>
      </c>
      <c r="X2171" s="1987"/>
      <c r="Y2171" s="1988" t="str">
        <f t="shared" si="469"/>
        <v/>
      </c>
      <c r="Z2171" s="1989">
        <f t="shared" si="470"/>
        <v>0.4182137381043956</v>
      </c>
      <c r="AA2171" s="1989">
        <f t="shared" si="471"/>
        <v>16.512560254001116</v>
      </c>
      <c r="AB2171" s="1991">
        <f t="shared" si="472"/>
        <v>2.53270075428224E-2</v>
      </c>
    </row>
    <row r="2172" spans="1:28" x14ac:dyDescent="0.2">
      <c r="A2172" s="2173" t="s">
        <v>27</v>
      </c>
      <c r="B2172" s="2175">
        <f>AVERAGE(W2169:W2175)</f>
        <v>3.6078042094457183E-2</v>
      </c>
      <c r="C2172" s="2060">
        <v>45260</v>
      </c>
      <c r="D2172" s="1989"/>
      <c r="E2172" s="2335"/>
      <c r="F2172" s="2108"/>
      <c r="G2172" s="2061"/>
      <c r="H2172" s="2062" t="str">
        <f>IFERROR(VLOOKUP(F2172,[1]Trainingsarten!$A$9:$K$84,10,FALSE),"")</f>
        <v/>
      </c>
      <c r="I2172" s="2063" t="str">
        <f t="shared" si="467"/>
        <v/>
      </c>
      <c r="J2172" s="2064"/>
      <c r="K2172" s="2065" t="str">
        <f>IFERROR(VLOOKUP(F2172,[1]Trainingsarten!$A$9:$K$84,11,FALSE),"0")</f>
        <v>0</v>
      </c>
      <c r="L2172" s="2066"/>
      <c r="M2172" s="2064"/>
      <c r="N2172" s="1919" t="str">
        <f t="shared" si="473"/>
        <v/>
      </c>
      <c r="O2172" s="2067"/>
      <c r="P2172" s="2068" t="str">
        <f>IFERROR(VLOOKUP(F2172,[1]Trainingsarten!$A$9:$N$84,12,FALSE),"")</f>
        <v/>
      </c>
      <c r="Q2172" s="2069" t="s">
        <v>14</v>
      </c>
      <c r="R2172" s="2070" t="str">
        <f>IFERROR(VLOOKUP(F2172,[1]Trainingsarten!$A$9:$N$84,14,FALSE),"")</f>
        <v/>
      </c>
      <c r="S2172" s="1991" t="str">
        <f t="shared" si="468"/>
        <v/>
      </c>
      <c r="T2172" s="1989">
        <f t="shared" si="477"/>
        <v>0.57788324076023034</v>
      </c>
      <c r="U2172" s="1989">
        <f t="shared" si="475"/>
        <v>16.564796302151862</v>
      </c>
      <c r="V2172" s="1989">
        <f t="shared" si="476"/>
        <v>16.294618609935295</v>
      </c>
      <c r="W2172" s="2071">
        <f t="shared" si="474"/>
        <v>3.4886226804078477E-2</v>
      </c>
      <c r="X2172" s="1987"/>
      <c r="Y2172" s="1988" t="str">
        <f t="shared" si="469"/>
        <v/>
      </c>
      <c r="Z2172" s="1989">
        <f t="shared" si="470"/>
        <v>0.35846891837519623</v>
      </c>
      <c r="AA2172" s="1989">
        <f t="shared" si="471"/>
        <v>16.119404057477279</v>
      </c>
      <c r="AB2172" s="1991">
        <f t="shared" si="472"/>
        <v>2.2238348086380644E-2</v>
      </c>
    </row>
    <row r="2173" spans="1:28" x14ac:dyDescent="0.2">
      <c r="A2173" s="2173" t="s">
        <v>336</v>
      </c>
      <c r="B2173" s="2176" t="str">
        <f>IFERROR(AVERAGE(N2169:N2175),"")</f>
        <v/>
      </c>
      <c r="C2173" s="2060">
        <v>45261</v>
      </c>
      <c r="D2173" s="1989"/>
      <c r="E2173" s="2335"/>
      <c r="F2173" s="2108"/>
      <c r="G2173" s="2061"/>
      <c r="H2173" s="2062" t="str">
        <f>IFERROR(VLOOKUP(F2173,[1]Trainingsarten!$A$9:$K$84,10,FALSE),"")</f>
        <v/>
      </c>
      <c r="I2173" s="2063" t="str">
        <f t="shared" si="467"/>
        <v/>
      </c>
      <c r="J2173" s="2064"/>
      <c r="K2173" s="2065" t="str">
        <f>IFERROR(VLOOKUP(F2173,[1]Trainingsarten!$A$9:$K$84,11,FALSE),"0")</f>
        <v>0</v>
      </c>
      <c r="L2173" s="2066"/>
      <c r="M2173" s="2064"/>
      <c r="N2173" s="1919" t="str">
        <f t="shared" si="473"/>
        <v/>
      </c>
      <c r="O2173" s="2067"/>
      <c r="P2173" s="2068" t="str">
        <f>IFERROR(VLOOKUP(F2173,[1]Trainingsarten!$A$9:$N$84,12,FALSE),"")</f>
        <v/>
      </c>
      <c r="Q2173" s="2069" t="s">
        <v>14</v>
      </c>
      <c r="R2173" s="2070" t="str">
        <f>IFERROR(VLOOKUP(F2173,[1]Trainingsarten!$A$9:$N$84,14,FALSE),"")</f>
        <v/>
      </c>
      <c r="S2173" s="1991" t="str">
        <f t="shared" si="468"/>
        <v/>
      </c>
      <c r="T2173" s="1989">
        <f t="shared" si="477"/>
        <v>0.49532849208019747</v>
      </c>
      <c r="U2173" s="1989">
        <f t="shared" si="475"/>
        <v>16.170396390195865</v>
      </c>
      <c r="V2173" s="1989">
        <f t="shared" si="476"/>
        <v>15.986913061391633</v>
      </c>
      <c r="W2173" s="2071">
        <f t="shared" si="474"/>
        <v>3.0631808901142081E-2</v>
      </c>
      <c r="X2173" s="1987"/>
      <c r="Y2173" s="1988" t="str">
        <f t="shared" si="469"/>
        <v/>
      </c>
      <c r="Z2173" s="1989">
        <f t="shared" si="470"/>
        <v>0.30725907289302534</v>
      </c>
      <c r="AA2173" s="1989">
        <f t="shared" si="471"/>
        <v>15.735608722775439</v>
      </c>
      <c r="AB2173" s="1991">
        <f t="shared" si="472"/>
        <v>1.9526354417309835E-2</v>
      </c>
    </row>
    <row r="2174" spans="1:28" x14ac:dyDescent="0.2">
      <c r="A2174" s="2173" t="s">
        <v>337</v>
      </c>
      <c r="B2174" s="2175" t="str">
        <f>IFERROR(AVERAGE(S2169:S2175),"")</f>
        <v/>
      </c>
      <c r="C2174" s="2060">
        <v>45262</v>
      </c>
      <c r="D2174" s="1989"/>
      <c r="E2174" s="2335"/>
      <c r="F2174" s="2108"/>
      <c r="G2174" s="2061"/>
      <c r="H2174" s="2062" t="str">
        <f>IFERROR(VLOOKUP(F2174,[1]Trainingsarten!$A$9:$K$84,10,FALSE),"")</f>
        <v/>
      </c>
      <c r="I2174" s="2063" t="str">
        <f t="shared" si="467"/>
        <v/>
      </c>
      <c r="J2174" s="2064"/>
      <c r="K2174" s="2065" t="str">
        <f>IFERROR(VLOOKUP(F2174,[1]Trainingsarten!$A$9:$K$84,11,FALSE),"0")</f>
        <v>0</v>
      </c>
      <c r="L2174" s="2066"/>
      <c r="M2174" s="2064"/>
      <c r="N2174" s="1919" t="str">
        <f t="shared" si="473"/>
        <v/>
      </c>
      <c r="O2174" s="2067"/>
      <c r="P2174" s="2068" t="str">
        <f>IFERROR(VLOOKUP(F2174,[1]Trainingsarten!$A$9:$N$84,12,FALSE),"")</f>
        <v/>
      </c>
      <c r="Q2174" s="2069" t="s">
        <v>14</v>
      </c>
      <c r="R2174" s="2070" t="str">
        <f>IFERROR(VLOOKUP(F2174,[1]Trainingsarten!$A$9:$N$84,14,FALSE),"")</f>
        <v/>
      </c>
      <c r="S2174" s="1991" t="str">
        <f t="shared" si="468"/>
        <v/>
      </c>
      <c r="T2174" s="1989">
        <f t="shared" si="477"/>
        <v>0.42456727892588353</v>
      </c>
      <c r="U2174" s="1989">
        <f t="shared" si="475"/>
        <v>15.78538695233406</v>
      </c>
      <c r="V2174" s="1989">
        <f t="shared" si="476"/>
        <v>15.675067898115667</v>
      </c>
      <c r="W2174" s="2071">
        <f t="shared" si="474"/>
        <v>2.6896222449783288E-2</v>
      </c>
      <c r="X2174" s="1987"/>
      <c r="Y2174" s="1988" t="str">
        <f t="shared" si="469"/>
        <v/>
      </c>
      <c r="Z2174" s="1989">
        <f t="shared" si="470"/>
        <v>0.26336491962259317</v>
      </c>
      <c r="AA2174" s="1989">
        <f t="shared" si="471"/>
        <v>15.360951372233167</v>
      </c>
      <c r="AB2174" s="1991">
        <f t="shared" si="472"/>
        <v>1.7145091683491563E-2</v>
      </c>
    </row>
    <row r="2175" spans="1:28" ht="16" thickBot="1" x14ac:dyDescent="0.25">
      <c r="A2175" s="2177" t="s">
        <v>11</v>
      </c>
      <c r="B2175" s="2178">
        <f>IFERROR(SUM(M2169:M2175),"")</f>
        <v>0</v>
      </c>
      <c r="C2175" s="2160">
        <v>45263</v>
      </c>
      <c r="D2175" s="1734"/>
      <c r="E2175" s="2317"/>
      <c r="F2175" s="2111"/>
      <c r="G2175" s="2161"/>
      <c r="H2175" s="2162" t="str">
        <f>IFERROR(VLOOKUP(F2175,[1]Trainingsarten!$A$9:$K$84,10,FALSE),"")</f>
        <v/>
      </c>
      <c r="I2175" s="2163" t="str">
        <f t="shared" si="467"/>
        <v/>
      </c>
      <c r="J2175" s="1024"/>
      <c r="K2175" s="2164" t="str">
        <f>IFERROR(VLOOKUP(F2175,[1]Trainingsarten!$A$9:$K$84,11,FALSE),"0")</f>
        <v>0</v>
      </c>
      <c r="L2175" s="1028"/>
      <c r="M2175" s="1024"/>
      <c r="N2175" s="2165" t="str">
        <f t="shared" si="473"/>
        <v/>
      </c>
      <c r="O2175" s="2166"/>
      <c r="P2175" s="2167" t="str">
        <f>IFERROR(VLOOKUP(F2175,[1]Trainingsarten!$A$9:$N$84,12,FALSE),"")</f>
        <v/>
      </c>
      <c r="Q2175" s="2168" t="s">
        <v>14</v>
      </c>
      <c r="R2175" s="2169" t="str">
        <f>IFERROR(VLOOKUP(F2175,[1]Trainingsarten!$A$9:$N$84,14,FALSE),"")</f>
        <v/>
      </c>
      <c r="S2175" s="5" t="str">
        <f t="shared" si="468"/>
        <v/>
      </c>
      <c r="T2175" s="1734">
        <f t="shared" si="477"/>
        <v>0.36391481050790014</v>
      </c>
      <c r="U2175" s="1734">
        <f t="shared" si="475"/>
        <v>15.409544405849916</v>
      </c>
      <c r="V2175" s="1734">
        <f t="shared" si="476"/>
        <v>15.360819673408177</v>
      </c>
      <c r="W2175" s="2049">
        <f t="shared" si="474"/>
        <v>2.3616195321760933E-2</v>
      </c>
      <c r="X2175" s="2211"/>
      <c r="Y2175" s="2216" t="str">
        <f t="shared" si="469"/>
        <v/>
      </c>
      <c r="Z2175" s="1922">
        <f t="shared" si="470"/>
        <v>0.22574135967650844</v>
      </c>
      <c r="AA2175" s="1922">
        <f t="shared" si="471"/>
        <v>14.995214434799044</v>
      </c>
      <c r="AB2175" s="1932">
        <f t="shared" si="472"/>
        <v>1.5054226844041372E-2</v>
      </c>
    </row>
    <row r="2176" spans="1:28" ht="16" thickBot="1" x14ac:dyDescent="0.25">
      <c r="A2176" s="2500">
        <f>WEEKNUM(C2176,1)</f>
        <v>49</v>
      </c>
      <c r="B2176" s="2501"/>
      <c r="C2176" s="2050">
        <v>45264</v>
      </c>
      <c r="D2176" s="1843"/>
      <c r="E2176" s="2322"/>
      <c r="F2176" s="2110"/>
      <c r="G2176" s="2052"/>
      <c r="H2176" s="2053" t="str">
        <f>IFERROR(VLOOKUP(F2176,[1]Trainingsarten!$A$9:$K$84,10,FALSE),"")</f>
        <v/>
      </c>
      <c r="I2176" s="2054" t="str">
        <f t="shared" si="467"/>
        <v/>
      </c>
      <c r="J2176" s="2055"/>
      <c r="K2176" s="2056" t="str">
        <f>IFERROR(VLOOKUP(F2176,[1]Trainingsarten!$A$9:$K$84,11,FALSE),"0")</f>
        <v>0</v>
      </c>
      <c r="L2176" s="2057"/>
      <c r="M2176" s="2055"/>
      <c r="N2176" s="1852" t="str">
        <f t="shared" si="473"/>
        <v/>
      </c>
      <c r="O2176" s="2058"/>
      <c r="P2176" s="1854" t="str">
        <f>IFERROR(VLOOKUP(F2176,[1]Trainingsarten!$A$9:$N$84,12,FALSE),"")</f>
        <v/>
      </c>
      <c r="Q2176" s="1855" t="s">
        <v>14</v>
      </c>
      <c r="R2176" s="2059" t="str">
        <f>IFERROR(VLOOKUP(F2176,[1]Trainingsarten!$A$9:$N$84,14,FALSE),"")</f>
        <v/>
      </c>
      <c r="S2176" s="1856" t="str">
        <f t="shared" si="468"/>
        <v/>
      </c>
      <c r="T2176" s="1843">
        <f t="shared" si="477"/>
        <v>0.311926980435343</v>
      </c>
      <c r="U2176" s="1843">
        <f t="shared" si="475"/>
        <v>15.042650491424919</v>
      </c>
      <c r="V2176" s="1843">
        <f t="shared" si="476"/>
        <v>15.045629595342016</v>
      </c>
      <c r="W2176" s="2042">
        <f t="shared" si="474"/>
        <v>2.0736171502033992E-2</v>
      </c>
      <c r="X2176" s="2213"/>
      <c r="Y2176" s="2218" t="str">
        <f t="shared" si="469"/>
        <v/>
      </c>
      <c r="Z2176" s="60">
        <f t="shared" si="470"/>
        <v>0.1934925940084358</v>
      </c>
      <c r="AA2176" s="60">
        <f t="shared" si="471"/>
        <v>14.638185519684781</v>
      </c>
      <c r="AB2176" s="2012">
        <f t="shared" si="472"/>
        <v>1.3218345521597303E-2</v>
      </c>
    </row>
    <row r="2177" spans="1:28" x14ac:dyDescent="0.2">
      <c r="A2177" s="2170" t="s">
        <v>26</v>
      </c>
      <c r="B2177" s="2171">
        <f>SUM(H2176:H2182)</f>
        <v>0</v>
      </c>
      <c r="C2177" s="2060">
        <v>45265</v>
      </c>
      <c r="D2177" s="1989"/>
      <c r="E2177" s="2335"/>
      <c r="F2177" s="2108"/>
      <c r="G2177" s="2061"/>
      <c r="H2177" s="2062" t="str">
        <f>IFERROR(VLOOKUP(F2177,[1]Trainingsarten!$A$9:$K$84,10,FALSE),"")</f>
        <v/>
      </c>
      <c r="I2177" s="2063" t="str">
        <f t="shared" si="467"/>
        <v/>
      </c>
      <c r="J2177" s="2064"/>
      <c r="K2177" s="2065" t="str">
        <f>IFERROR(VLOOKUP(F2177,[1]Trainingsarten!$A$9:$K$84,11,FALSE),"0")</f>
        <v>0</v>
      </c>
      <c r="L2177" s="2066"/>
      <c r="M2177" s="2064"/>
      <c r="N2177" s="1919" t="str">
        <f t="shared" si="473"/>
        <v/>
      </c>
      <c r="O2177" s="2067"/>
      <c r="P2177" s="2068" t="str">
        <f>IFERROR(VLOOKUP(F2177,[1]Trainingsarten!$A$9:$N$84,12,FALSE),"")</f>
        <v/>
      </c>
      <c r="Q2177" s="2069" t="s">
        <v>14</v>
      </c>
      <c r="R2177" s="2070" t="str">
        <f>IFERROR(VLOOKUP(F2177,[1]Trainingsarten!$A$9:$N$84,14,FALSE),"")</f>
        <v/>
      </c>
      <c r="S2177" s="1991" t="str">
        <f t="shared" si="468"/>
        <v/>
      </c>
      <c r="T2177" s="1989">
        <f t="shared" si="477"/>
        <v>0.26736598323029398</v>
      </c>
      <c r="U2177" s="1989">
        <f t="shared" si="475"/>
        <v>14.684492146390992</v>
      </c>
      <c r="V2177" s="1989">
        <f t="shared" si="476"/>
        <v>14.730723510989575</v>
      </c>
      <c r="W2177" s="2071">
        <f t="shared" si="474"/>
        <v>1.8207370099346917E-2</v>
      </c>
      <c r="X2177" s="1987"/>
      <c r="Y2177" s="1988" t="str">
        <f t="shared" si="469"/>
        <v/>
      </c>
      <c r="Z2177" s="1989">
        <f t="shared" si="470"/>
        <v>0.16585079486437354</v>
      </c>
      <c r="AA2177" s="1989">
        <f t="shared" si="471"/>
        <v>14.28965729302562</v>
      </c>
      <c r="AB2177" s="1991">
        <f t="shared" si="472"/>
        <v>1.1606352165304947E-2</v>
      </c>
    </row>
    <row r="2178" spans="1:28" x14ac:dyDescent="0.2">
      <c r="A2178" s="2173" t="s">
        <v>9</v>
      </c>
      <c r="B2178" s="2174">
        <f>SUM(K2176:K2182)</f>
        <v>0</v>
      </c>
      <c r="C2178" s="2060">
        <v>45266</v>
      </c>
      <c r="D2178" s="1989"/>
      <c r="E2178" s="2335"/>
      <c r="F2178" s="2108"/>
      <c r="G2178" s="2061"/>
      <c r="H2178" s="2062" t="str">
        <f>IFERROR(VLOOKUP(F2178,[1]Trainingsarten!$A$9:$K$84,10,FALSE),"")</f>
        <v/>
      </c>
      <c r="I2178" s="2063" t="str">
        <f t="shared" si="467"/>
        <v/>
      </c>
      <c r="J2178" s="2064"/>
      <c r="K2178" s="2065" t="str">
        <f>IFERROR(VLOOKUP(F2178,[1]Trainingsarten!$A$9:$K$84,11,FALSE),"0")</f>
        <v>0</v>
      </c>
      <c r="L2178" s="2066"/>
      <c r="M2178" s="2064"/>
      <c r="N2178" s="1919" t="str">
        <f t="shared" si="473"/>
        <v/>
      </c>
      <c r="O2178" s="2067"/>
      <c r="P2178" s="2068" t="str">
        <f>IFERROR(VLOOKUP(F2178,[1]Trainingsarten!$A$9:$N$84,12,FALSE),"")</f>
        <v/>
      </c>
      <c r="Q2178" s="2069" t="s">
        <v>14</v>
      </c>
      <c r="R2178" s="2070" t="str">
        <f>IFERROR(VLOOKUP(F2178,[1]Trainingsarten!$A$9:$N$84,14,FALSE),"")</f>
        <v/>
      </c>
      <c r="S2178" s="1991" t="str">
        <f t="shared" si="468"/>
        <v/>
      </c>
      <c r="T2178" s="1989">
        <f t="shared" si="477"/>
        <v>0.22917084276882341</v>
      </c>
      <c r="U2178" s="1989">
        <f t="shared" si="475"/>
        <v>14.334861381000731</v>
      </c>
      <c r="V2178" s="1989">
        <f t="shared" si="476"/>
        <v>14.417126163160699</v>
      </c>
      <c r="W2178" s="2071">
        <f t="shared" si="474"/>
        <v>1.5986959111621683E-2</v>
      </c>
      <c r="X2178" s="1987"/>
      <c r="Y2178" s="1988" t="str">
        <f t="shared" si="469"/>
        <v/>
      </c>
      <c r="Z2178" s="1989">
        <f t="shared" si="470"/>
        <v>0.14215782416946304</v>
      </c>
      <c r="AA2178" s="1989">
        <f t="shared" si="471"/>
        <v>13.94942735747739</v>
      </c>
      <c r="AB2178" s="1991">
        <f t="shared" si="472"/>
        <v>1.0190943364658004E-2</v>
      </c>
    </row>
    <row r="2179" spans="1:28" x14ac:dyDescent="0.2">
      <c r="A2179" s="2173" t="s">
        <v>27</v>
      </c>
      <c r="B2179" s="2175">
        <f>AVERAGE(W2176:W2182)</f>
        <v>1.4516886097605984E-2</v>
      </c>
      <c r="C2179" s="2060">
        <v>45267</v>
      </c>
      <c r="D2179" s="1989"/>
      <c r="E2179" s="2335"/>
      <c r="F2179" s="2108"/>
      <c r="G2179" s="2061"/>
      <c r="H2179" s="2062" t="str">
        <f>IFERROR(VLOOKUP(F2179,[1]Trainingsarten!$A$9:$K$84,10,FALSE),"")</f>
        <v/>
      </c>
      <c r="I2179" s="2063" t="str">
        <f t="shared" si="467"/>
        <v/>
      </c>
      <c r="J2179" s="2064"/>
      <c r="K2179" s="2065" t="str">
        <f>IFERROR(VLOOKUP(F2179,[1]Trainingsarten!$A$9:$K$84,11,FALSE),"0")</f>
        <v>0</v>
      </c>
      <c r="L2179" s="2066"/>
      <c r="M2179" s="2064"/>
      <c r="N2179" s="1919" t="str">
        <f t="shared" si="473"/>
        <v/>
      </c>
      <c r="O2179" s="2067"/>
      <c r="P2179" s="2068" t="str">
        <f>IFERROR(VLOOKUP(F2179,[1]Trainingsarten!$A$9:$N$84,12,FALSE),"")</f>
        <v/>
      </c>
      <c r="Q2179" s="2069" t="s">
        <v>14</v>
      </c>
      <c r="R2179" s="2070" t="str">
        <f>IFERROR(VLOOKUP(F2179,[1]Trainingsarten!$A$9:$N$84,14,FALSE),"")</f>
        <v/>
      </c>
      <c r="S2179" s="1991" t="str">
        <f t="shared" si="468"/>
        <v/>
      </c>
      <c r="T2179" s="1989">
        <f t="shared" si="477"/>
        <v>0.19643215094470579</v>
      </c>
      <c r="U2179" s="1989">
        <f t="shared" si="475"/>
        <v>13.993555157643572</v>
      </c>
      <c r="V2179" s="1989">
        <f t="shared" si="476"/>
        <v>14.105690538231908</v>
      </c>
      <c r="W2179" s="2071">
        <f t="shared" si="474"/>
        <v>1.4037329951667819E-2</v>
      </c>
      <c r="X2179" s="1987"/>
      <c r="Y2179" s="1988" t="str">
        <f t="shared" si="469"/>
        <v/>
      </c>
      <c r="Z2179" s="1989">
        <f t="shared" si="470"/>
        <v>0.12184956357382547</v>
      </c>
      <c r="AA2179" s="1989">
        <f t="shared" si="471"/>
        <v>13.617298134680309</v>
      </c>
      <c r="AB2179" s="1991">
        <f t="shared" si="472"/>
        <v>8.9481453933582481E-3</v>
      </c>
    </row>
    <row r="2180" spans="1:28" x14ac:dyDescent="0.2">
      <c r="A2180" s="2173" t="s">
        <v>336</v>
      </c>
      <c r="B2180" s="2176" t="str">
        <f>IFERROR(AVERAGE(N2176:N2182),"")</f>
        <v/>
      </c>
      <c r="C2180" s="2060">
        <v>45268</v>
      </c>
      <c r="D2180" s="1989"/>
      <c r="E2180" s="2335"/>
      <c r="F2180" s="2108"/>
      <c r="G2180" s="2061"/>
      <c r="H2180" s="2062" t="str">
        <f>IFERROR(VLOOKUP(F2180,[1]Trainingsarten!$A$9:$K$84,10,FALSE),"")</f>
        <v/>
      </c>
      <c r="I2180" s="2063" t="str">
        <f t="shared" si="467"/>
        <v/>
      </c>
      <c r="J2180" s="2064"/>
      <c r="K2180" s="2065" t="str">
        <f>IFERROR(VLOOKUP(F2180,[1]Trainingsarten!$A$9:$K$84,11,FALSE),"0")</f>
        <v>0</v>
      </c>
      <c r="L2180" s="2066"/>
      <c r="M2180" s="2064"/>
      <c r="N2180" s="1919" t="str">
        <f t="shared" si="473"/>
        <v/>
      </c>
      <c r="O2180" s="2067"/>
      <c r="P2180" s="2068" t="str">
        <f>IFERROR(VLOOKUP(F2180,[1]Trainingsarten!$A$9:$N$84,12,FALSE),"")</f>
        <v/>
      </c>
      <c r="Q2180" s="2069" t="s">
        <v>14</v>
      </c>
      <c r="R2180" s="2070" t="str">
        <f>IFERROR(VLOOKUP(F2180,[1]Trainingsarten!$A$9:$N$84,14,FALSE),"")</f>
        <v/>
      </c>
      <c r="S2180" s="1991" t="str">
        <f t="shared" si="468"/>
        <v/>
      </c>
      <c r="T2180" s="1989">
        <f t="shared" si="477"/>
        <v>0.16837041509546211</v>
      </c>
      <c r="U2180" s="1989">
        <f t="shared" si="475"/>
        <v>13.660375272937772</v>
      </c>
      <c r="V2180" s="1989">
        <f t="shared" si="476"/>
        <v>13.797123006698866</v>
      </c>
      <c r="W2180" s="2071">
        <f t="shared" si="474"/>
        <v>1.2325460445366865E-2</v>
      </c>
      <c r="X2180" s="1987"/>
      <c r="Y2180" s="1988" t="str">
        <f t="shared" si="469"/>
        <v/>
      </c>
      <c r="Z2180" s="1989">
        <f t="shared" si="470"/>
        <v>0.10444248306327897</v>
      </c>
      <c r="AA2180" s="1989">
        <f t="shared" si="471"/>
        <v>13.293076750521255</v>
      </c>
      <c r="AB2180" s="1991">
        <f t="shared" si="472"/>
        <v>7.8569081502657782E-3</v>
      </c>
    </row>
    <row r="2181" spans="1:28" x14ac:dyDescent="0.2">
      <c r="A2181" s="2173" t="s">
        <v>337</v>
      </c>
      <c r="B2181" s="2175" t="str">
        <f>IFERROR(AVERAGE(S2176:S2182),"")</f>
        <v/>
      </c>
      <c r="C2181" s="2060">
        <v>45269</v>
      </c>
      <c r="D2181" s="1989"/>
      <c r="E2181" s="2335"/>
      <c r="F2181" s="2108"/>
      <c r="G2181" s="2061"/>
      <c r="H2181" s="2062" t="str">
        <f>IFERROR(VLOOKUP(F2181,[1]Trainingsarten!$A$9:$K$84,10,FALSE),"")</f>
        <v/>
      </c>
      <c r="I2181" s="2063" t="str">
        <f t="shared" si="467"/>
        <v/>
      </c>
      <c r="J2181" s="2064"/>
      <c r="K2181" s="2065" t="str">
        <f>IFERROR(VLOOKUP(F2181,[1]Trainingsarten!$A$9:$K$84,11,FALSE),"0")</f>
        <v>0</v>
      </c>
      <c r="L2181" s="2066"/>
      <c r="M2181" s="2064"/>
      <c r="N2181" s="1919" t="str">
        <f t="shared" si="473"/>
        <v/>
      </c>
      <c r="O2181" s="2067"/>
      <c r="P2181" s="2068" t="str">
        <f>IFERROR(VLOOKUP(F2181,[1]Trainingsarten!$A$9:$N$84,12,FALSE),"")</f>
        <v/>
      </c>
      <c r="Q2181" s="2069" t="s">
        <v>14</v>
      </c>
      <c r="R2181" s="2070" t="str">
        <f>IFERROR(VLOOKUP(F2181,[1]Trainingsarten!$A$9:$N$84,14,FALSE),"")</f>
        <v/>
      </c>
      <c r="S2181" s="1991" t="str">
        <f t="shared" si="468"/>
        <v/>
      </c>
      <c r="T2181" s="1989">
        <f t="shared" si="477"/>
        <v>0.14431749865325325</v>
      </c>
      <c r="U2181" s="1989">
        <f t="shared" si="475"/>
        <v>13.335128242629731</v>
      </c>
      <c r="V2181" s="1989">
        <f t="shared" si="476"/>
        <v>13.492004857842311</v>
      </c>
      <c r="W2181" s="2071">
        <f t="shared" si="474"/>
        <v>1.0822355513005052E-2</v>
      </c>
      <c r="X2181" s="1987"/>
      <c r="Y2181" s="1988" t="str">
        <f t="shared" si="469"/>
        <v/>
      </c>
      <c r="Z2181" s="1989">
        <f t="shared" si="470"/>
        <v>8.9522128339953405E-2</v>
      </c>
      <c r="AA2181" s="1989">
        <f t="shared" si="471"/>
        <v>12.976574923127892</v>
      </c>
      <c r="AB2181" s="1991">
        <f t="shared" si="472"/>
        <v>6.898748619745561E-3</v>
      </c>
    </row>
    <row r="2182" spans="1:28" ht="16" thickBot="1" x14ac:dyDescent="0.25">
      <c r="A2182" s="2177" t="s">
        <v>11</v>
      </c>
      <c r="B2182" s="2178">
        <f>IFERROR(SUM(M2176:M2182),"")</f>
        <v>0</v>
      </c>
      <c r="C2182" s="2160">
        <v>45270</v>
      </c>
      <c r="D2182" s="1734"/>
      <c r="E2182" s="2317"/>
      <c r="F2182" s="2111"/>
      <c r="G2182" s="2161"/>
      <c r="H2182" s="2162" t="str">
        <f>IFERROR(VLOOKUP(F2182,[1]Trainingsarten!$A$9:$K$84,10,FALSE),"")</f>
        <v/>
      </c>
      <c r="I2182" s="2163" t="str">
        <f t="shared" si="467"/>
        <v/>
      </c>
      <c r="J2182" s="1024"/>
      <c r="K2182" s="2164" t="str">
        <f>IFERROR(VLOOKUP(F2182,[1]Trainingsarten!$A$9:$K$84,11,FALSE),"0")</f>
        <v>0</v>
      </c>
      <c r="L2182" s="1028"/>
      <c r="M2182" s="1024"/>
      <c r="N2182" s="2165" t="str">
        <f t="shared" si="473"/>
        <v/>
      </c>
      <c r="O2182" s="2166"/>
      <c r="P2182" s="2167" t="str">
        <f>IFERROR(VLOOKUP(F2182,[1]Trainingsarten!$A$9:$N$84,12,FALSE),"")</f>
        <v/>
      </c>
      <c r="Q2182" s="2168" t="s">
        <v>14</v>
      </c>
      <c r="R2182" s="2169" t="str">
        <f>IFERROR(VLOOKUP(F2182,[1]Trainingsarten!$A$9:$N$84,14,FALSE),"")</f>
        <v/>
      </c>
      <c r="S2182" s="5" t="str">
        <f t="shared" si="468"/>
        <v/>
      </c>
      <c r="T2182" s="1734">
        <f t="shared" si="477"/>
        <v>0.12370071313135993</v>
      </c>
      <c r="U2182" s="1734">
        <f t="shared" si="475"/>
        <v>13.017625189233785</v>
      </c>
      <c r="V2182" s="1734">
        <f t="shared" si="476"/>
        <v>13.190810743976478</v>
      </c>
      <c r="W2182" s="2049">
        <f t="shared" si="474"/>
        <v>9.5025560601995577E-3</v>
      </c>
      <c r="X2182" s="2215"/>
      <c r="Y2182" s="2212" t="str">
        <f t="shared" si="469"/>
        <v/>
      </c>
      <c r="Z2182" s="1999">
        <f t="shared" si="470"/>
        <v>7.6733252862817208E-2</v>
      </c>
      <c r="AA2182" s="1999">
        <f t="shared" si="471"/>
        <v>12.667608853529609</v>
      </c>
      <c r="AB2182" s="2085">
        <f t="shared" si="472"/>
        <v>6.0574378124595169E-3</v>
      </c>
    </row>
    <row r="2183" spans="1:28" ht="16" thickBot="1" x14ac:dyDescent="0.25">
      <c r="A2183" s="2500">
        <f>WEEKNUM(C2183,1)</f>
        <v>50</v>
      </c>
      <c r="B2183" s="2501"/>
      <c r="C2183" s="2050">
        <v>45271</v>
      </c>
      <c r="D2183" s="1843"/>
      <c r="E2183" s="2322"/>
      <c r="F2183" s="2110"/>
      <c r="G2183" s="2052"/>
      <c r="H2183" s="2053" t="str">
        <f>IFERROR(VLOOKUP(F2183,[1]Trainingsarten!$A$9:$K$84,10,FALSE),"")</f>
        <v/>
      </c>
      <c r="I2183" s="2054" t="str">
        <f t="shared" si="467"/>
        <v/>
      </c>
      <c r="J2183" s="2055"/>
      <c r="K2183" s="2056" t="str">
        <f>IFERROR(VLOOKUP(F2183,[1]Trainingsarten!$A$9:$K$84,11,FALSE),"0")</f>
        <v>0</v>
      </c>
      <c r="L2183" s="2057"/>
      <c r="M2183" s="2055"/>
      <c r="N2183" s="1852" t="str">
        <f t="shared" si="473"/>
        <v/>
      </c>
      <c r="O2183" s="2058"/>
      <c r="P2183" s="1854" t="str">
        <f>IFERROR(VLOOKUP(F2183,[1]Trainingsarten!$A$9:$N$84,12,FALSE),"")</f>
        <v/>
      </c>
      <c r="Q2183" s="1855" t="s">
        <v>14</v>
      </c>
      <c r="R2183" s="2059" t="str">
        <f>IFERROR(VLOOKUP(F2183,[1]Trainingsarten!$A$9:$N$84,14,FALSE),"")</f>
        <v/>
      </c>
      <c r="S2183" s="1856" t="str">
        <f t="shared" si="468"/>
        <v/>
      </c>
      <c r="T2183" s="1843">
        <f t="shared" si="477"/>
        <v>0.1060291826840228</v>
      </c>
      <c r="U2183" s="1843">
        <f t="shared" si="475"/>
        <v>12.707681732347266</v>
      </c>
      <c r="V2183" s="1843">
        <f t="shared" si="476"/>
        <v>12.893924476102425</v>
      </c>
      <c r="W2183" s="2042">
        <f t="shared" si="474"/>
        <v>8.3437077601752219E-3</v>
      </c>
      <c r="X2183" s="2217"/>
      <c r="Y2183" s="2214" t="str">
        <f t="shared" si="469"/>
        <v/>
      </c>
      <c r="Z2183" s="1843">
        <f t="shared" si="470"/>
        <v>6.5771359596700468E-2</v>
      </c>
      <c r="AA2183" s="1843">
        <f t="shared" si="471"/>
        <v>12.365999118921762</v>
      </c>
      <c r="AB2183" s="1856">
        <f t="shared" si="472"/>
        <v>5.3187258841107957E-3</v>
      </c>
    </row>
    <row r="2184" spans="1:28" x14ac:dyDescent="0.2">
      <c r="A2184" s="2170" t="s">
        <v>26</v>
      </c>
      <c r="B2184" s="2171">
        <f>SUM(H2183:H2189)</f>
        <v>3.99</v>
      </c>
      <c r="C2184" s="2060">
        <v>45272</v>
      </c>
      <c r="D2184" s="1989">
        <v>168</v>
      </c>
      <c r="E2184" s="2335" t="s">
        <v>40</v>
      </c>
      <c r="F2184" s="2108" t="s">
        <v>343</v>
      </c>
      <c r="G2184" s="2061">
        <v>1.7326388888888888E-2</v>
      </c>
      <c r="H2184" s="2062">
        <v>3.99</v>
      </c>
      <c r="I2184" s="2063">
        <f t="shared" si="467"/>
        <v>4.3424533556112501E-3</v>
      </c>
      <c r="J2184" s="2064">
        <v>129</v>
      </c>
      <c r="K2184" s="2065">
        <v>20</v>
      </c>
      <c r="L2184" s="2066">
        <v>190</v>
      </c>
      <c r="M2184" s="2064">
        <v>12</v>
      </c>
      <c r="N2184" s="1919">
        <f t="shared" si="473"/>
        <v>1.0639658848614073</v>
      </c>
      <c r="O2184" s="2067" t="s">
        <v>344</v>
      </c>
      <c r="P2184" s="2068">
        <f>IFERROR(VLOOKUP(F2184,[1]Trainingsarten!$A$9:$N$84,12,FALSE),"")</f>
        <v>205</v>
      </c>
      <c r="Q2184" s="2069" t="s">
        <v>14</v>
      </c>
      <c r="R2184" s="2070">
        <f>IFERROR(VLOOKUP(F2184,[1]Trainingsarten!$A$9:$N$84,14,FALSE),"")</f>
        <v>224.4</v>
      </c>
      <c r="S2184" s="1991">
        <f t="shared" si="468"/>
        <v>1.4728682170542635</v>
      </c>
      <c r="T2184" s="1989">
        <f t="shared" si="477"/>
        <v>2.9480250137291626</v>
      </c>
      <c r="U2184" s="1989">
        <f t="shared" si="475"/>
        <v>12.881308357767569</v>
      </c>
      <c r="V2184" s="1989">
        <f t="shared" si="476"/>
        <v>12.601652549663244</v>
      </c>
      <c r="W2184" s="2071">
        <f t="shared" si="474"/>
        <v>0.22886068183838418</v>
      </c>
      <c r="X2184" s="1987">
        <v>14</v>
      </c>
      <c r="Y2184" s="1988">
        <f t="shared" si="469"/>
        <v>0.7</v>
      </c>
      <c r="Z2184" s="1989">
        <f t="shared" si="470"/>
        <v>2.0563754510828862</v>
      </c>
      <c r="AA2184" s="1989">
        <f t="shared" si="471"/>
        <v>12.404903901804577</v>
      </c>
      <c r="AB2184" s="1991">
        <f t="shared" si="472"/>
        <v>0.16577117141421299</v>
      </c>
    </row>
    <row r="2185" spans="1:28" x14ac:dyDescent="0.2">
      <c r="A2185" s="2173" t="s">
        <v>9</v>
      </c>
      <c r="B2185" s="2174">
        <f>SUM(K2183:K2189)</f>
        <v>20</v>
      </c>
      <c r="C2185" s="2060">
        <v>45273</v>
      </c>
      <c r="D2185" s="1989"/>
      <c r="E2185" s="2335"/>
      <c r="F2185" s="2108"/>
      <c r="G2185" s="2061"/>
      <c r="H2185" s="2062" t="str">
        <f>IFERROR(VLOOKUP(F2185,[1]Trainingsarten!$A$9:$K$84,10,FALSE),"")</f>
        <v/>
      </c>
      <c r="I2185" s="2063" t="str">
        <f t="shared" si="467"/>
        <v/>
      </c>
      <c r="J2185" s="2064"/>
      <c r="K2185" s="2065" t="str">
        <f>IFERROR(VLOOKUP(F2185,[1]Trainingsarten!$A$9:$K$84,11,FALSE),"0")</f>
        <v>0</v>
      </c>
      <c r="L2185" s="2066"/>
      <c r="M2185" s="2064"/>
      <c r="N2185" s="1919" t="str">
        <f t="shared" si="473"/>
        <v/>
      </c>
      <c r="O2185" s="2067"/>
      <c r="P2185" s="2068" t="str">
        <f>IFERROR(VLOOKUP(F2185,[1]Trainingsarten!$A$9:$N$84,12,FALSE),"")</f>
        <v/>
      </c>
      <c r="Q2185" s="2069" t="s">
        <v>14</v>
      </c>
      <c r="R2185" s="2070" t="str">
        <f>IFERROR(VLOOKUP(F2185,[1]Trainingsarten!$A$9:$N$84,14,FALSE),"")</f>
        <v/>
      </c>
      <c r="S2185" s="1991" t="str">
        <f t="shared" si="468"/>
        <v/>
      </c>
      <c r="T2185" s="1989">
        <f t="shared" si="477"/>
        <v>2.5268785831964249</v>
      </c>
      <c r="U2185" s="1989">
        <f t="shared" si="475"/>
        <v>12.574610539725484</v>
      </c>
      <c r="V2185" s="1989">
        <f t="shared" si="476"/>
        <v>9.9332833440384061</v>
      </c>
      <c r="W2185" s="2071">
        <f t="shared" si="474"/>
        <v>0.20095084258980073</v>
      </c>
      <c r="X2185" s="1987"/>
      <c r="Y2185" s="1988" t="str">
        <f t="shared" si="469"/>
        <v/>
      </c>
      <c r="Z2185" s="1989">
        <f t="shared" si="470"/>
        <v>1.7626075294996166</v>
      </c>
      <c r="AA2185" s="1989">
        <f t="shared" si="471"/>
        <v>12.109549046999707</v>
      </c>
      <c r="AB2185" s="1991">
        <f t="shared" si="472"/>
        <v>0.14555517490028458</v>
      </c>
    </row>
    <row r="2186" spans="1:28" x14ac:dyDescent="0.2">
      <c r="A2186" s="2173" t="s">
        <v>27</v>
      </c>
      <c r="B2186" s="2175">
        <f>AVERAGE(W2183:W2189)</f>
        <v>0.14642919462961559</v>
      </c>
      <c r="C2186" s="2060">
        <v>45274</v>
      </c>
      <c r="D2186" s="1989"/>
      <c r="E2186" s="2335"/>
      <c r="F2186" s="2108"/>
      <c r="G2186" s="2061"/>
      <c r="H2186" s="2062" t="str">
        <f>IFERROR(VLOOKUP(F2186,[1]Trainingsarten!$A$9:$K$84,10,FALSE),"")</f>
        <v/>
      </c>
      <c r="I2186" s="2063" t="str">
        <f t="shared" si="467"/>
        <v/>
      </c>
      <c r="J2186" s="2064"/>
      <c r="K2186" s="2065" t="str">
        <f>IFERROR(VLOOKUP(F2186,[1]Trainingsarten!$A$9:$K$84,11,FALSE),"0")</f>
        <v>0</v>
      </c>
      <c r="L2186" s="2066"/>
      <c r="M2186" s="2064"/>
      <c r="N2186" s="1919" t="str">
        <f t="shared" si="473"/>
        <v/>
      </c>
      <c r="O2186" s="2067"/>
      <c r="P2186" s="2068" t="str">
        <f>IFERROR(VLOOKUP(F2186,[1]Trainingsarten!$A$9:$N$84,12,FALSE),"")</f>
        <v/>
      </c>
      <c r="Q2186" s="2069" t="s">
        <v>14</v>
      </c>
      <c r="R2186" s="2070" t="str">
        <f>IFERROR(VLOOKUP(F2186,[1]Trainingsarten!$A$9:$N$84,14,FALSE),"")</f>
        <v/>
      </c>
      <c r="S2186" s="1991" t="str">
        <f t="shared" si="468"/>
        <v/>
      </c>
      <c r="T2186" s="1989">
        <f t="shared" si="477"/>
        <v>2.1658959284540784</v>
      </c>
      <c r="U2186" s="1989">
        <f t="shared" si="475"/>
        <v>12.2752150506844</v>
      </c>
      <c r="V2186" s="1989">
        <f t="shared" si="476"/>
        <v>10.047731956529059</v>
      </c>
      <c r="W2186" s="2071">
        <f t="shared" si="474"/>
        <v>0.17644464227397139</v>
      </c>
      <c r="X2186" s="1987"/>
      <c r="Y2186" s="1988" t="str">
        <f t="shared" si="469"/>
        <v/>
      </c>
      <c r="Z2186" s="1989">
        <f t="shared" si="470"/>
        <v>1.5108064538568142</v>
      </c>
      <c r="AA2186" s="1989">
        <f t="shared" si="471"/>
        <v>11.821226450642571</v>
      </c>
      <c r="AB2186" s="1991">
        <f t="shared" si="472"/>
        <v>0.12780454381488401</v>
      </c>
    </row>
    <row r="2187" spans="1:28" x14ac:dyDescent="0.2">
      <c r="A2187" s="2173" t="s">
        <v>336</v>
      </c>
      <c r="B2187" s="2176">
        <f>IFERROR(AVERAGE(N2183:N2189),"")</f>
        <v>1.0639658848614073</v>
      </c>
      <c r="C2187" s="2060">
        <v>45275</v>
      </c>
      <c r="D2187" s="1989"/>
      <c r="E2187" s="2335"/>
      <c r="F2187" s="2108"/>
      <c r="G2187" s="2061"/>
      <c r="H2187" s="2062" t="str">
        <f>IFERROR(VLOOKUP(F2187,[1]Trainingsarten!$A$9:$K$84,10,FALSE),"")</f>
        <v/>
      </c>
      <c r="I2187" s="2063" t="str">
        <f t="shared" si="467"/>
        <v/>
      </c>
      <c r="J2187" s="2064"/>
      <c r="K2187" s="2065" t="str">
        <f>IFERROR(VLOOKUP(F2187,[1]Trainingsarten!$A$9:$K$84,11,FALSE),"0")</f>
        <v>0</v>
      </c>
      <c r="L2187" s="2066"/>
      <c r="M2187" s="2064"/>
      <c r="N2187" s="1919" t="str">
        <f t="shared" si="473"/>
        <v/>
      </c>
      <c r="O2187" s="2067"/>
      <c r="P2187" s="2068" t="str">
        <f>IFERROR(VLOOKUP(F2187,[1]Trainingsarten!$A$9:$N$84,12,FALSE),"")</f>
        <v/>
      </c>
      <c r="Q2187" s="2069" t="s">
        <v>14</v>
      </c>
      <c r="R2187" s="2070" t="str">
        <f>IFERROR(VLOOKUP(F2187,[1]Trainingsarten!$A$9:$N$84,14,FALSE),"")</f>
        <v/>
      </c>
      <c r="S2187" s="1991" t="str">
        <f t="shared" si="468"/>
        <v/>
      </c>
      <c r="T2187" s="1989">
        <f t="shared" si="477"/>
        <v>1.8564822243892101</v>
      </c>
      <c r="U2187" s="1989">
        <f t="shared" si="475"/>
        <v>11.982948025668104</v>
      </c>
      <c r="V2187" s="1989">
        <f t="shared" si="476"/>
        <v>10.109319122230321</v>
      </c>
      <c r="W2187" s="2071">
        <f t="shared" si="474"/>
        <v>0.15492700297226755</v>
      </c>
      <c r="X2187" s="1987"/>
      <c r="Y2187" s="1988" t="str">
        <f t="shared" si="469"/>
        <v/>
      </c>
      <c r="Z2187" s="1989">
        <f t="shared" si="470"/>
        <v>1.2949769604486978</v>
      </c>
      <c r="AA2187" s="1989">
        <f t="shared" si="471"/>
        <v>11.539768678008224</v>
      </c>
      <c r="AB2187" s="1991">
        <f t="shared" si="472"/>
        <v>0.11221862383745912</v>
      </c>
    </row>
    <row r="2188" spans="1:28" x14ac:dyDescent="0.2">
      <c r="A2188" s="2173" t="s">
        <v>337</v>
      </c>
      <c r="B2188" s="2175">
        <f>IFERROR(AVERAGE(S2183:S2189),"")</f>
        <v>1.4728682170542635</v>
      </c>
      <c r="C2188" s="2060">
        <v>45276</v>
      </c>
      <c r="D2188" s="1989"/>
      <c r="E2188" s="2335"/>
      <c r="F2188" s="2108"/>
      <c r="G2188" s="2061"/>
      <c r="H2188" s="2062" t="str">
        <f>IFERROR(VLOOKUP(F2188,[1]Trainingsarten!$A$9:$K$84,10,FALSE),"")</f>
        <v/>
      </c>
      <c r="I2188" s="2063" t="str">
        <f t="shared" ref="I2188:I2224" si="478">IFERROR(G2188/H2188,"")</f>
        <v/>
      </c>
      <c r="J2188" s="2064"/>
      <c r="K2188" s="2065" t="str">
        <f>IFERROR(VLOOKUP(F2188,[1]Trainingsarten!$A$9:$K$84,11,FALSE),"0")</f>
        <v>0</v>
      </c>
      <c r="L2188" s="2066"/>
      <c r="M2188" s="2064"/>
      <c r="N2188" s="1919" t="str">
        <f t="shared" si="473"/>
        <v/>
      </c>
      <c r="O2188" s="2067"/>
      <c r="P2188" s="2068" t="str">
        <f>IFERROR(VLOOKUP(F2188,[1]Trainingsarten!$A$9:$N$84,12,FALSE),"")</f>
        <v/>
      </c>
      <c r="Q2188" s="2069" t="s">
        <v>14</v>
      </c>
      <c r="R2188" s="2070" t="str">
        <f>IFERROR(VLOOKUP(F2188,[1]Trainingsarten!$A$9:$N$84,14,FALSE),"")</f>
        <v/>
      </c>
      <c r="S2188" s="1991" t="str">
        <f t="shared" si="468"/>
        <v/>
      </c>
      <c r="T2188" s="1989">
        <f t="shared" si="477"/>
        <v>1.5912704780478943</v>
      </c>
      <c r="U2188" s="1989">
        <f t="shared" si="475"/>
        <v>11.697639739342673</v>
      </c>
      <c r="V2188" s="1989">
        <f t="shared" si="476"/>
        <v>10.126465801278894</v>
      </c>
      <c r="W2188" s="2071">
        <f t="shared" si="474"/>
        <v>0.13603346602443006</v>
      </c>
      <c r="X2188" s="1987"/>
      <c r="Y2188" s="1988" t="str">
        <f t="shared" si="469"/>
        <v/>
      </c>
      <c r="Z2188" s="1989">
        <f t="shared" si="470"/>
        <v>1.1099802518131696</v>
      </c>
      <c r="AA2188" s="1989">
        <f t="shared" si="471"/>
        <v>11.26501228091279</v>
      </c>
      <c r="AB2188" s="1991">
        <f t="shared" si="472"/>
        <v>9.8533425808500691E-2</v>
      </c>
    </row>
    <row r="2189" spans="1:28" ht="16" thickBot="1" x14ac:dyDescent="0.25">
      <c r="A2189" s="2177" t="s">
        <v>11</v>
      </c>
      <c r="B2189" s="2178">
        <f>IFERROR(SUM(M2183:M2189),"")</f>
        <v>12</v>
      </c>
      <c r="C2189" s="2160">
        <v>45277</v>
      </c>
      <c r="D2189" s="1734"/>
      <c r="E2189" s="2317"/>
      <c r="F2189" s="2111"/>
      <c r="G2189" s="2161"/>
      <c r="H2189" s="2162" t="str">
        <f>IFERROR(VLOOKUP(F2189,[1]Trainingsarten!$A$9:$K$84,10,FALSE),"")</f>
        <v/>
      </c>
      <c r="I2189" s="2163" t="str">
        <f t="shared" si="478"/>
        <v/>
      </c>
      <c r="J2189" s="1024"/>
      <c r="K2189" s="2164" t="str">
        <f>IFERROR(VLOOKUP(F2189,[1]Trainingsarten!$A$9:$K$84,11,FALSE),"0")</f>
        <v>0</v>
      </c>
      <c r="L2189" s="1028"/>
      <c r="M2189" s="1024"/>
      <c r="N2189" s="2165" t="str">
        <f t="shared" si="473"/>
        <v/>
      </c>
      <c r="O2189" s="2166"/>
      <c r="P2189" s="2167" t="str">
        <f>IFERROR(VLOOKUP(F2189,[1]Trainingsarten!$A$9:$N$84,12,FALSE),"")</f>
        <v/>
      </c>
      <c r="Q2189" s="2168" t="s">
        <v>14</v>
      </c>
      <c r="R2189" s="2169" t="str">
        <f>IFERROR(VLOOKUP(F2189,[1]Trainingsarten!$A$9:$N$84,14,FALSE),"")</f>
        <v/>
      </c>
      <c r="S2189" s="5" t="str">
        <f t="shared" si="468"/>
        <v/>
      </c>
      <c r="T2189" s="1734">
        <f t="shared" si="477"/>
        <v>1.3639461240410522</v>
      </c>
      <c r="U2189" s="1734">
        <f t="shared" si="475"/>
        <v>11.419124507453562</v>
      </c>
      <c r="V2189" s="1734">
        <f t="shared" si="476"/>
        <v>10.106369261294779</v>
      </c>
      <c r="W2189" s="2049">
        <f t="shared" si="474"/>
        <v>0.11944401894828004</v>
      </c>
      <c r="X2189" s="2211"/>
      <c r="Y2189" s="2216" t="str">
        <f t="shared" si="469"/>
        <v/>
      </c>
      <c r="Z2189" s="1922">
        <f t="shared" si="470"/>
        <v>0.95141164441128823</v>
      </c>
      <c r="AA2189" s="1922">
        <f t="shared" si="471"/>
        <v>10.996797702795819</v>
      </c>
      <c r="AB2189" s="1932">
        <f t="shared" si="472"/>
        <v>8.6517154368439639E-2</v>
      </c>
    </row>
    <row r="2190" spans="1:28" ht="16" thickBot="1" x14ac:dyDescent="0.25">
      <c r="A2190" s="2500">
        <f>WEEKNUM(C2190,1)</f>
        <v>51</v>
      </c>
      <c r="B2190" s="2501"/>
      <c r="C2190" s="2050">
        <v>45278</v>
      </c>
      <c r="D2190" s="1843"/>
      <c r="E2190" s="2322"/>
      <c r="F2190" s="2110"/>
      <c r="G2190" s="2052"/>
      <c r="H2190" s="2053" t="str">
        <f>IFERROR(VLOOKUP(F2190,[1]Trainingsarten!$A$9:$K$84,10,FALSE),"")</f>
        <v/>
      </c>
      <c r="I2190" s="2054" t="str">
        <f t="shared" si="478"/>
        <v/>
      </c>
      <c r="J2190" s="2055"/>
      <c r="K2190" s="2056" t="str">
        <f>IFERROR(VLOOKUP(F2190,[1]Trainingsarten!$A$9:$K$84,11,FALSE),"0")</f>
        <v>0</v>
      </c>
      <c r="L2190" s="2057"/>
      <c r="M2190" s="2055"/>
      <c r="N2190" s="1852" t="str">
        <f t="shared" si="473"/>
        <v/>
      </c>
      <c r="O2190" s="2058"/>
      <c r="P2190" s="1854" t="str">
        <f>IFERROR(VLOOKUP(F2190,[1]Trainingsarten!$A$9:$N$84,12,FALSE),"")</f>
        <v/>
      </c>
      <c r="Q2190" s="1855" t="s">
        <v>14</v>
      </c>
      <c r="R2190" s="2059" t="str">
        <f>IFERROR(VLOOKUP(F2190,[1]Trainingsarten!$A$9:$N$84,14,FALSE),"")</f>
        <v/>
      </c>
      <c r="S2190" s="1856" t="str">
        <f t="shared" si="468"/>
        <v/>
      </c>
      <c r="T2190" s="1843">
        <f t="shared" si="477"/>
        <v>1.1690966777494733</v>
      </c>
      <c r="U2190" s="1843">
        <f t="shared" si="475"/>
        <v>11.14724059060943</v>
      </c>
      <c r="V2190" s="1843">
        <f t="shared" si="476"/>
        <v>10.05517838341251</v>
      </c>
      <c r="W2190" s="2042">
        <f t="shared" si="474"/>
        <v>0.10487767517409954</v>
      </c>
      <c r="X2190" s="2213"/>
      <c r="Y2190" s="2218" t="str">
        <f t="shared" si="469"/>
        <v/>
      </c>
      <c r="Z2190" s="60">
        <f t="shared" si="470"/>
        <v>0.81549569520967569</v>
      </c>
      <c r="AA2190" s="60">
        <f t="shared" si="471"/>
        <v>10.734969186062585</v>
      </c>
      <c r="AB2190" s="2012">
        <f t="shared" si="472"/>
        <v>7.596628188448358E-2</v>
      </c>
    </row>
    <row r="2191" spans="1:28" x14ac:dyDescent="0.2">
      <c r="A2191" s="2170" t="s">
        <v>26</v>
      </c>
      <c r="B2191" s="2171">
        <f>SUM(H2190:H2196)</f>
        <v>0</v>
      </c>
      <c r="C2191" s="2060">
        <v>45279</v>
      </c>
      <c r="D2191" s="1989"/>
      <c r="E2191" s="2335"/>
      <c r="F2191" s="2108"/>
      <c r="G2191" s="2061"/>
      <c r="H2191" s="2062" t="str">
        <f>IFERROR(VLOOKUP(F2191,[1]Trainingsarten!$A$9:$K$84,10,FALSE),"")</f>
        <v/>
      </c>
      <c r="I2191" s="2063" t="str">
        <f t="shared" si="478"/>
        <v/>
      </c>
      <c r="J2191" s="2064"/>
      <c r="K2191" s="2065" t="str">
        <f>IFERROR(VLOOKUP(F2191,[1]Trainingsarten!$A$9:$K$84,11,FALSE),"0")</f>
        <v>0</v>
      </c>
      <c r="L2191" s="2066"/>
      <c r="M2191" s="2064"/>
      <c r="N2191" s="1919" t="str">
        <f t="shared" si="473"/>
        <v/>
      </c>
      <c r="O2191" s="2067"/>
      <c r="P2191" s="2068" t="str">
        <f>IFERROR(VLOOKUP(F2191,[1]Trainingsarten!$A$9:$N$84,12,FALSE),"")</f>
        <v/>
      </c>
      <c r="Q2191" s="2069" t="s">
        <v>14</v>
      </c>
      <c r="R2191" s="2070" t="str">
        <f>IFERROR(VLOOKUP(F2191,[1]Trainingsarten!$A$9:$N$84,14,FALSE),"")</f>
        <v/>
      </c>
      <c r="S2191" s="1991" t="str">
        <f t="shared" si="468"/>
        <v/>
      </c>
      <c r="T2191" s="1989">
        <f t="shared" si="477"/>
        <v>1.0020828666424058</v>
      </c>
      <c r="U2191" s="1989">
        <f t="shared" si="475"/>
        <v>10.881830100356824</v>
      </c>
      <c r="V2191" s="1989">
        <f t="shared" si="476"/>
        <v>9.9781439128599558</v>
      </c>
      <c r="W2191" s="2071">
        <f t="shared" si="474"/>
        <v>9.2087714787014247E-2</v>
      </c>
      <c r="X2191" s="1987"/>
      <c r="Y2191" s="1988" t="str">
        <f t="shared" si="469"/>
        <v/>
      </c>
      <c r="Z2191" s="1989">
        <f t="shared" si="470"/>
        <v>0.69899631017972197</v>
      </c>
      <c r="AA2191" s="1989">
        <f t="shared" si="471"/>
        <v>10.479374681632525</v>
      </c>
      <c r="AB2191" s="1991">
        <f t="shared" si="472"/>
        <v>6.6702101166863634E-2</v>
      </c>
    </row>
    <row r="2192" spans="1:28" x14ac:dyDescent="0.2">
      <c r="A2192" s="2173" t="s">
        <v>9</v>
      </c>
      <c r="B2192" s="2174">
        <f>SUM(K2190:K2196)</f>
        <v>0</v>
      </c>
      <c r="C2192" s="2060">
        <v>45280</v>
      </c>
      <c r="D2192" s="1989"/>
      <c r="E2192" s="2335"/>
      <c r="F2192" s="2108"/>
      <c r="G2192" s="2061"/>
      <c r="H2192" s="2062" t="str">
        <f>IFERROR(VLOOKUP(F2192,[1]Trainingsarten!$A$9:$K$84,10,FALSE),"")</f>
        <v/>
      </c>
      <c r="I2192" s="2063" t="str">
        <f t="shared" si="478"/>
        <v/>
      </c>
      <c r="J2192" s="2064"/>
      <c r="K2192" s="2065" t="str">
        <f>IFERROR(VLOOKUP(F2192,[1]Trainingsarten!$A$9:$K$84,11,FALSE),"0")</f>
        <v>0</v>
      </c>
      <c r="L2192" s="2066"/>
      <c r="M2192" s="2064"/>
      <c r="N2192" s="1919" t="str">
        <f t="shared" si="473"/>
        <v/>
      </c>
      <c r="O2192" s="2067"/>
      <c r="P2192" s="2068" t="str">
        <f>IFERROR(VLOOKUP(F2192,[1]Trainingsarten!$A$9:$N$84,12,FALSE),"")</f>
        <v/>
      </c>
      <c r="Q2192" s="2069" t="s">
        <v>14</v>
      </c>
      <c r="R2192" s="2070" t="str">
        <f>IFERROR(VLOOKUP(F2192,[1]Trainingsarten!$A$9:$N$84,14,FALSE),"")</f>
        <v/>
      </c>
      <c r="S2192" s="1991" t="str">
        <f t="shared" si="468"/>
        <v/>
      </c>
      <c r="T2192" s="1989">
        <f t="shared" si="477"/>
        <v>0.85892817140777633</v>
      </c>
      <c r="U2192" s="1989">
        <f t="shared" si="475"/>
        <v>10.622738907491186</v>
      </c>
      <c r="V2192" s="1989">
        <f t="shared" si="476"/>
        <v>9.8797472337144185</v>
      </c>
      <c r="W2192" s="2071">
        <f t="shared" si="474"/>
        <v>8.0857505666646637E-2</v>
      </c>
      <c r="X2192" s="1987"/>
      <c r="Y2192" s="1988" t="str">
        <f t="shared" si="469"/>
        <v/>
      </c>
      <c r="Z2192" s="1989">
        <f t="shared" si="470"/>
        <v>0.59913969443976167</v>
      </c>
      <c r="AA2192" s="1989">
        <f t="shared" si="471"/>
        <v>10.229865760641275</v>
      </c>
      <c r="AB2192" s="1991">
        <f t="shared" si="472"/>
        <v>5.8567698585538792E-2</v>
      </c>
    </row>
    <row r="2193" spans="1:30" x14ac:dyDescent="0.2">
      <c r="A2193" s="2173" t="s">
        <v>27</v>
      </c>
      <c r="B2193" s="2175">
        <f>AVERAGE(W2190:W2196)</f>
        <v>7.3422293239365888E-2</v>
      </c>
      <c r="C2193" s="2060">
        <v>45281</v>
      </c>
      <c r="D2193" s="1989"/>
      <c r="E2193" s="2335"/>
      <c r="F2193" s="2108"/>
      <c r="G2193" s="2061"/>
      <c r="H2193" s="2062" t="str">
        <f>IFERROR(VLOOKUP(F2193,[1]Trainingsarten!$A$9:$K$84,10,FALSE),"")</f>
        <v/>
      </c>
      <c r="I2193" s="2063" t="str">
        <f t="shared" si="478"/>
        <v/>
      </c>
      <c r="J2193" s="2064"/>
      <c r="K2193" s="2065" t="str">
        <f>IFERROR(VLOOKUP(F2193,[1]Trainingsarten!$A$9:$K$84,11,FALSE),"0")</f>
        <v>0</v>
      </c>
      <c r="L2193" s="2066"/>
      <c r="M2193" s="2064"/>
      <c r="N2193" s="1919" t="str">
        <f t="shared" si="473"/>
        <v/>
      </c>
      <c r="O2193" s="2067"/>
      <c r="P2193" s="2068" t="str">
        <f>IFERROR(VLOOKUP(F2193,[1]Trainingsarten!$A$9:$N$84,12,FALSE),"")</f>
        <v/>
      </c>
      <c r="Q2193" s="2069" t="s">
        <v>14</v>
      </c>
      <c r="R2193" s="2070" t="str">
        <f>IFERROR(VLOOKUP(F2193,[1]Trainingsarten!$A$9:$N$84,14,FALSE),"")</f>
        <v/>
      </c>
      <c r="S2193" s="1991" t="str">
        <f t="shared" si="468"/>
        <v/>
      </c>
      <c r="T2193" s="1989">
        <f t="shared" si="477"/>
        <v>0.73622414692095117</v>
      </c>
      <c r="U2193" s="1989">
        <f t="shared" si="475"/>
        <v>10.369816552550921</v>
      </c>
      <c r="V2193" s="1989">
        <f t="shared" si="476"/>
        <v>9.7638107360834105</v>
      </c>
      <c r="W2193" s="2071">
        <f t="shared" si="474"/>
        <v>7.0996834243884852E-2</v>
      </c>
      <c r="X2193" s="1987"/>
      <c r="Y2193" s="1988" t="str">
        <f t="shared" si="469"/>
        <v/>
      </c>
      <c r="Z2193" s="1989">
        <f t="shared" si="470"/>
        <v>0.51354830951979569</v>
      </c>
      <c r="AA2193" s="1989">
        <f t="shared" si="471"/>
        <v>9.9862975282450535</v>
      </c>
      <c r="AB2193" s="1991">
        <f t="shared" si="472"/>
        <v>5.1425296319009668E-2</v>
      </c>
    </row>
    <row r="2194" spans="1:30" x14ac:dyDescent="0.2">
      <c r="A2194" s="2173" t="s">
        <v>336</v>
      </c>
      <c r="B2194" s="2176" t="str">
        <f>IFERROR(AVERAGE(N2190:N2196),"")</f>
        <v/>
      </c>
      <c r="C2194" s="2060">
        <v>45282</v>
      </c>
      <c r="D2194" s="1989"/>
      <c r="E2194" s="2335"/>
      <c r="F2194" s="2108"/>
      <c r="G2194" s="2061"/>
      <c r="H2194" s="2062" t="str">
        <f>IFERROR(VLOOKUP(F2194,[1]Trainingsarten!$A$9:$K$84,10,FALSE),"")</f>
        <v/>
      </c>
      <c r="I2194" s="2063" t="str">
        <f t="shared" si="478"/>
        <v/>
      </c>
      <c r="J2194" s="2064"/>
      <c r="K2194" s="2065" t="str">
        <f>IFERROR(VLOOKUP(F2194,[1]Trainingsarten!$A$9:$K$84,11,FALSE),"0")</f>
        <v>0</v>
      </c>
      <c r="L2194" s="2066"/>
      <c r="M2194" s="2064"/>
      <c r="N2194" s="1919" t="str">
        <f t="shared" si="473"/>
        <v/>
      </c>
      <c r="O2194" s="2067"/>
      <c r="P2194" s="2068" t="str">
        <f>IFERROR(VLOOKUP(F2194,[1]Trainingsarten!$A$9:$N$84,12,FALSE),"")</f>
        <v/>
      </c>
      <c r="Q2194" s="2069" t="s">
        <v>14</v>
      </c>
      <c r="R2194" s="2070" t="str">
        <f>IFERROR(VLOOKUP(F2194,[1]Trainingsarten!$A$9:$N$84,14,FALSE),"")</f>
        <v/>
      </c>
      <c r="S2194" s="1991" t="str">
        <f t="shared" si="468"/>
        <v/>
      </c>
      <c r="T2194" s="1989">
        <f t="shared" si="477"/>
        <v>0.63104926878938672</v>
      </c>
      <c r="U2194" s="1989">
        <f t="shared" si="475"/>
        <v>10.122916158442566</v>
      </c>
      <c r="V2194" s="1989">
        <f t="shared" si="476"/>
        <v>9.6335924056299689</v>
      </c>
      <c r="W2194" s="2071">
        <f t="shared" si="474"/>
        <v>6.2338683726337919E-2</v>
      </c>
      <c r="X2194" s="1987"/>
      <c r="Y2194" s="1988" t="str">
        <f t="shared" si="469"/>
        <v/>
      </c>
      <c r="Z2194" s="1989">
        <f t="shared" si="470"/>
        <v>0.44018426530268201</v>
      </c>
      <c r="AA2194" s="1989">
        <f t="shared" si="471"/>
        <v>9.7485285394773147</v>
      </c>
      <c r="AB2194" s="1991">
        <f t="shared" si="472"/>
        <v>4.5153918719130437E-2</v>
      </c>
    </row>
    <row r="2195" spans="1:30" x14ac:dyDescent="0.2">
      <c r="A2195" s="2173" t="s">
        <v>337</v>
      </c>
      <c r="B2195" s="2175" t="str">
        <f>IFERROR(AVERAGE(S2190:S2196),"")</f>
        <v/>
      </c>
      <c r="C2195" s="2060">
        <v>45283</v>
      </c>
      <c r="D2195" s="1989"/>
      <c r="E2195" s="2335"/>
      <c r="F2195" s="2108"/>
      <c r="G2195" s="2061"/>
      <c r="H2195" s="2062" t="str">
        <f>IFERROR(VLOOKUP(F2195,[1]Trainingsarten!$A$9:$K$84,10,FALSE),"")</f>
        <v/>
      </c>
      <c r="I2195" s="2063" t="str">
        <f t="shared" si="478"/>
        <v/>
      </c>
      <c r="J2195" s="2064"/>
      <c r="K2195" s="2065" t="str">
        <f>IFERROR(VLOOKUP(F2195,[1]Trainingsarten!$A$9:$K$84,11,FALSE),"0")</f>
        <v>0</v>
      </c>
      <c r="L2195" s="2066"/>
      <c r="M2195" s="2064"/>
      <c r="N2195" s="1919" t="str">
        <f t="shared" si="473"/>
        <v/>
      </c>
      <c r="O2195" s="2067"/>
      <c r="P2195" s="2068" t="str">
        <f>IFERROR(VLOOKUP(F2195,[1]Trainingsarten!$A$9:$N$84,12,FALSE),"")</f>
        <v/>
      </c>
      <c r="Q2195" s="2069" t="s">
        <v>14</v>
      </c>
      <c r="R2195" s="2070" t="str">
        <f>IFERROR(VLOOKUP(F2195,[1]Trainingsarten!$A$9:$N$84,14,FALSE),"")</f>
        <v/>
      </c>
      <c r="S2195" s="1991" t="str">
        <f t="shared" si="468"/>
        <v/>
      </c>
      <c r="T2195" s="1989">
        <f t="shared" si="477"/>
        <v>0.54089937324804571</v>
      </c>
      <c r="U2195" s="1989">
        <f t="shared" si="475"/>
        <v>9.8818943451463142</v>
      </c>
      <c r="V2195" s="1989">
        <f t="shared" si="476"/>
        <v>9.4918668896531795</v>
      </c>
      <c r="W2195" s="2071">
        <f t="shared" si="474"/>
        <v>5.4736405223125971E-2</v>
      </c>
      <c r="X2195" s="1987"/>
      <c r="Y2195" s="1988" t="str">
        <f t="shared" si="469"/>
        <v/>
      </c>
      <c r="Z2195" s="1989">
        <f t="shared" si="470"/>
        <v>0.37730079883087031</v>
      </c>
      <c r="AA2195" s="1989">
        <f t="shared" si="471"/>
        <v>9.516420717108808</v>
      </c>
      <c r="AB2195" s="1991">
        <f t="shared" si="472"/>
        <v>3.9647343265577943E-2</v>
      </c>
    </row>
    <row r="2196" spans="1:30" ht="16" thickBot="1" x14ac:dyDescent="0.25">
      <c r="A2196" s="2177" t="s">
        <v>11</v>
      </c>
      <c r="B2196" s="2178">
        <f>IFERROR(SUM(M2190:M2196),"")</f>
        <v>0</v>
      </c>
      <c r="C2196" s="2160">
        <v>45284</v>
      </c>
      <c r="D2196" s="1734"/>
      <c r="E2196" s="2317"/>
      <c r="F2196" s="2111"/>
      <c r="G2196" s="2161"/>
      <c r="H2196" s="2162" t="str">
        <f>IFERROR(VLOOKUP(F2196,[1]Trainingsarten!$A$9:$K$84,10,FALSE),"")</f>
        <v/>
      </c>
      <c r="I2196" s="2163" t="str">
        <f t="shared" si="478"/>
        <v/>
      </c>
      <c r="J2196" s="1024"/>
      <c r="K2196" s="2164" t="str">
        <f>IFERROR(VLOOKUP(F2196,[1]Trainingsarten!$A$9:$K$84,11,FALSE),"0")</f>
        <v>0</v>
      </c>
      <c r="L2196" s="1028"/>
      <c r="M2196" s="1024"/>
      <c r="N2196" s="2165" t="str">
        <f t="shared" si="473"/>
        <v/>
      </c>
      <c r="O2196" s="2166"/>
      <c r="P2196" s="2167" t="str">
        <f>IFERROR(VLOOKUP(F2196,[1]Trainingsarten!$A$9:$N$84,12,FALSE),"")</f>
        <v/>
      </c>
      <c r="Q2196" s="2168" t="s">
        <v>14</v>
      </c>
      <c r="R2196" s="2169" t="str">
        <f>IFERROR(VLOOKUP(F2196,[1]Trainingsarten!$A$9:$N$84,14,FALSE),"")</f>
        <v/>
      </c>
      <c r="S2196" s="5" t="str">
        <f t="shared" si="468"/>
        <v/>
      </c>
      <c r="T2196" s="1734">
        <f t="shared" si="477"/>
        <v>0.46362803421261062</v>
      </c>
      <c r="U2196" s="1734">
        <f t="shared" si="475"/>
        <v>9.6466111464523543</v>
      </c>
      <c r="V2196" s="1734">
        <f t="shared" si="476"/>
        <v>9.3409949718982688</v>
      </c>
      <c r="W2196" s="2049">
        <f t="shared" si="474"/>
        <v>4.8061233854452073E-2</v>
      </c>
      <c r="X2196" s="2215"/>
      <c r="Y2196" s="2212" t="str">
        <f t="shared" si="469"/>
        <v/>
      </c>
      <c r="Z2196" s="1999">
        <f>T2196</f>
        <v>0.46362803421261062</v>
      </c>
      <c r="AA2196" s="1999">
        <f>U2196</f>
        <v>9.6466111464523543</v>
      </c>
      <c r="AB2196" s="2085">
        <f t="shared" si="472"/>
        <v>4.8061233854452073E-2</v>
      </c>
    </row>
    <row r="2197" spans="1:30" ht="16" thickBot="1" x14ac:dyDescent="0.25">
      <c r="A2197" s="2500">
        <f>WEEKNUM(C2197,1)</f>
        <v>52</v>
      </c>
      <c r="B2197" s="2501"/>
      <c r="C2197" s="2050">
        <v>45285</v>
      </c>
      <c r="D2197" s="1843"/>
      <c r="E2197" s="2322"/>
      <c r="F2197" s="2110"/>
      <c r="G2197" s="2052"/>
      <c r="H2197" s="2053" t="str">
        <f>IFERROR(VLOOKUP(F2197,[1]Trainingsarten!$A$9:$K$84,10,FALSE),"")</f>
        <v/>
      </c>
      <c r="I2197" s="2054" t="str">
        <f t="shared" si="478"/>
        <v/>
      </c>
      <c r="J2197" s="2055"/>
      <c r="K2197" s="2056" t="str">
        <f>IFERROR(VLOOKUP(F2197,[1]Trainingsarten!$A$9:$K$84,11,FALSE),"0")</f>
        <v>0</v>
      </c>
      <c r="L2197" s="2057"/>
      <c r="M2197" s="2055"/>
      <c r="N2197" s="1852" t="str">
        <f t="shared" si="473"/>
        <v/>
      </c>
      <c r="O2197" s="2058"/>
      <c r="P2197" s="1854" t="str">
        <f>IFERROR(VLOOKUP(F2197,[1]Trainingsarten!$A$9:$N$84,12,FALSE),"")</f>
        <v/>
      </c>
      <c r="Q2197" s="1855" t="s">
        <v>14</v>
      </c>
      <c r="R2197" s="2059" t="str">
        <f>IFERROR(VLOOKUP(F2197,[1]Trainingsarten!$A$9:$N$84,14,FALSE),"")</f>
        <v/>
      </c>
      <c r="S2197" s="1856" t="str">
        <f t="shared" ref="S2197:S2224" si="479">IFERROR(L2197/J2197,"")</f>
        <v/>
      </c>
      <c r="T2197" s="1843">
        <f t="shared" si="477"/>
        <v>0.39739545789652342</v>
      </c>
      <c r="U2197" s="1843">
        <f t="shared" si="475"/>
        <v>9.4169299286796786</v>
      </c>
      <c r="V2197" s="1843">
        <f t="shared" si="476"/>
        <v>9.182983112239743</v>
      </c>
      <c r="W2197" s="2042">
        <f t="shared" si="474"/>
        <v>4.2200107774640852E-2</v>
      </c>
      <c r="X2197" s="2217"/>
      <c r="Y2197" s="2214" t="str">
        <f t="shared" si="469"/>
        <v/>
      </c>
      <c r="Z2197" s="1843">
        <f t="shared" si="470"/>
        <v>0.39739545789652342</v>
      </c>
      <c r="AA2197" s="1843">
        <f t="shared" si="471"/>
        <v>9.4169299286796786</v>
      </c>
      <c r="AB2197" s="1856">
        <f t="shared" si="472"/>
        <v>4.2200107774640852E-2</v>
      </c>
    </row>
    <row r="2198" spans="1:30" x14ac:dyDescent="0.2">
      <c r="A2198" s="2170" t="s">
        <v>26</v>
      </c>
      <c r="B2198" s="2171">
        <f>SUM(H2197:H2203)</f>
        <v>18.09</v>
      </c>
      <c r="C2198" s="2060">
        <v>45286</v>
      </c>
      <c r="D2198" s="1989"/>
      <c r="E2198" s="2335"/>
      <c r="F2198" s="2108"/>
      <c r="G2198" s="2061"/>
      <c r="H2198" s="2062" t="str">
        <f>IFERROR(VLOOKUP(F2198,[1]Trainingsarten!$A$9:$K$84,10,FALSE),"")</f>
        <v/>
      </c>
      <c r="I2198" s="2063" t="str">
        <f t="shared" si="478"/>
        <v/>
      </c>
      <c r="J2198" s="2064"/>
      <c r="K2198" s="2065" t="str">
        <f>IFERROR(VLOOKUP(F2198,[1]Trainingsarten!$A$9:$K$84,11,FALSE),"0")</f>
        <v>0</v>
      </c>
      <c r="L2198" s="2066"/>
      <c r="M2198" s="2064"/>
      <c r="N2198" s="1919" t="str">
        <f t="shared" si="473"/>
        <v/>
      </c>
      <c r="O2198" s="2067"/>
      <c r="P2198" s="2068" t="str">
        <f>IFERROR(VLOOKUP(F2198,[1]Trainingsarten!$A$9:$N$84,12,FALSE),"")</f>
        <v/>
      </c>
      <c r="Q2198" s="2069" t="s">
        <v>14</v>
      </c>
      <c r="R2198" s="2070" t="str">
        <f>IFERROR(VLOOKUP(F2198,[1]Trainingsarten!$A$9:$N$84,14,FALSE),"")</f>
        <v/>
      </c>
      <c r="S2198" s="1991" t="str">
        <f t="shared" si="479"/>
        <v/>
      </c>
      <c r="T2198" s="1989">
        <f t="shared" si="477"/>
        <v>0.34062467819702008</v>
      </c>
      <c r="U2198" s="1989">
        <f t="shared" si="475"/>
        <v>9.1927173113301617</v>
      </c>
      <c r="V2198" s="1989">
        <f t="shared" si="476"/>
        <v>9.0195344707831548</v>
      </c>
      <c r="W2198" s="2071">
        <f t="shared" si="474"/>
        <v>3.7053753167977335E-2</v>
      </c>
      <c r="X2198" s="1987"/>
      <c r="Y2198" s="1988" t="str">
        <f t="shared" si="469"/>
        <v/>
      </c>
      <c r="Z2198" s="1989">
        <f t="shared" si="470"/>
        <v>0.34062467819702008</v>
      </c>
      <c r="AA2198" s="1989">
        <f t="shared" si="471"/>
        <v>9.1927173113301617</v>
      </c>
      <c r="AB2198" s="1991">
        <f t="shared" si="472"/>
        <v>3.7053753167977335E-2</v>
      </c>
    </row>
    <row r="2199" spans="1:30" x14ac:dyDescent="0.2">
      <c r="A2199" s="2173" t="s">
        <v>9</v>
      </c>
      <c r="B2199" s="2174">
        <f>SUM(K2197:K2203)</f>
        <v>95</v>
      </c>
      <c r="C2199" s="2192">
        <v>45287</v>
      </c>
      <c r="D2199" s="1989">
        <v>169</v>
      </c>
      <c r="E2199" s="2335" t="s">
        <v>40</v>
      </c>
      <c r="F2199" s="2108" t="s">
        <v>343</v>
      </c>
      <c r="G2199" s="2061">
        <v>2.162037037037037E-2</v>
      </c>
      <c r="H2199" s="2062">
        <v>5.37</v>
      </c>
      <c r="I2199" s="2063">
        <f t="shared" si="478"/>
        <v>4.026139733774743E-3</v>
      </c>
      <c r="J2199" s="2064">
        <v>139</v>
      </c>
      <c r="K2199" s="2065">
        <v>30</v>
      </c>
      <c r="L2199" s="2066">
        <v>207</v>
      </c>
      <c r="M2199" s="2064">
        <v>16</v>
      </c>
      <c r="N2199" s="1919">
        <f t="shared" si="473"/>
        <v>1.0747269240390227</v>
      </c>
      <c r="O2199" s="2067" t="s">
        <v>302</v>
      </c>
      <c r="P2199" s="2068">
        <f>IFERROR(VLOOKUP(F2199,[1]Trainingsarten!$A$9:$N$84,12,FALSE),"")</f>
        <v>205</v>
      </c>
      <c r="Q2199" s="2069" t="s">
        <v>14</v>
      </c>
      <c r="R2199" s="2070">
        <f>IFERROR(VLOOKUP(F2199,[1]Trainingsarten!$A$9:$N$84,14,FALSE),"")</f>
        <v>224.4</v>
      </c>
      <c r="S2199" s="1991">
        <f t="shared" si="479"/>
        <v>1.4892086330935252</v>
      </c>
      <c r="T2199" s="1989">
        <f>T2198+(K2199-T2198)/7</f>
        <v>4.5776782955974458</v>
      </c>
      <c r="U2199" s="1989">
        <f>U2198+(K2199-U2198)/42</f>
        <v>9.6881288039175395</v>
      </c>
      <c r="V2199" s="1989">
        <f t="shared" si="476"/>
        <v>8.8520926331331413</v>
      </c>
      <c r="W2199" s="2071">
        <f>T2199/U2199</f>
        <v>0.47250386408430006</v>
      </c>
      <c r="X2199" s="1987">
        <v>25</v>
      </c>
      <c r="Y2199" s="1988">
        <f>IFERROR(X2199/K2199,"")</f>
        <v>0.83333333333333337</v>
      </c>
      <c r="Z2199" s="1989">
        <f t="shared" si="470"/>
        <v>3.8633925813117314</v>
      </c>
      <c r="AA2199" s="1989">
        <f t="shared" si="471"/>
        <v>9.5690811848699191</v>
      </c>
      <c r="AB2199" s="1991">
        <f t="shared" si="472"/>
        <v>0.40373704712844377</v>
      </c>
    </row>
    <row r="2200" spans="1:30" x14ac:dyDescent="0.2">
      <c r="A2200" s="2173" t="s">
        <v>27</v>
      </c>
      <c r="B2200" s="2175">
        <f>AVERAGE(W2197:W2203)</f>
        <v>0.47413029490654113</v>
      </c>
      <c r="C2200" s="2192">
        <v>45288</v>
      </c>
      <c r="D2200" s="1989"/>
      <c r="E2200" s="2335"/>
      <c r="F2200" s="2108"/>
      <c r="G2200" s="2061"/>
      <c r="H2200" s="2062" t="str">
        <f>IFERROR(VLOOKUP(F2200,[1]Trainingsarten!$A$9:$K$84,10,FALSE),"")</f>
        <v/>
      </c>
      <c r="I2200" s="2063" t="str">
        <f t="shared" si="478"/>
        <v/>
      </c>
      <c r="J2200" s="2064"/>
      <c r="K2200" s="2065" t="str">
        <f>IFERROR(VLOOKUP(F2200,[1]Trainingsarten!$A$9:$K$84,11,FALSE),"0")</f>
        <v>0</v>
      </c>
      <c r="L2200" s="2066"/>
      <c r="M2200" s="2064"/>
      <c r="N2200" s="1919" t="str">
        <f t="shared" si="473"/>
        <v/>
      </c>
      <c r="O2200" s="2067"/>
      <c r="P2200" s="2068" t="str">
        <f>IFERROR(VLOOKUP(F2200,[1]Trainingsarten!$A$9:$N$84,12,FALSE),"")</f>
        <v/>
      </c>
      <c r="Q2200" s="2069" t="s">
        <v>14</v>
      </c>
      <c r="R2200" s="2070" t="str">
        <f>IFERROR(VLOOKUP(F2200,[1]Trainingsarten!$A$9:$N$84,14,FALSE),"")</f>
        <v/>
      </c>
      <c r="S2200" s="1991" t="str">
        <f t="shared" si="479"/>
        <v/>
      </c>
      <c r="T2200" s="1989">
        <f t="shared" si="477"/>
        <v>3.9237242533692394</v>
      </c>
      <c r="U2200" s="1989">
        <f t="shared" si="475"/>
        <v>9.4574590704909323</v>
      </c>
      <c r="V2200" s="1989">
        <f t="shared" si="476"/>
        <v>5.1104505083200937</v>
      </c>
      <c r="W2200" s="2071">
        <f t="shared" si="474"/>
        <v>0.41488144163499519</v>
      </c>
      <c r="X2200" s="1987"/>
      <c r="Y2200" s="1988" t="str">
        <f t="shared" ref="Y2200:Y2263" si="480">IFERROR(X2200/K2200,"")</f>
        <v/>
      </c>
      <c r="Z2200" s="1989">
        <f t="shared" si="470"/>
        <v>3.3114793554100554</v>
      </c>
      <c r="AA2200" s="1989">
        <f t="shared" si="471"/>
        <v>9.3412459185634926</v>
      </c>
      <c r="AB2200" s="1991">
        <f t="shared" si="472"/>
        <v>0.35450082186887749</v>
      </c>
    </row>
    <row r="2201" spans="1:30" x14ac:dyDescent="0.2">
      <c r="A2201" s="2173" t="s">
        <v>336</v>
      </c>
      <c r="B2201" s="2176">
        <f>IFERROR(AVERAGE(N2197:N2203),"")</f>
        <v>1.0652275417413284</v>
      </c>
      <c r="C2201" s="2192">
        <v>45289</v>
      </c>
      <c r="D2201" s="1989">
        <v>170</v>
      </c>
      <c r="E2201" s="2335" t="s">
        <v>288</v>
      </c>
      <c r="F2201" s="2108" t="s">
        <v>343</v>
      </c>
      <c r="G2201" s="2061">
        <v>2.2141203703703705E-2</v>
      </c>
      <c r="H2201" s="2062">
        <v>4.8600000000000003</v>
      </c>
      <c r="I2201" s="2063">
        <f t="shared" si="478"/>
        <v>4.5558032312147537E-3</v>
      </c>
      <c r="J2201" s="2064">
        <v>122</v>
      </c>
      <c r="K2201" s="2065">
        <v>24</v>
      </c>
      <c r="L2201" s="2066">
        <v>179</v>
      </c>
      <c r="M2201" s="2064">
        <v>17</v>
      </c>
      <c r="N2201" s="1919">
        <f t="shared" si="473"/>
        <v>1.0516153798906702</v>
      </c>
      <c r="O2201" s="2067" t="s">
        <v>344</v>
      </c>
      <c r="P2201" s="2068">
        <f>IFERROR(VLOOKUP(F2201,[1]Trainingsarten!$A$9:$N$84,12,FALSE),"")</f>
        <v>205</v>
      </c>
      <c r="Q2201" s="2069" t="s">
        <v>14</v>
      </c>
      <c r="R2201" s="2070">
        <f>IFERROR(VLOOKUP(F2201,[1]Trainingsarten!$A$9:$N$84,14,FALSE),"")</f>
        <v>224.4</v>
      </c>
      <c r="S2201" s="1991">
        <f t="shared" si="479"/>
        <v>1.4672131147540983</v>
      </c>
      <c r="T2201" s="1989">
        <f t="shared" si="477"/>
        <v>6.7917636457450623</v>
      </c>
      <c r="U2201" s="1989">
        <f t="shared" si="475"/>
        <v>9.8037100450030525</v>
      </c>
      <c r="V2201" s="1989">
        <f t="shared" si="476"/>
        <v>5.5337348171216929</v>
      </c>
      <c r="W2201" s="2071">
        <f t="shared" si="474"/>
        <v>0.69277483876696477</v>
      </c>
      <c r="X2201" s="1987">
        <v>17</v>
      </c>
      <c r="Y2201" s="1988">
        <f t="shared" si="480"/>
        <v>0.70833333333333337</v>
      </c>
      <c r="Z2201" s="1989">
        <f t="shared" si="470"/>
        <v>5.2669823046371906</v>
      </c>
      <c r="AA2201" s="1989">
        <f t="shared" si="471"/>
        <v>9.523597206216742</v>
      </c>
      <c r="AB2201" s="1991">
        <f t="shared" si="472"/>
        <v>0.55304547122163561</v>
      </c>
    </row>
    <row r="2202" spans="1:30" x14ac:dyDescent="0.2">
      <c r="A2202" s="2173" t="s">
        <v>337</v>
      </c>
      <c r="B2202" s="2175">
        <f>IFERROR(AVERAGE(S2197:S2203),"")</f>
        <v>1.4459055706254669</v>
      </c>
      <c r="C2202" s="2192">
        <v>45290</v>
      </c>
      <c r="D2202" s="1989"/>
      <c r="E2202" s="2335"/>
      <c r="F2202" s="2108"/>
      <c r="G2202" s="2061"/>
      <c r="H2202" s="2062" t="str">
        <f>IFERROR(VLOOKUP(F2202,[1]Trainingsarten!$A$9:$K$84,10,FALSE),"")</f>
        <v/>
      </c>
      <c r="I2202" s="2063" t="str">
        <f t="shared" si="478"/>
        <v/>
      </c>
      <c r="J2202" s="2064"/>
      <c r="K2202" s="2065" t="str">
        <f>IFERROR(VLOOKUP(F2202,[1]Trainingsarten!$A$9:$K$84,11,FALSE),"0")</f>
        <v>0</v>
      </c>
      <c r="L2202" s="2066"/>
      <c r="M2202" s="2064"/>
      <c r="N2202" s="1919" t="str">
        <f t="shared" si="473"/>
        <v/>
      </c>
      <c r="O2202" s="2067"/>
      <c r="P2202" s="2068" t="str">
        <f>IFERROR(VLOOKUP(F2202,[1]Trainingsarten!$A$9:$N$84,12,FALSE),"")</f>
        <v/>
      </c>
      <c r="Q2202" s="2069" t="s">
        <v>14</v>
      </c>
      <c r="R2202" s="2070" t="str">
        <f>IFERROR(VLOOKUP(F2202,[1]Trainingsarten!$A$9:$N$84,14,FALSE),"")</f>
        <v/>
      </c>
      <c r="S2202" s="1991" t="str">
        <f t="shared" si="479"/>
        <v/>
      </c>
      <c r="T2202" s="1989">
        <f t="shared" si="477"/>
        <v>5.8215116963529105</v>
      </c>
      <c r="U2202" s="1989">
        <f t="shared" si="475"/>
        <v>9.5702883772648839</v>
      </c>
      <c r="V2202" s="1989">
        <f t="shared" si="476"/>
        <v>3.0119463992579902</v>
      </c>
      <c r="W2202" s="2071">
        <f t="shared" si="474"/>
        <v>0.60829010233196912</v>
      </c>
      <c r="X2202" s="1987"/>
      <c r="Y2202" s="1988" t="str">
        <f t="shared" si="480"/>
        <v/>
      </c>
      <c r="Z2202" s="1989">
        <f t="shared" si="470"/>
        <v>4.5145562611175922</v>
      </c>
      <c r="AA2202" s="1989">
        <f t="shared" si="471"/>
        <v>9.2968448917830102</v>
      </c>
      <c r="AB2202" s="1991">
        <f t="shared" si="472"/>
        <v>0.4856009015604606</v>
      </c>
    </row>
    <row r="2203" spans="1:30" ht="16" thickBot="1" x14ac:dyDescent="0.25">
      <c r="A2203" s="2177" t="s">
        <v>11</v>
      </c>
      <c r="B2203" s="2178">
        <f>IFERROR(SUM(M2197:M2203),"")</f>
        <v>49</v>
      </c>
      <c r="C2203" s="2193">
        <v>45291</v>
      </c>
      <c r="D2203" s="1734">
        <v>171</v>
      </c>
      <c r="E2203" s="2317" t="s">
        <v>40</v>
      </c>
      <c r="F2203" s="2111" t="s">
        <v>345</v>
      </c>
      <c r="G2203" s="2161">
        <v>3.394675925925926E-2</v>
      </c>
      <c r="H2203" s="2162">
        <v>7.86</v>
      </c>
      <c r="I2203" s="2163">
        <f t="shared" si="478"/>
        <v>4.3189261144095745E-3</v>
      </c>
      <c r="J2203" s="1024">
        <v>139</v>
      </c>
      <c r="K2203" s="2164">
        <v>41</v>
      </c>
      <c r="L2203" s="1028">
        <v>192</v>
      </c>
      <c r="M2203" s="1024">
        <v>16</v>
      </c>
      <c r="N2203" s="2165">
        <f t="shared" si="473"/>
        <v>1.0693403212942918</v>
      </c>
      <c r="O2203" s="2166" t="s">
        <v>344</v>
      </c>
      <c r="P2203" s="2167">
        <f>IFERROR(VLOOKUP(F2203,[1]Trainingsarten!$A$9:$N$84,12,FALSE),"")</f>
        <v>205</v>
      </c>
      <c r="Q2203" s="2168" t="s">
        <v>14</v>
      </c>
      <c r="R2203" s="2169">
        <f>IFERROR(VLOOKUP(F2203,[1]Trainingsarten!$A$9:$N$84,14,FALSE),"")</f>
        <v>224.4</v>
      </c>
      <c r="S2203" s="5">
        <f t="shared" si="479"/>
        <v>1.3812949640287771</v>
      </c>
      <c r="T2203" s="1734">
        <f t="shared" si="477"/>
        <v>10.847010025445352</v>
      </c>
      <c r="U2203" s="1734">
        <f t="shared" si="475"/>
        <v>10.318614844472863</v>
      </c>
      <c r="V2203" s="1734">
        <f t="shared" si="476"/>
        <v>3.7487766809119734</v>
      </c>
      <c r="W2203" s="2049">
        <f t="shared" si="474"/>
        <v>1.0512079565849404</v>
      </c>
      <c r="X2203" s="2215">
        <v>31</v>
      </c>
      <c r="Y2203" s="2216">
        <f t="shared" si="480"/>
        <v>0.75609756097560976</v>
      </c>
      <c r="Z2203" s="1922">
        <f t="shared" si="470"/>
        <v>8.2981910809579364</v>
      </c>
      <c r="AA2203" s="1922">
        <f t="shared" si="471"/>
        <v>9.8135866800738913</v>
      </c>
      <c r="AB2203" s="1932">
        <f t="shared" si="472"/>
        <v>0.84558188066011508</v>
      </c>
    </row>
    <row r="2204" spans="1:30" ht="16" thickBot="1" x14ac:dyDescent="0.25">
      <c r="A2204" s="2500">
        <f>WEEKNUM(C2204,1)</f>
        <v>1</v>
      </c>
      <c r="B2204" s="2501"/>
      <c r="C2204" s="2195">
        <v>45292</v>
      </c>
      <c r="D2204" s="1843"/>
      <c r="E2204" s="2343"/>
      <c r="F2204" s="2110"/>
      <c r="G2204" s="2118"/>
      <c r="H2204" s="2053" t="str">
        <f>IFERROR(VLOOKUP(F2204,[1]Trainingsarten!$A$9:$K$84,10,FALSE),"")</f>
        <v/>
      </c>
      <c r="I2204" s="2054" t="str">
        <f t="shared" si="478"/>
        <v/>
      </c>
      <c r="J2204" s="2055"/>
      <c r="K2204" s="2056" t="str">
        <f>IFERROR(VLOOKUP(F2204,[1]Trainingsarten!$A$9:$K$84,11,FALSE),"0")</f>
        <v>0</v>
      </c>
      <c r="L2204" s="2057"/>
      <c r="M2204" s="2055"/>
      <c r="N2204" s="1852" t="str">
        <f t="shared" si="473"/>
        <v/>
      </c>
      <c r="O2204" s="2058"/>
      <c r="P2204" s="1854" t="str">
        <f>IFERROR(VLOOKUP(F2204,[1]Trainingsarten!$A$9:$N$84,12,FALSE),"")</f>
        <v/>
      </c>
      <c r="Q2204" s="1855" t="s">
        <v>14</v>
      </c>
      <c r="R2204" s="2059" t="str">
        <f>IFERROR(VLOOKUP(F2204,[1]Trainingsarten!$A$9:$N$84,14,FALSE),"")</f>
        <v/>
      </c>
      <c r="S2204" s="1856" t="str">
        <f t="shared" si="479"/>
        <v/>
      </c>
      <c r="T2204" s="1843">
        <f t="shared" si="477"/>
        <v>9.2974371646674445</v>
      </c>
      <c r="U2204" s="1843">
        <f t="shared" si="475"/>
        <v>10.07293353865208</v>
      </c>
      <c r="V2204" s="1843">
        <f t="shared" si="476"/>
        <v>-0.52839518097248828</v>
      </c>
      <c r="W2204" s="2042">
        <f t="shared" si="474"/>
        <v>0.92301186431848437</v>
      </c>
      <c r="X2204" s="2217"/>
      <c r="Y2204" s="2218" t="str">
        <f t="shared" si="480"/>
        <v/>
      </c>
      <c r="Z2204" s="60">
        <f t="shared" si="470"/>
        <v>7.1127352122496603</v>
      </c>
      <c r="AA2204" s="60">
        <f t="shared" si="471"/>
        <v>9.5799298543578466</v>
      </c>
      <c r="AB2204" s="2012">
        <f t="shared" si="472"/>
        <v>0.74246213911619863</v>
      </c>
      <c r="AC2204" s="1843">
        <v>261</v>
      </c>
      <c r="AD2204" s="2239">
        <v>241</v>
      </c>
    </row>
    <row r="2205" spans="1:30" x14ac:dyDescent="0.2">
      <c r="A2205" s="2170" t="s">
        <v>26</v>
      </c>
      <c r="B2205" s="2219">
        <f>SUM(H2204:H2210)</f>
        <v>14.05</v>
      </c>
      <c r="C2205" s="2192">
        <v>45293</v>
      </c>
      <c r="D2205" s="1989"/>
      <c r="E2205" s="2336"/>
      <c r="F2205" s="2108"/>
      <c r="G2205" s="2119"/>
      <c r="H2205" s="2062" t="str">
        <f>IFERROR(VLOOKUP(F2205,[1]Trainingsarten!$A$9:$K$84,10,FALSE),"")</f>
        <v/>
      </c>
      <c r="I2205" s="2063" t="str">
        <f t="shared" si="478"/>
        <v/>
      </c>
      <c r="J2205" s="2064"/>
      <c r="K2205" s="2065" t="str">
        <f>IFERROR(VLOOKUP(F2205,[1]Trainingsarten!$A$9:$K$84,11,FALSE),"0")</f>
        <v>0</v>
      </c>
      <c r="L2205" s="2066"/>
      <c r="M2205" s="2064"/>
      <c r="N2205" s="1919" t="str">
        <f t="shared" si="473"/>
        <v/>
      </c>
      <c r="O2205" s="2067"/>
      <c r="P2205" s="2068" t="str">
        <f>IFERROR(VLOOKUP(F2205,[1]Trainingsarten!$A$9:$N$84,12,FALSE),"")</f>
        <v/>
      </c>
      <c r="Q2205" s="2069" t="s">
        <v>14</v>
      </c>
      <c r="R2205" s="2070" t="str">
        <f>IFERROR(VLOOKUP(F2205,[1]Trainingsarten!$A$9:$N$84,14,FALSE),"")</f>
        <v/>
      </c>
      <c r="S2205" s="1991" t="str">
        <f t="shared" si="479"/>
        <v/>
      </c>
      <c r="T2205" s="1989">
        <f t="shared" si="477"/>
        <v>7.9692318554292383</v>
      </c>
      <c r="U2205" s="1989">
        <f t="shared" si="475"/>
        <v>9.8331017877317919</v>
      </c>
      <c r="V2205" s="1989">
        <f t="shared" si="476"/>
        <v>0.77549637398463567</v>
      </c>
      <c r="W2205" s="2071">
        <f t="shared" si="474"/>
        <v>0.81044944184062051</v>
      </c>
      <c r="X2205" s="1987"/>
      <c r="Y2205" s="1988" t="str">
        <f t="shared" si="480"/>
        <v/>
      </c>
      <c r="Z2205" s="1989">
        <f t="shared" si="470"/>
        <v>6.0966301819282798</v>
      </c>
      <c r="AA2205" s="1989">
        <f t="shared" si="471"/>
        <v>9.3518362863969458</v>
      </c>
      <c r="AB2205" s="1991">
        <f t="shared" si="472"/>
        <v>0.65191797580934507</v>
      </c>
      <c r="AC2205" s="1989">
        <v>261</v>
      </c>
      <c r="AD2205" s="2240">
        <v>241</v>
      </c>
    </row>
    <row r="2206" spans="1:30" x14ac:dyDescent="0.2">
      <c r="A2206" s="2173" t="s">
        <v>9</v>
      </c>
      <c r="B2206" s="2220">
        <f>SUM(K2204:K2210)</f>
        <v>82</v>
      </c>
      <c r="C2206" s="2192">
        <v>45294</v>
      </c>
      <c r="D2206" s="1989">
        <v>1</v>
      </c>
      <c r="E2206" s="2336" t="s">
        <v>40</v>
      </c>
      <c r="F2206" s="2108" t="s">
        <v>323</v>
      </c>
      <c r="G2206" s="2119">
        <v>3.1319444444444448E-2</v>
      </c>
      <c r="H2206" s="2062">
        <v>8.1</v>
      </c>
      <c r="I2206" s="2063">
        <f t="shared" si="478"/>
        <v>3.8665980795610433E-3</v>
      </c>
      <c r="J2206" s="2064">
        <v>139</v>
      </c>
      <c r="K2206" s="2065">
        <v>48</v>
      </c>
      <c r="L2206" s="2066">
        <v>219</v>
      </c>
      <c r="M2206" s="2064">
        <v>32</v>
      </c>
      <c r="N2206" s="1919">
        <f t="shared" si="473"/>
        <v>1.0919734660033167</v>
      </c>
      <c r="O2206" s="2067" t="s">
        <v>344</v>
      </c>
      <c r="P2206" s="2068">
        <f>IFERROR(VLOOKUP(F2206,[1]Trainingsarten!$A$9:$N$84,12,FALSE),"")</f>
        <v>205</v>
      </c>
      <c r="Q2206" s="2069" t="s">
        <v>14</v>
      </c>
      <c r="R2206" s="2070">
        <f>IFERROR(VLOOKUP(F2206,[1]Trainingsarten!$A$9:$N$84,14,FALSE),"")</f>
        <v>224.4</v>
      </c>
      <c r="S2206" s="1991">
        <f t="shared" si="479"/>
        <v>1.5755395683453237</v>
      </c>
      <c r="T2206" s="1989">
        <f t="shared" si="477"/>
        <v>13.687913018939348</v>
      </c>
      <c r="U2206" s="1989">
        <f t="shared" si="475"/>
        <v>10.741837459452464</v>
      </c>
      <c r="V2206" s="1989">
        <f t="shared" si="476"/>
        <v>1.8638699323025536</v>
      </c>
      <c r="W2206" s="2071">
        <f>T2206/U2206</f>
        <v>1.2742617890661188</v>
      </c>
      <c r="X2206" s="1987">
        <v>47</v>
      </c>
      <c r="Y2206" s="1988">
        <f t="shared" si="480"/>
        <v>0.97916666666666663</v>
      </c>
      <c r="Z2206" s="1989">
        <f t="shared" si="470"/>
        <v>11.939968727367098</v>
      </c>
      <c r="AA2206" s="1989">
        <f t="shared" si="471"/>
        <v>10.248221136720828</v>
      </c>
      <c r="AB2206" s="1991">
        <f t="shared" si="472"/>
        <v>1.1650771941858769</v>
      </c>
      <c r="AC2206" s="1989">
        <v>261</v>
      </c>
      <c r="AD2206" s="2240">
        <v>241</v>
      </c>
    </row>
    <row r="2207" spans="1:30" x14ac:dyDescent="0.2">
      <c r="A2207" s="2173" t="s">
        <v>27</v>
      </c>
      <c r="B2207" s="2221">
        <f>AVERAGE(W2204:W2210)</f>
        <v>1.0645821531714805</v>
      </c>
      <c r="C2207" s="2192">
        <v>45295</v>
      </c>
      <c r="D2207" s="1989"/>
      <c r="E2207" s="2336"/>
      <c r="F2207" s="2108"/>
      <c r="G2207" s="2119"/>
      <c r="H2207" s="2062" t="str">
        <f>IFERROR(VLOOKUP(F2207,[1]Trainingsarten!$A$9:$K$84,10,FALSE),"")</f>
        <v/>
      </c>
      <c r="I2207" s="2063" t="str">
        <f t="shared" si="478"/>
        <v/>
      </c>
      <c r="J2207" s="2064"/>
      <c r="K2207" s="2065" t="str">
        <f>IFERROR(VLOOKUP(F2207,[1]Trainingsarten!$A$9:$K$84,11,FALSE),"0")</f>
        <v>0</v>
      </c>
      <c r="L2207" s="2066"/>
      <c r="M2207" s="2064"/>
      <c r="N2207" s="1919" t="str">
        <f t="shared" si="473"/>
        <v/>
      </c>
      <c r="O2207" s="2067"/>
      <c r="P2207" s="2068" t="str">
        <f>IFERROR(VLOOKUP(F2207,[1]Trainingsarten!$A$9:$N$84,12,FALSE),"")</f>
        <v/>
      </c>
      <c r="Q2207" s="2069" t="s">
        <v>14</v>
      </c>
      <c r="R2207" s="2070" t="str">
        <f>IFERROR(VLOOKUP(F2207,[1]Trainingsarten!$A$9:$N$84,14,FALSE),"")</f>
        <v/>
      </c>
      <c r="S2207" s="1991" t="str">
        <f t="shared" si="479"/>
        <v/>
      </c>
      <c r="T2207" s="1989">
        <f t="shared" si="477"/>
        <v>11.732496873376585</v>
      </c>
      <c r="U2207" s="1989">
        <f t="shared" si="475"/>
        <v>10.486079424703595</v>
      </c>
      <c r="V2207" s="1989">
        <f t="shared" si="476"/>
        <v>-2.9460755594868839</v>
      </c>
      <c r="W2207" s="2071">
        <f t="shared" si="474"/>
        <v>1.1188640099117142</v>
      </c>
      <c r="X2207" s="1987"/>
      <c r="Y2207" s="1988" t="str">
        <f t="shared" si="480"/>
        <v/>
      </c>
      <c r="Z2207" s="1989">
        <f t="shared" si="470"/>
        <v>10.234258909171798</v>
      </c>
      <c r="AA2207" s="1989">
        <f t="shared" si="471"/>
        <v>10.004215871560808</v>
      </c>
      <c r="AB2207" s="1991">
        <f t="shared" si="472"/>
        <v>1.0229946095290625</v>
      </c>
      <c r="AC2207" s="1989">
        <v>261</v>
      </c>
      <c r="AD2207" s="2240">
        <v>241</v>
      </c>
    </row>
    <row r="2208" spans="1:30" x14ac:dyDescent="0.2">
      <c r="A2208" s="2173" t="s">
        <v>336</v>
      </c>
      <c r="B2208" s="2222">
        <f>IFERROR(AVERAGE(N2204:N2210),"")</f>
        <v>1.0737805370904581</v>
      </c>
      <c r="C2208" s="2192">
        <v>45296</v>
      </c>
      <c r="D2208" s="1989"/>
      <c r="E2208" s="2336"/>
      <c r="F2208" s="2108"/>
      <c r="G2208" s="2119"/>
      <c r="H2208" s="2062" t="str">
        <f>IFERROR(VLOOKUP(F2208,[1]Trainingsarten!$A$9:$K$84,10,FALSE),"")</f>
        <v/>
      </c>
      <c r="I2208" s="2063" t="str">
        <f t="shared" si="478"/>
        <v/>
      </c>
      <c r="J2208" s="2064"/>
      <c r="K2208" s="2065" t="str">
        <f>IFERROR(VLOOKUP(F2208,[1]Trainingsarten!$A$9:$K$84,11,FALSE),"0")</f>
        <v>0</v>
      </c>
      <c r="L2208" s="2066"/>
      <c r="M2208" s="2064"/>
      <c r="N2208" s="1919" t="str">
        <f t="shared" si="473"/>
        <v/>
      </c>
      <c r="O2208" s="2067"/>
      <c r="P2208" s="2068" t="str">
        <f>IFERROR(VLOOKUP(F2208,[1]Trainingsarten!$A$9:$N$84,12,FALSE),"")</f>
        <v/>
      </c>
      <c r="Q2208" s="2069" t="s">
        <v>14</v>
      </c>
      <c r="R2208" s="2070" t="str">
        <f>IFERROR(VLOOKUP(F2208,[1]Trainingsarten!$A$9:$N$84,14,FALSE),"")</f>
        <v/>
      </c>
      <c r="S2208" s="1991" t="str">
        <f t="shared" si="479"/>
        <v/>
      </c>
      <c r="T2208" s="1989">
        <f t="shared" si="477"/>
        <v>10.056425891465643</v>
      </c>
      <c r="U2208" s="1989">
        <f t="shared" si="475"/>
        <v>10.236410866972557</v>
      </c>
      <c r="V2208" s="1989">
        <f t="shared" si="476"/>
        <v>-1.2464174486729895</v>
      </c>
      <c r="W2208" s="2071">
        <f t="shared" si="474"/>
        <v>0.98241717943467577</v>
      </c>
      <c r="X2208" s="1987"/>
      <c r="Y2208" s="1988" t="str">
        <f t="shared" si="480"/>
        <v/>
      </c>
      <c r="Z2208" s="1989">
        <f t="shared" si="470"/>
        <v>8.7722219221472546</v>
      </c>
      <c r="AA2208" s="1989">
        <f t="shared" si="471"/>
        <v>9.7660202555712647</v>
      </c>
      <c r="AB2208" s="1991">
        <f t="shared" si="472"/>
        <v>0.8982391693425914</v>
      </c>
      <c r="AC2208" s="1989">
        <v>261</v>
      </c>
      <c r="AD2208" s="2240">
        <v>241</v>
      </c>
    </row>
    <row r="2209" spans="1:30" x14ac:dyDescent="0.2">
      <c r="A2209" s="2173" t="s">
        <v>337</v>
      </c>
      <c r="B2209" s="2221">
        <f>IFERROR(AVERAGE(S2204:S2210),"")</f>
        <v>1.5320445933329672</v>
      </c>
      <c r="C2209" s="2192">
        <v>45297</v>
      </c>
      <c r="D2209" s="1989">
        <v>2</v>
      </c>
      <c r="E2209" s="2336" t="s">
        <v>288</v>
      </c>
      <c r="F2209" s="2108" t="s">
        <v>323</v>
      </c>
      <c r="G2209" s="2119">
        <v>2.4976851851851851E-2</v>
      </c>
      <c r="H2209" s="2062">
        <v>5.95</v>
      </c>
      <c r="I2209" s="2063">
        <f t="shared" si="478"/>
        <v>4.1977902272019915E-3</v>
      </c>
      <c r="J2209" s="2064">
        <v>131</v>
      </c>
      <c r="K2209" s="2065">
        <v>34</v>
      </c>
      <c r="L2209" s="2066">
        <v>195</v>
      </c>
      <c r="M2209" s="2064">
        <v>14</v>
      </c>
      <c r="N2209" s="1919">
        <f t="shared" si="473"/>
        <v>1.0555876081775994</v>
      </c>
      <c r="O2209" s="2067" t="s">
        <v>340</v>
      </c>
      <c r="P2209" s="2068">
        <f>IFERROR(VLOOKUP(F2209,[1]Trainingsarten!$A$9:$N$84,12,FALSE),"")</f>
        <v>205</v>
      </c>
      <c r="Q2209" s="2069" t="s">
        <v>14</v>
      </c>
      <c r="R2209" s="2070">
        <f>IFERROR(VLOOKUP(F2209,[1]Trainingsarten!$A$9:$N$84,14,FALSE),"")</f>
        <v>224.4</v>
      </c>
      <c r="S2209" s="1991">
        <f t="shared" si="479"/>
        <v>1.4885496183206106</v>
      </c>
      <c r="T2209" s="1989">
        <f t="shared" si="477"/>
        <v>13.476936478399123</v>
      </c>
      <c r="U2209" s="1989">
        <f t="shared" si="475"/>
        <v>10.802210608235114</v>
      </c>
      <c r="V2209" s="1989">
        <f t="shared" si="476"/>
        <v>0.17998497550691361</v>
      </c>
      <c r="W2209" s="2071">
        <f t="shared" si="474"/>
        <v>1.2476091206854383</v>
      </c>
      <c r="X2209" s="1987">
        <v>33</v>
      </c>
      <c r="Y2209" s="1988">
        <f t="shared" si="480"/>
        <v>0.97058823529411764</v>
      </c>
      <c r="Z2209" s="1989">
        <f t="shared" si="470"/>
        <v>12.233333076126218</v>
      </c>
      <c r="AA2209" s="1989">
        <f t="shared" si="471"/>
        <v>10.319210249486234</v>
      </c>
      <c r="AB2209" s="1991">
        <f t="shared" si="472"/>
        <v>1.1854912130252684</v>
      </c>
      <c r="AC2209" s="1989">
        <v>261</v>
      </c>
      <c r="AD2209" s="2240">
        <v>241</v>
      </c>
    </row>
    <row r="2210" spans="1:30" ht="16" thickBot="1" x14ac:dyDescent="0.25">
      <c r="A2210" s="2177" t="s">
        <v>11</v>
      </c>
      <c r="B2210" s="2178">
        <f>IFERROR(SUM(M2204:M2210),"")</f>
        <v>46</v>
      </c>
      <c r="C2210" s="2193">
        <v>45298</v>
      </c>
      <c r="D2210" s="1734"/>
      <c r="E2210" s="2344"/>
      <c r="F2210" s="2111"/>
      <c r="G2210" s="2187"/>
      <c r="H2210" s="2162" t="str">
        <f>IFERROR(VLOOKUP(F2210,[1]Trainingsarten!$A$9:$K$84,10,FALSE),"")</f>
        <v/>
      </c>
      <c r="I2210" s="2163" t="str">
        <f t="shared" si="478"/>
        <v/>
      </c>
      <c r="J2210" s="1024"/>
      <c r="K2210" s="2164" t="str">
        <f>IFERROR(VLOOKUP(F2210,[1]Trainingsarten!$A$9:$K$84,11,FALSE),"0")</f>
        <v>0</v>
      </c>
      <c r="L2210" s="1028"/>
      <c r="M2210" s="1024"/>
      <c r="N2210" s="2165" t="str">
        <f t="shared" si="473"/>
        <v/>
      </c>
      <c r="O2210" s="2166"/>
      <c r="P2210" s="2167" t="str">
        <f>IFERROR(VLOOKUP(F2210,[1]Trainingsarten!$A$9:$N$84,12,FALSE),"")</f>
        <v/>
      </c>
      <c r="Q2210" s="2168" t="s">
        <v>14</v>
      </c>
      <c r="R2210" s="2169" t="str">
        <f>IFERROR(VLOOKUP(F2210,[1]Trainingsarten!$A$9:$N$84,14,FALSE),"")</f>
        <v/>
      </c>
      <c r="S2210" s="5" t="str">
        <f t="shared" si="479"/>
        <v/>
      </c>
      <c r="T2210" s="1734">
        <f t="shared" si="477"/>
        <v>11.55165983862782</v>
      </c>
      <c r="U2210" s="1734">
        <f t="shared" si="475"/>
        <v>10.545015117562849</v>
      </c>
      <c r="V2210" s="1734">
        <f t="shared" si="476"/>
        <v>-2.6747258701640089</v>
      </c>
      <c r="W2210" s="2049">
        <f t="shared" si="474"/>
        <v>1.0954616669433117</v>
      </c>
      <c r="X2210" s="2211"/>
      <c r="Y2210" s="2212" t="str">
        <f t="shared" si="480"/>
        <v/>
      </c>
      <c r="Z2210" s="1999">
        <f t="shared" si="470"/>
        <v>10.485714065251043</v>
      </c>
      <c r="AA2210" s="1999">
        <f t="shared" si="471"/>
        <v>10.07351476735561</v>
      </c>
      <c r="AB2210" s="2085">
        <f t="shared" si="472"/>
        <v>1.0409191138758453</v>
      </c>
      <c r="AC2210" s="393">
        <v>261</v>
      </c>
      <c r="AD2210" s="2241">
        <v>241</v>
      </c>
    </row>
    <row r="2211" spans="1:30" ht="16" thickBot="1" x14ac:dyDescent="0.25">
      <c r="A2211" s="2500">
        <f>WEEKNUM(C2211,1)</f>
        <v>2</v>
      </c>
      <c r="B2211" s="2501"/>
      <c r="C2211" s="2195">
        <v>45299</v>
      </c>
      <c r="D2211" s="1843">
        <v>3</v>
      </c>
      <c r="E2211" s="2343" t="s">
        <v>40</v>
      </c>
      <c r="F2211" s="2110" t="s">
        <v>345</v>
      </c>
      <c r="G2211" s="2118">
        <v>2.8877314814814817E-2</v>
      </c>
      <c r="H2211" s="2053">
        <v>6.95</v>
      </c>
      <c r="I2211" s="2054">
        <f t="shared" si="478"/>
        <v>4.1550093258726356E-3</v>
      </c>
      <c r="J2211" s="2055">
        <v>124</v>
      </c>
      <c r="K2211" s="2056">
        <v>39</v>
      </c>
      <c r="L2211" s="2057">
        <v>196</v>
      </c>
      <c r="M2211" s="2055">
        <v>21</v>
      </c>
      <c r="N2211" s="1852">
        <f t="shared" si="473"/>
        <v>1.0501879093739936</v>
      </c>
      <c r="O2211" s="2058" t="s">
        <v>340</v>
      </c>
      <c r="P2211" s="1854">
        <f>IFERROR(VLOOKUP(F2211,[1]Trainingsarten!$A$9:$N$84,12,FALSE),"")</f>
        <v>205</v>
      </c>
      <c r="Q2211" s="1855" t="s">
        <v>14</v>
      </c>
      <c r="R2211" s="2059">
        <f>IFERROR(VLOOKUP(F2211,[1]Trainingsarten!$A$9:$N$84,14,FALSE),"")</f>
        <v>224.4</v>
      </c>
      <c r="S2211" s="1856">
        <f t="shared" si="479"/>
        <v>1.5806451612903225</v>
      </c>
      <c r="T2211" s="1843">
        <f t="shared" si="477"/>
        <v>15.472851290252418</v>
      </c>
      <c r="U2211" s="1843">
        <f t="shared" si="475"/>
        <v>11.222514757620877</v>
      </c>
      <c r="V2211" s="1843">
        <f t="shared" si="476"/>
        <v>-1.0066447210649709</v>
      </c>
      <c r="W2211" s="2042">
        <f t="shared" si="474"/>
        <v>1.378732986717194</v>
      </c>
      <c r="X2211" s="2213">
        <v>37</v>
      </c>
      <c r="Y2211" s="2214">
        <f t="shared" si="480"/>
        <v>0.94871794871794868</v>
      </c>
      <c r="Z2211" s="1843">
        <f t="shared" si="470"/>
        <v>14.273469198786609</v>
      </c>
      <c r="AA2211" s="1843">
        <f t="shared" si="471"/>
        <v>10.714621558609048</v>
      </c>
      <c r="AB2211" s="1856">
        <f t="shared" si="472"/>
        <v>1.3321487017260145</v>
      </c>
      <c r="AC2211" s="1843">
        <v>261</v>
      </c>
      <c r="AD2211" s="2239">
        <v>241</v>
      </c>
    </row>
    <row r="2212" spans="1:30" x14ac:dyDescent="0.2">
      <c r="A2212" s="2170" t="s">
        <v>26</v>
      </c>
      <c r="B2212" s="2219">
        <f>SUM(H2211:H2217)</f>
        <v>18.599999999999998</v>
      </c>
      <c r="C2212" s="2192">
        <v>45300</v>
      </c>
      <c r="D2212" s="1989"/>
      <c r="E2212" s="2336"/>
      <c r="F2212" s="2108"/>
      <c r="G2212" s="2119"/>
      <c r="H2212" s="2062" t="str">
        <f>IFERROR(VLOOKUP(F2212,[1]Trainingsarten!$A$9:$K$84,10,FALSE),"")</f>
        <v/>
      </c>
      <c r="I2212" s="2063" t="str">
        <f t="shared" si="478"/>
        <v/>
      </c>
      <c r="J2212" s="2064"/>
      <c r="K2212" s="2065" t="str">
        <f>IFERROR(VLOOKUP(F2212,[1]Trainingsarten!$A$9:$K$84,11,FALSE),"0")</f>
        <v>0</v>
      </c>
      <c r="L2212" s="2066"/>
      <c r="M2212" s="2064"/>
      <c r="N2212" s="1919" t="str">
        <f t="shared" si="473"/>
        <v/>
      </c>
      <c r="O2212" s="2067"/>
      <c r="P2212" s="2068" t="str">
        <f>IFERROR(VLOOKUP(F2212,[1]Trainingsarten!$A$9:$N$84,12,FALSE),"")</f>
        <v/>
      </c>
      <c r="Q2212" s="2069" t="s">
        <v>14</v>
      </c>
      <c r="R2212" s="2070" t="str">
        <f>IFERROR(VLOOKUP(F2212,[1]Trainingsarten!$A$9:$N$84,14,FALSE),"")</f>
        <v/>
      </c>
      <c r="S2212" s="1991" t="str">
        <f t="shared" si="479"/>
        <v/>
      </c>
      <c r="T2212" s="1989">
        <f t="shared" si="477"/>
        <v>13.262443963073501</v>
      </c>
      <c r="U2212" s="1989">
        <f t="shared" si="475"/>
        <v>10.955312025296569</v>
      </c>
      <c r="V2212" s="1989">
        <f t="shared" si="476"/>
        <v>-4.2503365326315414</v>
      </c>
      <c r="W2212" s="2071">
        <f t="shared" si="474"/>
        <v>1.2105948176053412</v>
      </c>
      <c r="X2212" s="1987"/>
      <c r="Y2212" s="1988" t="str">
        <f t="shared" si="480"/>
        <v/>
      </c>
      <c r="Z2212" s="1989">
        <f t="shared" si="470"/>
        <v>12.234402170388522</v>
      </c>
      <c r="AA2212" s="1989">
        <f t="shared" si="471"/>
        <v>10.459511521499309</v>
      </c>
      <c r="AB2212" s="1991">
        <f t="shared" si="472"/>
        <v>1.1696915429789396</v>
      </c>
      <c r="AC2212" s="1989">
        <v>261</v>
      </c>
      <c r="AD2212" s="2240">
        <v>241</v>
      </c>
    </row>
    <row r="2213" spans="1:30" x14ac:dyDescent="0.2">
      <c r="A2213" s="2173" t="s">
        <v>9</v>
      </c>
      <c r="B2213" s="2220">
        <f>SUM(K2211:K2217)</f>
        <v>105</v>
      </c>
      <c r="C2213" s="2192">
        <v>45301</v>
      </c>
      <c r="D2213" s="1989">
        <v>4</v>
      </c>
      <c r="E2213" s="2336" t="s">
        <v>40</v>
      </c>
      <c r="F2213" s="2108" t="s">
        <v>345</v>
      </c>
      <c r="G2213" s="2119">
        <v>2.4560185185185185E-2</v>
      </c>
      <c r="H2213" s="2062">
        <v>5.93</v>
      </c>
      <c r="I2213" s="2063">
        <f t="shared" si="478"/>
        <v>4.1416838423583785E-3</v>
      </c>
      <c r="J2213" s="2064">
        <v>141</v>
      </c>
      <c r="K2213" s="2065">
        <v>34</v>
      </c>
      <c r="L2213" s="2066">
        <v>198</v>
      </c>
      <c r="M2213" s="2064">
        <v>18</v>
      </c>
      <c r="N2213" s="1919">
        <f t="shared" si="473"/>
        <v>1.0575016989252726</v>
      </c>
      <c r="O2213" s="2067" t="s">
        <v>349</v>
      </c>
      <c r="P2213" s="2068">
        <f>IFERROR(VLOOKUP(F2213,[1]Trainingsarten!$A$9:$N$84,12,FALSE),"")</f>
        <v>205</v>
      </c>
      <c r="Q2213" s="2069" t="s">
        <v>14</v>
      </c>
      <c r="R2213" s="2070">
        <f>IFERROR(VLOOKUP(F2213,[1]Trainingsarten!$A$9:$N$84,14,FALSE),"")</f>
        <v>224.4</v>
      </c>
      <c r="S2213" s="1991">
        <f>IFERROR(L2213/J2213,"")</f>
        <v>1.4042553191489362</v>
      </c>
      <c r="T2213" s="1989">
        <f t="shared" si="477"/>
        <v>16.224951968348716</v>
      </c>
      <c r="U2213" s="1989">
        <f t="shared" si="475"/>
        <v>11.503995072313318</v>
      </c>
      <c r="V2213" s="1989">
        <f t="shared" si="476"/>
        <v>-2.3071319377769317</v>
      </c>
      <c r="W2213" s="2071">
        <f t="shared" si="474"/>
        <v>1.4103754275240723</v>
      </c>
      <c r="X2213" s="1987">
        <v>32</v>
      </c>
      <c r="Y2213" s="1988">
        <f t="shared" si="480"/>
        <v>0.94117647058823528</v>
      </c>
      <c r="Z2213" s="1989">
        <f>Z2212+(X2213-Z2212)/7</f>
        <v>15.058059003190163</v>
      </c>
      <c r="AA2213" s="1989">
        <f>AA2212+(X2213-AA2212)/42</f>
        <v>10.972380294796944</v>
      </c>
      <c r="AB2213" s="1991">
        <f>Z2213/AA2213</f>
        <v>1.3723602899847203</v>
      </c>
      <c r="AC2213" s="1989">
        <v>261</v>
      </c>
      <c r="AD2213" s="2240">
        <v>241</v>
      </c>
    </row>
    <row r="2214" spans="1:30" x14ac:dyDescent="0.2">
      <c r="A2214" s="2173" t="s">
        <v>27</v>
      </c>
      <c r="B2214" s="2221">
        <f>AVERAGE(W2211:W2217)</f>
        <v>1.2099098310840355</v>
      </c>
      <c r="C2214" s="2192">
        <v>45302</v>
      </c>
      <c r="D2214" s="1989"/>
      <c r="E2214" s="2336"/>
      <c r="F2214" s="2108"/>
      <c r="G2214" s="2119"/>
      <c r="H2214" s="2062" t="str">
        <f>IFERROR(VLOOKUP(F2214,[1]Trainingsarten!$A$9:$K$84,10,FALSE),"")</f>
        <v/>
      </c>
      <c r="I2214" s="2063" t="str">
        <f t="shared" si="478"/>
        <v/>
      </c>
      <c r="J2214" s="2064"/>
      <c r="K2214" s="2065" t="str">
        <f>IFERROR(VLOOKUP(F2214,[1]Trainingsarten!$A$9:$K$84,11,FALSE),"0")</f>
        <v>0</v>
      </c>
      <c r="L2214" s="2066"/>
      <c r="M2214" s="2064"/>
      <c r="N2214" s="1919" t="str">
        <f t="shared" si="473"/>
        <v/>
      </c>
      <c r="O2214" s="2067"/>
      <c r="P2214" s="2068" t="str">
        <f>IFERROR(VLOOKUP(F2214,[1]Trainingsarten!$A$9:$N$84,12,FALSE),"")</f>
        <v/>
      </c>
      <c r="Q2214" s="2069" t="s">
        <v>14</v>
      </c>
      <c r="R2214" s="2070" t="str">
        <f>IFERROR(VLOOKUP(F2214,[1]Trainingsarten!$A$9:$N$84,14,FALSE),"")</f>
        <v/>
      </c>
      <c r="S2214" s="1991" t="str">
        <f t="shared" si="479"/>
        <v/>
      </c>
      <c r="T2214" s="1989">
        <f t="shared" si="477"/>
        <v>13.907101687156043</v>
      </c>
      <c r="U2214" s="1989">
        <f t="shared" si="475"/>
        <v>11.23009042773443</v>
      </c>
      <c r="V2214" s="1989">
        <f t="shared" si="476"/>
        <v>-4.720956896035398</v>
      </c>
      <c r="W2214" s="2071">
        <f t="shared" si="474"/>
        <v>1.238378424167478</v>
      </c>
      <c r="X2214" s="1987"/>
      <c r="Y2214" s="1988" t="str">
        <f t="shared" si="480"/>
        <v/>
      </c>
      <c r="Z2214" s="1989">
        <f t="shared" ref="Z2214:Z2277" si="481">Z2213+(X2214-Z2213)/7</f>
        <v>12.90690771702014</v>
      </c>
      <c r="AA2214" s="1989">
        <f t="shared" ref="AA2214:AA2277" si="482">AA2213+(X2214-AA2213)/42</f>
        <v>10.711133144920826</v>
      </c>
      <c r="AB2214" s="1991">
        <f t="shared" ref="AB2214:AB2277" si="483">Z2214/AA2214</f>
        <v>1.2049992790109738</v>
      </c>
      <c r="AC2214" s="1989">
        <v>261</v>
      </c>
      <c r="AD2214" s="2240">
        <v>241</v>
      </c>
    </row>
    <row r="2215" spans="1:30" x14ac:dyDescent="0.2">
      <c r="A2215" s="2173" t="s">
        <v>336</v>
      </c>
      <c r="B2215" s="2222">
        <f>IFERROR(AVERAGE(N2211:N2217),"")</f>
        <v>1.0628074361449837</v>
      </c>
      <c r="C2215" s="2192">
        <v>45303</v>
      </c>
      <c r="D2215" s="1989"/>
      <c r="E2215" s="2336"/>
      <c r="F2215" s="2108"/>
      <c r="G2215" s="2119"/>
      <c r="H2215" s="2062" t="str">
        <f>IFERROR(VLOOKUP(F2215,[1]Trainingsarten!$A$9:$K$84,10,FALSE),"")</f>
        <v/>
      </c>
      <c r="I2215" s="2063" t="str">
        <f t="shared" si="478"/>
        <v/>
      </c>
      <c r="J2215" s="2064"/>
      <c r="K2215" s="2065" t="str">
        <f>IFERROR(VLOOKUP(F2215,[1]Trainingsarten!$A$9:$K$84,11,FALSE),"0")</f>
        <v>0</v>
      </c>
      <c r="L2215" s="2066"/>
      <c r="M2215" s="2064"/>
      <c r="N2215" s="1919" t="str">
        <f t="shared" si="473"/>
        <v/>
      </c>
      <c r="O2215" s="2067"/>
      <c r="P2215" s="2068" t="str">
        <f>IFERROR(VLOOKUP(F2215,[1]Trainingsarten!$A$9:$N$84,12,FALSE),"")</f>
        <v/>
      </c>
      <c r="Q2215" s="2069" t="s">
        <v>14</v>
      </c>
      <c r="R2215" s="2070" t="str">
        <f>IFERROR(VLOOKUP(F2215,[1]Trainingsarten!$A$9:$N$84,14,FALSE),"")</f>
        <v/>
      </c>
      <c r="S2215" s="1991" t="str">
        <f t="shared" si="479"/>
        <v/>
      </c>
      <c r="T2215" s="1989">
        <f t="shared" si="477"/>
        <v>11.92037287470518</v>
      </c>
      <c r="U2215" s="1989">
        <f t="shared" si="475"/>
        <v>10.962707322312182</v>
      </c>
      <c r="V2215" s="1989">
        <f t="shared" si="476"/>
        <v>-2.6770112594216133</v>
      </c>
      <c r="W2215" s="2071">
        <f t="shared" si="474"/>
        <v>1.0873566651226636</v>
      </c>
      <c r="X2215" s="1987"/>
      <c r="Y2215" s="1988" t="str">
        <f t="shared" si="480"/>
        <v/>
      </c>
      <c r="Z2215" s="1989">
        <f t="shared" si="481"/>
        <v>11.063063757445834</v>
      </c>
      <c r="AA2215" s="1989">
        <f t="shared" si="482"/>
        <v>10.456106165279854</v>
      </c>
      <c r="AB2215" s="1991">
        <f t="shared" si="483"/>
        <v>1.0580481474242696</v>
      </c>
      <c r="AC2215" s="1989">
        <v>261</v>
      </c>
      <c r="AD2215" s="2240">
        <v>241</v>
      </c>
    </row>
    <row r="2216" spans="1:30" x14ac:dyDescent="0.2">
      <c r="A2216" s="2173" t="s">
        <v>337</v>
      </c>
      <c r="B2216" s="2221">
        <f>IFERROR(AVERAGE(S2211:S2217),"")</f>
        <v>1.4565052883515477</v>
      </c>
      <c r="C2216" s="2192">
        <v>45304</v>
      </c>
      <c r="D2216" s="1989"/>
      <c r="E2216" s="2336"/>
      <c r="F2216" s="2108"/>
      <c r="G2216" s="2119"/>
      <c r="H2216" s="2062"/>
      <c r="I2216" s="2063" t="str">
        <f t="shared" si="478"/>
        <v/>
      </c>
      <c r="J2216" s="2064"/>
      <c r="K2216" s="2065" t="str">
        <f>IFERROR(VLOOKUP(F2216,[1]Trainingsarten!$A$9:$K$84,11,FALSE),"0")</f>
        <v>0</v>
      </c>
      <c r="L2216" s="2066"/>
      <c r="M2216" s="2064"/>
      <c r="N2216" s="1919" t="str">
        <f t="shared" si="473"/>
        <v/>
      </c>
      <c r="O2216" s="2067"/>
      <c r="P2216" s="2068" t="str">
        <f>IFERROR(VLOOKUP(F2216,[1]Trainingsarten!$A$9:$N$84,12,FALSE),"")</f>
        <v/>
      </c>
      <c r="Q2216" s="2069" t="s">
        <v>14</v>
      </c>
      <c r="R2216" s="2070" t="str">
        <f>IFERROR(VLOOKUP(F2216,[1]Trainingsarten!$A$9:$N$84,14,FALSE),"")</f>
        <v/>
      </c>
      <c r="S2216" s="1991" t="str">
        <f t="shared" si="479"/>
        <v/>
      </c>
      <c r="T2216" s="1989">
        <f t="shared" si="477"/>
        <v>10.217462464033011</v>
      </c>
      <c r="U2216" s="1989">
        <f t="shared" si="475"/>
        <v>10.70169048130475</v>
      </c>
      <c r="V2216" s="1989">
        <f t="shared" si="476"/>
        <v>-0.95766555239299755</v>
      </c>
      <c r="W2216" s="2071">
        <f t="shared" si="474"/>
        <v>0.9547521937662411</v>
      </c>
      <c r="X2216" s="1987"/>
      <c r="Y2216" s="1988" t="str">
        <f t="shared" si="480"/>
        <v/>
      </c>
      <c r="Z2216" s="1989">
        <f t="shared" si="481"/>
        <v>9.4826260778107141</v>
      </c>
      <c r="AA2216" s="1989">
        <f t="shared" si="482"/>
        <v>10.207151256582714</v>
      </c>
      <c r="AB2216" s="1991">
        <f t="shared" si="483"/>
        <v>0.92901788554326115</v>
      </c>
      <c r="AC2216" s="1989">
        <v>261</v>
      </c>
      <c r="AD2216" s="2240">
        <v>241</v>
      </c>
    </row>
    <row r="2217" spans="1:30" ht="16" thickBot="1" x14ac:dyDescent="0.25">
      <c r="A2217" s="2177" t="s">
        <v>11</v>
      </c>
      <c r="B2217" s="2178">
        <f>IFERROR(SUM(M2211:M2217),"")</f>
        <v>57</v>
      </c>
      <c r="C2217" s="2193">
        <v>45305</v>
      </c>
      <c r="D2217" s="1734">
        <v>5</v>
      </c>
      <c r="E2217" s="2317" t="s">
        <v>288</v>
      </c>
      <c r="F2217" s="2111" t="s">
        <v>323</v>
      </c>
      <c r="G2217" s="2161">
        <v>2.6631944444444444E-2</v>
      </c>
      <c r="H2217" s="2162">
        <v>5.72</v>
      </c>
      <c r="I2217" s="2163">
        <f t="shared" si="478"/>
        <v>4.6559343434343439E-3</v>
      </c>
      <c r="J2217" s="1024">
        <v>130</v>
      </c>
      <c r="K2217" s="2164">
        <v>32</v>
      </c>
      <c r="L2217" s="1028">
        <v>180</v>
      </c>
      <c r="M2217" s="1024">
        <v>18</v>
      </c>
      <c r="N2217" s="2165">
        <f t="shared" si="473"/>
        <v>1.0807327001356855</v>
      </c>
      <c r="O2217" s="2166" t="s">
        <v>350</v>
      </c>
      <c r="P2217" s="2167">
        <f>IFERROR(VLOOKUP(F2217,[1]Trainingsarten!$A$9:$N$84,12,FALSE),"")</f>
        <v>205</v>
      </c>
      <c r="Q2217" s="2168" t="s">
        <v>14</v>
      </c>
      <c r="R2217" s="2169">
        <f>IFERROR(VLOOKUP(F2217,[1]Trainingsarten!$A$9:$N$84,14,FALSE),"")</f>
        <v>224.4</v>
      </c>
      <c r="S2217" s="5">
        <f t="shared" si="479"/>
        <v>1.3846153846153846</v>
      </c>
      <c r="T2217" s="1734">
        <f t="shared" si="477"/>
        <v>13.329253540599723</v>
      </c>
      <c r="U2217" s="1734">
        <f t="shared" si="475"/>
        <v>11.208793088892731</v>
      </c>
      <c r="V2217" s="1734">
        <f t="shared" si="476"/>
        <v>0.48422801727173947</v>
      </c>
      <c r="W2217" s="2049">
        <f t="shared" si="474"/>
        <v>1.1891783026852594</v>
      </c>
      <c r="X2217" s="2215">
        <v>26</v>
      </c>
      <c r="Y2217" s="2216">
        <f t="shared" si="480"/>
        <v>0.8125</v>
      </c>
      <c r="Z2217" s="1922">
        <f t="shared" si="481"/>
        <v>11.842250923837755</v>
      </c>
      <c r="AA2217" s="1922">
        <f t="shared" si="482"/>
        <v>10.583171464759316</v>
      </c>
      <c r="AB2217" s="1932">
        <f t="shared" si="483"/>
        <v>1.1189699574717298</v>
      </c>
      <c r="AC2217" s="1922">
        <v>261</v>
      </c>
      <c r="AD2217" s="2242">
        <v>241</v>
      </c>
    </row>
    <row r="2218" spans="1:30" ht="16" thickBot="1" x14ac:dyDescent="0.25">
      <c r="A2218" s="2500">
        <f>WEEKNUM(C2218,1)</f>
        <v>3</v>
      </c>
      <c r="B2218" s="2501"/>
      <c r="C2218" s="2195">
        <v>45306</v>
      </c>
      <c r="D2218" s="1843">
        <v>6</v>
      </c>
      <c r="E2218" s="2322" t="s">
        <v>40</v>
      </c>
      <c r="F2218" s="2110" t="s">
        <v>343</v>
      </c>
      <c r="G2218" s="2052">
        <v>2.3136574074074077E-2</v>
      </c>
      <c r="H2218" s="2053">
        <v>5.34</v>
      </c>
      <c r="I2218" s="2054">
        <f t="shared" si="478"/>
        <v>4.3326917741711756E-3</v>
      </c>
      <c r="J2218" s="2055">
        <v>121</v>
      </c>
      <c r="K2218" s="2056">
        <v>30</v>
      </c>
      <c r="L2218" s="2057">
        <v>190</v>
      </c>
      <c r="M2218" s="2055">
        <v>20</v>
      </c>
      <c r="N2218" s="1852">
        <f t="shared" si="473"/>
        <v>1.0615741517133437</v>
      </c>
      <c r="O2218" s="2058" t="s">
        <v>350</v>
      </c>
      <c r="P2218" s="1854">
        <f>IFERROR(VLOOKUP(F2218,[1]Trainingsarten!$A$9:$N$84,12,FALSE),"")</f>
        <v>205</v>
      </c>
      <c r="Q2218" s="1855" t="s">
        <v>14</v>
      </c>
      <c r="R2218" s="2059">
        <f>IFERROR(VLOOKUP(F2218,[1]Trainingsarten!$A$9:$N$84,14,FALSE),"")</f>
        <v>224.4</v>
      </c>
      <c r="S2218" s="1856">
        <f t="shared" si="479"/>
        <v>1.5702479338842976</v>
      </c>
      <c r="T2218" s="1843">
        <f t="shared" si="477"/>
        <v>15.710788749085477</v>
      </c>
      <c r="U2218" s="1843">
        <f t="shared" si="475"/>
        <v>11.656202777252428</v>
      </c>
      <c r="V2218" s="1843">
        <f t="shared" si="476"/>
        <v>-2.1204604517069914</v>
      </c>
      <c r="W2218" s="2042">
        <f t="shared" si="474"/>
        <v>1.3478479269205701</v>
      </c>
      <c r="X2218" s="2217">
        <v>27</v>
      </c>
      <c r="Y2218" s="2218">
        <f t="shared" si="480"/>
        <v>0.9</v>
      </c>
      <c r="Z2218" s="60">
        <f t="shared" si="481"/>
        <v>14.007643649003789</v>
      </c>
      <c r="AA2218" s="60">
        <f t="shared" si="482"/>
        <v>10.974048334645998</v>
      </c>
      <c r="AB2218" s="2012">
        <f t="shared" si="483"/>
        <v>1.2764335659776962</v>
      </c>
      <c r="AC2218" s="60">
        <v>261</v>
      </c>
      <c r="AD2218" s="2243">
        <v>241</v>
      </c>
    </row>
    <row r="2219" spans="1:30" x14ac:dyDescent="0.2">
      <c r="A2219" s="2170" t="s">
        <v>26</v>
      </c>
      <c r="B2219" s="2219">
        <f>SUM(H2218:H2224)</f>
        <v>20.420000000000002</v>
      </c>
      <c r="C2219" s="2192">
        <v>45307</v>
      </c>
      <c r="D2219" s="1989"/>
      <c r="E2219" s="2335"/>
      <c r="F2219" s="2108"/>
      <c r="G2219" s="2061"/>
      <c r="H2219" s="2062" t="str">
        <f>IFERROR(VLOOKUP(F2219,[1]Trainingsarten!$A$9:$K$84,10,FALSE),"")</f>
        <v/>
      </c>
      <c r="I2219" s="2063" t="str">
        <f t="shared" si="478"/>
        <v/>
      </c>
      <c r="J2219" s="2064"/>
      <c r="K2219" s="2065" t="str">
        <f>IFERROR(VLOOKUP(F2219,[1]Trainingsarten!$A$9:$K$84,11,FALSE),"0")</f>
        <v>0</v>
      </c>
      <c r="L2219" s="2066"/>
      <c r="M2219" s="2064"/>
      <c r="N2219" s="1919" t="str">
        <f t="shared" si="473"/>
        <v/>
      </c>
      <c r="O2219" s="2067"/>
      <c r="P2219" s="2068" t="str">
        <f>IFERROR(VLOOKUP(F2219,[1]Trainingsarten!$A$9:$N$84,12,FALSE),"")</f>
        <v/>
      </c>
      <c r="Q2219" s="2069" t="s">
        <v>14</v>
      </c>
      <c r="R2219" s="2070" t="str">
        <f>IFERROR(VLOOKUP(F2219,[1]Trainingsarten!$A$9:$N$84,14,FALSE),"")</f>
        <v/>
      </c>
      <c r="S2219" s="1991" t="str">
        <f t="shared" si="479"/>
        <v/>
      </c>
      <c r="T2219" s="1989">
        <f t="shared" si="477"/>
        <v>13.46639035635898</v>
      </c>
      <c r="U2219" s="1989">
        <f t="shared" si="475"/>
        <v>11.378674139698798</v>
      </c>
      <c r="V2219" s="1989">
        <f t="shared" si="476"/>
        <v>-4.054585971833049</v>
      </c>
      <c r="W2219" s="2071">
        <f t="shared" si="474"/>
        <v>1.1834762285156226</v>
      </c>
      <c r="X2219" s="1987"/>
      <c r="Y2219" s="1988" t="str">
        <f t="shared" si="480"/>
        <v/>
      </c>
      <c r="Z2219" s="1989">
        <f t="shared" si="481"/>
        <v>12.006551699146105</v>
      </c>
      <c r="AA2219" s="1989">
        <f t="shared" si="482"/>
        <v>10.712761469535378</v>
      </c>
      <c r="AB2219" s="1991">
        <f t="shared" si="483"/>
        <v>1.1207709359804161</v>
      </c>
      <c r="AC2219" s="1989">
        <v>261</v>
      </c>
      <c r="AD2219" s="2240">
        <v>241</v>
      </c>
    </row>
    <row r="2220" spans="1:30" x14ac:dyDescent="0.2">
      <c r="A2220" s="2173" t="s">
        <v>9</v>
      </c>
      <c r="B2220" s="2220">
        <f>SUM(K2218:K2224)</f>
        <v>127</v>
      </c>
      <c r="C2220" s="2192">
        <v>45308</v>
      </c>
      <c r="D2220" s="1989">
        <v>7</v>
      </c>
      <c r="E2220" s="2335" t="s">
        <v>40</v>
      </c>
      <c r="F2220" s="2108" t="s">
        <v>343</v>
      </c>
      <c r="G2220" s="2061">
        <v>2.3182870370370371E-2</v>
      </c>
      <c r="H2220" s="2062">
        <v>5.48</v>
      </c>
      <c r="I2220" s="2063">
        <f t="shared" si="478"/>
        <v>4.2304507975128407E-3</v>
      </c>
      <c r="J2220" s="2064">
        <v>130</v>
      </c>
      <c r="K2220" s="2065">
        <v>32</v>
      </c>
      <c r="L2220" s="2066">
        <v>198</v>
      </c>
      <c r="M2220" s="2064">
        <v>25</v>
      </c>
      <c r="N2220" s="1919">
        <f t="shared" si="473"/>
        <v>1.0801666848240548</v>
      </c>
      <c r="O2220" s="2067" t="s">
        <v>346</v>
      </c>
      <c r="P2220" s="2068">
        <f>IFERROR(VLOOKUP(F2220,[1]Trainingsarten!$A$9:$N$84,12,FALSE),"")</f>
        <v>205</v>
      </c>
      <c r="Q2220" s="2069" t="s">
        <v>14</v>
      </c>
      <c r="R2220" s="2070">
        <f>IFERROR(VLOOKUP(F2220,[1]Trainingsarten!$A$9:$N$84,14,FALSE),"")</f>
        <v>224.4</v>
      </c>
      <c r="S2220" s="1991">
        <f t="shared" si="479"/>
        <v>1.523076923076923</v>
      </c>
      <c r="T2220" s="1989">
        <f t="shared" si="477"/>
        <v>16.114048876879124</v>
      </c>
      <c r="U2220" s="1989">
        <f t="shared" si="475"/>
        <v>11.869658088753589</v>
      </c>
      <c r="V2220" s="1989">
        <f t="shared" si="476"/>
        <v>-2.0877162166601817</v>
      </c>
      <c r="W2220" s="2071">
        <f t="shared" si="474"/>
        <v>1.3575832392465512</v>
      </c>
      <c r="X2220" s="1987">
        <v>36</v>
      </c>
      <c r="Y2220" s="1988">
        <f t="shared" si="480"/>
        <v>1.125</v>
      </c>
      <c r="Z2220" s="1989">
        <f t="shared" si="481"/>
        <v>15.43418717069666</v>
      </c>
      <c r="AA2220" s="1989">
        <f t="shared" si="482"/>
        <v>11.314838577403583</v>
      </c>
      <c r="AB2220" s="1991">
        <f t="shared" si="483"/>
        <v>1.3640660505329405</v>
      </c>
      <c r="AC2220" s="1989">
        <v>261</v>
      </c>
      <c r="AD2220" s="2240">
        <v>231</v>
      </c>
    </row>
    <row r="2221" spans="1:30" x14ac:dyDescent="0.2">
      <c r="A2221" s="2173" t="s">
        <v>27</v>
      </c>
      <c r="B2221" s="2221">
        <f>AVERAGE(W2218:W2224)</f>
        <v>1.2893058612622574</v>
      </c>
      <c r="C2221" s="2192">
        <v>45309</v>
      </c>
      <c r="D2221" s="1989">
        <v>8</v>
      </c>
      <c r="E2221" s="2335" t="s">
        <v>40</v>
      </c>
      <c r="F2221" s="2108" t="s">
        <v>56</v>
      </c>
      <c r="G2221" s="2061">
        <v>1.3356481481481483E-2</v>
      </c>
      <c r="H2221" s="2062">
        <v>3.19</v>
      </c>
      <c r="I2221" s="2063">
        <f t="shared" si="478"/>
        <v>4.1869847904330666E-3</v>
      </c>
      <c r="J2221" s="2064">
        <v>146</v>
      </c>
      <c r="K2221" s="2065">
        <v>25</v>
      </c>
      <c r="L2221" s="2066">
        <v>193</v>
      </c>
      <c r="M2221" s="2064">
        <v>0</v>
      </c>
      <c r="N2221" s="1919">
        <f t="shared" si="473"/>
        <v>1.0420717727974547</v>
      </c>
      <c r="O2221" s="2067" t="s">
        <v>349</v>
      </c>
      <c r="P2221" s="2068">
        <f>IFERROR(VLOOKUP(F2221,[1]Trainingsarten!$A$9:$N$84,12,FALSE),"")</f>
        <v>279.53100000000006</v>
      </c>
      <c r="Q2221" s="2069" t="s">
        <v>14</v>
      </c>
      <c r="R2221" s="2070">
        <f>IFERROR(VLOOKUP(F2221,[1]Trainingsarten!$A$9:$N$84,14,FALSE),"")</f>
        <v>306.15300000000002</v>
      </c>
      <c r="S2221" s="1991">
        <f t="shared" si="479"/>
        <v>1.321917808219178</v>
      </c>
      <c r="T2221" s="1989">
        <f t="shared" si="477"/>
        <v>17.383470465896391</v>
      </c>
      <c r="U2221" s="1989">
        <f t="shared" si="475"/>
        <v>12.182285277116598</v>
      </c>
      <c r="V2221" s="1989">
        <f t="shared" si="476"/>
        <v>-4.2443907881255356</v>
      </c>
      <c r="W2221" s="2071">
        <f t="shared" si="474"/>
        <v>1.4269465925699329</v>
      </c>
      <c r="X2221" s="1987">
        <v>26</v>
      </c>
      <c r="Y2221" s="1988">
        <f t="shared" si="480"/>
        <v>1.04</v>
      </c>
      <c r="Z2221" s="1989">
        <f t="shared" si="481"/>
        <v>16.943589003454282</v>
      </c>
      <c r="AA2221" s="1989">
        <f t="shared" si="482"/>
        <v>11.664485277941592</v>
      </c>
      <c r="AB2221" s="1991">
        <f t="shared" si="483"/>
        <v>1.4525792265772641</v>
      </c>
      <c r="AC2221" s="1989">
        <v>261</v>
      </c>
      <c r="AD2221" s="2240">
        <v>231</v>
      </c>
    </row>
    <row r="2222" spans="1:30" x14ac:dyDescent="0.2">
      <c r="A2222" s="2173" t="s">
        <v>336</v>
      </c>
      <c r="B2222" s="2222">
        <f>IFERROR(AVERAGE(N2218:N2224),"")</f>
        <v>1.06957005223359</v>
      </c>
      <c r="C2222" s="2192">
        <v>45310</v>
      </c>
      <c r="D2222" s="1989"/>
      <c r="E2222" s="2335"/>
      <c r="F2222" s="2108"/>
      <c r="G2222" s="2061"/>
      <c r="H2222" s="2062" t="str">
        <f>IFERROR(VLOOKUP(F2222,[1]Trainingsarten!$A$9:$K$84,10,FALSE),"")</f>
        <v/>
      </c>
      <c r="I2222" s="2063" t="str">
        <f t="shared" si="478"/>
        <v/>
      </c>
      <c r="J2222" s="2064"/>
      <c r="K2222" s="2065" t="str">
        <f>IFERROR(VLOOKUP(F2222,[1]Trainingsarten!$A$9:$K$84,11,FALSE),"0")</f>
        <v>0</v>
      </c>
      <c r="L2222" s="2066"/>
      <c r="M2222" s="2064"/>
      <c r="N2222" s="1919" t="str">
        <f t="shared" ref="N2222:N2224" si="484">IFERROR((L2222/67)/(1/(I2222*24)/3.6),"")</f>
        <v/>
      </c>
      <c r="O2222" s="2067"/>
      <c r="P2222" s="2068" t="str">
        <f>IFERROR(VLOOKUP(F2222,[1]Trainingsarten!$A$9:$N$84,12,FALSE),"")</f>
        <v/>
      </c>
      <c r="Q2222" s="2069" t="s">
        <v>14</v>
      </c>
      <c r="R2222" s="2070" t="str">
        <f>IFERROR(VLOOKUP(F2222,[1]Trainingsarten!$A$9:$N$84,14,FALSE),"")</f>
        <v/>
      </c>
      <c r="S2222" s="1991" t="str">
        <f t="shared" si="479"/>
        <v/>
      </c>
      <c r="T2222" s="1989">
        <f t="shared" si="477"/>
        <v>14.900117542196906</v>
      </c>
      <c r="U2222" s="1989">
        <f t="shared" si="475"/>
        <v>11.89223086575668</v>
      </c>
      <c r="V2222" s="1989">
        <f t="shared" si="476"/>
        <v>-5.2011851887797924</v>
      </c>
      <c r="W2222" s="2071">
        <f t="shared" si="474"/>
        <v>1.2529287154272579</v>
      </c>
      <c r="X2222" s="1987"/>
      <c r="Y2222" s="1988" t="str">
        <f t="shared" si="480"/>
        <v/>
      </c>
      <c r="Z2222" s="1989">
        <f t="shared" si="481"/>
        <v>14.523076288675099</v>
      </c>
      <c r="AA2222" s="1989">
        <f t="shared" si="482"/>
        <v>11.386759437990602</v>
      </c>
      <c r="AB2222" s="1991">
        <f t="shared" si="483"/>
        <v>1.2754354184580856</v>
      </c>
      <c r="AC2222" s="1989">
        <v>256</v>
      </c>
      <c r="AD2222" s="2240">
        <v>231</v>
      </c>
    </row>
    <row r="2223" spans="1:30" x14ac:dyDescent="0.2">
      <c r="A2223" s="2173" t="s">
        <v>337</v>
      </c>
      <c r="B2223" s="2221">
        <f>IFERROR(AVERAGE(S2218:S2224),"")</f>
        <v>1.4851975276089684</v>
      </c>
      <c r="C2223" s="2192">
        <v>45311</v>
      </c>
      <c r="D2223" s="1989"/>
      <c r="E2223" s="2335"/>
      <c r="F2223" s="2108"/>
      <c r="G2223" s="2061"/>
      <c r="H2223" s="2062" t="str">
        <f>IFERROR(VLOOKUP(F2223,[1]Trainingsarten!$A$9:$K$84,10,FALSE),"")</f>
        <v/>
      </c>
      <c r="I2223" s="2063" t="str">
        <f t="shared" si="478"/>
        <v/>
      </c>
      <c r="J2223" s="2064"/>
      <c r="K2223" s="2065" t="str">
        <f>IFERROR(VLOOKUP(F2223,[1]Trainingsarten!$A$9:$K$84,11,FALSE),"0")</f>
        <v>0</v>
      </c>
      <c r="L2223" s="2066"/>
      <c r="M2223" s="2064"/>
      <c r="N2223" s="1919" t="str">
        <f t="shared" si="484"/>
        <v/>
      </c>
      <c r="O2223" s="2067"/>
      <c r="P2223" s="2068" t="str">
        <f>IFERROR(VLOOKUP(F2223,[1]Trainingsarten!$A$9:$N$84,12,FALSE),"")</f>
        <v/>
      </c>
      <c r="Q2223" s="2069" t="s">
        <v>14</v>
      </c>
      <c r="R2223" s="2070" t="str">
        <f>IFERROR(VLOOKUP(F2223,[1]Trainingsarten!$A$9:$N$84,14,FALSE),"")</f>
        <v/>
      </c>
      <c r="S2223" s="1991" t="str">
        <f t="shared" si="479"/>
        <v/>
      </c>
      <c r="T2223" s="1989">
        <f t="shared" si="477"/>
        <v>12.771529321883062</v>
      </c>
      <c r="U2223" s="1989">
        <f t="shared" si="475"/>
        <v>11.609082511810092</v>
      </c>
      <c r="V2223" s="1989">
        <f t="shared" si="476"/>
        <v>-3.0078866764402257</v>
      </c>
      <c r="W2223" s="2071">
        <f t="shared" si="474"/>
        <v>1.1001325306190559</v>
      </c>
      <c r="X2223" s="1987"/>
      <c r="Y2223" s="1988" t="str">
        <f t="shared" si="480"/>
        <v/>
      </c>
      <c r="Z2223" s="1989">
        <f t="shared" si="481"/>
        <v>12.448351104578656</v>
      </c>
      <c r="AA2223" s="1989">
        <f t="shared" si="482"/>
        <v>11.115646118038445</v>
      </c>
      <c r="AB2223" s="1991">
        <f t="shared" si="483"/>
        <v>1.1198945137680751</v>
      </c>
      <c r="AC2223" s="1989">
        <v>256</v>
      </c>
      <c r="AD2223" s="2240">
        <v>231</v>
      </c>
    </row>
    <row r="2224" spans="1:30" ht="16" thickBot="1" x14ac:dyDescent="0.25">
      <c r="A2224" s="2177" t="s">
        <v>11</v>
      </c>
      <c r="B2224" s="2178">
        <f>IFERROR(SUM(M2218:M2224),"")</f>
        <v>68</v>
      </c>
      <c r="C2224" s="2193">
        <v>45312</v>
      </c>
      <c r="D2224" s="1734">
        <v>9</v>
      </c>
      <c r="E2224" s="2317" t="s">
        <v>40</v>
      </c>
      <c r="F2224" s="2111" t="s">
        <v>345</v>
      </c>
      <c r="G2224" s="2161">
        <v>2.6030092592592594E-2</v>
      </c>
      <c r="H2224" s="2162">
        <v>6.41</v>
      </c>
      <c r="I2224" s="2163">
        <f t="shared" si="478"/>
        <v>4.0608568787195935E-3</v>
      </c>
      <c r="J2224" s="1024">
        <v>137</v>
      </c>
      <c r="K2224" s="2164">
        <v>40</v>
      </c>
      <c r="L2224" s="1028">
        <v>209</v>
      </c>
      <c r="M2224" s="1024">
        <v>23</v>
      </c>
      <c r="N2224" s="2165">
        <f t="shared" si="484"/>
        <v>1.0944675995995063</v>
      </c>
      <c r="O2224" s="2166" t="s">
        <v>350</v>
      </c>
      <c r="P2224" s="2167">
        <f>IFERROR(VLOOKUP(F2224,[1]Trainingsarten!$A$9:$N$84,12,FALSE),"")</f>
        <v>205</v>
      </c>
      <c r="Q2224" s="2168" t="s">
        <v>14</v>
      </c>
      <c r="R2224" s="2169">
        <f>IFERROR(VLOOKUP(F2224,[1]Trainingsarten!$A$9:$N$84,14,FALSE),"")</f>
        <v>224.4</v>
      </c>
      <c r="S2224" s="5">
        <f t="shared" si="479"/>
        <v>1.5255474452554745</v>
      </c>
      <c r="T2224" s="1734">
        <f t="shared" si="477"/>
        <v>16.661310847328338</v>
      </c>
      <c r="U2224" s="1734">
        <f t="shared" si="475"/>
        <v>12.285056737719376</v>
      </c>
      <c r="V2224" s="1734">
        <f t="shared" si="476"/>
        <v>-1.1624468100729697</v>
      </c>
      <c r="W2224" s="2049">
        <f t="shared" si="474"/>
        <v>1.3562257955368124</v>
      </c>
      <c r="X2224" s="2211">
        <v>49</v>
      </c>
      <c r="Y2224" s="2212">
        <f t="shared" si="480"/>
        <v>1.2250000000000001</v>
      </c>
      <c r="Z2224" s="1999">
        <f t="shared" si="481"/>
        <v>17.670015232495992</v>
      </c>
      <c r="AA2224" s="1999">
        <f t="shared" si="482"/>
        <v>12.017654543799434</v>
      </c>
      <c r="AB2224" s="2085">
        <f t="shared" si="483"/>
        <v>1.4703380903566512</v>
      </c>
      <c r="AC2224" s="393">
        <v>253</v>
      </c>
      <c r="AD2224" s="2241">
        <v>231</v>
      </c>
    </row>
    <row r="2225" spans="1:31" ht="16" thickBot="1" x14ac:dyDescent="0.25">
      <c r="A2225" s="2500">
        <f>WEEKNUM(C2225,1)</f>
        <v>4</v>
      </c>
      <c r="B2225" s="2501"/>
      <c r="C2225" s="2195">
        <v>45313</v>
      </c>
      <c r="D2225" s="2359">
        <v>10</v>
      </c>
      <c r="E2225" s="2360" t="s">
        <v>40</v>
      </c>
      <c r="F2225" s="2361" t="s">
        <v>343</v>
      </c>
      <c r="G2225" s="2362">
        <v>2.3356481481481482E-2</v>
      </c>
      <c r="H2225" s="2363">
        <v>5.5</v>
      </c>
      <c r="I2225" s="2364">
        <v>0.25555555555555559</v>
      </c>
      <c r="J2225" s="2365">
        <v>123</v>
      </c>
      <c r="K2225" s="2471">
        <v>33</v>
      </c>
      <c r="L2225" s="2472">
        <v>195</v>
      </c>
      <c r="M2225" s="2359">
        <v>24</v>
      </c>
      <c r="N2225" s="2473">
        <v>1.0720000000000001</v>
      </c>
      <c r="O2225" s="2366" t="s">
        <v>344</v>
      </c>
      <c r="P2225" s="1854">
        <v>194.60000000000002</v>
      </c>
      <c r="Q2225" s="1855" t="s">
        <v>14</v>
      </c>
      <c r="R2225" s="2059">
        <v>212.96</v>
      </c>
      <c r="S2225" s="1856">
        <v>1.5853658536585367</v>
      </c>
      <c r="T2225" s="1843">
        <v>18.995409297710005</v>
      </c>
      <c r="U2225" s="1843">
        <v>12.778269672536011</v>
      </c>
      <c r="V2225" s="1843">
        <v>-4.3762541096085208</v>
      </c>
      <c r="W2225" s="2042">
        <v>1.4865400233754906</v>
      </c>
      <c r="X2225" s="2385">
        <v>21</v>
      </c>
      <c r="Y2225" s="2214">
        <v>0.63636363636363635</v>
      </c>
      <c r="Z2225" s="1843">
        <v>18.14572734213942</v>
      </c>
      <c r="AA2225" s="1843">
        <v>12.231519911804645</v>
      </c>
      <c r="AB2225" s="1891">
        <v>1.4835218740581022</v>
      </c>
      <c r="AC2225" s="1843">
        <v>253</v>
      </c>
      <c r="AD2225" s="2239">
        <v>231</v>
      </c>
    </row>
    <row r="2226" spans="1:31" x14ac:dyDescent="0.2">
      <c r="A2226" s="2170" t="s">
        <v>26</v>
      </c>
      <c r="B2226" s="2219">
        <f>SUM(H2225:H2231)</f>
        <v>28.6</v>
      </c>
      <c r="C2226" s="2192">
        <v>45314</v>
      </c>
      <c r="D2226" s="2367">
        <v>11</v>
      </c>
      <c r="E2226" s="2368" t="s">
        <v>40</v>
      </c>
      <c r="F2226" s="2369" t="s">
        <v>56</v>
      </c>
      <c r="G2226" s="2370">
        <v>2.837962962962963E-2</v>
      </c>
      <c r="H2226" s="2371">
        <v>7.2</v>
      </c>
      <c r="I2226" s="2372">
        <v>0.23750000000000002</v>
      </c>
      <c r="J2226" s="2373">
        <v>140</v>
      </c>
      <c r="K2226" s="2474">
        <v>50</v>
      </c>
      <c r="L2226" s="2475">
        <v>210</v>
      </c>
      <c r="M2226" s="2476">
        <v>27</v>
      </c>
      <c r="N2226" s="2477">
        <v>1.0720000000000001</v>
      </c>
      <c r="O2226" s="2374" t="s">
        <v>349</v>
      </c>
      <c r="P2226" s="2068">
        <v>279.53100000000006</v>
      </c>
      <c r="Q2226" s="2069" t="s">
        <v>14</v>
      </c>
      <c r="R2226" s="2070">
        <v>306.15300000000002</v>
      </c>
      <c r="S2226" s="1991">
        <v>1.5</v>
      </c>
      <c r="T2226" s="1989">
        <v>23.424636540894291</v>
      </c>
      <c r="U2226" s="1989">
        <v>13.664501346999439</v>
      </c>
      <c r="V2226" s="1989">
        <v>-6.2171396251739939</v>
      </c>
      <c r="W2226" s="2071">
        <v>1.7142694011324504</v>
      </c>
      <c r="X2226" s="1987">
        <v>60</v>
      </c>
      <c r="Y2226" s="1988">
        <v>1.2</v>
      </c>
      <c r="Z2226" s="1989">
        <v>24.124909150405216</v>
      </c>
      <c r="AA2226" s="1989">
        <v>13.368864675809295</v>
      </c>
      <c r="AB2226" s="317">
        <v>1.8045593051786049</v>
      </c>
      <c r="AC2226" s="1989">
        <v>253</v>
      </c>
      <c r="AD2226" s="2240">
        <v>231</v>
      </c>
    </row>
    <row r="2227" spans="1:31" x14ac:dyDescent="0.2">
      <c r="A2227" s="2173" t="s">
        <v>9</v>
      </c>
      <c r="B2227" s="2220">
        <f>SUM(K2225:K2231)</f>
        <v>199</v>
      </c>
      <c r="C2227" s="2192">
        <v>45315</v>
      </c>
      <c r="D2227" s="2367"/>
      <c r="E2227" s="2368"/>
      <c r="F2227" s="2369"/>
      <c r="G2227" s="2370"/>
      <c r="H2227" s="2371"/>
      <c r="I2227" s="2372"/>
      <c r="J2227" s="2373"/>
      <c r="K2227" s="2478">
        <v>0</v>
      </c>
      <c r="L2227" s="2475"/>
      <c r="M2227" s="2367"/>
      <c r="N2227" s="2479"/>
      <c r="O2227" s="2374"/>
      <c r="P2227" s="2068" t="s">
        <v>352</v>
      </c>
      <c r="Q2227" s="2069" t="s">
        <v>14</v>
      </c>
      <c r="R2227" s="2070" t="s">
        <v>352</v>
      </c>
      <c r="S2227" s="1991" t="s">
        <v>352</v>
      </c>
      <c r="T2227" s="1989">
        <v>20.078259892195106</v>
      </c>
      <c r="U2227" s="1989">
        <v>13.339156076832785</v>
      </c>
      <c r="V2227" s="1989">
        <v>-9.7601351938948522</v>
      </c>
      <c r="W2227" s="2071">
        <v>1.5052121570919079</v>
      </c>
      <c r="X2227" s="1987"/>
      <c r="Y2227" s="1988" t="s">
        <v>352</v>
      </c>
      <c r="Z2227" s="1989">
        <v>20.678493557490185</v>
      </c>
      <c r="AA2227" s="1989">
        <v>13.050558374004313</v>
      </c>
      <c r="AB2227" s="317">
        <v>1.5844910972299944</v>
      </c>
      <c r="AC2227" s="1989">
        <v>243</v>
      </c>
      <c r="AD2227" s="2240">
        <v>215</v>
      </c>
    </row>
    <row r="2228" spans="1:31" x14ac:dyDescent="0.2">
      <c r="A2228" s="2173" t="s">
        <v>27</v>
      </c>
      <c r="B2228" s="2221">
        <f>AVERAGE(W2225:W2231)</f>
        <v>1.5809364168053068</v>
      </c>
      <c r="C2228" s="2192">
        <v>45316</v>
      </c>
      <c r="D2228" s="2367">
        <v>12</v>
      </c>
      <c r="E2228" s="2368" t="s">
        <v>40</v>
      </c>
      <c r="F2228" s="2369" t="s">
        <v>343</v>
      </c>
      <c r="G2228" s="2370">
        <v>2.314814814814815E-2</v>
      </c>
      <c r="H2228" s="2371">
        <v>5.5</v>
      </c>
      <c r="I2228" s="2372">
        <v>0.25277777777777777</v>
      </c>
      <c r="J2228" s="2373">
        <v>126</v>
      </c>
      <c r="K2228" s="2474">
        <v>35</v>
      </c>
      <c r="L2228" s="2475">
        <v>193</v>
      </c>
      <c r="M2228" s="2476">
        <v>21</v>
      </c>
      <c r="N2228" s="2477">
        <v>1.0469999999999999</v>
      </c>
      <c r="O2228" s="2374" t="s">
        <v>340</v>
      </c>
      <c r="P2228" s="2068">
        <v>194.60000000000002</v>
      </c>
      <c r="Q2228" s="2069" t="s">
        <v>14</v>
      </c>
      <c r="R2228" s="2070">
        <v>212.96</v>
      </c>
      <c r="S2228" s="1991">
        <v>1.5317460317460319</v>
      </c>
      <c r="T2228" s="1989">
        <v>22.209937050452947</v>
      </c>
      <c r="U2228" s="1989">
        <v>13.854890455955813</v>
      </c>
      <c r="V2228" s="1989">
        <v>-6.7391038153623217</v>
      </c>
      <c r="W2228" s="2071">
        <v>1.6030395275269422</v>
      </c>
      <c r="X2228" s="1987">
        <v>42</v>
      </c>
      <c r="Y2228" s="1988">
        <v>1.2</v>
      </c>
      <c r="Z2228" s="1989">
        <v>23.724423049277302</v>
      </c>
      <c r="AA2228" s="1989">
        <v>13.739830793670876</v>
      </c>
      <c r="AB2228" s="317">
        <v>1.7266896081577463</v>
      </c>
      <c r="AC2228" s="1989">
        <v>243</v>
      </c>
      <c r="AD2228" s="2240">
        <v>215</v>
      </c>
    </row>
    <row r="2229" spans="1:31" x14ac:dyDescent="0.2">
      <c r="A2229" s="2173" t="s">
        <v>336</v>
      </c>
      <c r="B2229" s="2222">
        <f>IFERROR(AVERAGE(N2225:N2231),"")</f>
        <v>1.0640000000000001</v>
      </c>
      <c r="C2229" s="2192">
        <v>45317</v>
      </c>
      <c r="D2229" s="2367"/>
      <c r="E2229" s="2368"/>
      <c r="F2229" s="2375"/>
      <c r="G2229" s="2376"/>
      <c r="H2229" s="2371"/>
      <c r="I2229" s="2372"/>
      <c r="J2229" s="2373"/>
      <c r="K2229" s="2478">
        <v>0</v>
      </c>
      <c r="L2229" s="2475"/>
      <c r="M2229" s="2367"/>
      <c r="N2229" s="2479"/>
      <c r="O2229" s="2374"/>
      <c r="P2229" s="2068" t="s">
        <v>352</v>
      </c>
      <c r="Q2229" s="2069" t="s">
        <v>14</v>
      </c>
      <c r="R2229" s="2070" t="s">
        <v>352</v>
      </c>
      <c r="S2229" s="1991" t="s">
        <v>352</v>
      </c>
      <c r="T2229" s="1989">
        <v>19.037088900388241</v>
      </c>
      <c r="U2229" s="1989">
        <v>13.525012111766388</v>
      </c>
      <c r="V2229" s="1989">
        <v>-8.3550465944971339</v>
      </c>
      <c r="W2229" s="2071">
        <v>1.4075469022187785</v>
      </c>
      <c r="X2229" s="1987"/>
      <c r="Y2229" s="1988" t="s">
        <v>352</v>
      </c>
      <c r="Z2229" s="1989">
        <v>20.335219756523401</v>
      </c>
      <c r="AA2229" s="1989">
        <v>13.412691965250142</v>
      </c>
      <c r="AB2229" s="317">
        <v>1.5161177047238747</v>
      </c>
      <c r="AC2229" s="1989">
        <v>243</v>
      </c>
      <c r="AD2229" s="2240">
        <v>215</v>
      </c>
    </row>
    <row r="2230" spans="1:31" x14ac:dyDescent="0.2">
      <c r="A2230" s="2173" t="s">
        <v>337</v>
      </c>
      <c r="B2230" s="2221">
        <f>IFERROR(AVERAGE(S2225:S2231),"")</f>
        <v>1.5390372951348563</v>
      </c>
      <c r="C2230" s="2060">
        <v>45318</v>
      </c>
      <c r="D2230" s="2367">
        <v>13</v>
      </c>
      <c r="E2230" s="2368" t="s">
        <v>40</v>
      </c>
      <c r="F2230" s="2375" t="s">
        <v>56</v>
      </c>
      <c r="G2230" s="2370">
        <v>4.1192129629629634E-2</v>
      </c>
      <c r="H2230" s="2371">
        <v>10.4</v>
      </c>
      <c r="I2230" s="2372">
        <v>0.23819444444444446</v>
      </c>
      <c r="J2230" s="2373">
        <v>146</v>
      </c>
      <c r="K2230" s="2474">
        <v>81</v>
      </c>
      <c r="L2230" s="2475">
        <v>208</v>
      </c>
      <c r="M2230" s="2476">
        <v>30</v>
      </c>
      <c r="N2230" s="2477">
        <v>1.0649999999999999</v>
      </c>
      <c r="O2230" s="2374" t="s">
        <v>349</v>
      </c>
      <c r="P2230" s="2068">
        <v>279.53100000000006</v>
      </c>
      <c r="Q2230" s="2069" t="s">
        <v>14</v>
      </c>
      <c r="R2230" s="2070">
        <v>306.15300000000002</v>
      </c>
      <c r="S2230" s="1991" t="s">
        <v>352</v>
      </c>
      <c r="T2230" s="1989">
        <v>26.61074477176135</v>
      </c>
      <c r="U2230" s="1989">
        <v>14.918528013867189</v>
      </c>
      <c r="V2230" s="1989">
        <v>-5.5120767886218527</v>
      </c>
      <c r="W2230" s="1991">
        <v>1.783737963090321</v>
      </c>
      <c r="X2230" s="1987">
        <v>115</v>
      </c>
      <c r="Y2230" s="1988">
        <v>1.054783805404601</v>
      </c>
      <c r="Z2230" s="1989">
        <v>28.287331219877203</v>
      </c>
      <c r="AA2230" s="1989">
        <v>14.902865966077519</v>
      </c>
      <c r="AB2230" s="317">
        <v>1.8981135094595847</v>
      </c>
      <c r="AC2230" s="1989">
        <v>256</v>
      </c>
      <c r="AD2230" s="2240">
        <v>254</v>
      </c>
    </row>
    <row r="2231" spans="1:31" ht="16" thickBot="1" x14ac:dyDescent="0.25">
      <c r="A2231" s="2177" t="s">
        <v>11</v>
      </c>
      <c r="B2231" s="2178">
        <f>IFERROR(SUM(M2225:M2231),"")</f>
        <v>102</v>
      </c>
      <c r="C2231" s="2160">
        <v>45319</v>
      </c>
      <c r="D2231" s="2377"/>
      <c r="E2231" s="2378"/>
      <c r="F2231" s="2379"/>
      <c r="G2231" s="2380"/>
      <c r="H2231" s="2381"/>
      <c r="I2231" s="2382"/>
      <c r="J2231" s="2383"/>
      <c r="K2231" s="2480">
        <v>0</v>
      </c>
      <c r="L2231" s="2481"/>
      <c r="M2231" s="2377"/>
      <c r="N2231" s="2482"/>
      <c r="O2231" s="2384"/>
      <c r="P2231" s="2167" t="s">
        <v>352</v>
      </c>
      <c r="Q2231" s="2168" t="s">
        <v>14</v>
      </c>
      <c r="R2231" s="2169" t="s">
        <v>352</v>
      </c>
      <c r="S2231" s="5" t="s">
        <v>352</v>
      </c>
      <c r="T2231" s="1734">
        <v>22.809209804366873</v>
      </c>
      <c r="U2231" s="1734">
        <v>14.563324965917969</v>
      </c>
      <c r="V2231" s="1734">
        <v>-11.692216757894162</v>
      </c>
      <c r="W2231" s="350">
        <f t="shared" ref="W2231" si="485">T2231/U2231</f>
        <v>1.5662089432012576</v>
      </c>
      <c r="X2231" s="2215"/>
      <c r="Y2231" s="2216" t="s">
        <v>352</v>
      </c>
      <c r="Z2231" s="1922">
        <f>T2231</f>
        <v>22.809209804366873</v>
      </c>
      <c r="AA2231" s="1922">
        <f>U2231</f>
        <v>14.563324965917969</v>
      </c>
      <c r="AB2231" s="5">
        <f t="shared" si="483"/>
        <v>1.5662089432012576</v>
      </c>
      <c r="AC2231" s="393">
        <v>256</v>
      </c>
      <c r="AD2231" s="2451">
        <v>254</v>
      </c>
      <c r="AE2231" s="2237" t="s">
        <v>353</v>
      </c>
    </row>
    <row r="2232" spans="1:31" ht="16" thickBot="1" x14ac:dyDescent="0.25">
      <c r="A2232" s="2500">
        <f>WEEKNUM(C2232,1)</f>
        <v>5</v>
      </c>
      <c r="B2232" s="2501"/>
      <c r="C2232" s="2050">
        <v>45320</v>
      </c>
      <c r="D2232" s="1843">
        <v>14</v>
      </c>
      <c r="E2232" s="2322" t="s">
        <v>40</v>
      </c>
      <c r="F2232" s="2110" t="s">
        <v>343</v>
      </c>
      <c r="G2232" s="2052">
        <v>2.3460648148148147E-2</v>
      </c>
      <c r="H2232" s="2053">
        <v>5.47</v>
      </c>
      <c r="I2232" s="2054">
        <v>4.2889667546888756E-3</v>
      </c>
      <c r="J2232" s="2055">
        <v>119</v>
      </c>
      <c r="K2232" s="2056">
        <v>32</v>
      </c>
      <c r="L2232" s="2057">
        <v>193</v>
      </c>
      <c r="M2232" s="2055">
        <v>18</v>
      </c>
      <c r="N2232" s="1852">
        <v>1.0674534093699692</v>
      </c>
      <c r="O2232" s="2058" t="s">
        <v>340</v>
      </c>
      <c r="P2232" s="1854">
        <v>205</v>
      </c>
      <c r="Q2232" s="1855" t="s">
        <v>14</v>
      </c>
      <c r="R2232" s="2059">
        <v>224.4</v>
      </c>
      <c r="S2232" s="1856">
        <v>1.6218487394957983</v>
      </c>
      <c r="T2232" s="1843">
        <v>25.061257150098715</v>
      </c>
      <c r="U2232" s="1843">
        <v>15.181491736246416</v>
      </c>
      <c r="V2232" s="1843">
        <v>-9.13351579083022</v>
      </c>
      <c r="W2232" s="2042">
        <v>1.6507769846005294</v>
      </c>
      <c r="X2232" s="2217">
        <v>24</v>
      </c>
      <c r="Y2232" s="2218">
        <v>0.75</v>
      </c>
      <c r="Z2232" s="60">
        <v>23.918400007241573</v>
      </c>
      <c r="AA2232" s="60">
        <v>14.991015545770226</v>
      </c>
      <c r="AB2232" s="350">
        <f t="shared" si="483"/>
        <v>1.5955156563085711</v>
      </c>
      <c r="AC2232" s="1935">
        <v>256</v>
      </c>
      <c r="AD2232" s="1879">
        <v>254</v>
      </c>
    </row>
    <row r="2233" spans="1:31" x14ac:dyDescent="0.2">
      <c r="A2233" s="2170" t="s">
        <v>26</v>
      </c>
      <c r="B2233" s="2219">
        <f>SUM(H2232:H2238)</f>
        <v>26.980000000000004</v>
      </c>
      <c r="C2233" s="2060">
        <v>45321</v>
      </c>
      <c r="D2233" s="1989">
        <v>15</v>
      </c>
      <c r="E2233" s="2335" t="s">
        <v>40</v>
      </c>
      <c r="F2233" s="2108" t="s">
        <v>343</v>
      </c>
      <c r="G2233" s="2061">
        <v>2.3703703703703703E-2</v>
      </c>
      <c r="H2233" s="2062">
        <v>5.49</v>
      </c>
      <c r="I2233" s="2063">
        <v>4.3176145179788161E-3</v>
      </c>
      <c r="J2233" s="2064">
        <v>125</v>
      </c>
      <c r="K2233" s="2065">
        <v>32</v>
      </c>
      <c r="L2233" s="2066">
        <v>192</v>
      </c>
      <c r="M2233" s="2064">
        <v>24</v>
      </c>
      <c r="N2233" s="1919">
        <v>1.0690155778484625</v>
      </c>
      <c r="O2233" s="2067" t="s">
        <v>344</v>
      </c>
      <c r="P2233" s="2068">
        <v>205</v>
      </c>
      <c r="Q2233" s="2069" t="s">
        <v>14</v>
      </c>
      <c r="R2233" s="2070">
        <v>224.4</v>
      </c>
      <c r="S2233" s="1991">
        <v>1.536</v>
      </c>
      <c r="T2233" s="1989">
        <v>26.052506128656042</v>
      </c>
      <c r="U2233" s="1989">
        <v>15.58193240919293</v>
      </c>
      <c r="V2233" s="1989">
        <v>-9.879765413852299</v>
      </c>
      <c r="W2233" s="2071">
        <v>1.6719688832230941</v>
      </c>
      <c r="X2233" s="1987">
        <v>23</v>
      </c>
      <c r="Y2233" s="1988">
        <v>0.71875</v>
      </c>
      <c r="Z2233" s="1989">
        <v>23.787200006207062</v>
      </c>
      <c r="AA2233" s="1989">
        <v>15.181705651823316</v>
      </c>
      <c r="AB2233" s="321">
        <f t="shared" si="483"/>
        <v>1.5668331709059469</v>
      </c>
      <c r="AC2233" s="318">
        <v>256</v>
      </c>
      <c r="AD2233" s="2453">
        <v>254</v>
      </c>
    </row>
    <row r="2234" spans="1:31" x14ac:dyDescent="0.2">
      <c r="A2234" s="2173" t="s">
        <v>9</v>
      </c>
      <c r="B2234" s="2220">
        <f>SUM(K2232:K2238)</f>
        <v>169</v>
      </c>
      <c r="C2234" s="2060">
        <v>45322</v>
      </c>
      <c r="D2234" s="2454">
        <v>16</v>
      </c>
      <c r="E2234" s="2455" t="s">
        <v>40</v>
      </c>
      <c r="F2234" s="2456" t="s">
        <v>354</v>
      </c>
      <c r="G2234" s="2457">
        <v>4.0752314814814811E-2</v>
      </c>
      <c r="H2234" s="2458">
        <v>10.56</v>
      </c>
      <c r="I2234" s="2459">
        <v>3.859120721099887E-3</v>
      </c>
      <c r="J2234" s="2460">
        <v>140</v>
      </c>
      <c r="K2234" s="2461">
        <v>73</v>
      </c>
      <c r="L2234" s="2462">
        <v>213</v>
      </c>
      <c r="M2234" s="2460">
        <v>32</v>
      </c>
      <c r="N2234" s="2463">
        <v>1.0600025440976932</v>
      </c>
      <c r="O2234" s="2464" t="s">
        <v>349</v>
      </c>
      <c r="P2234" s="2465" t="s">
        <v>352</v>
      </c>
      <c r="Q2234" s="2466" t="s">
        <v>14</v>
      </c>
      <c r="R2234" s="2467" t="s">
        <v>352</v>
      </c>
      <c r="S2234" s="2468">
        <v>1.5214285714285714</v>
      </c>
      <c r="T2234" s="2454">
        <v>32.759290967419467</v>
      </c>
      <c r="U2234" s="2454">
        <v>16.9490292565931</v>
      </c>
      <c r="V2234" s="2454">
        <v>-10.470573719463111</v>
      </c>
      <c r="W2234" s="2469">
        <v>1.9328122260852338</v>
      </c>
      <c r="X2234" s="2470">
        <v>65</v>
      </c>
      <c r="Y2234" s="1988">
        <f t="shared" si="480"/>
        <v>0.8904109589041096</v>
      </c>
      <c r="Z2234" s="1989">
        <f t="shared" si="481"/>
        <v>29.674742862463198</v>
      </c>
      <c r="AA2234" s="1989">
        <f t="shared" si="482"/>
        <v>16.367855517256096</v>
      </c>
      <c r="AB2234" s="321">
        <f t="shared" si="483"/>
        <v>1.812989052303039</v>
      </c>
      <c r="AC2234" s="318">
        <v>256</v>
      </c>
      <c r="AD2234" s="2453">
        <v>254</v>
      </c>
    </row>
    <row r="2235" spans="1:31" x14ac:dyDescent="0.2">
      <c r="A2235" s="2173" t="s">
        <v>27</v>
      </c>
      <c r="B2235" s="2221">
        <f>AVERAGE(W2232:W2238)</f>
        <v>1.6340336110757721</v>
      </c>
      <c r="C2235" s="2060">
        <v>45323</v>
      </c>
      <c r="D2235" s="1989"/>
      <c r="E2235" s="2335"/>
      <c r="F2235" s="2108"/>
      <c r="G2235" s="2061"/>
      <c r="H2235" s="2062" t="s">
        <v>352</v>
      </c>
      <c r="I2235" s="2063" t="s">
        <v>352</v>
      </c>
      <c r="J2235" s="2064"/>
      <c r="K2235" s="2065" t="s">
        <v>355</v>
      </c>
      <c r="L2235" s="2066"/>
      <c r="M2235" s="2064"/>
      <c r="N2235" s="1919" t="s">
        <v>352</v>
      </c>
      <c r="O2235" s="2067"/>
      <c r="P2235" s="2068" t="s">
        <v>352</v>
      </c>
      <c r="Q2235" s="2069" t="s">
        <v>14</v>
      </c>
      <c r="R2235" s="2070" t="s">
        <v>352</v>
      </c>
      <c r="S2235" s="1991" t="s">
        <v>352</v>
      </c>
      <c r="T2235" s="1989">
        <v>28.079392257788115</v>
      </c>
      <c r="U2235" s="1989">
        <v>16.54548094095993</v>
      </c>
      <c r="V2235" s="1989">
        <v>-15.810261710826367</v>
      </c>
      <c r="W2235" s="2071">
        <v>1.6971034180260591</v>
      </c>
      <c r="X2235" s="1987"/>
      <c r="Y2235" s="1988" t="str">
        <f t="shared" si="480"/>
        <v/>
      </c>
      <c r="Z2235" s="1989">
        <f t="shared" si="481"/>
        <v>25.435493882111313</v>
      </c>
      <c r="AA2235" s="1989">
        <f t="shared" si="482"/>
        <v>15.978144671607142</v>
      </c>
      <c r="AB2235" s="321">
        <f t="shared" si="483"/>
        <v>1.5918928264124246</v>
      </c>
      <c r="AC2235" s="318">
        <v>256</v>
      </c>
      <c r="AD2235" s="2453">
        <v>254</v>
      </c>
    </row>
    <row r="2236" spans="1:31" x14ac:dyDescent="0.2">
      <c r="A2236" s="2173" t="s">
        <v>336</v>
      </c>
      <c r="B2236" s="2222">
        <f>IFERROR(AVERAGE(N2232:N2238),"")</f>
        <v>1.0636434691829759</v>
      </c>
      <c r="C2236" s="2060">
        <v>45324</v>
      </c>
      <c r="D2236" s="1989">
        <v>17</v>
      </c>
      <c r="E2236" s="2335" t="s">
        <v>40</v>
      </c>
      <c r="F2236" s="2108" t="s">
        <v>343</v>
      </c>
      <c r="G2236" s="2061">
        <v>2.297453703703704E-2</v>
      </c>
      <c r="H2236" s="2062">
        <v>5.46</v>
      </c>
      <c r="I2236" s="2063">
        <v>4.207790666124E-3</v>
      </c>
      <c r="J2236" s="2064">
        <v>122</v>
      </c>
      <c r="K2236" s="2065">
        <v>32</v>
      </c>
      <c r="L2236" s="2066">
        <v>195</v>
      </c>
      <c r="M2236" s="2064">
        <v>21</v>
      </c>
      <c r="N2236" s="1919">
        <v>1.0581023454157785</v>
      </c>
      <c r="O2236" s="2067" t="s">
        <v>344</v>
      </c>
      <c r="P2236" s="2068">
        <v>205</v>
      </c>
      <c r="Q2236" s="2069" t="s">
        <v>14</v>
      </c>
      <c r="R2236" s="2070">
        <v>224.4</v>
      </c>
      <c r="S2236" s="1991">
        <v>1.598360655737705</v>
      </c>
      <c r="T2236" s="1989">
        <v>28.639479078104099</v>
      </c>
      <c r="U2236" s="1989">
        <v>16.913445680460885</v>
      </c>
      <c r="V2236" s="1989">
        <v>-11.533911316828185</v>
      </c>
      <c r="W2236" s="2071">
        <v>1.6932965416496779</v>
      </c>
      <c r="X2236" s="1987">
        <v>25</v>
      </c>
      <c r="Y2236" s="1988">
        <v>0.78125</v>
      </c>
      <c r="Z2236" s="1989">
        <v>25.373280470381125</v>
      </c>
      <c r="AA2236" s="1989">
        <v>16.192950750854592</v>
      </c>
      <c r="AB2236" s="321">
        <v>1.5669337146005977</v>
      </c>
      <c r="AC2236" s="318">
        <v>256</v>
      </c>
      <c r="AD2236" s="2453">
        <v>254</v>
      </c>
    </row>
    <row r="2237" spans="1:31" x14ac:dyDescent="0.2">
      <c r="A2237" s="2173" t="s">
        <v>337</v>
      </c>
      <c r="B2237" s="2221">
        <f>IFERROR(AVERAGE(S2232:S2238),"")</f>
        <v>1.5694094916655188</v>
      </c>
      <c r="C2237" s="2060">
        <v>45325</v>
      </c>
      <c r="D2237" s="1989"/>
      <c r="E2237" s="2335"/>
      <c r="F2237" s="2108"/>
      <c r="G2237" s="2061"/>
      <c r="H2237" s="2062"/>
      <c r="I2237" s="2063" t="s">
        <v>352</v>
      </c>
      <c r="J2237" s="2064"/>
      <c r="K2237" s="2065" t="s">
        <v>355</v>
      </c>
      <c r="L2237" s="2066"/>
      <c r="M2237" s="2064"/>
      <c r="N2237" s="1919" t="s">
        <v>352</v>
      </c>
      <c r="O2237" s="2067"/>
      <c r="P2237" s="2068" t="s">
        <v>352</v>
      </c>
      <c r="Q2237" s="2069" t="s">
        <v>14</v>
      </c>
      <c r="R2237" s="2070" t="s">
        <v>352</v>
      </c>
      <c r="S2237" s="1991" t="s">
        <v>352</v>
      </c>
      <c r="T2237" s="1989">
        <v>24.54812492408923</v>
      </c>
      <c r="U2237" s="1989">
        <v>16.510744592830864</v>
      </c>
      <c r="V2237" s="1989">
        <v>-11.726033397643214</v>
      </c>
      <c r="W2237" s="2071">
        <v>1.4867969633997171</v>
      </c>
      <c r="X2237" s="1987"/>
      <c r="Y2237" s="1988" t="str">
        <f t="shared" si="480"/>
        <v/>
      </c>
      <c r="Z2237" s="1989">
        <f t="shared" si="481"/>
        <v>21.748526117469535</v>
      </c>
      <c r="AA2237" s="1989">
        <f t="shared" si="482"/>
        <v>15.807404304405674</v>
      </c>
      <c r="AB2237" s="321">
        <f t="shared" si="483"/>
        <v>1.3758442372102808</v>
      </c>
      <c r="AC2237" s="318">
        <v>256</v>
      </c>
      <c r="AD2237" s="2453">
        <v>254</v>
      </c>
    </row>
    <row r="2238" spans="1:31" ht="16" thickBot="1" x14ac:dyDescent="0.25">
      <c r="A2238" s="2177" t="s">
        <v>11</v>
      </c>
      <c r="B2238" s="2178">
        <f>IFERROR(SUM(M2232:M2238),"")</f>
        <v>95</v>
      </c>
      <c r="C2238" s="2160">
        <v>45326</v>
      </c>
      <c r="D2238" s="1734"/>
      <c r="E2238" s="2317"/>
      <c r="F2238" s="2111"/>
      <c r="G2238" s="2161"/>
      <c r="H2238" s="2162" t="s">
        <v>352</v>
      </c>
      <c r="I2238" s="2163" t="s">
        <v>352</v>
      </c>
      <c r="J2238" s="1024"/>
      <c r="K2238" s="2164" t="s">
        <v>355</v>
      </c>
      <c r="L2238" s="1028"/>
      <c r="M2238" s="1024"/>
      <c r="N2238" s="2165" t="s">
        <v>352</v>
      </c>
      <c r="O2238" s="2166"/>
      <c r="P2238" s="2167" t="s">
        <v>352</v>
      </c>
      <c r="Q2238" s="2168" t="s">
        <v>14</v>
      </c>
      <c r="R2238" s="2169" t="s">
        <v>352</v>
      </c>
      <c r="S2238" s="5" t="s">
        <v>352</v>
      </c>
      <c r="T2238" s="1734">
        <v>21.041249934933624</v>
      </c>
      <c r="U2238" s="1734">
        <v>16.117631626334891</v>
      </c>
      <c r="V2238" s="1734">
        <v>-8.0373803312583654</v>
      </c>
      <c r="W2238" s="2049">
        <v>1.3054802605460931</v>
      </c>
      <c r="X2238" s="2211"/>
      <c r="Y2238" s="2212" t="str">
        <f t="shared" si="480"/>
        <v/>
      </c>
      <c r="Z2238" s="1999">
        <f t="shared" si="481"/>
        <v>18.641593814973888</v>
      </c>
      <c r="AA2238" s="1999">
        <f t="shared" si="482"/>
        <v>15.431037535253157</v>
      </c>
      <c r="AB2238" s="94">
        <f t="shared" si="483"/>
        <v>1.2080583546236614</v>
      </c>
      <c r="AC2238" s="343">
        <v>256</v>
      </c>
      <c r="AD2238" s="1922">
        <v>254</v>
      </c>
    </row>
    <row r="2239" spans="1:31" ht="16" thickBot="1" x14ac:dyDescent="0.25">
      <c r="A2239" s="2500">
        <f>WEEKNUM(C2239,1)</f>
        <v>6</v>
      </c>
      <c r="B2239" s="2501"/>
      <c r="C2239" s="2050">
        <v>45327</v>
      </c>
      <c r="D2239" s="1843">
        <f>'[1]2018+'!D2229</f>
        <v>18</v>
      </c>
      <c r="E2239" s="2486" t="str">
        <f>'[1]2018+'!E2229</f>
        <v>n</v>
      </c>
      <c r="F2239" s="2492" t="str">
        <f>'[1]2018+'!F2229</f>
        <v>Z2.40'</v>
      </c>
      <c r="G2239" s="2052">
        <f>'[1]2018+'!G2229</f>
        <v>2.6678240740740738E-2</v>
      </c>
      <c r="H2239" s="2053">
        <f>'[1]2018+'!H2229</f>
        <v>6.33</v>
      </c>
      <c r="I2239" s="2054">
        <f>'[1]2018+'!I2229</f>
        <v>4.2145719969574622E-3</v>
      </c>
      <c r="J2239" s="2055">
        <f>'[1]2018+'!J2229</f>
        <v>123</v>
      </c>
      <c r="K2239" s="2056">
        <f>'[1]2018+'!K2229</f>
        <v>40</v>
      </c>
      <c r="L2239" s="2057">
        <f>'[1]2018+'!L2229</f>
        <v>202</v>
      </c>
      <c r="M2239" s="2055">
        <f>'[1]2018+'!M2229</f>
        <v>15</v>
      </c>
      <c r="N2239" s="1852">
        <f>'[1]2018+'!N2229</f>
        <v>1.0978519723656597</v>
      </c>
      <c r="O2239" s="2058" t="str">
        <f>'[1]2018+'!O2229</f>
        <v>Saucony Triumph 21</v>
      </c>
      <c r="P2239" s="1854">
        <f>'[1]2018+'!P2229</f>
        <v>205</v>
      </c>
      <c r="Q2239" s="1855" t="str">
        <f>'[1]2018+'!Q2229</f>
        <v>-</v>
      </c>
      <c r="R2239" s="2059">
        <f>'[1]2018+'!R2229</f>
        <v>224.4</v>
      </c>
      <c r="S2239" s="1856">
        <f>'[1]2018+'!S2229</f>
        <v>1.6422764227642277</v>
      </c>
      <c r="T2239" s="1843">
        <f>'[1]2018+'!T2229</f>
        <v>23.749642801371678</v>
      </c>
      <c r="U2239" s="1843">
        <f>'[1]2018+'!U2229</f>
        <v>16.686259444755489</v>
      </c>
      <c r="V2239" s="1843">
        <f>'[1]2018+'!V2229</f>
        <v>-4.9236183085987335</v>
      </c>
      <c r="W2239" s="2042">
        <f>'[1]2018+'!W2229</f>
        <v>1.4233053776972298</v>
      </c>
      <c r="X2239" s="2493">
        <f>'[1]2018+'!X2229</f>
        <v>32</v>
      </c>
      <c r="Y2239" s="2214">
        <f t="shared" si="480"/>
        <v>0.8</v>
      </c>
      <c r="Z2239" s="1843">
        <f t="shared" si="481"/>
        <v>20.549937555691905</v>
      </c>
      <c r="AA2239" s="1843">
        <f t="shared" si="482"/>
        <v>15.825536641556653</v>
      </c>
      <c r="AB2239" s="1856">
        <f t="shared" si="483"/>
        <v>1.2985302186675511</v>
      </c>
      <c r="AC2239" s="60">
        <v>256</v>
      </c>
      <c r="AD2239" s="2452">
        <v>254</v>
      </c>
    </row>
    <row r="2240" spans="1:31" x14ac:dyDescent="0.2">
      <c r="A2240" s="2170" t="s">
        <v>26</v>
      </c>
      <c r="B2240" s="2219">
        <f>SUM(H2239:H2245)</f>
        <v>38.549999999999997</v>
      </c>
      <c r="C2240" s="2060">
        <v>45328</v>
      </c>
      <c r="D2240" s="1989">
        <f>'[1]2018+'!D2230</f>
        <v>19</v>
      </c>
      <c r="E2240" s="2487" t="str">
        <f>'[1]2018+'!E2230</f>
        <v>n</v>
      </c>
      <c r="F2240" s="2492" t="str">
        <f>'[1]2018+'!F2230</f>
        <v>Z2.30'</v>
      </c>
      <c r="G2240" s="2061">
        <f>'[1]2018+'!G2230</f>
        <v>2.3113425925925926E-2</v>
      </c>
      <c r="H2240" s="2062">
        <f>'[1]2018+'!H2230</f>
        <v>5.42</v>
      </c>
      <c r="I2240" s="2063">
        <f>'[1]2018+'!I2230</f>
        <v>4.264469728030614E-3</v>
      </c>
      <c r="J2240" s="2064">
        <f>'[1]2018+'!J2230</f>
        <v>141</v>
      </c>
      <c r="K2240" s="2065">
        <f>'[1]2018+'!K2230</f>
        <v>32</v>
      </c>
      <c r="L2240" s="2066">
        <f>'[1]2018+'!L2230</f>
        <v>195</v>
      </c>
      <c r="M2240" s="2064">
        <f>'[1]2018+'!M2230</f>
        <v>20</v>
      </c>
      <c r="N2240" s="1919">
        <f>'[1]2018+'!N2230</f>
        <v>1.0723550145949221</v>
      </c>
      <c r="O2240" s="2067" t="s">
        <v>344</v>
      </c>
      <c r="P2240" s="2068">
        <f>'[1]2018+'!P2230</f>
        <v>205</v>
      </c>
      <c r="Q2240" s="2069" t="str">
        <f>'[1]2018+'!Q2230</f>
        <v>-</v>
      </c>
      <c r="R2240" s="2070">
        <f>'[1]2018+'!R2230</f>
        <v>224.4</v>
      </c>
      <c r="S2240" s="1991">
        <f>'[1]2018+'!S2230</f>
        <v>1.3829787234042554</v>
      </c>
      <c r="T2240" s="1989">
        <f>'[1]2018+'!T2230</f>
        <v>24.928265258318582</v>
      </c>
      <c r="U2240" s="1989">
        <f>'[1]2018+'!U2230</f>
        <v>17.050872315118454</v>
      </c>
      <c r="V2240" s="1989">
        <f>'[1]2018+'!V2230</f>
        <v>-7.063383356616189</v>
      </c>
      <c r="W2240" s="2071">
        <f>'[1]2018+'!W2230</f>
        <v>1.4619935448238328</v>
      </c>
      <c r="X2240" s="2494">
        <f>'[1]2018+'!X2230</f>
        <v>24</v>
      </c>
      <c r="Y2240" s="1988">
        <f t="shared" si="480"/>
        <v>0.75</v>
      </c>
      <c r="Z2240" s="1989">
        <f t="shared" si="481"/>
        <v>21.042803619164491</v>
      </c>
      <c r="AA2240" s="1989">
        <f t="shared" si="482"/>
        <v>16.02016672151959</v>
      </c>
      <c r="AB2240" s="1991">
        <f t="shared" si="483"/>
        <v>1.3135196396488238</v>
      </c>
      <c r="AC2240" s="60">
        <v>256</v>
      </c>
      <c r="AD2240" s="2452">
        <v>254</v>
      </c>
    </row>
    <row r="2241" spans="1:30" x14ac:dyDescent="0.2">
      <c r="A2241" s="2173" t="s">
        <v>9</v>
      </c>
      <c r="B2241" s="2220">
        <f>SUM(K2239:K2245)</f>
        <v>210.125</v>
      </c>
      <c r="C2241" s="2060">
        <v>45329</v>
      </c>
      <c r="D2241" s="1989">
        <f>'[1]2018+'!D2231</f>
        <v>0</v>
      </c>
      <c r="E2241" s="2487">
        <f>'[1]2018+'!E2231</f>
        <v>0</v>
      </c>
      <c r="F2241" s="2492" t="s">
        <v>359</v>
      </c>
      <c r="G2241" s="2061">
        <f>'[1]2018+'!G2231</f>
        <v>0</v>
      </c>
      <c r="H2241" s="2062">
        <f>'[1]2018+'!H2231</f>
        <v>7.8</v>
      </c>
      <c r="I2241" s="2063">
        <f>'[1]2018+'!I2231</f>
        <v>0</v>
      </c>
      <c r="J2241" s="2064">
        <f>'[1]2018+'!J2231</f>
        <v>0</v>
      </c>
      <c r="K2241" s="2065" t="str">
        <f>'[1]2018+'!K2231</f>
        <v>0</v>
      </c>
      <c r="L2241" s="2066">
        <f>'[1]2018+'!L2231</f>
        <v>0</v>
      </c>
      <c r="M2241" s="2064">
        <f>'[1]2018+'!M2231</f>
        <v>0</v>
      </c>
      <c r="N2241" s="1919" t="str">
        <f>'[1]2018+'!N2231</f>
        <v/>
      </c>
      <c r="O2241" s="2067"/>
      <c r="P2241" s="2068" t="str">
        <f>'[1]2018+'!P2231</f>
        <v/>
      </c>
      <c r="Q2241" s="2069" t="str">
        <f>'[1]2018+'!Q2231</f>
        <v>-</v>
      </c>
      <c r="R2241" s="2070" t="str">
        <f>'[1]2018+'!R2231</f>
        <v/>
      </c>
      <c r="S2241" s="1991" t="str">
        <f>'[1]2018+'!S2231</f>
        <v/>
      </c>
      <c r="T2241" s="1989">
        <f>'[1]2018+'!T2231</f>
        <v>21.367084507130212</v>
      </c>
      <c r="U2241" s="1989">
        <f>'[1]2018+'!U2231</f>
        <v>16.644899164758492</v>
      </c>
      <c r="V2241" s="1989">
        <f>'[1]2018+'!V2231</f>
        <v>-7.8773929432001282</v>
      </c>
      <c r="W2241" s="2071">
        <f>'[1]2018+'!W2231</f>
        <v>1.2837016491136091</v>
      </c>
      <c r="X2241" s="2494">
        <f>'[1]2018+'!X2231</f>
        <v>44</v>
      </c>
      <c r="Y2241" s="1988" t="str">
        <f t="shared" si="480"/>
        <v/>
      </c>
      <c r="Z2241" s="1989">
        <f t="shared" si="481"/>
        <v>24.322403102140992</v>
      </c>
      <c r="AA2241" s="1989">
        <f t="shared" si="482"/>
        <v>16.686353228150075</v>
      </c>
      <c r="AB2241" s="1991">
        <f t="shared" si="483"/>
        <v>1.4576224516875749</v>
      </c>
      <c r="AC2241" s="60">
        <v>256</v>
      </c>
      <c r="AD2241" s="2452">
        <v>254</v>
      </c>
    </row>
    <row r="2242" spans="1:30" x14ac:dyDescent="0.2">
      <c r="A2242" s="2173" t="s">
        <v>27</v>
      </c>
      <c r="B2242" s="2221">
        <f>AVERAGE(W2239:W2245)</f>
        <v>1.3990715410570225</v>
      </c>
      <c r="C2242" s="2060">
        <v>45330</v>
      </c>
      <c r="D2242" s="1989">
        <f>'[1]2018+'!D2232</f>
        <v>0</v>
      </c>
      <c r="E2242" s="2487">
        <f>'[1]2018+'!E2232</f>
        <v>0</v>
      </c>
      <c r="F2242" s="2492">
        <f>'[1]2018+'!F2232</f>
        <v>0</v>
      </c>
      <c r="G2242" s="2061">
        <f>'[1]2018+'!G2232</f>
        <v>0</v>
      </c>
      <c r="H2242" s="2062" t="str">
        <f>'[1]2018+'!H2232</f>
        <v/>
      </c>
      <c r="I2242" s="2063" t="str">
        <f>'[1]2018+'!I2232</f>
        <v/>
      </c>
      <c r="J2242" s="2064">
        <f>'[1]2018+'!J2232</f>
        <v>0</v>
      </c>
      <c r="K2242" s="2065" t="str">
        <f>'[1]2018+'!K2232</f>
        <v>0</v>
      </c>
      <c r="L2242" s="2066">
        <f>'[1]2018+'!L2232</f>
        <v>0</v>
      </c>
      <c r="M2242" s="2064">
        <f>'[1]2018+'!M2232</f>
        <v>0</v>
      </c>
      <c r="N2242" s="1919" t="str">
        <f>'[1]2018+'!N2232</f>
        <v/>
      </c>
      <c r="O2242" s="2067"/>
      <c r="P2242" s="2068" t="str">
        <f>'[1]2018+'!P2232</f>
        <v/>
      </c>
      <c r="Q2242" s="2069" t="str">
        <f>'[1]2018+'!Q2232</f>
        <v>-</v>
      </c>
      <c r="R2242" s="2070" t="str">
        <f>'[1]2018+'!R2232</f>
        <v/>
      </c>
      <c r="S2242" s="1991" t="str">
        <f>'[1]2018+'!S2232</f>
        <v/>
      </c>
      <c r="T2242" s="1989">
        <f>'[1]2018+'!T2232</f>
        <v>18.314643863254467</v>
      </c>
      <c r="U2242" s="1989">
        <f>'[1]2018+'!U2232</f>
        <v>16.248592041788051</v>
      </c>
      <c r="V2242" s="1989">
        <f>'[1]2018+'!V2232</f>
        <v>-4.7221853423717199</v>
      </c>
      <c r="W2242" s="2071">
        <f>'[1]2018+'!W2232</f>
        <v>1.1271526675143886</v>
      </c>
      <c r="X2242" s="2494">
        <f>'[1]2018+'!X2232</f>
        <v>0</v>
      </c>
      <c r="Y2242" s="1988" t="str">
        <f t="shared" si="480"/>
        <v/>
      </c>
      <c r="Z2242" s="1989">
        <f t="shared" si="481"/>
        <v>20.847774087549421</v>
      </c>
      <c r="AA2242" s="1989">
        <f t="shared" si="482"/>
        <v>16.289059103670311</v>
      </c>
      <c r="AB2242" s="1991">
        <f t="shared" si="483"/>
        <v>1.2798636161159194</v>
      </c>
      <c r="AC2242" s="60">
        <v>256</v>
      </c>
      <c r="AD2242" s="2452">
        <v>254</v>
      </c>
    </row>
    <row r="2243" spans="1:30" x14ac:dyDescent="0.2">
      <c r="A2243" s="2173" t="s">
        <v>336</v>
      </c>
      <c r="B2243" s="2222">
        <f>IFERROR(AVERAGE(N2239:N2245),"")</f>
        <v>1.085103493480291</v>
      </c>
      <c r="C2243" s="2060">
        <v>45331</v>
      </c>
      <c r="D2243" s="1989">
        <f>'[1]2018+'!D2233</f>
        <v>0</v>
      </c>
      <c r="E2243" s="2487">
        <f>'[1]2018+'!E2233</f>
        <v>0</v>
      </c>
      <c r="F2243" s="2492" t="str">
        <f>'[1]2018+'!F2233</f>
        <v>Z2.30'</v>
      </c>
      <c r="G2243" s="2061">
        <f>'[1]2018+'!G2233</f>
        <v>0</v>
      </c>
      <c r="H2243" s="2062">
        <f>'[1]2018+'!H2233</f>
        <v>5</v>
      </c>
      <c r="I2243" s="2063">
        <f>'[1]2018+'!I2233</f>
        <v>0</v>
      </c>
      <c r="J2243" s="2064">
        <f>'[1]2018+'!J2233</f>
        <v>0</v>
      </c>
      <c r="K2243" s="2065">
        <f>'[1]2018+'!K2233</f>
        <v>36.125</v>
      </c>
      <c r="L2243" s="2066">
        <f>'[1]2018+'!L2233</f>
        <v>0</v>
      </c>
      <c r="M2243" s="2064">
        <f>'[1]2018+'!M2233</f>
        <v>0</v>
      </c>
      <c r="N2243" s="1919" t="str">
        <f>'[1]2018+'!N2233</f>
        <v/>
      </c>
      <c r="O2243" s="2067"/>
      <c r="P2243" s="2068">
        <f>'[1]2018+'!P2233</f>
        <v>205</v>
      </c>
      <c r="Q2243" s="2069" t="str">
        <f>'[1]2018+'!Q2233</f>
        <v>-</v>
      </c>
      <c r="R2243" s="2070">
        <f>'[1]2018+'!R2233</f>
        <v>224.4</v>
      </c>
      <c r="S2243" s="1991" t="str">
        <f>'[1]2018+'!S2233</f>
        <v/>
      </c>
      <c r="T2243" s="1989">
        <f>'[1]2018+'!T2233</f>
        <v>20.858980454218116</v>
      </c>
      <c r="U2243" s="1989">
        <f>'[1]2018+'!U2233</f>
        <v>16.721839850316908</v>
      </c>
      <c r="V2243" s="1989">
        <f>'[1]2018+'!V2233</f>
        <v>-2.0660518214664165</v>
      </c>
      <c r="W2243" s="2071">
        <f>'[1]2018+'!W2233</f>
        <v>1.2474094143308521</v>
      </c>
      <c r="X2243" s="2494">
        <f>'[1]2018+'!X2233</f>
        <v>23</v>
      </c>
      <c r="Y2243" s="1988">
        <f t="shared" si="480"/>
        <v>0.63667820069204151</v>
      </c>
      <c r="Z2243" s="1989">
        <f t="shared" si="481"/>
        <v>21.15523493218522</v>
      </c>
      <c r="AA2243" s="1989">
        <f t="shared" si="482"/>
        <v>16.448843410725779</v>
      </c>
      <c r="AB2243" s="1991">
        <f t="shared" si="483"/>
        <v>1.2861229451786591</v>
      </c>
      <c r="AC2243" s="60">
        <v>256</v>
      </c>
      <c r="AD2243" s="2452">
        <v>254</v>
      </c>
    </row>
    <row r="2244" spans="1:30" x14ac:dyDescent="0.2">
      <c r="A2244" s="2173" t="s">
        <v>337</v>
      </c>
      <c r="B2244" s="2221">
        <f>IFERROR(AVERAGE(S2239:S2245),"")</f>
        <v>1.5126275730842416</v>
      </c>
      <c r="C2244" s="2060">
        <v>45332</v>
      </c>
      <c r="D2244" s="1989">
        <f>'[1]2018+'!D2234</f>
        <v>0</v>
      </c>
      <c r="E2244" s="2487">
        <f>'[1]2018+'!E2234</f>
        <v>0</v>
      </c>
      <c r="F2244" s="2492" t="str">
        <f>'[1]2018+'!F2234</f>
        <v>Z2.85'</v>
      </c>
      <c r="G2244" s="2061">
        <f>'[1]2018+'!G2234</f>
        <v>0</v>
      </c>
      <c r="H2244" s="2062">
        <f>'[1]2018+'!H2234</f>
        <v>14</v>
      </c>
      <c r="I2244" s="2063">
        <f>'[1]2018+'!I2234</f>
        <v>0</v>
      </c>
      <c r="J2244" s="2064">
        <f>'[1]2018+'!J2234</f>
        <v>0</v>
      </c>
      <c r="K2244" s="2065">
        <f>'[1]2018+'!K2234</f>
        <v>102</v>
      </c>
      <c r="L2244" s="2066">
        <f>'[1]2018+'!L2234</f>
        <v>0</v>
      </c>
      <c r="M2244" s="2064">
        <f>'[1]2018+'!M2234</f>
        <v>0</v>
      </c>
      <c r="N2244" s="1919" t="str">
        <f>'[1]2018+'!N2234</f>
        <v/>
      </c>
      <c r="O2244" s="2067"/>
      <c r="P2244" s="2068" t="str">
        <f>'[1]2018+'!P2234</f>
        <v/>
      </c>
      <c r="Q2244" s="2069" t="str">
        <f>'[1]2018+'!Q2234</f>
        <v>-</v>
      </c>
      <c r="R2244" s="2070" t="str">
        <f>'[1]2018+'!R2234</f>
        <v/>
      </c>
      <c r="S2244" s="1991" t="str">
        <f>'[1]2018+'!S2234</f>
        <v/>
      </c>
      <c r="T2244" s="1989">
        <f>'[1]2018+'!T2234</f>
        <v>32.450554675044103</v>
      </c>
      <c r="U2244" s="1989">
        <f>'[1]2018+'!U2234</f>
        <v>18.752272234833171</v>
      </c>
      <c r="V2244" s="1989">
        <f>'[1]2018+'!V2234</f>
        <v>-4.1371406039012086</v>
      </c>
      <c r="W2244" s="2071">
        <f>'[1]2018+'!W2234</f>
        <v>1.7304865388401183</v>
      </c>
      <c r="X2244" s="2494">
        <f>'[1]2018+'!X2234</f>
        <v>69</v>
      </c>
      <c r="Y2244" s="1988">
        <f t="shared" si="480"/>
        <v>0.67647058823529416</v>
      </c>
      <c r="Z2244" s="1989">
        <f t="shared" si="481"/>
        <v>27.990201370444474</v>
      </c>
      <c r="AA2244" s="1989">
        <f t="shared" si="482"/>
        <v>17.700061424756118</v>
      </c>
      <c r="AB2244" s="1991">
        <f t="shared" si="483"/>
        <v>1.5813618212248741</v>
      </c>
      <c r="AC2244" s="60">
        <v>256</v>
      </c>
      <c r="AD2244" s="2452">
        <v>254</v>
      </c>
    </row>
    <row r="2245" spans="1:30" ht="16" thickBot="1" x14ac:dyDescent="0.25">
      <c r="A2245" s="2177" t="s">
        <v>11</v>
      </c>
      <c r="B2245" s="2178">
        <f>IFERROR(SUM(M2239:M2245),"")</f>
        <v>35</v>
      </c>
      <c r="C2245" s="2160">
        <v>45333</v>
      </c>
      <c r="D2245" s="1734">
        <f>'[1]2018+'!D2235</f>
        <v>0</v>
      </c>
      <c r="E2245" s="2488">
        <f>'[1]2018+'!E2235</f>
        <v>0</v>
      </c>
      <c r="F2245" s="2495">
        <f>'[1]2018+'!F2235</f>
        <v>0</v>
      </c>
      <c r="G2245" s="2161">
        <f>'[1]2018+'!G2235</f>
        <v>0</v>
      </c>
      <c r="H2245" s="2162" t="str">
        <f>'[1]2018+'!H2235</f>
        <v/>
      </c>
      <c r="I2245" s="2163" t="str">
        <f>'[1]2018+'!I2235</f>
        <v/>
      </c>
      <c r="J2245" s="1024">
        <f>'[1]2018+'!J2235</f>
        <v>0</v>
      </c>
      <c r="K2245" s="2164" t="str">
        <f>'[1]2018+'!K2235</f>
        <v>0</v>
      </c>
      <c r="L2245" s="1028">
        <f>'[1]2018+'!L2235</f>
        <v>0</v>
      </c>
      <c r="M2245" s="1024">
        <f>'[1]2018+'!M2235</f>
        <v>0</v>
      </c>
      <c r="N2245" s="2165" t="str">
        <f>'[1]2018+'!N2235</f>
        <v/>
      </c>
      <c r="O2245" s="2166"/>
      <c r="P2245" s="2167" t="str">
        <f>'[1]2018+'!P2235</f>
        <v/>
      </c>
      <c r="Q2245" s="2168" t="str">
        <f>'[1]2018+'!Q2235</f>
        <v>-</v>
      </c>
      <c r="R2245" s="2169" t="str">
        <f>'[1]2018+'!R2235</f>
        <v/>
      </c>
      <c r="S2245" s="5" t="str">
        <f>'[1]2018+'!S2235</f>
        <v/>
      </c>
      <c r="T2245" s="1734">
        <f>'[1]2018+'!T2235</f>
        <v>27.814761150037803</v>
      </c>
      <c r="U2245" s="1734">
        <f>'[1]2018+'!U2235</f>
        <v>18.305789562575239</v>
      </c>
      <c r="V2245" s="1734">
        <f>'[1]2018+'!V2235</f>
        <v>-13.698282440210932</v>
      </c>
      <c r="W2245" s="2049">
        <f>'[1]2018+'!W2235</f>
        <v>1.5194515950791283</v>
      </c>
      <c r="X2245" s="2496">
        <f>'[1]2018+'!X2235</f>
        <v>0</v>
      </c>
      <c r="Y2245" s="2216" t="str">
        <f t="shared" si="480"/>
        <v/>
      </c>
      <c r="Z2245" s="1922">
        <f t="shared" si="481"/>
        <v>23.991601174666691</v>
      </c>
      <c r="AA2245" s="1922">
        <f t="shared" si="482"/>
        <v>17.278631390833354</v>
      </c>
      <c r="AB2245" s="1932">
        <f t="shared" si="483"/>
        <v>1.3885128186364746</v>
      </c>
      <c r="AC2245" s="60">
        <v>256</v>
      </c>
      <c r="AD2245" s="2452">
        <v>254</v>
      </c>
    </row>
    <row r="2246" spans="1:30" ht="16" thickBot="1" x14ac:dyDescent="0.25">
      <c r="A2246" s="2500">
        <f>WEEKNUM(C2246,1)</f>
        <v>7</v>
      </c>
      <c r="B2246" s="2501"/>
      <c r="C2246" s="2050">
        <v>45334</v>
      </c>
      <c r="D2246" s="1843">
        <f>'[1]2018+'!D2236</f>
        <v>0</v>
      </c>
      <c r="E2246" s="2486">
        <f>'[1]2018+'!E2236</f>
        <v>0</v>
      </c>
      <c r="F2246" s="2497">
        <f>'[1]2018+'!F2236</f>
        <v>0</v>
      </c>
      <c r="G2246" s="2052">
        <f>'[1]2018+'!G2236</f>
        <v>0</v>
      </c>
      <c r="H2246" s="2062">
        <f>'[1]2018+'!H2236</f>
        <v>8.1999999999999993</v>
      </c>
      <c r="I2246" s="2054">
        <f>'[1]2018+'!I2236</f>
        <v>0</v>
      </c>
      <c r="J2246" s="2055">
        <f>'[1]2018+'!J2236</f>
        <v>0</v>
      </c>
      <c r="K2246" s="2056" t="str">
        <f>'[1]2018+'!K2236</f>
        <v>0</v>
      </c>
      <c r="L2246" s="2057">
        <f>'[1]2018+'!L2236</f>
        <v>0</v>
      </c>
      <c r="M2246" s="2055">
        <f>'[1]2018+'!M2236</f>
        <v>0</v>
      </c>
      <c r="N2246" s="1852" t="str">
        <f>'[1]2018+'!N2236</f>
        <v/>
      </c>
      <c r="O2246" s="2058"/>
      <c r="P2246" s="1854" t="str">
        <f>'[1]2018+'!P2236</f>
        <v/>
      </c>
      <c r="Q2246" s="1855" t="str">
        <f>'[1]2018+'!Q2236</f>
        <v>-</v>
      </c>
      <c r="R2246" s="2059" t="str">
        <f>'[1]2018+'!R2236</f>
        <v/>
      </c>
      <c r="S2246" s="1856" t="str">
        <f>'[1]2018+'!S2236</f>
        <v/>
      </c>
      <c r="T2246" s="1843">
        <f>'[1]2018+'!T2236</f>
        <v>23.841223842889544</v>
      </c>
      <c r="U2246" s="1843">
        <f>'[1]2018+'!U2236</f>
        <v>17.869937430132971</v>
      </c>
      <c r="V2246" s="1843">
        <f>'[1]2018+'!V2236</f>
        <v>-9.5089715874625647</v>
      </c>
      <c r="W2246" s="2042">
        <f>'[1]2018+'!W2236</f>
        <v>1.3341526200694784</v>
      </c>
      <c r="X2246" s="2498">
        <f>'[1]2018+'!X2236</f>
        <v>52</v>
      </c>
      <c r="Y2246" s="2218" t="str">
        <f t="shared" si="480"/>
        <v/>
      </c>
      <c r="Z2246" s="60">
        <f t="shared" si="481"/>
        <v>27.992801006857164</v>
      </c>
      <c r="AA2246" s="60">
        <f t="shared" si="482"/>
        <v>18.105330643432559</v>
      </c>
      <c r="AB2246" s="2012">
        <f t="shared" si="483"/>
        <v>1.5461082461375064</v>
      </c>
      <c r="AC2246" s="2006"/>
      <c r="AD2246" s="2483"/>
    </row>
    <row r="2247" spans="1:30" x14ac:dyDescent="0.2">
      <c r="A2247" s="2170" t="s">
        <v>26</v>
      </c>
      <c r="B2247" s="2219">
        <f>SUM(H2246:H2252)</f>
        <v>41.5</v>
      </c>
      <c r="C2247" s="2060">
        <v>45335</v>
      </c>
      <c r="D2247" s="1989">
        <f>'[1]2018+'!D2237</f>
        <v>0</v>
      </c>
      <c r="E2247" s="2487">
        <f>'[1]2018+'!E2237</f>
        <v>0</v>
      </c>
      <c r="F2247" s="2492" t="str">
        <f>'[1]2018+'!F2237</f>
        <v>Z2.30'</v>
      </c>
      <c r="G2247" s="2061">
        <f>'[1]2018+'!G2237</f>
        <v>0</v>
      </c>
      <c r="H2247" s="2062">
        <f>'[1]2018+'!H2237</f>
        <v>5</v>
      </c>
      <c r="I2247" s="2063">
        <f>'[1]2018+'!I2237</f>
        <v>0</v>
      </c>
      <c r="J2247" s="2064">
        <f>'[1]2018+'!J2237</f>
        <v>0</v>
      </c>
      <c r="K2247" s="2065">
        <f>'[1]2018+'!K2237</f>
        <v>36.125</v>
      </c>
      <c r="L2247" s="2066">
        <f>'[1]2018+'!L2237</f>
        <v>0</v>
      </c>
      <c r="M2247" s="2064">
        <f>'[1]2018+'!M2237</f>
        <v>0</v>
      </c>
      <c r="N2247" s="1919" t="str">
        <f>'[1]2018+'!N2237</f>
        <v/>
      </c>
      <c r="O2247" s="2067"/>
      <c r="P2247" s="2068">
        <f>'[1]2018+'!P2237</f>
        <v>205</v>
      </c>
      <c r="Q2247" s="2069" t="str">
        <f>'[1]2018+'!Q2237</f>
        <v>-</v>
      </c>
      <c r="R2247" s="2070">
        <f>'[1]2018+'!R2237</f>
        <v>224.4</v>
      </c>
      <c r="S2247" s="1991" t="str">
        <f>'[1]2018+'!S2237</f>
        <v/>
      </c>
      <c r="T2247" s="1989">
        <f>'[1]2018+'!T2237</f>
        <v>25.596049008191038</v>
      </c>
      <c r="U2247" s="1989">
        <f>'[1]2018+'!U2237</f>
        <v>18.304581777034567</v>
      </c>
      <c r="V2247" s="1989">
        <f>'[1]2018+'!V2237</f>
        <v>-5.971286412756573</v>
      </c>
      <c r="W2247" s="2071">
        <f>'[1]2018+'!W2237</f>
        <v>1.3983410995111916</v>
      </c>
      <c r="X2247" s="2494">
        <f>'[1]2018+'!X2237</f>
        <v>20</v>
      </c>
      <c r="Y2247" s="1988">
        <f t="shared" si="480"/>
        <v>0.55363321799307963</v>
      </c>
      <c r="Z2247" s="1989">
        <f t="shared" si="481"/>
        <v>26.850972291591855</v>
      </c>
      <c r="AA2247" s="1989">
        <f t="shared" si="482"/>
        <v>18.150441818588927</v>
      </c>
      <c r="AB2247" s="1991">
        <f t="shared" si="483"/>
        <v>1.479356401346231</v>
      </c>
      <c r="AC2247" s="2454"/>
      <c r="AD2247" s="2484"/>
    </row>
    <row r="2248" spans="1:30" x14ac:dyDescent="0.2">
      <c r="A2248" s="2173" t="s">
        <v>9</v>
      </c>
      <c r="B2248" s="2220">
        <f>SUM(K2246:K2252)</f>
        <v>180.625</v>
      </c>
      <c r="C2248" s="2060">
        <v>45336</v>
      </c>
      <c r="D2248" s="1989">
        <f>'[1]2018+'!D2238</f>
        <v>0</v>
      </c>
      <c r="E2248" s="2487">
        <f>'[1]2018+'!E2238</f>
        <v>0</v>
      </c>
      <c r="F2248" s="2492">
        <f>'[1]2018+'!F2238</f>
        <v>0</v>
      </c>
      <c r="G2248" s="2061">
        <f>'[1]2018+'!G2238</f>
        <v>0</v>
      </c>
      <c r="H2248" s="2062">
        <f>'[1]2018+'!H2238</f>
        <v>8.3000000000000007</v>
      </c>
      <c r="I2248" s="2063">
        <f>'[1]2018+'!I2238</f>
        <v>0</v>
      </c>
      <c r="J2248" s="2064">
        <f>'[1]2018+'!J2238</f>
        <v>0</v>
      </c>
      <c r="K2248" s="2065" t="str">
        <f>'[1]2018+'!K2238</f>
        <v>0</v>
      </c>
      <c r="L2248" s="2066">
        <f>'[1]2018+'!L2238</f>
        <v>0</v>
      </c>
      <c r="M2248" s="2064">
        <f>'[1]2018+'!M2238</f>
        <v>0</v>
      </c>
      <c r="N2248" s="1919" t="str">
        <f>'[1]2018+'!N2238</f>
        <v/>
      </c>
      <c r="O2248" s="2067"/>
      <c r="P2248" s="2068" t="str">
        <f>'[1]2018+'!P2238</f>
        <v/>
      </c>
      <c r="Q2248" s="2069" t="str">
        <f>'[1]2018+'!Q2238</f>
        <v>-</v>
      </c>
      <c r="R2248" s="2070" t="str">
        <f>'[1]2018+'!R2238</f>
        <v/>
      </c>
      <c r="S2248" s="1991" t="str">
        <f>'[1]2018+'!S2238</f>
        <v/>
      </c>
      <c r="T2248" s="1989">
        <f>'[1]2018+'!T2238</f>
        <v>21.939470578449463</v>
      </c>
      <c r="U2248" s="1989">
        <f>'[1]2018+'!U2238</f>
        <v>17.868758401390888</v>
      </c>
      <c r="V2248" s="1989">
        <f>'[1]2018+'!V2238</f>
        <v>-7.2914672311564708</v>
      </c>
      <c r="W2248" s="2071">
        <f>'[1]2018+'!W2238</f>
        <v>1.2278116971317781</v>
      </c>
      <c r="X2248" s="2494">
        <f>'[1]2018+'!X2238</f>
        <v>52</v>
      </c>
      <c r="Y2248" s="1988" t="str">
        <f t="shared" si="480"/>
        <v/>
      </c>
      <c r="Z2248" s="1989">
        <f t="shared" si="481"/>
        <v>30.443690535650163</v>
      </c>
      <c r="AA2248" s="1989">
        <f t="shared" si="482"/>
        <v>18.956383680051097</v>
      </c>
      <c r="AB2248" s="1991">
        <f t="shared" si="483"/>
        <v>1.605986197023846</v>
      </c>
      <c r="AC2248" s="2454"/>
      <c r="AD2248" s="2484"/>
    </row>
    <row r="2249" spans="1:30" x14ac:dyDescent="0.2">
      <c r="A2249" s="2173" t="s">
        <v>27</v>
      </c>
      <c r="B2249" s="2221">
        <f>AVERAGE(W2246:W2252)</f>
        <v>1.3411143655735944</v>
      </c>
      <c r="C2249" s="2060">
        <v>45337</v>
      </c>
      <c r="D2249" s="1989">
        <f>'[1]2018+'!D2239</f>
        <v>0</v>
      </c>
      <c r="E2249" s="2487">
        <f>'[1]2018+'!E2239</f>
        <v>0</v>
      </c>
      <c r="F2249" s="2492">
        <f>'[1]2018+'!F2239</f>
        <v>0</v>
      </c>
      <c r="G2249" s="2061">
        <f>'[1]2018+'!G2239</f>
        <v>0</v>
      </c>
      <c r="H2249" s="2062" t="str">
        <f>'[1]2018+'!H2239</f>
        <v/>
      </c>
      <c r="I2249" s="2063" t="str">
        <f>'[1]2018+'!I2239</f>
        <v/>
      </c>
      <c r="J2249" s="2064">
        <f>'[1]2018+'!J2239</f>
        <v>0</v>
      </c>
      <c r="K2249" s="2065" t="str">
        <f>'[1]2018+'!K2239</f>
        <v>0</v>
      </c>
      <c r="L2249" s="2066">
        <f>'[1]2018+'!L2239</f>
        <v>0</v>
      </c>
      <c r="M2249" s="2064">
        <f>'[1]2018+'!M2239</f>
        <v>0</v>
      </c>
      <c r="N2249" s="1919" t="str">
        <f>'[1]2018+'!N2239</f>
        <v/>
      </c>
      <c r="O2249" s="2067"/>
      <c r="P2249" s="2068" t="str">
        <f>'[1]2018+'!P2239</f>
        <v/>
      </c>
      <c r="Q2249" s="2069" t="str">
        <f>'[1]2018+'!Q2239</f>
        <v>-</v>
      </c>
      <c r="R2249" s="2070" t="str">
        <f>'[1]2018+'!R2239</f>
        <v/>
      </c>
      <c r="S2249" s="1991" t="str">
        <f>'[1]2018+'!S2239</f>
        <v/>
      </c>
      <c r="T2249" s="1989">
        <f>'[1]2018+'!T2239</f>
        <v>18.805260495813826</v>
      </c>
      <c r="U2249" s="1989">
        <f>'[1]2018+'!U2239</f>
        <v>17.443311772786345</v>
      </c>
      <c r="V2249" s="1989">
        <f>'[1]2018+'!V2239</f>
        <v>-4.0707121770585744</v>
      </c>
      <c r="W2249" s="2071">
        <f>'[1]2018+'!W2239</f>
        <v>1.0780785633352197</v>
      </c>
      <c r="X2249" s="2494">
        <f>'[1]2018+'!X2239</f>
        <v>0</v>
      </c>
      <c r="Y2249" s="1988" t="str">
        <f t="shared" si="480"/>
        <v/>
      </c>
      <c r="Z2249" s="1989">
        <f t="shared" si="481"/>
        <v>26.09459188770014</v>
      </c>
      <c r="AA2249" s="1989">
        <f t="shared" si="482"/>
        <v>18.505041211478453</v>
      </c>
      <c r="AB2249" s="1991">
        <f t="shared" si="483"/>
        <v>1.4101342217770356</v>
      </c>
      <c r="AC2249" s="2454"/>
      <c r="AD2249" s="2484"/>
    </row>
    <row r="2250" spans="1:30" x14ac:dyDescent="0.2">
      <c r="A2250" s="2173" t="s">
        <v>336</v>
      </c>
      <c r="B2250" s="2222" t="str">
        <f>IFERROR(AVERAGE(N2246:N2252),"")</f>
        <v/>
      </c>
      <c r="C2250" s="2060">
        <v>45338</v>
      </c>
      <c r="D2250" s="1989">
        <f>'[1]2018+'!D2240</f>
        <v>0</v>
      </c>
      <c r="E2250" s="2487">
        <f>'[1]2018+'!E2240</f>
        <v>0</v>
      </c>
      <c r="F2250" s="2492" t="str">
        <f>'[1]2018+'!F2240</f>
        <v>Z2.30'</v>
      </c>
      <c r="G2250" s="2061">
        <f>'[1]2018+'!G2240</f>
        <v>0</v>
      </c>
      <c r="H2250" s="2062">
        <f>'[1]2018+'!H2240</f>
        <v>5</v>
      </c>
      <c r="I2250" s="2063">
        <f>'[1]2018+'!I2240</f>
        <v>0</v>
      </c>
      <c r="J2250" s="2064">
        <f>'[1]2018+'!J2240</f>
        <v>0</v>
      </c>
      <c r="K2250" s="2065">
        <f>'[1]2018+'!K2240</f>
        <v>36.125</v>
      </c>
      <c r="L2250" s="2066">
        <f>'[1]2018+'!L2240</f>
        <v>0</v>
      </c>
      <c r="M2250" s="2064">
        <f>'[1]2018+'!M2240</f>
        <v>0</v>
      </c>
      <c r="N2250" s="1919" t="str">
        <f>'[1]2018+'!N2240</f>
        <v/>
      </c>
      <c r="O2250" s="2067"/>
      <c r="P2250" s="2068">
        <f>'[1]2018+'!P2240</f>
        <v>205</v>
      </c>
      <c r="Q2250" s="2069" t="str">
        <f>'[1]2018+'!Q2240</f>
        <v>-</v>
      </c>
      <c r="R2250" s="2070">
        <f>'[1]2018+'!R2240</f>
        <v>224.4</v>
      </c>
      <c r="S2250" s="1991" t="str">
        <f>'[1]2018+'!S2240</f>
        <v/>
      </c>
      <c r="T2250" s="1989">
        <f>'[1]2018+'!T2240</f>
        <v>21.279508996411852</v>
      </c>
      <c r="U2250" s="1989">
        <f>'[1]2018+'!U2240</f>
        <v>17.888113873434289</v>
      </c>
      <c r="V2250" s="1989">
        <f>'[1]2018+'!V2240</f>
        <v>-1.3619487230274814</v>
      </c>
      <c r="W2250" s="2071">
        <f>'[1]2018+'!W2240</f>
        <v>1.1895893075688733</v>
      </c>
      <c r="X2250" s="2494">
        <f>'[1]2018+'!X2240</f>
        <v>23</v>
      </c>
      <c r="Y2250" s="1988">
        <f t="shared" si="480"/>
        <v>0.63667820069204151</v>
      </c>
      <c r="Z2250" s="1989">
        <f t="shared" si="481"/>
        <v>25.652507332314407</v>
      </c>
      <c r="AA2250" s="1989">
        <f t="shared" si="482"/>
        <v>18.612064039776584</v>
      </c>
      <c r="AB2250" s="1991">
        <f t="shared" si="483"/>
        <v>1.3782731070283989</v>
      </c>
      <c r="AC2250" s="2454"/>
      <c r="AD2250" s="2484"/>
    </row>
    <row r="2251" spans="1:30" x14ac:dyDescent="0.2">
      <c r="A2251" s="2173" t="s">
        <v>337</v>
      </c>
      <c r="B2251" s="2221" t="str">
        <f>IFERROR(AVERAGE(S2246:S2252),"")</f>
        <v/>
      </c>
      <c r="C2251" s="2060">
        <v>45339</v>
      </c>
      <c r="D2251" s="1989">
        <f>'[1]2018+'!D2241</f>
        <v>0</v>
      </c>
      <c r="E2251" s="2487">
        <f>'[1]2018+'!E2241</f>
        <v>0</v>
      </c>
      <c r="F2251" s="2492" t="str">
        <f>'[1]2018+'!F2241</f>
        <v>Z2.90'</v>
      </c>
      <c r="G2251" s="2061">
        <f>'[1]2018+'!G2241</f>
        <v>0</v>
      </c>
      <c r="H2251" s="2062">
        <f>'[1]2018+'!H2241</f>
        <v>15</v>
      </c>
      <c r="I2251" s="2063">
        <f>'[1]2018+'!I2241</f>
        <v>0</v>
      </c>
      <c r="J2251" s="2064">
        <f>'[1]2018+'!J2241</f>
        <v>0</v>
      </c>
      <c r="K2251" s="2065">
        <f>'[1]2018+'!K2241</f>
        <v>108.375</v>
      </c>
      <c r="L2251" s="2066">
        <f>'[1]2018+'!L2241</f>
        <v>0</v>
      </c>
      <c r="M2251" s="2064">
        <f>'[1]2018+'!M2241</f>
        <v>0</v>
      </c>
      <c r="N2251" s="1919" t="str">
        <f>'[1]2018+'!N2241</f>
        <v/>
      </c>
      <c r="O2251" s="2067"/>
      <c r="P2251" s="2068">
        <f>'[1]2018+'!P2241</f>
        <v>205</v>
      </c>
      <c r="Q2251" s="2069" t="str">
        <f>'[1]2018+'!Q2241</f>
        <v>-</v>
      </c>
      <c r="R2251" s="2070">
        <f>'[1]2018+'!R2241</f>
        <v>224.4</v>
      </c>
      <c r="S2251" s="1991" t="str">
        <f>'[1]2018+'!S2241</f>
        <v/>
      </c>
      <c r="T2251" s="1989">
        <f>'[1]2018+'!T2241</f>
        <v>33.721721996924444</v>
      </c>
      <c r="U2251" s="1989">
        <f>'[1]2018+'!U2241</f>
        <v>20.042563543114426</v>
      </c>
      <c r="V2251" s="1989">
        <f>'[1]2018+'!V2241</f>
        <v>-3.3913951229775634</v>
      </c>
      <c r="W2251" s="2071">
        <f>'[1]2018+'!W2241</f>
        <v>1.6825054302252398</v>
      </c>
      <c r="X2251" s="2494">
        <f>'[1]2018+'!X2241</f>
        <v>73</v>
      </c>
      <c r="Y2251" s="1988">
        <f t="shared" si="480"/>
        <v>0.67358708189158012</v>
      </c>
      <c r="Z2251" s="1989">
        <f t="shared" si="481"/>
        <v>32.41643485626949</v>
      </c>
      <c r="AA2251" s="1989">
        <f t="shared" si="482"/>
        <v>19.907014895972381</v>
      </c>
      <c r="AB2251" s="1991">
        <f t="shared" si="483"/>
        <v>1.6283925553714251</v>
      </c>
      <c r="AC2251" s="2454"/>
      <c r="AD2251" s="2484"/>
    </row>
    <row r="2252" spans="1:30" ht="16" thickBot="1" x14ac:dyDescent="0.25">
      <c r="A2252" s="2177" t="s">
        <v>11</v>
      </c>
      <c r="B2252" s="2178">
        <f>IFERROR(SUM(M2246:M2252),"")</f>
        <v>0</v>
      </c>
      <c r="C2252" s="2160">
        <v>45340</v>
      </c>
      <c r="D2252" s="1734">
        <f>'[1]2018+'!D2242</f>
        <v>0</v>
      </c>
      <c r="E2252" s="2488">
        <f>'[1]2018+'!E2242</f>
        <v>0</v>
      </c>
      <c r="F2252" s="2495">
        <f>'[1]2018+'!F2242</f>
        <v>0</v>
      </c>
      <c r="G2252" s="2161">
        <f>'[1]2018+'!G2242</f>
        <v>0</v>
      </c>
      <c r="H2252" s="2162" t="str">
        <f>'[1]2018+'!H2242</f>
        <v/>
      </c>
      <c r="I2252" s="2163" t="str">
        <f>'[1]2018+'!I2242</f>
        <v/>
      </c>
      <c r="J2252" s="1024">
        <f>'[1]2018+'!J2242</f>
        <v>0</v>
      </c>
      <c r="K2252" s="2164" t="str">
        <f>'[1]2018+'!K2242</f>
        <v>0</v>
      </c>
      <c r="L2252" s="1028">
        <f>'[1]2018+'!L2242</f>
        <v>0</v>
      </c>
      <c r="M2252" s="1024">
        <f>'[1]2018+'!M2242</f>
        <v>0</v>
      </c>
      <c r="N2252" s="2165" t="str">
        <f>'[1]2018+'!N2242</f>
        <v/>
      </c>
      <c r="O2252" s="2166"/>
      <c r="P2252" s="2167" t="str">
        <f>'[1]2018+'!P2242</f>
        <v/>
      </c>
      <c r="Q2252" s="2168" t="str">
        <f>'[1]2018+'!Q2242</f>
        <v>-</v>
      </c>
      <c r="R2252" s="2169" t="str">
        <f>'[1]2018+'!R2242</f>
        <v/>
      </c>
      <c r="S2252" s="5" t="str">
        <f>'[1]2018+'!S2242</f>
        <v/>
      </c>
      <c r="T2252" s="1734">
        <f>'[1]2018+'!T2242</f>
        <v>28.904333140220952</v>
      </c>
      <c r="U2252" s="1734">
        <f>'[1]2018+'!U2242</f>
        <v>19.56535964923075</v>
      </c>
      <c r="V2252" s="1734">
        <f>'[1]2018+'!V2242</f>
        <v>-13.679158453810018</v>
      </c>
      <c r="W2252" s="2049">
        <f>'[1]2018+'!W2242</f>
        <v>1.4773218411733813</v>
      </c>
      <c r="X2252" s="2499">
        <f>'[1]2018+'!X2242</f>
        <v>0</v>
      </c>
      <c r="Y2252" s="2212" t="str">
        <f t="shared" si="480"/>
        <v/>
      </c>
      <c r="Z2252" s="1999">
        <f t="shared" si="481"/>
        <v>27.785515591088135</v>
      </c>
      <c r="AA2252" s="1999">
        <f t="shared" si="482"/>
        <v>19.433038350830181</v>
      </c>
      <c r="AB2252" s="2085">
        <f t="shared" si="483"/>
        <v>1.4298080973993001</v>
      </c>
      <c r="AC2252" s="1922"/>
      <c r="AD2252" s="2242"/>
    </row>
    <row r="2253" spans="1:30" ht="16" thickBot="1" x14ac:dyDescent="0.25">
      <c r="A2253" s="2500">
        <f>WEEKNUM(C2253,1)</f>
        <v>8</v>
      </c>
      <c r="B2253" s="2501"/>
      <c r="C2253" s="2050">
        <v>45341</v>
      </c>
      <c r="D2253" s="1843">
        <f>'[1]2018+'!D2243</f>
        <v>0</v>
      </c>
      <c r="E2253" s="2486">
        <f>'[1]2018+'!E2243</f>
        <v>0</v>
      </c>
      <c r="F2253" s="2492">
        <f>'[1]2018+'!F2243</f>
        <v>0</v>
      </c>
      <c r="G2253" s="2052">
        <f>'[1]2018+'!G2243</f>
        <v>0</v>
      </c>
      <c r="H2253" s="2053">
        <f>'[1]2018+'!H2243</f>
        <v>5</v>
      </c>
      <c r="I2253" s="2054">
        <f>'[1]2018+'!I2243</f>
        <v>0</v>
      </c>
      <c r="J2253" s="2055">
        <f>'[1]2018+'!J2243</f>
        <v>0</v>
      </c>
      <c r="K2253" s="2056" t="str">
        <f>'[1]2018+'!K2243</f>
        <v>0</v>
      </c>
      <c r="L2253" s="2057">
        <f>'[1]2018+'!L2243</f>
        <v>0</v>
      </c>
      <c r="M2253" s="2055">
        <f>'[1]2018+'!M2243</f>
        <v>0</v>
      </c>
      <c r="N2253" s="1852" t="str">
        <f>'[1]2018+'!N2243</f>
        <v/>
      </c>
      <c r="O2253" s="2058"/>
      <c r="P2253" s="1854" t="str">
        <f>'[1]2018+'!P2243</f>
        <v/>
      </c>
      <c r="Q2253" s="1855" t="str">
        <f>'[1]2018+'!Q2243</f>
        <v>-</v>
      </c>
      <c r="R2253" s="2059" t="str">
        <f>'[1]2018+'!R2243</f>
        <v/>
      </c>
      <c r="S2253" s="1856" t="str">
        <f>'[1]2018+'!S2243</f>
        <v/>
      </c>
      <c r="T2253" s="1843">
        <f>'[1]2018+'!T2243</f>
        <v>24.775142691617958</v>
      </c>
      <c r="U2253" s="1843">
        <f>'[1]2018+'!U2243</f>
        <v>19.099517752820493</v>
      </c>
      <c r="V2253" s="1843">
        <f>'[1]2018+'!V2243</f>
        <v>-9.3389734909902025</v>
      </c>
      <c r="W2253" s="2042">
        <f>'[1]2018+'!W2243</f>
        <v>1.2971606410302861</v>
      </c>
      <c r="X2253" s="2493">
        <f>'[1]2018+'!X2243</f>
        <v>20</v>
      </c>
      <c r="Y2253" s="2214" t="str">
        <f t="shared" si="480"/>
        <v/>
      </c>
      <c r="Z2253" s="1843">
        <f t="shared" si="481"/>
        <v>26.673299078075544</v>
      </c>
      <c r="AA2253" s="1843">
        <f t="shared" si="482"/>
        <v>19.446537437715175</v>
      </c>
      <c r="AB2253" s="1856">
        <f t="shared" si="483"/>
        <v>1.3716220259522696</v>
      </c>
      <c r="AC2253" s="60"/>
      <c r="AD2253" s="2452"/>
    </row>
    <row r="2254" spans="1:30" x14ac:dyDescent="0.2">
      <c r="A2254" s="2170" t="s">
        <v>26</v>
      </c>
      <c r="B2254" s="2219">
        <f>SUM(H2253:H2259)</f>
        <v>29.6</v>
      </c>
      <c r="C2254" s="2060">
        <v>45342</v>
      </c>
      <c r="D2254" s="1989">
        <f>'[1]2018+'!D2244</f>
        <v>0</v>
      </c>
      <c r="E2254" s="2487">
        <f>'[1]2018+'!E2244</f>
        <v>0</v>
      </c>
      <c r="F2254" s="2492">
        <f>'[1]2018+'!F2244</f>
        <v>0</v>
      </c>
      <c r="G2254" s="2061">
        <f>'[1]2018+'!G2244</f>
        <v>0</v>
      </c>
      <c r="H2254" s="2062">
        <f>'[1]2018+'!H2244</f>
        <v>5</v>
      </c>
      <c r="I2254" s="2063">
        <f>'[1]2018+'!I2244</f>
        <v>0</v>
      </c>
      <c r="J2254" s="2064">
        <f>'[1]2018+'!J2244</f>
        <v>0</v>
      </c>
      <c r="K2254" s="2065" t="str">
        <f>'[1]2018+'!K2244</f>
        <v>0</v>
      </c>
      <c r="L2254" s="2066">
        <f>'[1]2018+'!L2244</f>
        <v>0</v>
      </c>
      <c r="M2254" s="2064">
        <f>'[1]2018+'!M2244</f>
        <v>0</v>
      </c>
      <c r="N2254" s="1919" t="str">
        <f>'[1]2018+'!N2244</f>
        <v/>
      </c>
      <c r="O2254" s="2067"/>
      <c r="P2254" s="2068" t="str">
        <f>'[1]2018+'!P2244</f>
        <v/>
      </c>
      <c r="Q2254" s="2069" t="str">
        <f>'[1]2018+'!Q2244</f>
        <v>-</v>
      </c>
      <c r="R2254" s="2070" t="str">
        <f>'[1]2018+'!R2244</f>
        <v/>
      </c>
      <c r="S2254" s="1991" t="str">
        <f>'[1]2018+'!S2244</f>
        <v/>
      </c>
      <c r="T2254" s="1989">
        <f>'[1]2018+'!T2244</f>
        <v>21.235836592815392</v>
      </c>
      <c r="U2254" s="1989">
        <f>'[1]2018+'!U2244</f>
        <v>18.64476733013429</v>
      </c>
      <c r="V2254" s="1989">
        <f>'[1]2018+'!V2244</f>
        <v>-5.6756249387974655</v>
      </c>
      <c r="W2254" s="2071">
        <f>'[1]2018+'!W2244</f>
        <v>1.1389703189534219</v>
      </c>
      <c r="X2254" s="2494">
        <f>'[1]2018+'!X2244</f>
        <v>23</v>
      </c>
      <c r="Y2254" s="1988" t="str">
        <f t="shared" si="480"/>
        <v/>
      </c>
      <c r="Z2254" s="1989">
        <f t="shared" si="481"/>
        <v>26.148542066921895</v>
      </c>
      <c r="AA2254" s="1989">
        <f t="shared" si="482"/>
        <v>19.531143689198146</v>
      </c>
      <c r="AB2254" s="1991">
        <f t="shared" si="483"/>
        <v>1.3388126411349661</v>
      </c>
      <c r="AC2254" s="1989"/>
      <c r="AD2254" s="2240"/>
    </row>
    <row r="2255" spans="1:30" x14ac:dyDescent="0.2">
      <c r="A2255" s="2173" t="s">
        <v>9</v>
      </c>
      <c r="B2255" s="2220">
        <f>SUM(K2253:K2259)</f>
        <v>0</v>
      </c>
      <c r="C2255" s="2060">
        <v>45343</v>
      </c>
      <c r="D2255" s="1989">
        <f>'[1]2018+'!D2245</f>
        <v>0</v>
      </c>
      <c r="E2255" s="2487">
        <f>'[1]2018+'!E2245</f>
        <v>0</v>
      </c>
      <c r="F2255" s="2492">
        <f>'[1]2018+'!F2245</f>
        <v>0</v>
      </c>
      <c r="G2255" s="2061">
        <f>'[1]2018+'!G2245</f>
        <v>0</v>
      </c>
      <c r="H2255" s="2062">
        <f>'[1]2018+'!H2245</f>
        <v>6.7</v>
      </c>
      <c r="I2255" s="2063">
        <f>'[1]2018+'!I2245</f>
        <v>0</v>
      </c>
      <c r="J2255" s="2064">
        <f>'[1]2018+'!J2245</f>
        <v>0</v>
      </c>
      <c r="K2255" s="2065" t="str">
        <f>'[1]2018+'!K2245</f>
        <v>0</v>
      </c>
      <c r="L2255" s="2066">
        <f>'[1]2018+'!L2245</f>
        <v>0</v>
      </c>
      <c r="M2255" s="2064">
        <f>'[1]2018+'!M2245</f>
        <v>0</v>
      </c>
      <c r="N2255" s="1919" t="str">
        <f>'[1]2018+'!N2245</f>
        <v/>
      </c>
      <c r="O2255" s="2067"/>
      <c r="P2255" s="2068" t="str">
        <f>'[1]2018+'!P2245</f>
        <v/>
      </c>
      <c r="Q2255" s="2069" t="str">
        <f>'[1]2018+'!Q2245</f>
        <v>-</v>
      </c>
      <c r="R2255" s="2070" t="str">
        <f>'[1]2018+'!R2245</f>
        <v/>
      </c>
      <c r="S2255" s="1991" t="str">
        <f>'[1]2018+'!S2245</f>
        <v/>
      </c>
      <c r="T2255" s="1989">
        <f>'[1]2018+'!T2245</f>
        <v>18.202145650984622</v>
      </c>
      <c r="U2255" s="1989">
        <f>'[1]2018+'!U2245</f>
        <v>18.200844298464425</v>
      </c>
      <c r="V2255" s="1989">
        <f>'[1]2018+'!V2245</f>
        <v>-2.5910692626811027</v>
      </c>
      <c r="W2255" s="2071">
        <f>'[1]2018+'!W2245</f>
        <v>1.0000714995688584</v>
      </c>
      <c r="X2255" s="2494">
        <f>'[1]2018+'!X2245</f>
        <v>43</v>
      </c>
      <c r="Y2255" s="1988" t="str">
        <f t="shared" si="480"/>
        <v/>
      </c>
      <c r="Z2255" s="1989">
        <f t="shared" si="481"/>
        <v>28.555893200218765</v>
      </c>
      <c r="AA2255" s="1989">
        <f t="shared" si="482"/>
        <v>20.089925982312476</v>
      </c>
      <c r="AB2255" s="1991">
        <f t="shared" si="483"/>
        <v>1.4214036042422393</v>
      </c>
      <c r="AC2255" s="1989"/>
      <c r="AD2255" s="2240"/>
    </row>
    <row r="2256" spans="1:30" x14ac:dyDescent="0.2">
      <c r="A2256" s="2173" t="s">
        <v>27</v>
      </c>
      <c r="B2256" s="2221">
        <f>AVERAGE(W2253:W2259)</f>
        <v>0.90811041345250931</v>
      </c>
      <c r="C2256" s="2060">
        <v>45344</v>
      </c>
      <c r="D2256" s="1989">
        <f>'[1]2018+'!D2246</f>
        <v>0</v>
      </c>
      <c r="E2256" s="2487">
        <f>'[1]2018+'!E2246</f>
        <v>0</v>
      </c>
      <c r="F2256" s="2492">
        <f>'[1]2018+'!F2246</f>
        <v>0</v>
      </c>
      <c r="G2256" s="2061">
        <f>'[1]2018+'!G2246</f>
        <v>0</v>
      </c>
      <c r="H2256" s="2062" t="str">
        <f>'[1]2018+'!H2246</f>
        <v/>
      </c>
      <c r="I2256" s="2063" t="str">
        <f>'[1]2018+'!I2246</f>
        <v/>
      </c>
      <c r="J2256" s="2064">
        <f>'[1]2018+'!J2246</f>
        <v>0</v>
      </c>
      <c r="K2256" s="2065" t="str">
        <f>'[1]2018+'!K2246</f>
        <v>0</v>
      </c>
      <c r="L2256" s="2066">
        <f>'[1]2018+'!L2246</f>
        <v>0</v>
      </c>
      <c r="M2256" s="2064">
        <f>'[1]2018+'!M2246</f>
        <v>0</v>
      </c>
      <c r="N2256" s="1919" t="str">
        <f>'[1]2018+'!N2246</f>
        <v/>
      </c>
      <c r="O2256" s="2067"/>
      <c r="P2256" s="2068" t="str">
        <f>'[1]2018+'!P2246</f>
        <v/>
      </c>
      <c r="Q2256" s="2069" t="str">
        <f>'[1]2018+'!Q2246</f>
        <v>-</v>
      </c>
      <c r="R2256" s="2070" t="str">
        <f>'[1]2018+'!R2246</f>
        <v/>
      </c>
      <c r="S2256" s="1991" t="str">
        <f>'[1]2018+'!S2246</f>
        <v/>
      </c>
      <c r="T2256" s="1989">
        <f>'[1]2018+'!T2246</f>
        <v>15.60183912941539</v>
      </c>
      <c r="U2256" s="1989">
        <f>'[1]2018+'!U2246</f>
        <v>17.767490862786701</v>
      </c>
      <c r="V2256" s="1989">
        <f>'[1]2018+'!V2246</f>
        <v>-1.3013525201976961E-3</v>
      </c>
      <c r="W2256" s="2071">
        <f>'[1]2018+'!W2246</f>
        <v>0.87811156059704631</v>
      </c>
      <c r="X2256" s="2494">
        <f>'[1]2018+'!X2246</f>
        <v>0</v>
      </c>
      <c r="Y2256" s="1988" t="str">
        <f t="shared" si="480"/>
        <v/>
      </c>
      <c r="Z2256" s="1989">
        <f t="shared" si="481"/>
        <v>24.476479885901799</v>
      </c>
      <c r="AA2256" s="1989">
        <f t="shared" si="482"/>
        <v>19.611594411305035</v>
      </c>
      <c r="AB2256" s="1991">
        <f t="shared" si="483"/>
        <v>1.2480617012858688</v>
      </c>
      <c r="AC2256" s="1989"/>
      <c r="AD2256" s="2240"/>
    </row>
    <row r="2257" spans="1:30" x14ac:dyDescent="0.2">
      <c r="A2257" s="2173" t="s">
        <v>336</v>
      </c>
      <c r="B2257" s="2222" t="str">
        <f>IFERROR(AVERAGE(N2253:N2259),"")</f>
        <v/>
      </c>
      <c r="C2257" s="2060">
        <v>45345</v>
      </c>
      <c r="D2257" s="1989">
        <f>'[1]2018+'!D2247</f>
        <v>0</v>
      </c>
      <c r="E2257" s="2487">
        <f>'[1]2018+'!E2247</f>
        <v>0</v>
      </c>
      <c r="F2257" s="2492">
        <f>'[1]2018+'!F2247</f>
        <v>0</v>
      </c>
      <c r="G2257" s="2061">
        <f>'[1]2018+'!G2247</f>
        <v>0</v>
      </c>
      <c r="H2257" s="2062">
        <f>'[1]2018+'!H2247</f>
        <v>5</v>
      </c>
      <c r="I2257" s="2063">
        <f>'[1]2018+'!I2247</f>
        <v>0</v>
      </c>
      <c r="J2257" s="2064">
        <f>'[1]2018+'!J2247</f>
        <v>0</v>
      </c>
      <c r="K2257" s="2065" t="str">
        <f>'[1]2018+'!K2247</f>
        <v>0</v>
      </c>
      <c r="L2257" s="2066">
        <f>'[1]2018+'!L2247</f>
        <v>0</v>
      </c>
      <c r="M2257" s="2064">
        <f>'[1]2018+'!M2247</f>
        <v>0</v>
      </c>
      <c r="N2257" s="1919" t="str">
        <f>'[1]2018+'!N2247</f>
        <v/>
      </c>
      <c r="O2257" s="2067"/>
      <c r="P2257" s="2068" t="str">
        <f>'[1]2018+'!P2247</f>
        <v/>
      </c>
      <c r="Q2257" s="2069" t="str">
        <f>'[1]2018+'!Q2247</f>
        <v>-</v>
      </c>
      <c r="R2257" s="2070" t="str">
        <f>'[1]2018+'!R2247</f>
        <v/>
      </c>
      <c r="S2257" s="1991" t="str">
        <f>'[1]2018+'!S2247</f>
        <v/>
      </c>
      <c r="T2257" s="1989">
        <f>'[1]2018+'!T2247</f>
        <v>13.373004968070335</v>
      </c>
      <c r="U2257" s="1989">
        <f>'[1]2018+'!U2247</f>
        <v>17.344455366053683</v>
      </c>
      <c r="V2257" s="1989">
        <f>'[1]2018+'!V2247</f>
        <v>2.1656517333713108</v>
      </c>
      <c r="W2257" s="2071">
        <f>'[1]2018+'!W2247</f>
        <v>0.77102478491447968</v>
      </c>
      <c r="X2257" s="2494">
        <f>'[1]2018+'!X2247</f>
        <v>23</v>
      </c>
      <c r="Y2257" s="1988" t="str">
        <f t="shared" si="480"/>
        <v/>
      </c>
      <c r="Z2257" s="1989">
        <f t="shared" si="481"/>
        <v>24.265554187915829</v>
      </c>
      <c r="AA2257" s="1989">
        <f t="shared" si="482"/>
        <v>19.69227073484539</v>
      </c>
      <c r="AB2257" s="1991">
        <f t="shared" si="483"/>
        <v>1.2322374862020373</v>
      </c>
      <c r="AC2257" s="1989"/>
      <c r="AD2257" s="2240"/>
    </row>
    <row r="2258" spans="1:30" x14ac:dyDescent="0.2">
      <c r="A2258" s="2173" t="s">
        <v>337</v>
      </c>
      <c r="B2258" s="2221" t="str">
        <f>IFERROR(AVERAGE(S2253:S2259),"")</f>
        <v/>
      </c>
      <c r="C2258" s="2060">
        <v>45346</v>
      </c>
      <c r="D2258" s="1989">
        <f>'[1]2018+'!D2248</f>
        <v>0</v>
      </c>
      <c r="E2258" s="2487">
        <f>'[1]2018+'!E2248</f>
        <v>0</v>
      </c>
      <c r="F2258" s="2492">
        <f>'[1]2018+'!F2248</f>
        <v>0</v>
      </c>
      <c r="G2258" s="2061">
        <f>'[1]2018+'!G2248</f>
        <v>0</v>
      </c>
      <c r="H2258" s="2062">
        <f>'[1]2018+'!H2248</f>
        <v>7.9</v>
      </c>
      <c r="I2258" s="2063">
        <f>'[1]2018+'!I2248</f>
        <v>0</v>
      </c>
      <c r="J2258" s="2064">
        <f>'[1]2018+'!J2248</f>
        <v>0</v>
      </c>
      <c r="K2258" s="2065" t="str">
        <f>'[1]2018+'!K2248</f>
        <v>0</v>
      </c>
      <c r="L2258" s="2066">
        <f>'[1]2018+'!L2248</f>
        <v>0</v>
      </c>
      <c r="M2258" s="2064">
        <f>'[1]2018+'!M2248</f>
        <v>0</v>
      </c>
      <c r="N2258" s="1919" t="str">
        <f>'[1]2018+'!N2248</f>
        <v/>
      </c>
      <c r="O2258" s="2067"/>
      <c r="P2258" s="2068" t="str">
        <f>'[1]2018+'!P2248</f>
        <v/>
      </c>
      <c r="Q2258" s="2069" t="str">
        <f>'[1]2018+'!Q2248</f>
        <v>-</v>
      </c>
      <c r="R2258" s="2070" t="str">
        <f>'[1]2018+'!R2248</f>
        <v/>
      </c>
      <c r="S2258" s="1991" t="str">
        <f>'[1]2018+'!S2248</f>
        <v/>
      </c>
      <c r="T2258" s="1989">
        <f>'[1]2018+'!T2248</f>
        <v>11.462575686917431</v>
      </c>
      <c r="U2258" s="1989">
        <f>'[1]2018+'!U2248</f>
        <v>16.931492143052406</v>
      </c>
      <c r="V2258" s="1989">
        <f>'[1]2018+'!V2248</f>
        <v>3.9714503979833484</v>
      </c>
      <c r="W2258" s="2071">
        <f>'[1]2018+'!W2248</f>
        <v>0.67699737212003097</v>
      </c>
      <c r="X2258" s="2494">
        <f>'[1]2018+'!X2248</f>
        <v>51</v>
      </c>
      <c r="Y2258" s="1988" t="str">
        <f t="shared" si="480"/>
        <v/>
      </c>
      <c r="Z2258" s="1989">
        <f t="shared" si="481"/>
        <v>28.08476073249928</v>
      </c>
      <c r="AA2258" s="1989">
        <f t="shared" si="482"/>
        <v>20.437692860206216</v>
      </c>
      <c r="AB2258" s="1991">
        <f t="shared" si="483"/>
        <v>1.3741649277439971</v>
      </c>
      <c r="AC2258" s="1989"/>
      <c r="AD2258" s="2240"/>
    </row>
    <row r="2259" spans="1:30" ht="16" thickBot="1" x14ac:dyDescent="0.25">
      <c r="A2259" s="2177" t="s">
        <v>11</v>
      </c>
      <c r="B2259" s="2178">
        <f>IFERROR(SUM(M2253:M2259),"")</f>
        <v>0</v>
      </c>
      <c r="C2259" s="2160">
        <v>45347</v>
      </c>
      <c r="D2259" s="1734">
        <f>'[1]2018+'!D2249</f>
        <v>0</v>
      </c>
      <c r="E2259" s="2488">
        <f>'[1]2018+'!E2249</f>
        <v>0</v>
      </c>
      <c r="F2259" s="2495">
        <f>'[1]2018+'!F2249</f>
        <v>0</v>
      </c>
      <c r="G2259" s="2161">
        <f>'[1]2018+'!G2249</f>
        <v>0</v>
      </c>
      <c r="H2259" s="2162" t="str">
        <f>'[1]2018+'!H2249</f>
        <v/>
      </c>
      <c r="I2259" s="2163" t="str">
        <f>'[1]2018+'!I2249</f>
        <v/>
      </c>
      <c r="J2259" s="1024">
        <f>'[1]2018+'!J2249</f>
        <v>0</v>
      </c>
      <c r="K2259" s="2164" t="str">
        <f>'[1]2018+'!K2249</f>
        <v>0</v>
      </c>
      <c r="L2259" s="1028">
        <f>'[1]2018+'!L2249</f>
        <v>0</v>
      </c>
      <c r="M2259" s="1024">
        <f>'[1]2018+'!M2249</f>
        <v>0</v>
      </c>
      <c r="N2259" s="2165" t="str">
        <f>'[1]2018+'!N2249</f>
        <v/>
      </c>
      <c r="O2259" s="2166"/>
      <c r="P2259" s="2167" t="str">
        <f>'[1]2018+'!P2249</f>
        <v/>
      </c>
      <c r="Q2259" s="2168" t="str">
        <f>'[1]2018+'!Q2249</f>
        <v>-</v>
      </c>
      <c r="R2259" s="2169" t="str">
        <f>'[1]2018+'!R2249</f>
        <v/>
      </c>
      <c r="S2259" s="5" t="str">
        <f>'[1]2018+'!S2249</f>
        <v/>
      </c>
      <c r="T2259" s="1734">
        <f>'[1]2018+'!T2249</f>
        <v>9.8250648745006544</v>
      </c>
      <c r="U2259" s="1734">
        <f>'[1]2018+'!U2249</f>
        <v>16.528361377741636</v>
      </c>
      <c r="V2259" s="1734">
        <f>'[1]2018+'!V2249</f>
        <v>5.4689164561349752</v>
      </c>
      <c r="W2259" s="2049">
        <f>'[1]2018+'!W2249</f>
        <v>0.5944367169834418</v>
      </c>
      <c r="X2259" s="2496">
        <f>'[1]2018+'!X2249</f>
        <v>0</v>
      </c>
      <c r="Y2259" s="2216" t="str">
        <f t="shared" si="480"/>
        <v/>
      </c>
      <c r="Z2259" s="1922">
        <f t="shared" si="481"/>
        <v>24.072652056427955</v>
      </c>
      <c r="AA2259" s="1922">
        <f t="shared" si="482"/>
        <v>19.951081125439401</v>
      </c>
      <c r="AB2259" s="1932">
        <f t="shared" si="483"/>
        <v>1.2065838389947292</v>
      </c>
      <c r="AC2259" s="1989"/>
      <c r="AD2259" s="2240"/>
    </row>
    <row r="2260" spans="1:30" ht="16" thickBot="1" x14ac:dyDescent="0.25">
      <c r="A2260" s="2500">
        <f>WEEKNUM(C2260,1)</f>
        <v>9</v>
      </c>
      <c r="B2260" s="2501"/>
      <c r="C2260" s="2050">
        <v>45348</v>
      </c>
      <c r="D2260" s="1843">
        <f>'[1]2018+'!D2250</f>
        <v>0</v>
      </c>
      <c r="E2260" s="2486">
        <f>'[1]2018+'!E2250</f>
        <v>0</v>
      </c>
      <c r="F2260" s="2497">
        <f>'[1]2018+'!F2250</f>
        <v>0</v>
      </c>
      <c r="G2260" s="2052">
        <f>'[1]2018+'!G2250</f>
        <v>0</v>
      </c>
      <c r="H2260" s="2062">
        <f>'[1]2018+'!H2250</f>
        <v>8.6999999999999993</v>
      </c>
      <c r="I2260" s="2054">
        <f>'[1]2018+'!I2250</f>
        <v>0</v>
      </c>
      <c r="J2260" s="2055">
        <f>'[1]2018+'!J2250</f>
        <v>0</v>
      </c>
      <c r="K2260" s="2056" t="str">
        <f>'[1]2018+'!K2250</f>
        <v>0</v>
      </c>
      <c r="L2260" s="2057">
        <f>'[1]2018+'!L2250</f>
        <v>0</v>
      </c>
      <c r="M2260" s="2055">
        <f>'[1]2018+'!M2250</f>
        <v>0</v>
      </c>
      <c r="N2260" s="1852" t="str">
        <f>'[1]2018+'!N2250</f>
        <v/>
      </c>
      <c r="O2260" s="2058"/>
      <c r="P2260" s="1854" t="str">
        <f>'[1]2018+'!P2250</f>
        <v/>
      </c>
      <c r="Q2260" s="1855" t="str">
        <f>'[1]2018+'!Q2250</f>
        <v>-</v>
      </c>
      <c r="R2260" s="2059" t="str">
        <f>'[1]2018+'!R2250</f>
        <v/>
      </c>
      <c r="S2260" s="1856" t="str">
        <f>'[1]2018+'!S2250</f>
        <v/>
      </c>
      <c r="T2260" s="1843">
        <f>'[1]2018+'!T2250</f>
        <v>8.4214841781434178</v>
      </c>
      <c r="U2260" s="1843">
        <f>'[1]2018+'!U2250</f>
        <v>16.134828963985882</v>
      </c>
      <c r="V2260" s="1843">
        <f>'[1]2018+'!V2250</f>
        <v>6.7032965032409813</v>
      </c>
      <c r="W2260" s="2042">
        <f>'[1]2018+'!W2250</f>
        <v>0.52194443442448546</v>
      </c>
      <c r="X2260" s="2498">
        <f>'[1]2018+'!X2250</f>
        <v>57</v>
      </c>
      <c r="Y2260" s="2218" t="str">
        <f t="shared" si="480"/>
        <v/>
      </c>
      <c r="Z2260" s="60">
        <f t="shared" si="481"/>
        <v>28.776558905509674</v>
      </c>
      <c r="AA2260" s="60">
        <f t="shared" si="482"/>
        <v>20.833198241500369</v>
      </c>
      <c r="AB2260" s="2012">
        <f t="shared" si="483"/>
        <v>1.3812837842720609</v>
      </c>
      <c r="AC2260" s="1989"/>
      <c r="AD2260" s="2240"/>
    </row>
    <row r="2261" spans="1:30" x14ac:dyDescent="0.2">
      <c r="A2261" s="2170" t="s">
        <v>26</v>
      </c>
      <c r="B2261" s="2219">
        <f>SUM(H2260:H2266)</f>
        <v>43.8</v>
      </c>
      <c r="C2261" s="2060">
        <v>45349</v>
      </c>
      <c r="D2261" s="1989">
        <f>'[1]2018+'!D2251</f>
        <v>0</v>
      </c>
      <c r="E2261" s="2487">
        <f>'[1]2018+'!E2251</f>
        <v>0</v>
      </c>
      <c r="F2261" s="2492">
        <f>'[1]2018+'!F2251</f>
        <v>0</v>
      </c>
      <c r="G2261" s="2061">
        <f>'[1]2018+'!G2251</f>
        <v>0</v>
      </c>
      <c r="H2261" s="2062">
        <f>'[1]2018+'!H2251</f>
        <v>5</v>
      </c>
      <c r="I2261" s="2063">
        <f>'[1]2018+'!I2251</f>
        <v>0</v>
      </c>
      <c r="J2261" s="2064">
        <f>'[1]2018+'!J2251</f>
        <v>0</v>
      </c>
      <c r="K2261" s="2065" t="str">
        <f>'[1]2018+'!K2251</f>
        <v>0</v>
      </c>
      <c r="L2261" s="2066">
        <f>'[1]2018+'!L2251</f>
        <v>0</v>
      </c>
      <c r="M2261" s="2064">
        <f>'[1]2018+'!M2251</f>
        <v>0</v>
      </c>
      <c r="N2261" s="1919" t="str">
        <f>'[1]2018+'!N2251</f>
        <v/>
      </c>
      <c r="O2261" s="2067"/>
      <c r="P2261" s="2068" t="str">
        <f>'[1]2018+'!P2251</f>
        <v/>
      </c>
      <c r="Q2261" s="2069" t="str">
        <f>'[1]2018+'!Q2251</f>
        <v>-</v>
      </c>
      <c r="R2261" s="2070" t="str">
        <f>'[1]2018+'!R2251</f>
        <v/>
      </c>
      <c r="S2261" s="1991" t="str">
        <f>'[1]2018+'!S2251</f>
        <v/>
      </c>
      <c r="T2261" s="1989">
        <f>'[1]2018+'!T2251</f>
        <v>7.2184150098372157</v>
      </c>
      <c r="U2261" s="1989">
        <f>'[1]2018+'!U2251</f>
        <v>15.750666369605266</v>
      </c>
      <c r="V2261" s="1989">
        <f>'[1]2018+'!V2251</f>
        <v>7.7133447858424642</v>
      </c>
      <c r="W2261" s="2071">
        <f>'[1]2018+'!W2251</f>
        <v>0.45829267412881652</v>
      </c>
      <c r="X2261" s="2494">
        <f>'[1]2018+'!X2251</f>
        <v>20</v>
      </c>
      <c r="Y2261" s="1988" t="str">
        <f t="shared" si="480"/>
        <v/>
      </c>
      <c r="Z2261" s="1989">
        <f t="shared" si="481"/>
        <v>27.522764776151149</v>
      </c>
      <c r="AA2261" s="1989">
        <f t="shared" si="482"/>
        <v>20.813360188131313</v>
      </c>
      <c r="AB2261" s="1991">
        <f t="shared" si="483"/>
        <v>1.3223604707444516</v>
      </c>
      <c r="AC2261" s="1989"/>
      <c r="AD2261" s="2240"/>
    </row>
    <row r="2262" spans="1:30" x14ac:dyDescent="0.2">
      <c r="A2262" s="2173" t="s">
        <v>9</v>
      </c>
      <c r="B2262" s="2220">
        <f>SUM(K2260:K2266)</f>
        <v>0</v>
      </c>
      <c r="C2262" s="2060">
        <v>45350</v>
      </c>
      <c r="D2262" s="1989">
        <f>'[1]2018+'!D2252</f>
        <v>0</v>
      </c>
      <c r="E2262" s="2487">
        <f>'[1]2018+'!E2252</f>
        <v>0</v>
      </c>
      <c r="F2262" s="2492">
        <f>'[1]2018+'!F2252</f>
        <v>0</v>
      </c>
      <c r="G2262" s="2061">
        <f>'[1]2018+'!G2252</f>
        <v>0</v>
      </c>
      <c r="H2262" s="2062">
        <f>'[1]2018+'!H2252</f>
        <v>9.3000000000000007</v>
      </c>
      <c r="I2262" s="2063">
        <f>'[1]2018+'!I2252</f>
        <v>0</v>
      </c>
      <c r="J2262" s="2064">
        <f>'[1]2018+'!J2252</f>
        <v>0</v>
      </c>
      <c r="K2262" s="2065" t="str">
        <f>'[1]2018+'!K2252</f>
        <v>0</v>
      </c>
      <c r="L2262" s="2066">
        <f>'[1]2018+'!L2252</f>
        <v>0</v>
      </c>
      <c r="M2262" s="2064">
        <f>'[1]2018+'!M2252</f>
        <v>0</v>
      </c>
      <c r="N2262" s="1919" t="str">
        <f>'[1]2018+'!N2252</f>
        <v/>
      </c>
      <c r="O2262" s="2067"/>
      <c r="P2262" s="2068" t="str">
        <f>'[1]2018+'!P2252</f>
        <v/>
      </c>
      <c r="Q2262" s="2069" t="str">
        <f>'[1]2018+'!Q2252</f>
        <v>-</v>
      </c>
      <c r="R2262" s="2070" t="str">
        <f>'[1]2018+'!R2252</f>
        <v/>
      </c>
      <c r="S2262" s="1991" t="str">
        <f>'[1]2018+'!S2252</f>
        <v/>
      </c>
      <c r="T2262" s="1989">
        <f>'[1]2018+'!T2252</f>
        <v>6.1872128655747565</v>
      </c>
      <c r="U2262" s="1989">
        <f>'[1]2018+'!U2252</f>
        <v>15.375650503662284</v>
      </c>
      <c r="V2262" s="1989">
        <f>'[1]2018+'!V2252</f>
        <v>8.5322513597680505</v>
      </c>
      <c r="W2262" s="2071">
        <f>'[1]2018+'!W2252</f>
        <v>0.40240332362530229</v>
      </c>
      <c r="X2262" s="2494">
        <f>'[1]2018+'!X2252</f>
        <v>55</v>
      </c>
      <c r="Y2262" s="1988" t="str">
        <f t="shared" si="480"/>
        <v/>
      </c>
      <c r="Z2262" s="1989">
        <f t="shared" si="481"/>
        <v>31.448084093843843</v>
      </c>
      <c r="AA2262" s="1989">
        <f t="shared" si="482"/>
        <v>21.627327802699615</v>
      </c>
      <c r="AB2262" s="1991">
        <f t="shared" si="483"/>
        <v>1.4540901391395362</v>
      </c>
      <c r="AC2262" s="1989"/>
      <c r="AD2262" s="2240"/>
    </row>
    <row r="2263" spans="1:30" x14ac:dyDescent="0.2">
      <c r="A2263" s="2173" t="s">
        <v>27</v>
      </c>
      <c r="B2263" s="2221">
        <f>AVERAGE(W2260:W2266)</f>
        <v>0.36540052261220979</v>
      </c>
      <c r="C2263" s="2060">
        <v>45351</v>
      </c>
      <c r="D2263" s="1989">
        <f>'[1]2018+'!D2253</f>
        <v>0</v>
      </c>
      <c r="E2263" s="2487">
        <f>'[1]2018+'!E2253</f>
        <v>0</v>
      </c>
      <c r="F2263" s="2492">
        <f>'[1]2018+'!F2253</f>
        <v>0</v>
      </c>
      <c r="G2263" s="2061">
        <f>'[1]2018+'!G2253</f>
        <v>0</v>
      </c>
      <c r="H2263" s="2062">
        <f>'[1]2018+'!H2253</f>
        <v>0</v>
      </c>
      <c r="I2263" s="2063" t="str">
        <f>'[1]2018+'!I2253</f>
        <v/>
      </c>
      <c r="J2263" s="2064">
        <f>'[1]2018+'!J2253</f>
        <v>0</v>
      </c>
      <c r="K2263" s="2065" t="str">
        <f>'[1]2018+'!K2253</f>
        <v>0</v>
      </c>
      <c r="L2263" s="2066">
        <f>'[1]2018+'!L2253</f>
        <v>0</v>
      </c>
      <c r="M2263" s="2064">
        <f>'[1]2018+'!M2253</f>
        <v>0</v>
      </c>
      <c r="N2263" s="1919" t="str">
        <f>'[1]2018+'!N2253</f>
        <v/>
      </c>
      <c r="O2263" s="2067"/>
      <c r="P2263" s="2068" t="str">
        <f>'[1]2018+'!P2253</f>
        <v/>
      </c>
      <c r="Q2263" s="2069" t="str">
        <f>'[1]2018+'!Q2253</f>
        <v>-</v>
      </c>
      <c r="R2263" s="2070" t="str">
        <f>'[1]2018+'!R2253</f>
        <v/>
      </c>
      <c r="S2263" s="1991" t="str">
        <f>'[1]2018+'!S2253</f>
        <v/>
      </c>
      <c r="T2263" s="1989">
        <f>'[1]2018+'!T2253</f>
        <v>5.3033253133497915</v>
      </c>
      <c r="U2263" s="1989">
        <f>'[1]2018+'!U2253</f>
        <v>15.009563586908421</v>
      </c>
      <c r="V2263" s="1989">
        <f>'[1]2018+'!V2253</f>
        <v>9.1884376380875281</v>
      </c>
      <c r="W2263" s="2071">
        <f>'[1]2018+'!W2253</f>
        <v>0.35332974757343616</v>
      </c>
      <c r="X2263" s="2494">
        <f>'[1]2018+'!X2253</f>
        <v>0</v>
      </c>
      <c r="Y2263" s="1988" t="str">
        <f t="shared" si="480"/>
        <v/>
      </c>
      <c r="Z2263" s="1989">
        <f t="shared" si="481"/>
        <v>26.955500651866153</v>
      </c>
      <c r="AA2263" s="1989">
        <f t="shared" si="482"/>
        <v>21.112391426444862</v>
      </c>
      <c r="AB2263" s="1991">
        <f t="shared" si="483"/>
        <v>1.2767620733908123</v>
      </c>
      <c r="AC2263" s="1989"/>
      <c r="AD2263" s="2240"/>
    </row>
    <row r="2264" spans="1:30" x14ac:dyDescent="0.2">
      <c r="A2264" s="2173" t="s">
        <v>336</v>
      </c>
      <c r="B2264" s="2222" t="str">
        <f>IFERROR(AVERAGE(N2260:N2266),"")</f>
        <v/>
      </c>
      <c r="C2264" s="2060">
        <v>45352</v>
      </c>
      <c r="D2264" s="1989">
        <f>'[1]2018+'!D2254</f>
        <v>0</v>
      </c>
      <c r="E2264" s="2487">
        <f>'[1]2018+'!E2254</f>
        <v>0</v>
      </c>
      <c r="F2264" s="2492">
        <f>'[1]2018+'!F2254</f>
        <v>0</v>
      </c>
      <c r="G2264" s="2061">
        <f>'[1]2018+'!G2254</f>
        <v>0</v>
      </c>
      <c r="H2264" s="2062">
        <f>'[1]2018+'!H2254</f>
        <v>5</v>
      </c>
      <c r="I2264" s="2063">
        <f>'[1]2018+'!I2254</f>
        <v>0</v>
      </c>
      <c r="J2264" s="2064">
        <f>'[1]2018+'!J2254</f>
        <v>0</v>
      </c>
      <c r="K2264" s="2065" t="str">
        <f>'[1]2018+'!K2254</f>
        <v>0</v>
      </c>
      <c r="L2264" s="2066">
        <f>'[1]2018+'!L2254</f>
        <v>0</v>
      </c>
      <c r="M2264" s="2064">
        <f>'[1]2018+'!M2254</f>
        <v>0</v>
      </c>
      <c r="N2264" s="1919" t="str">
        <f>'[1]2018+'!N2254</f>
        <v/>
      </c>
      <c r="O2264" s="2067"/>
      <c r="P2264" s="2068" t="str">
        <f>'[1]2018+'!P2254</f>
        <v/>
      </c>
      <c r="Q2264" s="2069" t="str">
        <f>'[1]2018+'!Q2254</f>
        <v>-</v>
      </c>
      <c r="R2264" s="2070" t="str">
        <f>'[1]2018+'!R2254</f>
        <v/>
      </c>
      <c r="S2264" s="1991" t="str">
        <f>'[1]2018+'!S2254</f>
        <v/>
      </c>
      <c r="T2264" s="1989">
        <f>'[1]2018+'!T2254</f>
        <v>4.5457074114426783</v>
      </c>
      <c r="U2264" s="1989">
        <f>'[1]2018+'!U2254</f>
        <v>14.652193025315363</v>
      </c>
      <c r="V2264" s="1989">
        <f>'[1]2018+'!V2254</f>
        <v>9.706238273558629</v>
      </c>
      <c r="W2264" s="2071">
        <f>'[1]2018+'!W2254</f>
        <v>0.31024075396691958</v>
      </c>
      <c r="X2264" s="2494">
        <f>'[1]2018+'!X2254</f>
        <v>23</v>
      </c>
      <c r="Y2264" s="1988" t="str">
        <f t="shared" ref="Y2264:Y2327" si="486">IFERROR(X2264/K2264,"")</f>
        <v/>
      </c>
      <c r="Z2264" s="1989">
        <f t="shared" si="481"/>
        <v>26.39042913017099</v>
      </c>
      <c r="AA2264" s="1989">
        <f t="shared" si="482"/>
        <v>21.157334487719986</v>
      </c>
      <c r="AB2264" s="1991">
        <f t="shared" si="483"/>
        <v>1.2473418683950177</v>
      </c>
      <c r="AC2264" s="1989"/>
      <c r="AD2264" s="2240"/>
    </row>
    <row r="2265" spans="1:30" x14ac:dyDescent="0.2">
      <c r="A2265" s="2173" t="s">
        <v>337</v>
      </c>
      <c r="B2265" s="2221" t="str">
        <f>IFERROR(AVERAGE(S2260:S2266),"")</f>
        <v/>
      </c>
      <c r="C2265" s="2060">
        <v>45353</v>
      </c>
      <c r="D2265" s="1989">
        <f>'[1]2018+'!D2255</f>
        <v>0</v>
      </c>
      <c r="E2265" s="2487">
        <f>'[1]2018+'!E2255</f>
        <v>0</v>
      </c>
      <c r="F2265" s="2492" t="str">
        <f>'[1]2018+'!F2255</f>
        <v>Z2.95'</v>
      </c>
      <c r="G2265" s="2061">
        <f>'[1]2018+'!G2255</f>
        <v>0</v>
      </c>
      <c r="H2265" s="2062">
        <f>'[1]2018+'!H2255</f>
        <v>15.8</v>
      </c>
      <c r="I2265" s="2063">
        <f>'[1]2018+'!I2255</f>
        <v>0</v>
      </c>
      <c r="J2265" s="2064">
        <f>'[1]2018+'!J2255</f>
        <v>0</v>
      </c>
      <c r="K2265" s="2065" t="str">
        <f>'[1]2018+'!K2255</f>
        <v>0</v>
      </c>
      <c r="L2265" s="2066">
        <f>'[1]2018+'!L2255</f>
        <v>0</v>
      </c>
      <c r="M2265" s="2064">
        <f>'[1]2018+'!M2255</f>
        <v>0</v>
      </c>
      <c r="N2265" s="1919" t="str">
        <f>'[1]2018+'!N2255</f>
        <v/>
      </c>
      <c r="O2265" s="2067"/>
      <c r="P2265" s="2068" t="str">
        <f>'[1]2018+'!P2255</f>
        <v/>
      </c>
      <c r="Q2265" s="2069" t="str">
        <f>'[1]2018+'!Q2255</f>
        <v>-</v>
      </c>
      <c r="R2265" s="2070" t="str">
        <f>'[1]2018+'!R2255</f>
        <v/>
      </c>
      <c r="S2265" s="1991" t="str">
        <f>'[1]2018+'!S2255</f>
        <v/>
      </c>
      <c r="T2265" s="1989">
        <f>'[1]2018+'!T2255</f>
        <v>3.8963206383794384</v>
      </c>
      <c r="U2265" s="1989">
        <f>'[1]2018+'!U2255</f>
        <v>14.303331286617379</v>
      </c>
      <c r="V2265" s="1989">
        <f>'[1]2018+'!V2255</f>
        <v>10.106485613872685</v>
      </c>
      <c r="W2265" s="2071">
        <f>'[1]2018+'!W2255</f>
        <v>0.27240651567827079</v>
      </c>
      <c r="X2265" s="2494">
        <f>'[1]2018+'!X2255</f>
        <v>77</v>
      </c>
      <c r="Y2265" s="1988" t="str">
        <f t="shared" si="486"/>
        <v/>
      </c>
      <c r="Z2265" s="1989">
        <f t="shared" si="481"/>
        <v>33.620367825860846</v>
      </c>
      <c r="AA2265" s="1989">
        <f t="shared" si="482"/>
        <v>22.48692176182189</v>
      </c>
      <c r="AB2265" s="1991">
        <f t="shared" si="483"/>
        <v>1.4951076088565056</v>
      </c>
      <c r="AC2265" s="1989"/>
      <c r="AD2265" s="2240"/>
    </row>
    <row r="2266" spans="1:30" ht="16" thickBot="1" x14ac:dyDescent="0.25">
      <c r="A2266" s="2177" t="s">
        <v>11</v>
      </c>
      <c r="B2266" s="2178">
        <f>IFERROR(SUM(M2260:M2266),"")</f>
        <v>0</v>
      </c>
      <c r="C2266" s="2160">
        <v>45354</v>
      </c>
      <c r="D2266" s="1734">
        <f>'[1]2018+'!D2256</f>
        <v>0</v>
      </c>
      <c r="E2266" s="2488">
        <f>'[1]2018+'!E2256</f>
        <v>0</v>
      </c>
      <c r="F2266" s="2495">
        <f>'[1]2018+'!F2256</f>
        <v>0</v>
      </c>
      <c r="G2266" s="2161">
        <f>'[1]2018+'!G2256</f>
        <v>0</v>
      </c>
      <c r="H2266" s="2162" t="str">
        <f>'[1]2018+'!H2256</f>
        <v/>
      </c>
      <c r="I2266" s="2163" t="str">
        <f>'[1]2018+'!I2256</f>
        <v/>
      </c>
      <c r="J2266" s="1024">
        <f>'[1]2018+'!J2256</f>
        <v>0</v>
      </c>
      <c r="K2266" s="2164" t="str">
        <f>'[1]2018+'!K2256</f>
        <v>0</v>
      </c>
      <c r="L2266" s="1028">
        <f>'[1]2018+'!L2256</f>
        <v>0</v>
      </c>
      <c r="M2266" s="1024">
        <f>'[1]2018+'!M2256</f>
        <v>0</v>
      </c>
      <c r="N2266" s="2165" t="str">
        <f>'[1]2018+'!N2256</f>
        <v/>
      </c>
      <c r="O2266" s="2166"/>
      <c r="P2266" s="2167" t="str">
        <f>'[1]2018+'!P2256</f>
        <v/>
      </c>
      <c r="Q2266" s="2168" t="str">
        <f>'[1]2018+'!Q2256</f>
        <v>-</v>
      </c>
      <c r="R2266" s="2169" t="str">
        <f>'[1]2018+'!R2256</f>
        <v/>
      </c>
      <c r="S2266" s="5" t="str">
        <f>'[1]2018+'!S2256</f>
        <v/>
      </c>
      <c r="T2266" s="1734">
        <f>'[1]2018+'!T2256</f>
        <v>3.3397034043252329</v>
      </c>
      <c r="U2266" s="1734">
        <f>'[1]2018+'!U2256</f>
        <v>13.962775779793155</v>
      </c>
      <c r="V2266" s="1734">
        <f>'[1]2018+'!V2256</f>
        <v>10.407010648237939</v>
      </c>
      <c r="W2266" s="2049">
        <f>'[1]2018+'!W2256</f>
        <v>0.2391862088882378</v>
      </c>
      <c r="X2266" s="2499">
        <f>'[1]2018+'!X2256</f>
        <v>0</v>
      </c>
      <c r="Y2266" s="2212" t="str">
        <f t="shared" si="486"/>
        <v/>
      </c>
      <c r="Z2266" s="1999">
        <f t="shared" si="481"/>
        <v>28.817458136452153</v>
      </c>
      <c r="AA2266" s="1999">
        <f t="shared" si="482"/>
        <v>21.951518862730893</v>
      </c>
      <c r="AB2266" s="2085">
        <f t="shared" si="483"/>
        <v>1.3127774126544927</v>
      </c>
      <c r="AC2266" s="1989"/>
      <c r="AD2266" s="2240"/>
    </row>
    <row r="2267" spans="1:30" ht="16" thickBot="1" x14ac:dyDescent="0.25">
      <c r="A2267" s="2500">
        <f>WEEKNUM(C2267,1)</f>
        <v>10</v>
      </c>
      <c r="B2267" s="2501"/>
      <c r="C2267" s="2050">
        <v>45355</v>
      </c>
      <c r="D2267" s="1843">
        <f>'[1]2018+'!D2257</f>
        <v>0</v>
      </c>
      <c r="E2267" s="2486">
        <f>'[1]2018+'!E2257</f>
        <v>0</v>
      </c>
      <c r="F2267" s="2492">
        <f>'[1]2018+'!F2257</f>
        <v>0</v>
      </c>
      <c r="G2267" s="2052">
        <f>'[1]2018+'!G2257</f>
        <v>0</v>
      </c>
      <c r="H2267" s="2053">
        <f>'[1]2018+'!H2257</f>
        <v>6.4</v>
      </c>
      <c r="I2267" s="2054">
        <f>'[1]2018+'!I2257</f>
        <v>0</v>
      </c>
      <c r="J2267" s="2055">
        <f>'[1]2018+'!J2257</f>
        <v>0</v>
      </c>
      <c r="K2267" s="2056" t="str">
        <f>'[1]2018+'!K2257</f>
        <v>0</v>
      </c>
      <c r="L2267" s="2057">
        <f>'[1]2018+'!L2257</f>
        <v>0</v>
      </c>
      <c r="M2267" s="2055">
        <f>'[1]2018+'!M2257</f>
        <v>0</v>
      </c>
      <c r="N2267" s="1852" t="str">
        <f>'[1]2018+'!N2257</f>
        <v/>
      </c>
      <c r="O2267" s="2058"/>
      <c r="P2267" s="1854" t="str">
        <f>'[1]2018+'!P2257</f>
        <v/>
      </c>
      <c r="Q2267" s="1855" t="str">
        <f>'[1]2018+'!Q2257</f>
        <v>-</v>
      </c>
      <c r="R2267" s="2059" t="str">
        <f>'[1]2018+'!R2257</f>
        <v/>
      </c>
      <c r="S2267" s="1856" t="str">
        <f>'[1]2018+'!S2257</f>
        <v/>
      </c>
      <c r="T2267" s="1843">
        <f>'[1]2018+'!T2257</f>
        <v>2.862602917993057</v>
      </c>
      <c r="U2267" s="1843">
        <f>'[1]2018+'!U2257</f>
        <v>13.630328737417127</v>
      </c>
      <c r="V2267" s="1843">
        <f>'[1]2018+'!V2257</f>
        <v>10.623072375467922</v>
      </c>
      <c r="W2267" s="2042">
        <f>'[1]2018+'!W2257</f>
        <v>0.21001715902381857</v>
      </c>
      <c r="X2267" s="2493">
        <f>'[1]2018+'!X2257</f>
        <v>26</v>
      </c>
      <c r="Y2267" s="2214" t="str">
        <f t="shared" si="486"/>
        <v/>
      </c>
      <c r="Z2267" s="1843">
        <f t="shared" si="481"/>
        <v>28.414964116958988</v>
      </c>
      <c r="AA2267" s="1843">
        <f t="shared" si="482"/>
        <v>22.047911270761109</v>
      </c>
      <c r="AB2267" s="1856">
        <f t="shared" si="483"/>
        <v>1.2887825866136156</v>
      </c>
      <c r="AC2267" s="1989"/>
      <c r="AD2267" s="2240"/>
    </row>
    <row r="2268" spans="1:30" x14ac:dyDescent="0.2">
      <c r="A2268" s="2170" t="s">
        <v>26</v>
      </c>
      <c r="B2268" s="2219">
        <f>SUM(H2267:H2273)</f>
        <v>41.3</v>
      </c>
      <c r="C2268" s="2060">
        <v>45356</v>
      </c>
      <c r="D2268" s="1989">
        <f>'[1]2018+'!D2258</f>
        <v>0</v>
      </c>
      <c r="E2268" s="2487">
        <f>'[1]2018+'!E2258</f>
        <v>0</v>
      </c>
      <c r="F2268" s="2492">
        <f>'[1]2018+'!F2258</f>
        <v>0</v>
      </c>
      <c r="G2268" s="2061">
        <f>'[1]2018+'!G2258</f>
        <v>0</v>
      </c>
      <c r="H2268" s="2062">
        <f>'[1]2018+'!H2258</f>
        <v>5</v>
      </c>
      <c r="I2268" s="2063">
        <f>'[1]2018+'!I2258</f>
        <v>0</v>
      </c>
      <c r="J2268" s="2064">
        <f>'[1]2018+'!J2258</f>
        <v>0</v>
      </c>
      <c r="K2268" s="2065" t="str">
        <f>'[1]2018+'!K2258</f>
        <v>0</v>
      </c>
      <c r="L2268" s="2066">
        <f>'[1]2018+'!L2258</f>
        <v>0</v>
      </c>
      <c r="M2268" s="2064">
        <f>'[1]2018+'!M2258</f>
        <v>0</v>
      </c>
      <c r="N2268" s="1919" t="str">
        <f>'[1]2018+'!N2258</f>
        <v/>
      </c>
      <c r="O2268" s="2067"/>
      <c r="P2268" s="2068" t="str">
        <f>'[1]2018+'!P2258</f>
        <v/>
      </c>
      <c r="Q2268" s="2069" t="str">
        <f>'[1]2018+'!Q2258</f>
        <v>-</v>
      </c>
      <c r="R2268" s="2070" t="str">
        <f>'[1]2018+'!R2258</f>
        <v/>
      </c>
      <c r="S2268" s="1991" t="str">
        <f>'[1]2018+'!S2258</f>
        <v/>
      </c>
      <c r="T2268" s="1989">
        <f>'[1]2018+'!T2258</f>
        <v>2.4536596439940488</v>
      </c>
      <c r="U2268" s="1989">
        <f>'[1]2018+'!U2258</f>
        <v>13.305797100811958</v>
      </c>
      <c r="V2268" s="1989">
        <f>'[1]2018+'!V2258</f>
        <v>10.76772581942407</v>
      </c>
      <c r="W2268" s="2071">
        <f>'[1]2018+'!W2258</f>
        <v>0.18440531036237726</v>
      </c>
      <c r="X2268" s="2494">
        <f>'[1]2018+'!X2258</f>
        <v>23</v>
      </c>
      <c r="Y2268" s="1988" t="str">
        <f t="shared" si="486"/>
        <v/>
      </c>
      <c r="Z2268" s="1989">
        <f t="shared" si="481"/>
        <v>27.641397814536276</v>
      </c>
      <c r="AA2268" s="1989">
        <f t="shared" si="482"/>
        <v>22.070580050028703</v>
      </c>
      <c r="AB2268" s="1991">
        <f t="shared" si="483"/>
        <v>1.2524092140704897</v>
      </c>
      <c r="AC2268" s="1989"/>
      <c r="AD2268" s="2240"/>
    </row>
    <row r="2269" spans="1:30" x14ac:dyDescent="0.2">
      <c r="A2269" s="2173" t="s">
        <v>9</v>
      </c>
      <c r="B2269" s="2220">
        <f>SUM(K2267:K2273)</f>
        <v>120.41666666666664</v>
      </c>
      <c r="C2269" s="2060">
        <v>45357</v>
      </c>
      <c r="D2269" s="1989">
        <f>'[1]2018+'!D2259</f>
        <v>0</v>
      </c>
      <c r="E2269" s="2487">
        <f>'[1]2018+'!E2259</f>
        <v>0</v>
      </c>
      <c r="F2269" s="2492">
        <f>'[1]2018+'!F2259</f>
        <v>0</v>
      </c>
      <c r="G2269" s="2061">
        <f>'[1]2018+'!G2259</f>
        <v>0</v>
      </c>
      <c r="H2269" s="2062">
        <f>'[1]2018+'!H2259</f>
        <v>8.1999999999999993</v>
      </c>
      <c r="I2269" s="2063">
        <f>'[1]2018+'!I2259</f>
        <v>0</v>
      </c>
      <c r="J2269" s="2064">
        <f>'[1]2018+'!J2259</f>
        <v>0</v>
      </c>
      <c r="K2269" s="2065" t="str">
        <f>'[1]2018+'!K2259</f>
        <v>0</v>
      </c>
      <c r="L2269" s="2066">
        <f>'[1]2018+'!L2259</f>
        <v>0</v>
      </c>
      <c r="M2269" s="2064">
        <f>'[1]2018+'!M2259</f>
        <v>0</v>
      </c>
      <c r="N2269" s="1919" t="str">
        <f>'[1]2018+'!N2259</f>
        <v/>
      </c>
      <c r="O2269" s="2067"/>
      <c r="P2269" s="2068" t="str">
        <f>'[1]2018+'!P2259</f>
        <v/>
      </c>
      <c r="Q2269" s="2069" t="str">
        <f>'[1]2018+'!Q2259</f>
        <v>-</v>
      </c>
      <c r="R2269" s="2070" t="str">
        <f>'[1]2018+'!R2259</f>
        <v/>
      </c>
      <c r="S2269" s="1991" t="str">
        <f>'[1]2018+'!S2259</f>
        <v/>
      </c>
      <c r="T2269" s="1989">
        <f>'[1]2018+'!T2259</f>
        <v>2.1031368377091848</v>
      </c>
      <c r="U2269" s="1989">
        <f>'[1]2018+'!U2259</f>
        <v>12.988992407935482</v>
      </c>
      <c r="V2269" s="1989">
        <f>'[1]2018+'!V2259</f>
        <v>10.852137456817909</v>
      </c>
      <c r="W2269" s="2071">
        <f>'[1]2018+'!W2259</f>
        <v>0.16191685787916055</v>
      </c>
      <c r="X2269" s="2494">
        <f>'[1]2018+'!X2259</f>
        <v>46</v>
      </c>
      <c r="Y2269" s="1988" t="str">
        <f t="shared" si="486"/>
        <v/>
      </c>
      <c r="Z2269" s="1989">
        <f t="shared" si="481"/>
        <v>30.264055269602522</v>
      </c>
      <c r="AA2269" s="1989">
        <f t="shared" si="482"/>
        <v>22.640328144075639</v>
      </c>
      <c r="AB2269" s="1991">
        <f t="shared" si="483"/>
        <v>1.3367321832533512</v>
      </c>
      <c r="AC2269" s="1989"/>
      <c r="AD2269" s="2240"/>
    </row>
    <row r="2270" spans="1:30" x14ac:dyDescent="0.2">
      <c r="A2270" s="2173" t="s">
        <v>27</v>
      </c>
      <c r="B2270" s="2221">
        <f>AVERAGE(W2267:W2273)</f>
        <v>0.45009835977291551</v>
      </c>
      <c r="C2270" s="2060">
        <v>45358</v>
      </c>
      <c r="D2270" s="1989">
        <f>'[1]2018+'!D2260</f>
        <v>0</v>
      </c>
      <c r="E2270" s="2487">
        <f>'[1]2018+'!E2260</f>
        <v>0</v>
      </c>
      <c r="F2270" s="2492">
        <f>'[1]2018+'!F2260</f>
        <v>0</v>
      </c>
      <c r="G2270" s="2061">
        <f>'[1]2018+'!G2260</f>
        <v>0</v>
      </c>
      <c r="H2270" s="2062" t="str">
        <f>'[1]2018+'!H2260</f>
        <v/>
      </c>
      <c r="I2270" s="2063" t="str">
        <f>'[1]2018+'!I2260</f>
        <v/>
      </c>
      <c r="J2270" s="2064">
        <f>'[1]2018+'!J2260</f>
        <v>0</v>
      </c>
      <c r="K2270" s="2065" t="str">
        <f>'[1]2018+'!K2260</f>
        <v>0</v>
      </c>
      <c r="L2270" s="2066">
        <f>'[1]2018+'!L2260</f>
        <v>0</v>
      </c>
      <c r="M2270" s="2064">
        <f>'[1]2018+'!M2260</f>
        <v>0</v>
      </c>
      <c r="N2270" s="1919" t="str">
        <f>'[1]2018+'!N2260</f>
        <v/>
      </c>
      <c r="O2270" s="2067"/>
      <c r="P2270" s="2068" t="str">
        <f>'[1]2018+'!P2260</f>
        <v/>
      </c>
      <c r="Q2270" s="2069" t="str">
        <f>'[1]2018+'!Q2260</f>
        <v>-</v>
      </c>
      <c r="R2270" s="2070" t="str">
        <f>'[1]2018+'!R2260</f>
        <v/>
      </c>
      <c r="S2270" s="1991" t="str">
        <f>'[1]2018+'!S2260</f>
        <v/>
      </c>
      <c r="T2270" s="1989">
        <f>'[1]2018+'!T2260</f>
        <v>1.8026887180364441</v>
      </c>
      <c r="U2270" s="1989">
        <f>'[1]2018+'!U2260</f>
        <v>12.679730683937018</v>
      </c>
      <c r="V2270" s="1989">
        <f>'[1]2018+'!V2260</f>
        <v>10.885855570226298</v>
      </c>
      <c r="W2270" s="2071">
        <f>'[1]2018+'!W2260</f>
        <v>0.14217089960121415</v>
      </c>
      <c r="X2270" s="2494">
        <f>'[1]2018+'!X2260</f>
        <v>0</v>
      </c>
      <c r="Y2270" s="1988" t="str">
        <f t="shared" si="486"/>
        <v/>
      </c>
      <c r="Z2270" s="1989">
        <f t="shared" si="481"/>
        <v>25.940618802516447</v>
      </c>
      <c r="AA2270" s="1989">
        <f t="shared" si="482"/>
        <v>22.101272712073836</v>
      </c>
      <c r="AB2270" s="1991">
        <f t="shared" si="483"/>
        <v>1.1737160633444059</v>
      </c>
      <c r="AC2270" s="1989"/>
      <c r="AD2270" s="2240"/>
    </row>
    <row r="2271" spans="1:30" x14ac:dyDescent="0.2">
      <c r="A2271" s="2173" t="s">
        <v>336</v>
      </c>
      <c r="B2271" s="2222" t="str">
        <f>IFERROR(AVERAGE(N2267:N2273),"")</f>
        <v/>
      </c>
      <c r="C2271" s="2060">
        <v>45359</v>
      </c>
      <c r="D2271" s="1989">
        <f>'[1]2018+'!D2261</f>
        <v>0</v>
      </c>
      <c r="E2271" s="2487">
        <f>'[1]2018+'!E2261</f>
        <v>0</v>
      </c>
      <c r="F2271" s="2492">
        <f>'[1]2018+'!F2261</f>
        <v>0</v>
      </c>
      <c r="G2271" s="2061">
        <f>'[1]2018+'!G2261</f>
        <v>0</v>
      </c>
      <c r="H2271" s="2062">
        <f>'[1]2018+'!H2261</f>
        <v>5</v>
      </c>
      <c r="I2271" s="2063">
        <f>'[1]2018+'!I2261</f>
        <v>0</v>
      </c>
      <c r="J2271" s="2064">
        <f>'[1]2018+'!J2261</f>
        <v>0</v>
      </c>
      <c r="K2271" s="2065" t="str">
        <f>'[1]2018+'!K2261</f>
        <v>0</v>
      </c>
      <c r="L2271" s="2066">
        <f>'[1]2018+'!L2261</f>
        <v>0</v>
      </c>
      <c r="M2271" s="2064">
        <f>'[1]2018+'!M2261</f>
        <v>0</v>
      </c>
      <c r="N2271" s="1919" t="str">
        <f>'[1]2018+'!N2261</f>
        <v/>
      </c>
      <c r="O2271" s="2067"/>
      <c r="P2271" s="2068" t="str">
        <f>'[1]2018+'!P2261</f>
        <v/>
      </c>
      <c r="Q2271" s="2069" t="str">
        <f>'[1]2018+'!Q2261</f>
        <v>-</v>
      </c>
      <c r="R2271" s="2070" t="str">
        <f>'[1]2018+'!R2261</f>
        <v/>
      </c>
      <c r="S2271" s="1991" t="str">
        <f>'[1]2018+'!S2261</f>
        <v/>
      </c>
      <c r="T2271" s="1989">
        <f>'[1]2018+'!T2261</f>
        <v>1.5451617583169521</v>
      </c>
      <c r="U2271" s="1989">
        <f>'[1]2018+'!U2261</f>
        <v>12.37783233431947</v>
      </c>
      <c r="V2271" s="1989">
        <f>'[1]2018+'!V2261</f>
        <v>10.877041965900574</v>
      </c>
      <c r="W2271" s="2071">
        <f>'[1]2018+'!W2261</f>
        <v>0.12483298501570023</v>
      </c>
      <c r="X2271" s="2494">
        <f>'[1]2018+'!X2261</f>
        <v>23</v>
      </c>
      <c r="Y2271" s="1988" t="str">
        <f t="shared" si="486"/>
        <v/>
      </c>
      <c r="Z2271" s="1989">
        <f t="shared" si="481"/>
        <v>25.520530402156954</v>
      </c>
      <c r="AA2271" s="1989">
        <f t="shared" si="482"/>
        <v>22.122670980833984</v>
      </c>
      <c r="AB2271" s="1991">
        <f t="shared" si="483"/>
        <v>1.1535917351149285</v>
      </c>
      <c r="AC2271" s="1989"/>
      <c r="AD2271" s="2240"/>
    </row>
    <row r="2272" spans="1:30" x14ac:dyDescent="0.2">
      <c r="A2272" s="2173" t="s">
        <v>337</v>
      </c>
      <c r="B2272" s="2221" t="str">
        <f>IFERROR(AVERAGE(S2267:S2273),"")</f>
        <v/>
      </c>
      <c r="C2272" s="2060">
        <v>45360</v>
      </c>
      <c r="D2272" s="1989">
        <f>'[1]2018+'!D2262</f>
        <v>0</v>
      </c>
      <c r="E2272" s="2487">
        <f>'[1]2018+'!E2262</f>
        <v>0</v>
      </c>
      <c r="F2272" s="2492" t="str">
        <f>'[1]2018+'!F2262</f>
        <v>Z2.100'</v>
      </c>
      <c r="G2272" s="2061">
        <f>'[1]2018+'!G2262</f>
        <v>0</v>
      </c>
      <c r="H2272" s="2062">
        <f>'[1]2018+'!H2262</f>
        <v>16.7</v>
      </c>
      <c r="I2272" s="2063">
        <f>'[1]2018+'!I2262</f>
        <v>0</v>
      </c>
      <c r="J2272" s="2064">
        <f>'[1]2018+'!J2262</f>
        <v>0</v>
      </c>
      <c r="K2272" s="2065">
        <f>'[1]2018+'!K2262</f>
        <v>120.41666666666664</v>
      </c>
      <c r="L2272" s="2066">
        <f>'[1]2018+'!L2262</f>
        <v>0</v>
      </c>
      <c r="M2272" s="2064">
        <f>'[1]2018+'!M2262</f>
        <v>0</v>
      </c>
      <c r="N2272" s="1919" t="str">
        <f>'[1]2018+'!N2262</f>
        <v/>
      </c>
      <c r="O2272" s="2067"/>
      <c r="P2272" s="2068">
        <f>'[1]2018+'!P2262</f>
        <v>205</v>
      </c>
      <c r="Q2272" s="2069" t="str">
        <f>'[1]2018+'!Q2262</f>
        <v>-</v>
      </c>
      <c r="R2272" s="2070">
        <f>'[1]2018+'!R2262</f>
        <v>224.4</v>
      </c>
      <c r="S2272" s="1991" t="str">
        <f>'[1]2018+'!S2262</f>
        <v/>
      </c>
      <c r="T2272" s="1989">
        <f>'[1]2018+'!T2262</f>
        <v>18.52680531665262</v>
      </c>
      <c r="U2272" s="1989">
        <f>'[1]2018+'!U2262</f>
        <v>14.950185532708687</v>
      </c>
      <c r="V2272" s="1989">
        <f>'[1]2018+'!V2262</f>
        <v>10.832670576002517</v>
      </c>
      <c r="W2272" s="2071">
        <f>'[1]2018+'!W2262</f>
        <v>1.2392358125669305</v>
      </c>
      <c r="X2272" s="2494">
        <f>'[1]2018+'!X2262</f>
        <v>82</v>
      </c>
      <c r="Y2272" s="1988">
        <f t="shared" si="486"/>
        <v>0.680968858131488</v>
      </c>
      <c r="Z2272" s="1989">
        <f t="shared" si="481"/>
        <v>33.589026058991678</v>
      </c>
      <c r="AA2272" s="1989">
        <f t="shared" si="482"/>
        <v>23.548321671766509</v>
      </c>
      <c r="AB2272" s="1991">
        <f t="shared" si="483"/>
        <v>1.4263872613589941</v>
      </c>
      <c r="AC2272" s="1989"/>
      <c r="AD2272" s="2240"/>
    </row>
    <row r="2273" spans="1:30" ht="16" thickBot="1" x14ac:dyDescent="0.25">
      <c r="A2273" s="2177" t="s">
        <v>11</v>
      </c>
      <c r="B2273" s="2178">
        <f>IFERROR(SUM(M2267:M2273),"")</f>
        <v>0</v>
      </c>
      <c r="C2273" s="2160">
        <v>45361</v>
      </c>
      <c r="D2273" s="1734">
        <f>'[1]2018+'!D2263</f>
        <v>0</v>
      </c>
      <c r="E2273" s="2488">
        <f>'[1]2018+'!E2263</f>
        <v>0</v>
      </c>
      <c r="F2273" s="2495">
        <f>'[1]2018+'!F2263</f>
        <v>0</v>
      </c>
      <c r="G2273" s="2161">
        <f>'[1]2018+'!G2263</f>
        <v>0</v>
      </c>
      <c r="H2273" s="2162" t="str">
        <f>'[1]2018+'!H2263</f>
        <v/>
      </c>
      <c r="I2273" s="2163" t="str">
        <f>'[1]2018+'!I2263</f>
        <v/>
      </c>
      <c r="J2273" s="1024">
        <f>'[1]2018+'!J2263</f>
        <v>0</v>
      </c>
      <c r="K2273" s="2164" t="str">
        <f>'[1]2018+'!K2263</f>
        <v>0</v>
      </c>
      <c r="L2273" s="1028">
        <f>'[1]2018+'!L2263</f>
        <v>0</v>
      </c>
      <c r="M2273" s="1024">
        <f>'[1]2018+'!M2263</f>
        <v>0</v>
      </c>
      <c r="N2273" s="2165" t="str">
        <f>'[1]2018+'!N2263</f>
        <v/>
      </c>
      <c r="O2273" s="2166"/>
      <c r="P2273" s="2167" t="str">
        <f>'[1]2018+'!P2263</f>
        <v/>
      </c>
      <c r="Q2273" s="2168" t="str">
        <f>'[1]2018+'!Q2263</f>
        <v>-</v>
      </c>
      <c r="R2273" s="2169" t="str">
        <f>'[1]2018+'!R2263</f>
        <v/>
      </c>
      <c r="S2273" s="5" t="str">
        <f>'[1]2018+'!S2263</f>
        <v/>
      </c>
      <c r="T2273" s="1734">
        <f>'[1]2018+'!T2263</f>
        <v>15.880118842845103</v>
      </c>
      <c r="U2273" s="1734">
        <f>'[1]2018+'!U2263</f>
        <v>14.594228734310862</v>
      </c>
      <c r="V2273" s="1734">
        <f>'[1]2018+'!V2263</f>
        <v>-3.5766197839439329</v>
      </c>
      <c r="W2273" s="2049">
        <f>'[1]2018+'!W2263</f>
        <v>1.0881094939612073</v>
      </c>
      <c r="X2273" s="2496">
        <f>'[1]2018+'!X2263</f>
        <v>0</v>
      </c>
      <c r="Y2273" s="2216" t="str">
        <f t="shared" si="486"/>
        <v/>
      </c>
      <c r="Z2273" s="1922">
        <f t="shared" si="481"/>
        <v>28.790593764850009</v>
      </c>
      <c r="AA2273" s="1922">
        <f t="shared" si="482"/>
        <v>22.987647346248259</v>
      </c>
      <c r="AB2273" s="1932">
        <f t="shared" si="483"/>
        <v>1.2524375953396043</v>
      </c>
      <c r="AC2273" s="1989"/>
      <c r="AD2273" s="2240"/>
    </row>
    <row r="2274" spans="1:30" ht="16" thickBot="1" x14ac:dyDescent="0.25">
      <c r="A2274" s="2500">
        <f>WEEKNUM(C2274,1)</f>
        <v>11</v>
      </c>
      <c r="B2274" s="2501"/>
      <c r="C2274" s="2050">
        <v>45362</v>
      </c>
      <c r="D2274" s="1843">
        <f>'[1]2018+'!D2264</f>
        <v>0</v>
      </c>
      <c r="E2274" s="2486">
        <f>'[1]2018+'!E2264</f>
        <v>0</v>
      </c>
      <c r="F2274" s="2497">
        <f>'[1]2018+'!F2264</f>
        <v>0</v>
      </c>
      <c r="G2274" s="2052">
        <f>'[1]2018+'!G2264</f>
        <v>0</v>
      </c>
      <c r="H2274" s="2062">
        <f>'[1]2018+'!H2264</f>
        <v>8.9</v>
      </c>
      <c r="I2274" s="2054">
        <f>'[1]2018+'!I2264</f>
        <v>0</v>
      </c>
      <c r="J2274" s="2055">
        <f>'[1]2018+'!J2264</f>
        <v>0</v>
      </c>
      <c r="K2274" s="2056" t="str">
        <f>'[1]2018+'!K2264</f>
        <v>0</v>
      </c>
      <c r="L2274" s="2057">
        <f>'[1]2018+'!L2264</f>
        <v>0</v>
      </c>
      <c r="M2274" s="2055">
        <f>'[1]2018+'!M2264</f>
        <v>0</v>
      </c>
      <c r="N2274" s="1852" t="str">
        <f>'[1]2018+'!N2264</f>
        <v/>
      </c>
      <c r="O2274" s="2058"/>
      <c r="P2274" s="1854" t="str">
        <f>'[1]2018+'!P2264</f>
        <v/>
      </c>
      <c r="Q2274" s="1855" t="str">
        <f>'[1]2018+'!Q2264</f>
        <v>-</v>
      </c>
      <c r="R2274" s="2059" t="str">
        <f>'[1]2018+'!R2264</f>
        <v/>
      </c>
      <c r="S2274" s="1856" t="str">
        <f>'[1]2018+'!S2264</f>
        <v/>
      </c>
      <c r="T2274" s="1843">
        <f>'[1]2018+'!T2264</f>
        <v>13.611530436724374</v>
      </c>
      <c r="U2274" s="1843">
        <f>'[1]2018+'!U2264</f>
        <v>14.24674709777965</v>
      </c>
      <c r="V2274" s="1843">
        <f>'[1]2018+'!V2264</f>
        <v>-1.2858901085342413</v>
      </c>
      <c r="W2274" s="2042">
        <f>'[1]2018+'!W2264</f>
        <v>0.9554132142098406</v>
      </c>
      <c r="X2274" s="2498">
        <f>'[1]2018+'!X2264</f>
        <v>57</v>
      </c>
      <c r="Y2274" s="2218" t="str">
        <f t="shared" si="486"/>
        <v/>
      </c>
      <c r="Z2274" s="60">
        <f t="shared" si="481"/>
        <v>32.820508941300005</v>
      </c>
      <c r="AA2274" s="60">
        <f t="shared" si="482"/>
        <v>23.797465266575681</v>
      </c>
      <c r="AB2274" s="2012">
        <f t="shared" si="483"/>
        <v>1.3791598631891895</v>
      </c>
      <c r="AC2274" s="1989"/>
      <c r="AD2274" s="2240"/>
    </row>
    <row r="2275" spans="1:30" x14ac:dyDescent="0.2">
      <c r="A2275" s="2170" t="s">
        <v>26</v>
      </c>
      <c r="B2275" s="2219">
        <f>SUM(H2274:H2280)</f>
        <v>44.8</v>
      </c>
      <c r="C2275" s="2060">
        <v>45363</v>
      </c>
      <c r="D2275" s="1989">
        <f>'[1]2018+'!D2265</f>
        <v>0</v>
      </c>
      <c r="E2275" s="2487">
        <f>'[1]2018+'!E2265</f>
        <v>0</v>
      </c>
      <c r="F2275" s="2492">
        <f>'[1]2018+'!F2265</f>
        <v>0</v>
      </c>
      <c r="G2275" s="2061">
        <f>'[1]2018+'!G2265</f>
        <v>0</v>
      </c>
      <c r="H2275" s="2062">
        <f>'[1]2018+'!H2265</f>
        <v>5</v>
      </c>
      <c r="I2275" s="2063">
        <f>'[1]2018+'!I2265</f>
        <v>0</v>
      </c>
      <c r="J2275" s="2064">
        <f>'[1]2018+'!J2265</f>
        <v>0</v>
      </c>
      <c r="K2275" s="2065" t="str">
        <f>'[1]2018+'!K2265</f>
        <v>0</v>
      </c>
      <c r="L2275" s="2066">
        <f>'[1]2018+'!L2265</f>
        <v>0</v>
      </c>
      <c r="M2275" s="2064">
        <f>'[1]2018+'!M2265</f>
        <v>0</v>
      </c>
      <c r="N2275" s="1919" t="str">
        <f>'[1]2018+'!N2265</f>
        <v/>
      </c>
      <c r="O2275" s="2067"/>
      <c r="P2275" s="2068" t="str">
        <f>'[1]2018+'!P2265</f>
        <v/>
      </c>
      <c r="Q2275" s="2069" t="str">
        <f>'[1]2018+'!Q2265</f>
        <v>-</v>
      </c>
      <c r="R2275" s="2070" t="str">
        <f>'[1]2018+'!R2265</f>
        <v/>
      </c>
      <c r="S2275" s="1991" t="str">
        <f>'[1]2018+'!S2265</f>
        <v/>
      </c>
      <c r="T2275" s="1989">
        <f>'[1]2018+'!T2265</f>
        <v>11.667026088620892</v>
      </c>
      <c r="U2275" s="1989">
        <f>'[1]2018+'!U2265</f>
        <v>13.907538833546802</v>
      </c>
      <c r="V2275" s="1989">
        <f>'[1]2018+'!V2265</f>
        <v>0.63521666105527608</v>
      </c>
      <c r="W2275" s="2071">
        <f>'[1]2018+'!W2265</f>
        <v>0.83889940759888437</v>
      </c>
      <c r="X2275" s="2494">
        <f>'[1]2018+'!X2265</f>
        <v>20</v>
      </c>
      <c r="Y2275" s="1988" t="str">
        <f t="shared" si="486"/>
        <v/>
      </c>
      <c r="Z2275" s="1989">
        <f t="shared" si="481"/>
        <v>30.989007663971432</v>
      </c>
      <c r="AA2275" s="1989">
        <f t="shared" si="482"/>
        <v>23.70704942689531</v>
      </c>
      <c r="AB2275" s="1991">
        <f t="shared" si="483"/>
        <v>1.3071642575990432</v>
      </c>
      <c r="AC2275" s="1989"/>
      <c r="AD2275" s="2240"/>
    </row>
    <row r="2276" spans="1:30" x14ac:dyDescent="0.2">
      <c r="A2276" s="2173" t="s">
        <v>9</v>
      </c>
      <c r="B2276" s="2220">
        <f>SUM(K2274:K2280)</f>
        <v>126</v>
      </c>
      <c r="C2276" s="2060">
        <v>45364</v>
      </c>
      <c r="D2276" s="1989">
        <f>'[1]2018+'!D2266</f>
        <v>0</v>
      </c>
      <c r="E2276" s="2487">
        <f>'[1]2018+'!E2266</f>
        <v>0</v>
      </c>
      <c r="F2276" s="2492">
        <f>'[1]2018+'!F2266</f>
        <v>0</v>
      </c>
      <c r="G2276" s="2061">
        <f>'[1]2018+'!G2266</f>
        <v>0</v>
      </c>
      <c r="H2276" s="2062">
        <f>'[1]2018+'!H2266</f>
        <v>8.4</v>
      </c>
      <c r="I2276" s="2063">
        <f>'[1]2018+'!I2266</f>
        <v>0</v>
      </c>
      <c r="J2276" s="2064">
        <f>'[1]2018+'!J2266</f>
        <v>0</v>
      </c>
      <c r="K2276" s="2065" t="str">
        <f>'[1]2018+'!K2266</f>
        <v>0</v>
      </c>
      <c r="L2276" s="2066">
        <f>'[1]2018+'!L2266</f>
        <v>0</v>
      </c>
      <c r="M2276" s="2064">
        <f>'[1]2018+'!M2266</f>
        <v>0</v>
      </c>
      <c r="N2276" s="1919" t="str">
        <f>'[1]2018+'!N2266</f>
        <v/>
      </c>
      <c r="O2276" s="2067"/>
      <c r="P2276" s="2068" t="str">
        <f>'[1]2018+'!P2266</f>
        <v/>
      </c>
      <c r="Q2276" s="2069" t="str">
        <f>'[1]2018+'!Q2266</f>
        <v>-</v>
      </c>
      <c r="R2276" s="2070" t="str">
        <f>'[1]2018+'!R2266</f>
        <v/>
      </c>
      <c r="S2276" s="1991" t="str">
        <f>'[1]2018+'!S2266</f>
        <v/>
      </c>
      <c r="T2276" s="1989">
        <f>'[1]2018+'!T2266</f>
        <v>10.000308075960765</v>
      </c>
      <c r="U2276" s="1989">
        <f>'[1]2018+'!U2266</f>
        <v>13.576406956557593</v>
      </c>
      <c r="V2276" s="1989">
        <f>'[1]2018+'!V2266</f>
        <v>2.2405127449259101</v>
      </c>
      <c r="W2276" s="2071">
        <f>'[1]2018+'!W2266</f>
        <v>0.73659460179414249</v>
      </c>
      <c r="X2276" s="2494">
        <f>'[1]2018+'!X2266</f>
        <v>54</v>
      </c>
      <c r="Y2276" s="1988" t="str">
        <f t="shared" si="486"/>
        <v/>
      </c>
      <c r="Z2276" s="1989">
        <f t="shared" si="481"/>
        <v>34.276292283404082</v>
      </c>
      <c r="AA2276" s="1989">
        <f t="shared" si="482"/>
        <v>24.428310154826374</v>
      </c>
      <c r="AB2276" s="1991">
        <f t="shared" si="483"/>
        <v>1.4031380830749773</v>
      </c>
      <c r="AC2276" s="1989"/>
      <c r="AD2276" s="2240"/>
    </row>
    <row r="2277" spans="1:30" x14ac:dyDescent="0.2">
      <c r="A2277" s="2173" t="s">
        <v>27</v>
      </c>
      <c r="B2277" s="2221">
        <f>AVERAGE(W2274:W2280)</f>
        <v>0.9521658400606372</v>
      </c>
      <c r="C2277" s="2060">
        <v>45365</v>
      </c>
      <c r="D2277" s="1989">
        <f>'[1]2018+'!D2267</f>
        <v>0</v>
      </c>
      <c r="E2277" s="2487">
        <f>'[1]2018+'!E2267</f>
        <v>0</v>
      </c>
      <c r="F2277" s="2492">
        <f>'[1]2018+'!F2267</f>
        <v>0</v>
      </c>
      <c r="G2277" s="2061">
        <f>'[1]2018+'!G2267</f>
        <v>0</v>
      </c>
      <c r="H2277" s="2062" t="str">
        <f>'[1]2018+'!H2267</f>
        <v/>
      </c>
      <c r="I2277" s="2063" t="str">
        <f>'[1]2018+'!I2267</f>
        <v/>
      </c>
      <c r="J2277" s="2064">
        <f>'[1]2018+'!J2267</f>
        <v>0</v>
      </c>
      <c r="K2277" s="2065" t="str">
        <f>'[1]2018+'!K2267</f>
        <v>0</v>
      </c>
      <c r="L2277" s="2066">
        <f>'[1]2018+'!L2267</f>
        <v>0</v>
      </c>
      <c r="M2277" s="2064">
        <f>'[1]2018+'!M2267</f>
        <v>0</v>
      </c>
      <c r="N2277" s="1919" t="str">
        <f>'[1]2018+'!N2267</f>
        <v/>
      </c>
      <c r="O2277" s="2067"/>
      <c r="P2277" s="2068" t="str">
        <f>'[1]2018+'!P2267</f>
        <v/>
      </c>
      <c r="Q2277" s="2069" t="str">
        <f>'[1]2018+'!Q2267</f>
        <v>-</v>
      </c>
      <c r="R2277" s="2070" t="str">
        <f>'[1]2018+'!R2267</f>
        <v/>
      </c>
      <c r="S2277" s="1991" t="str">
        <f>'[1]2018+'!S2267</f>
        <v/>
      </c>
      <c r="T2277" s="1989">
        <f>'[1]2018+'!T2267</f>
        <v>8.571692636537799</v>
      </c>
      <c r="U2277" s="1989">
        <f>'[1]2018+'!U2267</f>
        <v>13.25315917187765</v>
      </c>
      <c r="V2277" s="1989">
        <f>'[1]2018+'!V2267</f>
        <v>3.5760988805968275</v>
      </c>
      <c r="W2277" s="2071">
        <f>'[1]2018+'!W2267</f>
        <v>0.64676599181924699</v>
      </c>
      <c r="X2277" s="2494">
        <f>'[1]2018+'!X2267</f>
        <v>0</v>
      </c>
      <c r="Y2277" s="1988" t="str">
        <f t="shared" si="486"/>
        <v/>
      </c>
      <c r="Z2277" s="1989">
        <f t="shared" si="481"/>
        <v>29.379679100060642</v>
      </c>
      <c r="AA2277" s="1989">
        <f t="shared" si="482"/>
        <v>23.846683722568603</v>
      </c>
      <c r="AB2277" s="1991">
        <f t="shared" si="483"/>
        <v>1.2320236826999802</v>
      </c>
      <c r="AC2277" s="1989"/>
      <c r="AD2277" s="2240"/>
    </row>
    <row r="2278" spans="1:30" x14ac:dyDescent="0.2">
      <c r="A2278" s="2173" t="s">
        <v>336</v>
      </c>
      <c r="B2278" s="2222" t="str">
        <f>IFERROR(AVERAGE(N2274:N2280),"")</f>
        <v/>
      </c>
      <c r="C2278" s="2060">
        <v>45366</v>
      </c>
      <c r="D2278" s="1989">
        <f>'[1]2018+'!D2268</f>
        <v>0</v>
      </c>
      <c r="E2278" s="2487">
        <f>'[1]2018+'!E2268</f>
        <v>0</v>
      </c>
      <c r="F2278" s="2492">
        <f>'[1]2018+'!F2268</f>
        <v>0</v>
      </c>
      <c r="G2278" s="2061">
        <f>'[1]2018+'!G2268</f>
        <v>0</v>
      </c>
      <c r="H2278" s="2062">
        <f>'[1]2018+'!H2268</f>
        <v>5</v>
      </c>
      <c r="I2278" s="2063">
        <f>'[1]2018+'!I2268</f>
        <v>0</v>
      </c>
      <c r="J2278" s="2064">
        <f>'[1]2018+'!J2268</f>
        <v>0</v>
      </c>
      <c r="K2278" s="2065" t="str">
        <f>'[1]2018+'!K2268</f>
        <v>0</v>
      </c>
      <c r="L2278" s="2066">
        <f>'[1]2018+'!L2268</f>
        <v>0</v>
      </c>
      <c r="M2278" s="2064">
        <f>'[1]2018+'!M2268</f>
        <v>0</v>
      </c>
      <c r="N2278" s="1919" t="str">
        <f>'[1]2018+'!N2268</f>
        <v/>
      </c>
      <c r="O2278" s="2067"/>
      <c r="P2278" s="2068" t="str">
        <f>'[1]2018+'!P2268</f>
        <v/>
      </c>
      <c r="Q2278" s="2069" t="str">
        <f>'[1]2018+'!Q2268</f>
        <v>-</v>
      </c>
      <c r="R2278" s="2070" t="str">
        <f>'[1]2018+'!R2268</f>
        <v/>
      </c>
      <c r="S2278" s="1991" t="str">
        <f>'[1]2018+'!S2268</f>
        <v/>
      </c>
      <c r="T2278" s="1989">
        <f>'[1]2018+'!T2268</f>
        <v>7.3471651170323993</v>
      </c>
      <c r="U2278" s="1989">
        <f>'[1]2018+'!U2268</f>
        <v>12.93760776302342</v>
      </c>
      <c r="V2278" s="1989">
        <f>'[1]2018+'!V2268</f>
        <v>4.681466535339851</v>
      </c>
      <c r="W2278" s="2071">
        <f>'[1]2018+'!W2268</f>
        <v>0.56789209037787547</v>
      </c>
      <c r="X2278" s="2494">
        <f>'[1]2018+'!X2268</f>
        <v>23</v>
      </c>
      <c r="Y2278" s="1988" t="str">
        <f t="shared" si="486"/>
        <v/>
      </c>
      <c r="Z2278" s="1989">
        <f t="shared" ref="Z2278:Z2341" si="487">Z2277+(X2278-Z2277)/7</f>
        <v>28.468296371480552</v>
      </c>
      <c r="AA2278" s="1989">
        <f t="shared" ref="AA2278:AA2341" si="488">AA2277+(X2278-AA2277)/42</f>
        <v>23.826524586316971</v>
      </c>
      <c r="AB2278" s="1991">
        <f t="shared" ref="AB2278:AB2341" si="489">Z2278/AA2278</f>
        <v>1.1948153104892707</v>
      </c>
      <c r="AC2278" s="1989"/>
      <c r="AD2278" s="2240"/>
    </row>
    <row r="2279" spans="1:30" x14ac:dyDescent="0.2">
      <c r="A2279" s="2173" t="s">
        <v>337</v>
      </c>
      <c r="B2279" s="2221" t="str">
        <f>IFERROR(AVERAGE(S2274:S2280),"")</f>
        <v/>
      </c>
      <c r="C2279" s="2060">
        <v>45367</v>
      </c>
      <c r="D2279" s="1989">
        <f>'[1]2018+'!D2269</f>
        <v>0</v>
      </c>
      <c r="E2279" s="2487">
        <f>'[1]2018+'!E2269</f>
        <v>0</v>
      </c>
      <c r="F2279" s="2492" t="str">
        <f>'[1]2018+'!F2269</f>
        <v>Z2.105'</v>
      </c>
      <c r="G2279" s="2061">
        <f>'[1]2018+'!G2269</f>
        <v>0</v>
      </c>
      <c r="H2279" s="2062">
        <f>'[1]2018+'!H2269</f>
        <v>17.5</v>
      </c>
      <c r="I2279" s="2063">
        <f>'[1]2018+'!I2269</f>
        <v>0</v>
      </c>
      <c r="J2279" s="2064">
        <f>'[1]2018+'!J2269</f>
        <v>0</v>
      </c>
      <c r="K2279" s="2065">
        <f>'[1]2018+'!K2269</f>
        <v>126</v>
      </c>
      <c r="L2279" s="2066">
        <f>'[1]2018+'!L2269</f>
        <v>0</v>
      </c>
      <c r="M2279" s="2064">
        <f>'[1]2018+'!M2269</f>
        <v>0</v>
      </c>
      <c r="N2279" s="1919" t="str">
        <f>'[1]2018+'!N2269</f>
        <v/>
      </c>
      <c r="O2279" s="2067"/>
      <c r="P2279" s="2068" t="str">
        <f>'[1]2018+'!P2269</f>
        <v/>
      </c>
      <c r="Q2279" s="2069" t="str">
        <f>'[1]2018+'!Q2269</f>
        <v>-</v>
      </c>
      <c r="R2279" s="2070" t="str">
        <f>'[1]2018+'!R2269</f>
        <v/>
      </c>
      <c r="S2279" s="1991" t="str">
        <f>'[1]2018+'!S2269</f>
        <v/>
      </c>
      <c r="T2279" s="1989">
        <f>'[1]2018+'!T2269</f>
        <v>24.297570100313486</v>
      </c>
      <c r="U2279" s="1989">
        <f>'[1]2018+'!U2269</f>
        <v>15.629569482951434</v>
      </c>
      <c r="V2279" s="1989">
        <f>'[1]2018+'!V2269</f>
        <v>5.590442645991021</v>
      </c>
      <c r="W2279" s="2071">
        <f>'[1]2018+'!W2269</f>
        <v>1.5545898514234198</v>
      </c>
      <c r="X2279" s="2494">
        <f>'[1]2018+'!X2269</f>
        <v>85</v>
      </c>
      <c r="Y2279" s="1988">
        <f t="shared" si="486"/>
        <v>0.67460317460317465</v>
      </c>
      <c r="Z2279" s="1989">
        <f t="shared" si="487"/>
        <v>36.544254032697616</v>
      </c>
      <c r="AA2279" s="1989">
        <f t="shared" si="488"/>
        <v>25.283035905690376</v>
      </c>
      <c r="AB2279" s="1991">
        <f t="shared" si="489"/>
        <v>1.4454060884544611</v>
      </c>
      <c r="AC2279" s="1989"/>
      <c r="AD2279" s="2240"/>
    </row>
    <row r="2280" spans="1:30" ht="16" thickBot="1" x14ac:dyDescent="0.25">
      <c r="A2280" s="2177" t="s">
        <v>11</v>
      </c>
      <c r="B2280" s="2178">
        <f>IFERROR(SUM(M2274:M2280),"")</f>
        <v>0</v>
      </c>
      <c r="C2280" s="2160">
        <v>45368</v>
      </c>
      <c r="D2280" s="1734">
        <f>'[1]2018+'!D2270</f>
        <v>0</v>
      </c>
      <c r="E2280" s="2488">
        <f>'[1]2018+'!E2270</f>
        <v>0</v>
      </c>
      <c r="F2280" s="2495">
        <f>'[1]2018+'!F2270</f>
        <v>0</v>
      </c>
      <c r="G2280" s="2161">
        <f>'[1]2018+'!G2270</f>
        <v>0</v>
      </c>
      <c r="H2280" s="2162" t="str">
        <f>'[1]2018+'!H2270</f>
        <v/>
      </c>
      <c r="I2280" s="2163" t="str">
        <f>'[1]2018+'!I2270</f>
        <v/>
      </c>
      <c r="J2280" s="1024">
        <f>'[1]2018+'!J2270</f>
        <v>0</v>
      </c>
      <c r="K2280" s="2164" t="str">
        <f>'[1]2018+'!K2270</f>
        <v>0</v>
      </c>
      <c r="L2280" s="1028">
        <f>'[1]2018+'!L2270</f>
        <v>0</v>
      </c>
      <c r="M2280" s="1024">
        <f>'[1]2018+'!M2270</f>
        <v>0</v>
      </c>
      <c r="N2280" s="2165" t="str">
        <f>'[1]2018+'!N2270</f>
        <v/>
      </c>
      <c r="O2280" s="2166"/>
      <c r="P2280" s="2167" t="str">
        <f>'[1]2018+'!P2270</f>
        <v/>
      </c>
      <c r="Q2280" s="2168" t="str">
        <f>'[1]2018+'!Q2270</f>
        <v>-</v>
      </c>
      <c r="R2280" s="2169" t="str">
        <f>'[1]2018+'!R2270</f>
        <v/>
      </c>
      <c r="S2280" s="5" t="str">
        <f>'[1]2018+'!S2270</f>
        <v/>
      </c>
      <c r="T2280" s="1734">
        <f>'[1]2018+'!T2270</f>
        <v>20.826488657411559</v>
      </c>
      <c r="U2280" s="1734">
        <f>'[1]2018+'!U2270</f>
        <v>15.257436876214495</v>
      </c>
      <c r="V2280" s="1734">
        <f>'[1]2018+'!V2270</f>
        <v>-8.6680006173620523</v>
      </c>
      <c r="W2280" s="2049">
        <f>'[1]2018+'!W2270</f>
        <v>1.3650057232010515</v>
      </c>
      <c r="X2280" s="2499">
        <f>'[1]2018+'!X2270</f>
        <v>0</v>
      </c>
      <c r="Y2280" s="2212" t="str">
        <f t="shared" si="486"/>
        <v/>
      </c>
      <c r="Z2280" s="1999">
        <f t="shared" si="487"/>
        <v>31.323646313740813</v>
      </c>
      <c r="AA2280" s="1999">
        <f t="shared" si="488"/>
        <v>24.681058860316796</v>
      </c>
      <c r="AB2280" s="2085">
        <f t="shared" si="489"/>
        <v>1.2691370532770876</v>
      </c>
      <c r="AC2280" s="1989"/>
      <c r="AD2280" s="2240"/>
    </row>
    <row r="2281" spans="1:30" ht="16" thickBot="1" x14ac:dyDescent="0.25">
      <c r="A2281" s="2500">
        <f>WEEKNUM(C2281,1)</f>
        <v>12</v>
      </c>
      <c r="B2281" s="2501"/>
      <c r="C2281" s="2050">
        <v>45369</v>
      </c>
      <c r="D2281" s="1843">
        <f>'[1]2018+'!D2271</f>
        <v>0</v>
      </c>
      <c r="E2281" s="2486">
        <f>'[1]2018+'!E2271</f>
        <v>0</v>
      </c>
      <c r="F2281" s="2492">
        <f>'[1]2018+'!F2271</f>
        <v>0</v>
      </c>
      <c r="G2281" s="2052">
        <f>'[1]2018+'!G2271</f>
        <v>0</v>
      </c>
      <c r="H2281" s="2053">
        <f>'[1]2018+'!H2271</f>
        <v>5</v>
      </c>
      <c r="I2281" s="2054">
        <f>'[1]2018+'!I2271</f>
        <v>0</v>
      </c>
      <c r="J2281" s="2055">
        <f>'[1]2018+'!J2271</f>
        <v>0</v>
      </c>
      <c r="K2281" s="2056" t="str">
        <f>'[1]2018+'!K2271</f>
        <v>0</v>
      </c>
      <c r="L2281" s="2057">
        <f>'[1]2018+'!L2271</f>
        <v>0</v>
      </c>
      <c r="M2281" s="2055">
        <f>'[1]2018+'!M2271</f>
        <v>0</v>
      </c>
      <c r="N2281" s="1852" t="str">
        <f>'[1]2018+'!N2271</f>
        <v/>
      </c>
      <c r="O2281" s="2058"/>
      <c r="P2281" s="1854" t="str">
        <f>'[1]2018+'!P2271</f>
        <v/>
      </c>
      <c r="Q2281" s="1855" t="str">
        <f>'[1]2018+'!Q2271</f>
        <v>-</v>
      </c>
      <c r="R2281" s="2059" t="str">
        <f>'[1]2018+'!R2271</f>
        <v/>
      </c>
      <c r="S2281" s="1856" t="str">
        <f>'[1]2018+'!S2271</f>
        <v/>
      </c>
      <c r="T2281" s="1843">
        <f>'[1]2018+'!T2271</f>
        <v>17.851275992067052</v>
      </c>
      <c r="U2281" s="1843">
        <f>'[1]2018+'!U2271</f>
        <v>14.89416456963796</v>
      </c>
      <c r="V2281" s="1843">
        <f>'[1]2018+'!V2271</f>
        <v>-5.5690517811970643</v>
      </c>
      <c r="W2281" s="2042">
        <f>'[1]2018+'!W2271</f>
        <v>1.1985416106155575</v>
      </c>
      <c r="X2281" s="2493">
        <f>'[1]2018+'!X2271</f>
        <v>20</v>
      </c>
      <c r="Y2281" s="2214" t="str">
        <f t="shared" si="486"/>
        <v/>
      </c>
      <c r="Z2281" s="1843">
        <f t="shared" si="487"/>
        <v>29.705982554634982</v>
      </c>
      <c r="AA2281" s="1843">
        <f t="shared" si="488"/>
        <v>24.569605077928301</v>
      </c>
      <c r="AB2281" s="1856">
        <f t="shared" si="489"/>
        <v>1.2090541325518032</v>
      </c>
      <c r="AC2281" s="1989"/>
      <c r="AD2281" s="2240"/>
    </row>
    <row r="2282" spans="1:30" x14ac:dyDescent="0.2">
      <c r="A2282" s="2170" t="s">
        <v>26</v>
      </c>
      <c r="B2282" s="2219">
        <f>SUM(H2281:H2287)</f>
        <v>31.7</v>
      </c>
      <c r="C2282" s="2060">
        <v>45370</v>
      </c>
      <c r="D2282" s="1989">
        <f>'[1]2018+'!D2272</f>
        <v>0</v>
      </c>
      <c r="E2282" s="2487">
        <f>'[1]2018+'!E2272</f>
        <v>0</v>
      </c>
      <c r="F2282" s="2492">
        <f>'[1]2018+'!F2272</f>
        <v>0</v>
      </c>
      <c r="G2282" s="2061">
        <f>'[1]2018+'!G2272</f>
        <v>0</v>
      </c>
      <c r="H2282" s="2062">
        <f>'[1]2018+'!H2272</f>
        <v>5</v>
      </c>
      <c r="I2282" s="2063">
        <f>'[1]2018+'!I2272</f>
        <v>0</v>
      </c>
      <c r="J2282" s="2064">
        <f>'[1]2018+'!J2272</f>
        <v>0</v>
      </c>
      <c r="K2282" s="2065" t="str">
        <f>'[1]2018+'!K2272</f>
        <v>0</v>
      </c>
      <c r="L2282" s="2066">
        <f>'[1]2018+'!L2272</f>
        <v>0</v>
      </c>
      <c r="M2282" s="2064">
        <f>'[1]2018+'!M2272</f>
        <v>0</v>
      </c>
      <c r="N2282" s="1919" t="str">
        <f>'[1]2018+'!N2272</f>
        <v/>
      </c>
      <c r="O2282" s="2067"/>
      <c r="P2282" s="2068" t="str">
        <f>'[1]2018+'!P2272</f>
        <v/>
      </c>
      <c r="Q2282" s="2069" t="str">
        <f>'[1]2018+'!Q2272</f>
        <v>-</v>
      </c>
      <c r="R2282" s="2070" t="str">
        <f>'[1]2018+'!R2272</f>
        <v/>
      </c>
      <c r="S2282" s="1991" t="str">
        <f>'[1]2018+'!S2272</f>
        <v/>
      </c>
      <c r="T2282" s="1989">
        <f>'[1]2018+'!T2272</f>
        <v>15.301093707486045</v>
      </c>
      <c r="U2282" s="1989">
        <f>'[1]2018+'!U2272</f>
        <v>14.539541603694198</v>
      </c>
      <c r="V2282" s="1989">
        <f>'[1]2018+'!V2272</f>
        <v>-2.957111422429092</v>
      </c>
      <c r="W2282" s="2071">
        <f>'[1]2018+'!W2272</f>
        <v>1.0523779995648799</v>
      </c>
      <c r="X2282" s="2494">
        <f>'[1]2018+'!X2272</f>
        <v>23</v>
      </c>
      <c r="Y2282" s="1988" t="str">
        <f t="shared" si="486"/>
        <v/>
      </c>
      <c r="Z2282" s="1989">
        <f t="shared" si="487"/>
        <v>28.747985046829985</v>
      </c>
      <c r="AA2282" s="1989">
        <f t="shared" si="488"/>
        <v>24.532233528453819</v>
      </c>
      <c r="AB2282" s="1991">
        <f t="shared" si="489"/>
        <v>1.1718454014179551</v>
      </c>
      <c r="AC2282" s="1989"/>
      <c r="AD2282" s="2240"/>
    </row>
    <row r="2283" spans="1:30" x14ac:dyDescent="0.2">
      <c r="A2283" s="2173" t="s">
        <v>9</v>
      </c>
      <c r="B2283" s="2220">
        <f>SUM(K2281:K2287)</f>
        <v>0</v>
      </c>
      <c r="C2283" s="2060">
        <v>45371</v>
      </c>
      <c r="D2283" s="1989">
        <f>'[1]2018+'!D2273</f>
        <v>0</v>
      </c>
      <c r="E2283" s="2487">
        <f>'[1]2018+'!E2273</f>
        <v>0</v>
      </c>
      <c r="F2283" s="2492">
        <f>'[1]2018+'!F2273</f>
        <v>0</v>
      </c>
      <c r="G2283" s="2061">
        <f>'[1]2018+'!G2273</f>
        <v>0</v>
      </c>
      <c r="H2283" s="2062">
        <f>'[1]2018+'!H2273</f>
        <v>6.7</v>
      </c>
      <c r="I2283" s="2063">
        <f>'[1]2018+'!I2273</f>
        <v>0</v>
      </c>
      <c r="J2283" s="2064">
        <f>'[1]2018+'!J2273</f>
        <v>0</v>
      </c>
      <c r="K2283" s="2065" t="str">
        <f>'[1]2018+'!K2273</f>
        <v>0</v>
      </c>
      <c r="L2283" s="2066">
        <f>'[1]2018+'!L2273</f>
        <v>0</v>
      </c>
      <c r="M2283" s="2064">
        <f>'[1]2018+'!M2273</f>
        <v>0</v>
      </c>
      <c r="N2283" s="1919" t="str">
        <f>'[1]2018+'!N2273</f>
        <v/>
      </c>
      <c r="O2283" s="2067"/>
      <c r="P2283" s="2068" t="str">
        <f>'[1]2018+'!P2273</f>
        <v/>
      </c>
      <c r="Q2283" s="2069" t="str">
        <f>'[1]2018+'!Q2273</f>
        <v>-</v>
      </c>
      <c r="R2283" s="2070" t="str">
        <f>'[1]2018+'!R2273</f>
        <v/>
      </c>
      <c r="S2283" s="1991" t="str">
        <f>'[1]2018+'!S2273</f>
        <v/>
      </c>
      <c r="T2283" s="1989">
        <f>'[1]2018+'!T2273</f>
        <v>13.115223177845181</v>
      </c>
      <c r="U2283" s="1989">
        <f>'[1]2018+'!U2273</f>
        <v>14.19336204170148</v>
      </c>
      <c r="V2283" s="1989">
        <f>'[1]2018+'!V2273</f>
        <v>-0.76155210379184624</v>
      </c>
      <c r="W2283" s="2071">
        <f>'[1]2018+'!W2273</f>
        <v>0.92403921913013831</v>
      </c>
      <c r="X2283" s="2494">
        <f>'[1]2018+'!X2273</f>
        <v>43</v>
      </c>
      <c r="Y2283" s="1988" t="str">
        <f t="shared" si="486"/>
        <v/>
      </c>
      <c r="Z2283" s="1989">
        <f t="shared" si="487"/>
        <v>30.78398718299713</v>
      </c>
      <c r="AA2283" s="1989">
        <f t="shared" si="488"/>
        <v>24.971942253966823</v>
      </c>
      <c r="AB2283" s="1991">
        <f t="shared" si="489"/>
        <v>1.232743006928388</v>
      </c>
      <c r="AC2283" s="1989"/>
      <c r="AD2283" s="2240"/>
    </row>
    <row r="2284" spans="1:30" x14ac:dyDescent="0.2">
      <c r="A2284" s="2173" t="s">
        <v>27</v>
      </c>
      <c r="B2284" s="2221">
        <f>AVERAGE(W2281:W2287)</f>
        <v>0.8390696442128005</v>
      </c>
      <c r="C2284" s="2060">
        <v>45372</v>
      </c>
      <c r="D2284" s="1989">
        <f>'[1]2018+'!D2274</f>
        <v>0</v>
      </c>
      <c r="E2284" s="2487">
        <f>'[1]2018+'!E2274</f>
        <v>0</v>
      </c>
      <c r="F2284" s="2492">
        <f>'[1]2018+'!F2274</f>
        <v>0</v>
      </c>
      <c r="G2284" s="2061">
        <f>'[1]2018+'!G2274</f>
        <v>0</v>
      </c>
      <c r="H2284" s="2062" t="str">
        <f>'[1]2018+'!H2274</f>
        <v/>
      </c>
      <c r="I2284" s="2063" t="str">
        <f>'[1]2018+'!I2274</f>
        <v/>
      </c>
      <c r="J2284" s="2064">
        <f>'[1]2018+'!J2274</f>
        <v>0</v>
      </c>
      <c r="K2284" s="2065" t="str">
        <f>'[1]2018+'!K2274</f>
        <v>0</v>
      </c>
      <c r="L2284" s="2066">
        <f>'[1]2018+'!L2274</f>
        <v>0</v>
      </c>
      <c r="M2284" s="2064">
        <f>'[1]2018+'!M2274</f>
        <v>0</v>
      </c>
      <c r="N2284" s="1919" t="str">
        <f>'[1]2018+'!N2274</f>
        <v/>
      </c>
      <c r="O2284" s="2067"/>
      <c r="P2284" s="2068" t="str">
        <f>'[1]2018+'!P2274</f>
        <v/>
      </c>
      <c r="Q2284" s="2069" t="str">
        <f>'[1]2018+'!Q2274</f>
        <v>-</v>
      </c>
      <c r="R2284" s="2070" t="str">
        <f>'[1]2018+'!R2274</f>
        <v/>
      </c>
      <c r="S2284" s="1991" t="str">
        <f>'[1]2018+'!S2274</f>
        <v/>
      </c>
      <c r="T2284" s="1989">
        <f>'[1]2018+'!T2274</f>
        <v>11.24161986672444</v>
      </c>
      <c r="U2284" s="1989">
        <f>'[1]2018+'!U2274</f>
        <v>13.855424850232398</v>
      </c>
      <c r="V2284" s="1989">
        <f>'[1]2018+'!V2274</f>
        <v>1.0781388638562994</v>
      </c>
      <c r="W2284" s="2071">
        <f>'[1]2018+'!W2274</f>
        <v>0.81135150948012136</v>
      </c>
      <c r="X2284" s="2494">
        <f>'[1]2018+'!X2274</f>
        <v>0</v>
      </c>
      <c r="Y2284" s="1988" t="str">
        <f t="shared" si="486"/>
        <v/>
      </c>
      <c r="Z2284" s="1989">
        <f t="shared" si="487"/>
        <v>26.386274728283254</v>
      </c>
      <c r="AA2284" s="1989">
        <f t="shared" si="488"/>
        <v>24.377372200300947</v>
      </c>
      <c r="AB2284" s="1991">
        <f t="shared" si="489"/>
        <v>1.0824084938883407</v>
      </c>
      <c r="AC2284" s="1989"/>
      <c r="AD2284" s="2240"/>
    </row>
    <row r="2285" spans="1:30" x14ac:dyDescent="0.2">
      <c r="A2285" s="2173" t="s">
        <v>336</v>
      </c>
      <c r="B2285" s="2222" t="str">
        <f>IFERROR(AVERAGE(N2281:N2287),"")</f>
        <v/>
      </c>
      <c r="C2285" s="2060">
        <v>45373</v>
      </c>
      <c r="D2285" s="1989">
        <f>'[1]2018+'!D2275</f>
        <v>0</v>
      </c>
      <c r="E2285" s="2487">
        <f>'[1]2018+'!E2275</f>
        <v>0</v>
      </c>
      <c r="F2285" s="2492">
        <f>'[1]2018+'!F2275</f>
        <v>0</v>
      </c>
      <c r="G2285" s="2061">
        <f>'[1]2018+'!G2275</f>
        <v>0</v>
      </c>
      <c r="H2285" s="2062">
        <f>'[1]2018+'!H2275</f>
        <v>5</v>
      </c>
      <c r="I2285" s="2063">
        <f>'[1]2018+'!I2275</f>
        <v>0</v>
      </c>
      <c r="J2285" s="2064">
        <f>'[1]2018+'!J2275</f>
        <v>0</v>
      </c>
      <c r="K2285" s="2065" t="str">
        <f>'[1]2018+'!K2275</f>
        <v>0</v>
      </c>
      <c r="L2285" s="2066">
        <f>'[1]2018+'!L2275</f>
        <v>0</v>
      </c>
      <c r="M2285" s="2064">
        <f>'[1]2018+'!M2275</f>
        <v>0</v>
      </c>
      <c r="N2285" s="1919" t="str">
        <f>'[1]2018+'!N2275</f>
        <v/>
      </c>
      <c r="O2285" s="2067"/>
      <c r="P2285" s="2068" t="str">
        <f>'[1]2018+'!P2275</f>
        <v/>
      </c>
      <c r="Q2285" s="2069" t="str">
        <f>'[1]2018+'!Q2275</f>
        <v>-</v>
      </c>
      <c r="R2285" s="2070" t="str">
        <f>'[1]2018+'!R2275</f>
        <v/>
      </c>
      <c r="S2285" s="1991" t="str">
        <f>'[1]2018+'!S2275</f>
        <v/>
      </c>
      <c r="T2285" s="1989">
        <f>'[1]2018+'!T2275</f>
        <v>9.635674171478092</v>
      </c>
      <c r="U2285" s="1989">
        <f>'[1]2018+'!U2275</f>
        <v>13.525533782369722</v>
      </c>
      <c r="V2285" s="1989">
        <f>'[1]2018+'!V2275</f>
        <v>2.6138049835079578</v>
      </c>
      <c r="W2285" s="2071">
        <f>'[1]2018+'!W2275</f>
        <v>0.71240620344596017</v>
      </c>
      <c r="X2285" s="2494">
        <f>'[1]2018+'!X2275</f>
        <v>23</v>
      </c>
      <c r="Y2285" s="1988" t="str">
        <f t="shared" si="486"/>
        <v/>
      </c>
      <c r="Z2285" s="1989">
        <f t="shared" si="487"/>
        <v>25.902521195671362</v>
      </c>
      <c r="AA2285" s="1989">
        <f t="shared" si="488"/>
        <v>24.344577624103305</v>
      </c>
      <c r="AB2285" s="1991">
        <f t="shared" si="489"/>
        <v>1.0639955063350761</v>
      </c>
      <c r="AC2285" s="1989"/>
      <c r="AD2285" s="2240"/>
    </row>
    <row r="2286" spans="1:30" x14ac:dyDescent="0.2">
      <c r="A2286" s="2173" t="s">
        <v>337</v>
      </c>
      <c r="B2286" s="2221" t="str">
        <f>IFERROR(AVERAGE(S2281:S2287),"")</f>
        <v/>
      </c>
      <c r="C2286" s="2060">
        <v>45374</v>
      </c>
      <c r="D2286" s="1989">
        <f>'[1]2018+'!D2276</f>
        <v>0</v>
      </c>
      <c r="E2286" s="2487">
        <f>'[1]2018+'!E2276</f>
        <v>0</v>
      </c>
      <c r="F2286" s="2492">
        <f>'[1]2018+'!F2276</f>
        <v>0</v>
      </c>
      <c r="G2286" s="2061">
        <f>'[1]2018+'!G2276</f>
        <v>0</v>
      </c>
      <c r="H2286" s="2062">
        <f>'[1]2018+'!H2276</f>
        <v>10</v>
      </c>
      <c r="I2286" s="2063">
        <f>'[1]2018+'!I2276</f>
        <v>0</v>
      </c>
      <c r="J2286" s="2064">
        <f>'[1]2018+'!J2276</f>
        <v>0</v>
      </c>
      <c r="K2286" s="2065" t="str">
        <f>'[1]2018+'!K2276</f>
        <v>0</v>
      </c>
      <c r="L2286" s="2066">
        <f>'[1]2018+'!L2276</f>
        <v>0</v>
      </c>
      <c r="M2286" s="2064">
        <f>'[1]2018+'!M2276</f>
        <v>0</v>
      </c>
      <c r="N2286" s="1919" t="str">
        <f>'[1]2018+'!N2276</f>
        <v/>
      </c>
      <c r="O2286" s="2067"/>
      <c r="P2286" s="2068" t="str">
        <f>'[1]2018+'!P2276</f>
        <v/>
      </c>
      <c r="Q2286" s="2069" t="str">
        <f>'[1]2018+'!Q2276</f>
        <v>-</v>
      </c>
      <c r="R2286" s="2070" t="str">
        <f>'[1]2018+'!R2276</f>
        <v/>
      </c>
      <c r="S2286" s="1991" t="str">
        <f>'[1]2018+'!S2276</f>
        <v/>
      </c>
      <c r="T2286" s="1989">
        <f>'[1]2018+'!T2276</f>
        <v>8.2591492898383638</v>
      </c>
      <c r="U2286" s="1989">
        <f>'[1]2018+'!U2276</f>
        <v>13.203497263741871</v>
      </c>
      <c r="V2286" s="1989">
        <f>'[1]2018+'!V2276</f>
        <v>3.8898596108916301</v>
      </c>
      <c r="W2286" s="2071">
        <f>'[1]2018+'!W2276</f>
        <v>0.62552739814767233</v>
      </c>
      <c r="X2286" s="2494">
        <f>'[1]2018+'!X2276</f>
        <v>68</v>
      </c>
      <c r="Y2286" s="1988" t="str">
        <f t="shared" si="486"/>
        <v/>
      </c>
      <c r="Z2286" s="1989">
        <f t="shared" si="487"/>
        <v>31.916446739146881</v>
      </c>
      <c r="AA2286" s="1989">
        <f t="shared" si="488"/>
        <v>25.383992442577036</v>
      </c>
      <c r="AB2286" s="1991">
        <f t="shared" si="489"/>
        <v>1.2573454239457162</v>
      </c>
      <c r="AC2286" s="1989"/>
      <c r="AD2286" s="2240"/>
    </row>
    <row r="2287" spans="1:30" ht="16" thickBot="1" x14ac:dyDescent="0.25">
      <c r="A2287" s="2177" t="s">
        <v>11</v>
      </c>
      <c r="B2287" s="2178">
        <f>IFERROR(SUM(M2281:M2287),"")</f>
        <v>0</v>
      </c>
      <c r="C2287" s="2160">
        <v>45375</v>
      </c>
      <c r="D2287" s="1734">
        <f>'[1]2018+'!D2277</f>
        <v>0</v>
      </c>
      <c r="E2287" s="2488">
        <f>'[1]2018+'!E2277</f>
        <v>0</v>
      </c>
      <c r="F2287" s="2495">
        <f>'[1]2018+'!F2277</f>
        <v>0</v>
      </c>
      <c r="G2287" s="2161">
        <f>'[1]2018+'!G2277</f>
        <v>0</v>
      </c>
      <c r="H2287" s="2162" t="str">
        <f>'[1]2018+'!H2277</f>
        <v/>
      </c>
      <c r="I2287" s="2163" t="str">
        <f>'[1]2018+'!I2277</f>
        <v/>
      </c>
      <c r="J2287" s="1024">
        <f>'[1]2018+'!J2277</f>
        <v>0</v>
      </c>
      <c r="K2287" s="2164" t="str">
        <f>'[1]2018+'!K2277</f>
        <v>0</v>
      </c>
      <c r="L2287" s="1028">
        <f>'[1]2018+'!L2277</f>
        <v>0</v>
      </c>
      <c r="M2287" s="1024">
        <f>'[1]2018+'!M2277</f>
        <v>0</v>
      </c>
      <c r="N2287" s="2165" t="str">
        <f>'[1]2018+'!N2277</f>
        <v/>
      </c>
      <c r="O2287" s="2166"/>
      <c r="P2287" s="2167" t="str">
        <f>'[1]2018+'!P2277</f>
        <v/>
      </c>
      <c r="Q2287" s="2168" t="str">
        <f>'[1]2018+'!Q2277</f>
        <v>-</v>
      </c>
      <c r="R2287" s="2169" t="str">
        <f>'[1]2018+'!R2277</f>
        <v/>
      </c>
      <c r="S2287" s="5" t="str">
        <f>'[1]2018+'!S2277</f>
        <v/>
      </c>
      <c r="T2287" s="1734">
        <f>'[1]2018+'!T2277</f>
        <v>7.0792708198614545</v>
      </c>
      <c r="U2287" s="1734">
        <f>'[1]2018+'!U2277</f>
        <v>12.889128281271827</v>
      </c>
      <c r="V2287" s="1734">
        <f>'[1]2018+'!V2277</f>
        <v>4.9443479739035077</v>
      </c>
      <c r="W2287" s="2049">
        <f>'[1]2018+'!W2277</f>
        <v>0.54924356910527328</v>
      </c>
      <c r="X2287" s="2496">
        <f>'[1]2018+'!X2277</f>
        <v>0</v>
      </c>
      <c r="Y2287" s="2216" t="str">
        <f t="shared" si="486"/>
        <v/>
      </c>
      <c r="Z2287" s="1922">
        <f t="shared" si="487"/>
        <v>27.356954347840183</v>
      </c>
      <c r="AA2287" s="1922">
        <f t="shared" si="488"/>
        <v>24.779611670134724</v>
      </c>
      <c r="AB2287" s="1932">
        <f t="shared" si="489"/>
        <v>1.1040106161474583</v>
      </c>
      <c r="AC2287" s="1989"/>
      <c r="AD2287" s="2240"/>
    </row>
    <row r="2288" spans="1:30" ht="16" thickBot="1" x14ac:dyDescent="0.25">
      <c r="A2288" s="2500">
        <f>WEEKNUM(C2288,1)</f>
        <v>13</v>
      </c>
      <c r="B2288" s="2501"/>
      <c r="C2288" s="2050">
        <v>45376</v>
      </c>
      <c r="D2288" s="1843">
        <f>'[1]2018+'!D2278</f>
        <v>0</v>
      </c>
      <c r="E2288" s="2486">
        <f>'[1]2018+'!E2278</f>
        <v>0</v>
      </c>
      <c r="F2288" s="2497">
        <f>'[1]2018+'!F2278</f>
        <v>0</v>
      </c>
      <c r="G2288" s="2052">
        <f>'[1]2018+'!G2278</f>
        <v>0</v>
      </c>
      <c r="H2288" s="2062">
        <f>'[1]2018+'!H2278</f>
        <v>7.9</v>
      </c>
      <c r="I2288" s="2054">
        <f>'[1]2018+'!I2278</f>
        <v>0</v>
      </c>
      <c r="J2288" s="2055">
        <f>'[1]2018+'!J2278</f>
        <v>0</v>
      </c>
      <c r="K2288" s="2056" t="str">
        <f>'[1]2018+'!K2278</f>
        <v>0</v>
      </c>
      <c r="L2288" s="2057">
        <f>'[1]2018+'!L2278</f>
        <v>0</v>
      </c>
      <c r="M2288" s="2055">
        <f>'[1]2018+'!M2278</f>
        <v>0</v>
      </c>
      <c r="N2288" s="1852" t="str">
        <f>'[1]2018+'!N2278</f>
        <v/>
      </c>
      <c r="O2288" s="2058"/>
      <c r="P2288" s="1854" t="str">
        <f>'[1]2018+'!P2278</f>
        <v/>
      </c>
      <c r="Q2288" s="1855" t="str">
        <f>'[1]2018+'!Q2278</f>
        <v>-</v>
      </c>
      <c r="R2288" s="2059" t="str">
        <f>'[1]2018+'!R2278</f>
        <v/>
      </c>
      <c r="S2288" s="1856" t="str">
        <f>'[1]2018+'!S2278</f>
        <v/>
      </c>
      <c r="T2288" s="1843">
        <f>'[1]2018+'!T2278</f>
        <v>6.0679464170241033</v>
      </c>
      <c r="U2288" s="1843">
        <f>'[1]2018+'!U2278</f>
        <v>12.582244274574878</v>
      </c>
      <c r="V2288" s="1843">
        <f>'[1]2018+'!V2278</f>
        <v>5.8098574614103722</v>
      </c>
      <c r="W2288" s="2042">
        <f>'[1]2018+'!W2278</f>
        <v>0.48226264604365454</v>
      </c>
      <c r="X2288" s="2498">
        <f>'[1]2018+'!X2278</f>
        <v>46</v>
      </c>
      <c r="Y2288" s="2218" t="str">
        <f t="shared" si="486"/>
        <v/>
      </c>
      <c r="Z2288" s="60">
        <f t="shared" si="487"/>
        <v>30.020246583863013</v>
      </c>
      <c r="AA2288" s="60">
        <f t="shared" si="488"/>
        <v>25.284859011321991</v>
      </c>
      <c r="AB2288" s="2012">
        <f t="shared" si="489"/>
        <v>1.1872815494213602</v>
      </c>
      <c r="AC2288" s="1989"/>
      <c r="AD2288" s="2240"/>
    </row>
    <row r="2289" spans="1:30" x14ac:dyDescent="0.2">
      <c r="A2289" s="2170" t="s">
        <v>26</v>
      </c>
      <c r="B2289" s="2219">
        <f>SUM(H2288:H2294)</f>
        <v>45.5</v>
      </c>
      <c r="C2289" s="2060">
        <v>45377</v>
      </c>
      <c r="D2289" s="1989">
        <f>'[1]2018+'!D2279</f>
        <v>0</v>
      </c>
      <c r="E2289" s="2487">
        <f>'[1]2018+'!E2279</f>
        <v>0</v>
      </c>
      <c r="F2289" s="2492">
        <f>'[1]2018+'!F2279</f>
        <v>0</v>
      </c>
      <c r="G2289" s="2061">
        <f>'[1]2018+'!G2279</f>
        <v>0</v>
      </c>
      <c r="H2289" s="2062">
        <f>'[1]2018+'!H2279</f>
        <v>5</v>
      </c>
      <c r="I2289" s="2063">
        <f>'[1]2018+'!I2279</f>
        <v>0</v>
      </c>
      <c r="J2289" s="2064">
        <f>'[1]2018+'!J2279</f>
        <v>0</v>
      </c>
      <c r="K2289" s="2065" t="str">
        <f>'[1]2018+'!K2279</f>
        <v>0</v>
      </c>
      <c r="L2289" s="2066">
        <f>'[1]2018+'!L2279</f>
        <v>0</v>
      </c>
      <c r="M2289" s="2064">
        <f>'[1]2018+'!M2279</f>
        <v>0</v>
      </c>
      <c r="N2289" s="1919" t="str">
        <f>'[1]2018+'!N2279</f>
        <v/>
      </c>
      <c r="O2289" s="2067"/>
      <c r="P2289" s="2068" t="str">
        <f>'[1]2018+'!P2279</f>
        <v/>
      </c>
      <c r="Q2289" s="2069" t="str">
        <f>'[1]2018+'!Q2279</f>
        <v>-</v>
      </c>
      <c r="R2289" s="2070" t="str">
        <f>'[1]2018+'!R2279</f>
        <v/>
      </c>
      <c r="S2289" s="1991" t="str">
        <f>'[1]2018+'!S2279</f>
        <v/>
      </c>
      <c r="T2289" s="1989">
        <f>'[1]2018+'!T2279</f>
        <v>5.2010969288778028</v>
      </c>
      <c r="U2289" s="1989">
        <f>'[1]2018+'!U2279</f>
        <v>12.282667029942143</v>
      </c>
      <c r="V2289" s="1989">
        <f>'[1]2018+'!V2279</f>
        <v>6.5142978575507744</v>
      </c>
      <c r="W2289" s="2071">
        <f>'[1]2018+'!W2279</f>
        <v>0.42345012823345274</v>
      </c>
      <c r="X2289" s="2494">
        <f>'[1]2018+'!X2279</f>
        <v>20</v>
      </c>
      <c r="Y2289" s="1988" t="str">
        <f t="shared" si="486"/>
        <v/>
      </c>
      <c r="Z2289" s="1989">
        <f t="shared" si="487"/>
        <v>28.588782786168299</v>
      </c>
      <c r="AA2289" s="1989">
        <f t="shared" si="488"/>
        <v>25.159029034861945</v>
      </c>
      <c r="AB2289" s="1991">
        <f t="shared" si="489"/>
        <v>1.1363229775900283</v>
      </c>
      <c r="AC2289" s="1989"/>
      <c r="AD2289" s="2240"/>
    </row>
    <row r="2290" spans="1:30" x14ac:dyDescent="0.2">
      <c r="A2290" s="2173" t="s">
        <v>9</v>
      </c>
      <c r="B2290" s="2220">
        <f>SUM(K2288:K2294)</f>
        <v>132.45833333333337</v>
      </c>
      <c r="C2290" s="2060">
        <v>45378</v>
      </c>
      <c r="D2290" s="1989">
        <f>'[1]2018+'!D2280</f>
        <v>0</v>
      </c>
      <c r="E2290" s="2487">
        <f>'[1]2018+'!E2280</f>
        <v>0</v>
      </c>
      <c r="F2290" s="2492">
        <f>'[1]2018+'!F2280</f>
        <v>0</v>
      </c>
      <c r="G2290" s="2061">
        <f>'[1]2018+'!G2280</f>
        <v>0</v>
      </c>
      <c r="H2290" s="2062">
        <f>'[1]2018+'!H2280</f>
        <v>9.1999999999999993</v>
      </c>
      <c r="I2290" s="2063">
        <f>'[1]2018+'!I2280</f>
        <v>0</v>
      </c>
      <c r="J2290" s="2064">
        <f>'[1]2018+'!J2280</f>
        <v>0</v>
      </c>
      <c r="K2290" s="2065" t="str">
        <f>'[1]2018+'!K2280</f>
        <v>0</v>
      </c>
      <c r="L2290" s="2066">
        <f>'[1]2018+'!L2280</f>
        <v>0</v>
      </c>
      <c r="M2290" s="2064">
        <f>'[1]2018+'!M2280</f>
        <v>0</v>
      </c>
      <c r="N2290" s="1919" t="str">
        <f>'[1]2018+'!N2280</f>
        <v/>
      </c>
      <c r="O2290" s="2067"/>
      <c r="P2290" s="2068" t="str">
        <f>'[1]2018+'!P2280</f>
        <v/>
      </c>
      <c r="Q2290" s="2069" t="str">
        <f>'[1]2018+'!Q2280</f>
        <v>-</v>
      </c>
      <c r="R2290" s="2070" t="str">
        <f>'[1]2018+'!R2280</f>
        <v/>
      </c>
      <c r="S2290" s="1991" t="str">
        <f>'[1]2018+'!S2280</f>
        <v/>
      </c>
      <c r="T2290" s="1989">
        <f>'[1]2018+'!T2280</f>
        <v>4.4580830818952597</v>
      </c>
      <c r="U2290" s="1989">
        <f>'[1]2018+'!U2280</f>
        <v>11.990222576848282</v>
      </c>
      <c r="V2290" s="1989">
        <f>'[1]2018+'!V2280</f>
        <v>7.0815701010643402</v>
      </c>
      <c r="W2290" s="2071">
        <f>'[1]2018+'!W2280</f>
        <v>0.37180986869278781</v>
      </c>
      <c r="X2290" s="2494">
        <f>'[1]2018+'!X2280</f>
        <v>59</v>
      </c>
      <c r="Y2290" s="1988" t="str">
        <f t="shared" si="486"/>
        <v/>
      </c>
      <c r="Z2290" s="1989">
        <f t="shared" si="487"/>
        <v>32.933242388144258</v>
      </c>
      <c r="AA2290" s="1989">
        <f t="shared" si="488"/>
        <v>25.964766438793802</v>
      </c>
      <c r="AB2290" s="1991">
        <f t="shared" si="489"/>
        <v>1.2683820001145436</v>
      </c>
      <c r="AC2290" s="1989"/>
      <c r="AD2290" s="2240"/>
    </row>
    <row r="2291" spans="1:30" x14ac:dyDescent="0.2">
      <c r="A2291" s="2173" t="s">
        <v>27</v>
      </c>
      <c r="B2291" s="2221">
        <f>AVERAGE(W2288:W2294)</f>
        <v>0.67756346471063555</v>
      </c>
      <c r="C2291" s="2060">
        <v>45379</v>
      </c>
      <c r="D2291" s="1989">
        <f>'[1]2018+'!D2281</f>
        <v>0</v>
      </c>
      <c r="E2291" s="2487">
        <f>'[1]2018+'!E2281</f>
        <v>0</v>
      </c>
      <c r="F2291" s="2492">
        <f>'[1]2018+'!F2281</f>
        <v>0</v>
      </c>
      <c r="G2291" s="2061">
        <f>'[1]2018+'!G2281</f>
        <v>0</v>
      </c>
      <c r="H2291" s="2062" t="str">
        <f>'[1]2018+'!H2281</f>
        <v/>
      </c>
      <c r="I2291" s="2063" t="str">
        <f>'[1]2018+'!I2281</f>
        <v/>
      </c>
      <c r="J2291" s="2064">
        <f>'[1]2018+'!J2281</f>
        <v>0</v>
      </c>
      <c r="K2291" s="2065" t="str">
        <f>'[1]2018+'!K2281</f>
        <v>0</v>
      </c>
      <c r="L2291" s="2066">
        <f>'[1]2018+'!L2281</f>
        <v>0</v>
      </c>
      <c r="M2291" s="2064">
        <f>'[1]2018+'!M2281</f>
        <v>0</v>
      </c>
      <c r="N2291" s="1919" t="str">
        <f>'[1]2018+'!N2281</f>
        <v/>
      </c>
      <c r="O2291" s="2067"/>
      <c r="P2291" s="2068" t="str">
        <f>'[1]2018+'!P2281</f>
        <v/>
      </c>
      <c r="Q2291" s="2069" t="str">
        <f>'[1]2018+'!Q2281</f>
        <v>-</v>
      </c>
      <c r="R2291" s="2070" t="str">
        <f>'[1]2018+'!R2281</f>
        <v/>
      </c>
      <c r="S2291" s="1991" t="str">
        <f>'[1]2018+'!S2281</f>
        <v/>
      </c>
      <c r="T2291" s="1989">
        <f>'[1]2018+'!T2281</f>
        <v>3.821214070195937</v>
      </c>
      <c r="U2291" s="1989">
        <f>'[1]2018+'!U2281</f>
        <v>11.704741086923324</v>
      </c>
      <c r="V2291" s="1989">
        <f>'[1]2018+'!V2281</f>
        <v>7.5321394949530225</v>
      </c>
      <c r="W2291" s="2071">
        <f>'[1]2018+'!W2281</f>
        <v>0.32646720177903316</v>
      </c>
      <c r="X2291" s="2494">
        <f>'[1]2018+'!X2281</f>
        <v>0</v>
      </c>
      <c r="Y2291" s="1988" t="str">
        <f t="shared" si="486"/>
        <v/>
      </c>
      <c r="Z2291" s="1989">
        <f t="shared" si="487"/>
        <v>28.22849347555222</v>
      </c>
      <c r="AA2291" s="1989">
        <f t="shared" si="488"/>
        <v>25.346557714060616</v>
      </c>
      <c r="AB2291" s="1991">
        <f t="shared" si="489"/>
        <v>1.1137012683932577</v>
      </c>
      <c r="AC2291" s="1989"/>
      <c r="AD2291" s="2240"/>
    </row>
    <row r="2292" spans="1:30" x14ac:dyDescent="0.2">
      <c r="A2292" s="2173" t="s">
        <v>336</v>
      </c>
      <c r="B2292" s="2222" t="str">
        <f>IFERROR(AVERAGE(N2288:N2294),"")</f>
        <v/>
      </c>
      <c r="C2292" s="2192">
        <v>45380</v>
      </c>
      <c r="D2292" s="1989">
        <f>'[1]2018+'!D2282</f>
        <v>0</v>
      </c>
      <c r="E2292" s="2487">
        <f>'[1]2018+'!E2282</f>
        <v>0</v>
      </c>
      <c r="F2292" s="2492">
        <f>'[1]2018+'!F2282</f>
        <v>0</v>
      </c>
      <c r="G2292" s="2061">
        <f>'[1]2018+'!G2282</f>
        <v>0</v>
      </c>
      <c r="H2292" s="2062">
        <f>'[1]2018+'!H2282</f>
        <v>5</v>
      </c>
      <c r="I2292" s="2063">
        <f>'[1]2018+'!I2282</f>
        <v>0</v>
      </c>
      <c r="J2292" s="2064">
        <f>'[1]2018+'!J2282</f>
        <v>0</v>
      </c>
      <c r="K2292" s="2065" t="str">
        <f>'[1]2018+'!K2282</f>
        <v>0</v>
      </c>
      <c r="L2292" s="2066">
        <f>'[1]2018+'!L2282</f>
        <v>0</v>
      </c>
      <c r="M2292" s="2064">
        <f>'[1]2018+'!M2282</f>
        <v>0</v>
      </c>
      <c r="N2292" s="1919" t="str">
        <f>'[1]2018+'!N2282</f>
        <v/>
      </c>
      <c r="O2292" s="2067"/>
      <c r="P2292" s="2068" t="str">
        <f>'[1]2018+'!P2282</f>
        <v/>
      </c>
      <c r="Q2292" s="2069" t="str">
        <f>'[1]2018+'!Q2282</f>
        <v>-</v>
      </c>
      <c r="R2292" s="2070" t="str">
        <f>'[1]2018+'!R2282</f>
        <v/>
      </c>
      <c r="S2292" s="1991" t="str">
        <f>'[1]2018+'!S2282</f>
        <v/>
      </c>
      <c r="T2292" s="1989">
        <f>'[1]2018+'!T2282</f>
        <v>3.2753263458822319</v>
      </c>
      <c r="U2292" s="1989">
        <f>'[1]2018+'!U2282</f>
        <v>11.426056775329911</v>
      </c>
      <c r="V2292" s="1989">
        <f>'[1]2018+'!V2282</f>
        <v>7.8835270167273865</v>
      </c>
      <c r="W2292" s="2071">
        <f>'[1]2018+'!W2282</f>
        <v>0.28665412839134624</v>
      </c>
      <c r="X2292" s="2494">
        <f>'[1]2018+'!X2282</f>
        <v>23</v>
      </c>
      <c r="Y2292" s="1988" t="str">
        <f t="shared" si="486"/>
        <v/>
      </c>
      <c r="Z2292" s="1989">
        <f t="shared" si="487"/>
        <v>27.481565836187617</v>
      </c>
      <c r="AA2292" s="1989">
        <f t="shared" si="488"/>
        <v>25.290687292297267</v>
      </c>
      <c r="AB2292" s="1991">
        <f t="shared" si="489"/>
        <v>1.0866278768374009</v>
      </c>
      <c r="AC2292" s="1989"/>
      <c r="AD2292" s="2240"/>
    </row>
    <row r="2293" spans="1:30" x14ac:dyDescent="0.2">
      <c r="A2293" s="2173" t="s">
        <v>337</v>
      </c>
      <c r="B2293" s="2221" t="str">
        <f>IFERROR(AVERAGE(S2288:S2294),"")</f>
        <v/>
      </c>
      <c r="C2293" s="2192">
        <v>45381</v>
      </c>
      <c r="D2293" s="1989">
        <f>'[1]2018+'!D2283</f>
        <v>0</v>
      </c>
      <c r="E2293" s="2487">
        <f>'[1]2018+'!E2283</f>
        <v>0</v>
      </c>
      <c r="F2293" s="2492" t="str">
        <f>'[1]2018+'!F2283</f>
        <v>Z2.110'</v>
      </c>
      <c r="G2293" s="2061">
        <f>'[1]2018+'!G2283</f>
        <v>0</v>
      </c>
      <c r="H2293" s="2062">
        <f>'[1]2018+'!H2283</f>
        <v>18.399999999999999</v>
      </c>
      <c r="I2293" s="2063">
        <f>'[1]2018+'!I2283</f>
        <v>0</v>
      </c>
      <c r="J2293" s="2064">
        <f>'[1]2018+'!J2283</f>
        <v>0</v>
      </c>
      <c r="K2293" s="2065">
        <f>'[1]2018+'!K2283</f>
        <v>132.45833333333337</v>
      </c>
      <c r="L2293" s="2066">
        <f>'[1]2018+'!L2283</f>
        <v>0</v>
      </c>
      <c r="M2293" s="2064">
        <f>'[1]2018+'!M2283</f>
        <v>0</v>
      </c>
      <c r="N2293" s="1919" t="str">
        <f>'[1]2018+'!N2283</f>
        <v/>
      </c>
      <c r="O2293" s="2067"/>
      <c r="P2293" s="2068">
        <f>'[1]2018+'!P2283</f>
        <v>205</v>
      </c>
      <c r="Q2293" s="2069" t="str">
        <f>'[1]2018+'!Q2283</f>
        <v>-</v>
      </c>
      <c r="R2293" s="2070">
        <f>'[1]2018+'!R2283</f>
        <v>224.4</v>
      </c>
      <c r="S2293" s="1991" t="str">
        <f>'[1]2018+'!S2283</f>
        <v/>
      </c>
      <c r="T2293" s="1989">
        <f>'[1]2018+'!T2283</f>
        <v>21.730041629803821</v>
      </c>
      <c r="U2293" s="1989">
        <f>'[1]2018+'!U2283</f>
        <v>14.307777645758565</v>
      </c>
      <c r="V2293" s="1989">
        <f>'[1]2018+'!V2283</f>
        <v>8.1507304294476803</v>
      </c>
      <c r="W2293" s="2071">
        <f>'[1]2018+'!W2283</f>
        <v>1.5187572918597552</v>
      </c>
      <c r="X2293" s="2494">
        <f>'[1]2018+'!X2283</f>
        <v>91</v>
      </c>
      <c r="Y2293" s="1988">
        <f t="shared" si="486"/>
        <v>0.68700849323686675</v>
      </c>
      <c r="Z2293" s="1989">
        <f t="shared" si="487"/>
        <v>36.555627859589386</v>
      </c>
      <c r="AA2293" s="1989">
        <f t="shared" si="488"/>
        <v>26.855194737718762</v>
      </c>
      <c r="AB2293" s="1991">
        <f t="shared" si="489"/>
        <v>1.3612125406875615</v>
      </c>
      <c r="AC2293" s="1989"/>
      <c r="AD2293" s="2240"/>
    </row>
    <row r="2294" spans="1:30" ht="16" thickBot="1" x14ac:dyDescent="0.25">
      <c r="A2294" s="2177" t="s">
        <v>11</v>
      </c>
      <c r="B2294" s="2178">
        <f>IFERROR(SUM(M2288:M2294),"")</f>
        <v>0</v>
      </c>
      <c r="C2294" s="2193">
        <v>45382</v>
      </c>
      <c r="D2294" s="1734">
        <f>'[1]2018+'!D2284</f>
        <v>0</v>
      </c>
      <c r="E2294" s="2488">
        <f>'[1]2018+'!E2284</f>
        <v>0</v>
      </c>
      <c r="F2294" s="2495">
        <f>'[1]2018+'!F2284</f>
        <v>0</v>
      </c>
      <c r="G2294" s="2161">
        <f>'[1]2018+'!G2284</f>
        <v>0</v>
      </c>
      <c r="H2294" s="2162" t="str">
        <f>'[1]2018+'!H2284</f>
        <v/>
      </c>
      <c r="I2294" s="2163" t="str">
        <f>'[1]2018+'!I2284</f>
        <v/>
      </c>
      <c r="J2294" s="1024">
        <f>'[1]2018+'!J2284</f>
        <v>0</v>
      </c>
      <c r="K2294" s="2164" t="str">
        <f>'[1]2018+'!K2284</f>
        <v>0</v>
      </c>
      <c r="L2294" s="1028">
        <f>'[1]2018+'!L2284</f>
        <v>0</v>
      </c>
      <c r="M2294" s="1024">
        <f>'[1]2018+'!M2284</f>
        <v>0</v>
      </c>
      <c r="N2294" s="2165" t="str">
        <f>'[1]2018+'!N2284</f>
        <v/>
      </c>
      <c r="O2294" s="2166"/>
      <c r="P2294" s="2167" t="str">
        <f>'[1]2018+'!P2284</f>
        <v/>
      </c>
      <c r="Q2294" s="2168" t="str">
        <f>'[1]2018+'!Q2284</f>
        <v>-</v>
      </c>
      <c r="R2294" s="2169" t="str">
        <f>'[1]2018+'!R2284</f>
        <v/>
      </c>
      <c r="S2294" s="5" t="str">
        <f>'[1]2018+'!S2284</f>
        <v/>
      </c>
      <c r="T2294" s="1734">
        <f>'[1]2018+'!T2284</f>
        <v>18.625749968403277</v>
      </c>
      <c r="U2294" s="1734">
        <f>'[1]2018+'!U2284</f>
        <v>13.967116273240503</v>
      </c>
      <c r="V2294" s="1734">
        <f>'[1]2018+'!V2284</f>
        <v>-7.4222639840452569</v>
      </c>
      <c r="W2294" s="2049">
        <f>'[1]2018+'!W2284</f>
        <v>1.3335429879744194</v>
      </c>
      <c r="X2294" s="2499">
        <f>'[1]2018+'!X2284</f>
        <v>0</v>
      </c>
      <c r="Y2294" s="2212" t="str">
        <f t="shared" si="486"/>
        <v/>
      </c>
      <c r="Z2294" s="1999">
        <f t="shared" si="487"/>
        <v>31.333395308219472</v>
      </c>
      <c r="AA2294" s="1999">
        <f t="shared" si="488"/>
        <v>26.215785339201648</v>
      </c>
      <c r="AB2294" s="2085">
        <f t="shared" si="489"/>
        <v>1.1952110113354197</v>
      </c>
      <c r="AC2294" s="1989"/>
      <c r="AD2294" s="2240"/>
    </row>
    <row r="2295" spans="1:30" ht="16" thickBot="1" x14ac:dyDescent="0.25">
      <c r="A2295" s="2500">
        <f>WEEKNUM(C2295,1)</f>
        <v>14</v>
      </c>
      <c r="B2295" s="2501"/>
      <c r="C2295" s="2195">
        <v>45383</v>
      </c>
      <c r="D2295" s="1843">
        <f>'[1]2018+'!D2285</f>
        <v>0</v>
      </c>
      <c r="E2295" s="2486">
        <f>'[1]2018+'!E2285</f>
        <v>0</v>
      </c>
      <c r="F2295" s="2492">
        <f>'[1]2018+'!F2285</f>
        <v>0</v>
      </c>
      <c r="G2295" s="2052">
        <f>'[1]2018+'!G2285</f>
        <v>0</v>
      </c>
      <c r="H2295" s="2053">
        <f>'[1]2018+'!H2285</f>
        <v>6.3</v>
      </c>
      <c r="I2295" s="2054">
        <f>'[1]2018+'!I2285</f>
        <v>0</v>
      </c>
      <c r="J2295" s="2055">
        <f>'[1]2018+'!J2285</f>
        <v>0</v>
      </c>
      <c r="K2295" s="2056" t="str">
        <f>'[1]2018+'!K2285</f>
        <v>0</v>
      </c>
      <c r="L2295" s="2057">
        <f>'[1]2018+'!L2285</f>
        <v>0</v>
      </c>
      <c r="M2295" s="2055">
        <f>'[1]2018+'!M2285</f>
        <v>0</v>
      </c>
      <c r="N2295" s="1852" t="str">
        <f>'[1]2018+'!N2285</f>
        <v/>
      </c>
      <c r="O2295" s="2058"/>
      <c r="P2295" s="1854" t="str">
        <f>'[1]2018+'!P2285</f>
        <v/>
      </c>
      <c r="Q2295" s="1855" t="str">
        <f>'[1]2018+'!Q2285</f>
        <v>-</v>
      </c>
      <c r="R2295" s="2059" t="str">
        <f>'[1]2018+'!R2285</f>
        <v/>
      </c>
      <c r="S2295" s="1856" t="str">
        <f>'[1]2018+'!S2285</f>
        <v/>
      </c>
      <c r="T2295" s="1843">
        <f>'[1]2018+'!T2285</f>
        <v>15.964928544345666</v>
      </c>
      <c r="U2295" s="1843">
        <f>'[1]2018+'!U2285</f>
        <v>13.634565885782395</v>
      </c>
      <c r="V2295" s="1843">
        <f>'[1]2018+'!V2285</f>
        <v>-4.6586336951627736</v>
      </c>
      <c r="W2295" s="2042">
        <f>'[1]2018+'!W2285</f>
        <v>1.1709157943190025</v>
      </c>
      <c r="X2295" s="2493">
        <f>'[1]2018+'!X2285</f>
        <v>26</v>
      </c>
      <c r="Y2295" s="2214" t="str">
        <f t="shared" si="486"/>
        <v/>
      </c>
      <c r="Z2295" s="1843">
        <f t="shared" si="487"/>
        <v>30.571481692759548</v>
      </c>
      <c r="AA2295" s="1843">
        <f t="shared" si="488"/>
        <v>26.210647593030181</v>
      </c>
      <c r="AB2295" s="1856">
        <f t="shared" si="489"/>
        <v>1.1663764347771775</v>
      </c>
      <c r="AC2295" s="1989"/>
      <c r="AD2295" s="2240"/>
    </row>
    <row r="2296" spans="1:30" x14ac:dyDescent="0.2">
      <c r="A2296" s="2170" t="s">
        <v>26</v>
      </c>
      <c r="B2296" s="2219">
        <f>SUM(H2295:H2301)</f>
        <v>48.1</v>
      </c>
      <c r="C2296" s="2060">
        <v>45384</v>
      </c>
      <c r="D2296" s="1989">
        <f>'[1]2018+'!D2286</f>
        <v>0</v>
      </c>
      <c r="E2296" s="2487">
        <f>'[1]2018+'!E2286</f>
        <v>0</v>
      </c>
      <c r="F2296" s="2492">
        <f>'[1]2018+'!F2286</f>
        <v>0</v>
      </c>
      <c r="G2296" s="2061">
        <f>'[1]2018+'!G2286</f>
        <v>0</v>
      </c>
      <c r="H2296" s="2062">
        <f>'[1]2018+'!H2286</f>
        <v>4.8</v>
      </c>
      <c r="I2296" s="2063">
        <f>'[1]2018+'!I2286</f>
        <v>0</v>
      </c>
      <c r="J2296" s="2064">
        <f>'[1]2018+'!J2286</f>
        <v>0</v>
      </c>
      <c r="K2296" s="2065" t="str">
        <f>'[1]2018+'!K2286</f>
        <v>0</v>
      </c>
      <c r="L2296" s="2066">
        <f>'[1]2018+'!L2286</f>
        <v>0</v>
      </c>
      <c r="M2296" s="2064">
        <f>'[1]2018+'!M2286</f>
        <v>0</v>
      </c>
      <c r="N2296" s="1919" t="str">
        <f>'[1]2018+'!N2286</f>
        <v/>
      </c>
      <c r="O2296" s="2067"/>
      <c r="P2296" s="2068" t="str">
        <f>'[1]2018+'!P2286</f>
        <v/>
      </c>
      <c r="Q2296" s="2069" t="str">
        <f>'[1]2018+'!Q2286</f>
        <v>-</v>
      </c>
      <c r="R2296" s="2070" t="str">
        <f>'[1]2018+'!R2286</f>
        <v/>
      </c>
      <c r="S2296" s="1991" t="str">
        <f>'[1]2018+'!S2286</f>
        <v/>
      </c>
      <c r="T2296" s="1989">
        <f>'[1]2018+'!T2286</f>
        <v>13.684224466581998</v>
      </c>
      <c r="U2296" s="1989">
        <f>'[1]2018+'!U2286</f>
        <v>13.309933364692338</v>
      </c>
      <c r="V2296" s="1989">
        <f>'[1]2018+'!V2286</f>
        <v>-2.3303626585632706</v>
      </c>
      <c r="W2296" s="2071">
        <f>'[1]2018+'!W2286</f>
        <v>1.0281211852557093</v>
      </c>
      <c r="X2296" s="2494">
        <f>'[1]2018+'!X2286</f>
        <v>23</v>
      </c>
      <c r="Y2296" s="1988" t="str">
        <f t="shared" si="486"/>
        <v/>
      </c>
      <c r="Z2296" s="1989">
        <f t="shared" si="487"/>
        <v>29.489841450936755</v>
      </c>
      <c r="AA2296" s="1989">
        <f t="shared" si="488"/>
        <v>26.134203602719939</v>
      </c>
      <c r="AB2296" s="1991">
        <f t="shared" si="489"/>
        <v>1.1284002336259282</v>
      </c>
      <c r="AC2296" s="1989"/>
      <c r="AD2296" s="2240"/>
    </row>
    <row r="2297" spans="1:30" x14ac:dyDescent="0.2">
      <c r="A2297" s="2173" t="s">
        <v>9</v>
      </c>
      <c r="B2297" s="2220">
        <f>SUM(K2295:K2301)</f>
        <v>0</v>
      </c>
      <c r="C2297" s="2060">
        <v>45385</v>
      </c>
      <c r="D2297" s="1989">
        <f>'[1]2018+'!D2287</f>
        <v>0</v>
      </c>
      <c r="E2297" s="2487">
        <f>'[1]2018+'!E2287</f>
        <v>0</v>
      </c>
      <c r="F2297" s="2492">
        <f>'[1]2018+'!F2287</f>
        <v>0</v>
      </c>
      <c r="G2297" s="2061">
        <f>'[1]2018+'!G2287</f>
        <v>0</v>
      </c>
      <c r="H2297" s="2062">
        <f>'[1]2018+'!H2287</f>
        <v>8</v>
      </c>
      <c r="I2297" s="2063">
        <f>'[1]2018+'!I2287</f>
        <v>0</v>
      </c>
      <c r="J2297" s="2064">
        <f>'[1]2018+'!J2287</f>
        <v>0</v>
      </c>
      <c r="K2297" s="2065" t="str">
        <f>'[1]2018+'!K2287</f>
        <v>0</v>
      </c>
      <c r="L2297" s="2066">
        <f>'[1]2018+'!L2287</f>
        <v>0</v>
      </c>
      <c r="M2297" s="2064">
        <f>'[1]2018+'!M2287</f>
        <v>0</v>
      </c>
      <c r="N2297" s="1919" t="str">
        <f>'[1]2018+'!N2287</f>
        <v/>
      </c>
      <c r="O2297" s="2067"/>
      <c r="P2297" s="2068" t="str">
        <f>'[1]2018+'!P2287</f>
        <v/>
      </c>
      <c r="Q2297" s="2069" t="str">
        <f>'[1]2018+'!Q2287</f>
        <v>-</v>
      </c>
      <c r="R2297" s="2070" t="str">
        <f>'[1]2018+'!R2287</f>
        <v/>
      </c>
      <c r="S2297" s="1991" t="str">
        <f>'[1]2018+'!S2287</f>
        <v/>
      </c>
      <c r="T2297" s="1989">
        <f>'[1]2018+'!T2287</f>
        <v>11.729335257070284</v>
      </c>
      <c r="U2297" s="1989">
        <f>'[1]2018+'!U2287</f>
        <v>12.99303018934252</v>
      </c>
      <c r="V2297" s="1989">
        <f>'[1]2018+'!V2287</f>
        <v>-0.37429110188966064</v>
      </c>
      <c r="W2297" s="2071">
        <f>'[1]2018+'!W2287</f>
        <v>0.90274055290745214</v>
      </c>
      <c r="X2297" s="2494">
        <f>'[1]2018+'!X2287</f>
        <v>43</v>
      </c>
      <c r="Y2297" s="1988" t="str">
        <f t="shared" si="486"/>
        <v/>
      </c>
      <c r="Z2297" s="1989">
        <f t="shared" si="487"/>
        <v>31.419864100802933</v>
      </c>
      <c r="AA2297" s="1989">
        <f t="shared" si="488"/>
        <v>26.535770183607561</v>
      </c>
      <c r="AB2297" s="1991">
        <f t="shared" si="489"/>
        <v>1.1840569873571076</v>
      </c>
      <c r="AC2297" s="1989"/>
      <c r="AD2297" s="2240"/>
    </row>
    <row r="2298" spans="1:30" x14ac:dyDescent="0.2">
      <c r="A2298" s="2173" t="s">
        <v>27</v>
      </c>
      <c r="B2298" s="2221">
        <f>AVERAGE(W2295:W2301)</f>
        <v>0.81972948643627241</v>
      </c>
      <c r="C2298" s="2060">
        <v>45386</v>
      </c>
      <c r="D2298" s="1989">
        <f>'[1]2018+'!D2288</f>
        <v>0</v>
      </c>
      <c r="E2298" s="2487">
        <f>'[1]2018+'!E2288</f>
        <v>0</v>
      </c>
      <c r="F2298" s="2492">
        <f>'[1]2018+'!F2288</f>
        <v>0</v>
      </c>
      <c r="G2298" s="2061">
        <f>'[1]2018+'!G2288</f>
        <v>0</v>
      </c>
      <c r="H2298" s="2062" t="str">
        <f>'[1]2018+'!H2288</f>
        <v/>
      </c>
      <c r="I2298" s="2063" t="str">
        <f>'[1]2018+'!I2288</f>
        <v/>
      </c>
      <c r="J2298" s="2064">
        <f>'[1]2018+'!J2288</f>
        <v>0</v>
      </c>
      <c r="K2298" s="2065" t="str">
        <f>'[1]2018+'!K2288</f>
        <v>0</v>
      </c>
      <c r="L2298" s="2066">
        <f>'[1]2018+'!L2288</f>
        <v>0</v>
      </c>
      <c r="M2298" s="2064">
        <f>'[1]2018+'!M2288</f>
        <v>0</v>
      </c>
      <c r="N2298" s="1919" t="str">
        <f>'[1]2018+'!N2288</f>
        <v/>
      </c>
      <c r="O2298" s="2067"/>
      <c r="P2298" s="2068" t="str">
        <f>'[1]2018+'!P2288</f>
        <v/>
      </c>
      <c r="Q2298" s="2069" t="str">
        <f>'[1]2018+'!Q2288</f>
        <v>-</v>
      </c>
      <c r="R2298" s="2070" t="str">
        <f>'[1]2018+'!R2288</f>
        <v/>
      </c>
      <c r="S2298" s="1991" t="str">
        <f>'[1]2018+'!S2288</f>
        <v/>
      </c>
      <c r="T2298" s="1989">
        <f>'[1]2018+'!T2288</f>
        <v>10.053715934631672</v>
      </c>
      <c r="U2298" s="1989">
        <f>'[1]2018+'!U2288</f>
        <v>12.683672327691507</v>
      </c>
      <c r="V2298" s="1989">
        <f>'[1]2018+'!V2288</f>
        <v>1.2636949322722355</v>
      </c>
      <c r="W2298" s="2071">
        <f>'[1]2018+'!W2288</f>
        <v>0.79265024157727504</v>
      </c>
      <c r="X2298" s="2494">
        <f>'[1]2018+'!X2288</f>
        <v>0</v>
      </c>
      <c r="Y2298" s="1988" t="str">
        <f t="shared" si="486"/>
        <v/>
      </c>
      <c r="Z2298" s="1989">
        <f t="shared" si="487"/>
        <v>26.931312086402514</v>
      </c>
      <c r="AA2298" s="1989">
        <f t="shared" si="488"/>
        <v>25.903966131616905</v>
      </c>
      <c r="AB2298" s="1991">
        <f t="shared" si="489"/>
        <v>1.0396597937769727</v>
      </c>
      <c r="AC2298" s="1989"/>
      <c r="AD2298" s="2240"/>
    </row>
    <row r="2299" spans="1:30" x14ac:dyDescent="0.2">
      <c r="A2299" s="2173" t="s">
        <v>336</v>
      </c>
      <c r="B2299" s="2222" t="str">
        <f>IFERROR(AVERAGE(N2295:N2301),"")</f>
        <v/>
      </c>
      <c r="C2299" s="2060">
        <v>45387</v>
      </c>
      <c r="D2299" s="1989">
        <f>'[1]2018+'!D2289</f>
        <v>0</v>
      </c>
      <c r="E2299" s="2487">
        <f>'[1]2018+'!E2289</f>
        <v>0</v>
      </c>
      <c r="F2299" s="2492">
        <f>'[1]2018+'!F2289</f>
        <v>0</v>
      </c>
      <c r="G2299" s="2061">
        <f>'[1]2018+'!G2289</f>
        <v>0</v>
      </c>
      <c r="H2299" s="2062">
        <f>'[1]2018+'!H2289</f>
        <v>5</v>
      </c>
      <c r="I2299" s="2063">
        <f>'[1]2018+'!I2289</f>
        <v>0</v>
      </c>
      <c r="J2299" s="2064">
        <f>'[1]2018+'!J2289</f>
        <v>0</v>
      </c>
      <c r="K2299" s="2065" t="str">
        <f>'[1]2018+'!K2289</f>
        <v>0</v>
      </c>
      <c r="L2299" s="2066">
        <f>'[1]2018+'!L2289</f>
        <v>0</v>
      </c>
      <c r="M2299" s="2064">
        <f>'[1]2018+'!M2289</f>
        <v>0</v>
      </c>
      <c r="N2299" s="1919" t="str">
        <f>'[1]2018+'!N2289</f>
        <v/>
      </c>
      <c r="O2299" s="2067"/>
      <c r="P2299" s="2068" t="str">
        <f>'[1]2018+'!P2289</f>
        <v/>
      </c>
      <c r="Q2299" s="2069" t="str">
        <f>'[1]2018+'!Q2289</f>
        <v>-</v>
      </c>
      <c r="R2299" s="2070" t="str">
        <f>'[1]2018+'!R2289</f>
        <v/>
      </c>
      <c r="S2299" s="1991" t="str">
        <f>'[1]2018+'!S2289</f>
        <v/>
      </c>
      <c r="T2299" s="1989">
        <f>'[1]2018+'!T2289</f>
        <v>8.6174708011128622</v>
      </c>
      <c r="U2299" s="1989">
        <f>'[1]2018+'!U2289</f>
        <v>12.381680129413137</v>
      </c>
      <c r="V2299" s="1989">
        <f>'[1]2018+'!V2289</f>
        <v>2.6299563930598353</v>
      </c>
      <c r="W2299" s="2071">
        <f>'[1]2018+'!W2289</f>
        <v>0.69598557797029037</v>
      </c>
      <c r="X2299" s="2494">
        <f>'[1]2018+'!X2289</f>
        <v>23</v>
      </c>
      <c r="Y2299" s="1988" t="str">
        <f t="shared" si="486"/>
        <v/>
      </c>
      <c r="Z2299" s="1989">
        <f t="shared" si="487"/>
        <v>26.369696074059298</v>
      </c>
      <c r="AA2299" s="1989">
        <f t="shared" si="488"/>
        <v>25.83482408086412</v>
      </c>
      <c r="AB2299" s="1991">
        <f t="shared" si="489"/>
        <v>1.0207035275920984</v>
      </c>
      <c r="AC2299" s="1989"/>
      <c r="AD2299" s="2240"/>
    </row>
    <row r="2300" spans="1:30" x14ac:dyDescent="0.2">
      <c r="A2300" s="2173" t="s">
        <v>337</v>
      </c>
      <c r="B2300" s="2221" t="str">
        <f>IFERROR(AVERAGE(S2295:S2301),"")</f>
        <v/>
      </c>
      <c r="C2300" s="2060">
        <v>45388</v>
      </c>
      <c r="D2300" s="1989">
        <f>'[1]2018+'!D2290</f>
        <v>0</v>
      </c>
      <c r="E2300" s="2487">
        <f>'[1]2018+'!E2290</f>
        <v>0</v>
      </c>
      <c r="F2300" s="2492" t="str">
        <f>'[1]2018+'!F2290</f>
        <v>Z2.115'</v>
      </c>
      <c r="G2300" s="2061">
        <f>'[1]2018+'!G2290</f>
        <v>0</v>
      </c>
      <c r="H2300" s="2062">
        <f>'[1]2018+'!H2290</f>
        <v>19</v>
      </c>
      <c r="I2300" s="2063">
        <f>'[1]2018+'!I2290</f>
        <v>0</v>
      </c>
      <c r="J2300" s="2064">
        <f>'[1]2018+'!J2290</f>
        <v>0</v>
      </c>
      <c r="K2300" s="2065" t="str">
        <f>'[1]2018+'!K2290</f>
        <v>0</v>
      </c>
      <c r="L2300" s="2066">
        <f>'[1]2018+'!L2290</f>
        <v>0</v>
      </c>
      <c r="M2300" s="2064">
        <f>'[1]2018+'!M2290</f>
        <v>0</v>
      </c>
      <c r="N2300" s="1919" t="str">
        <f>'[1]2018+'!N2290</f>
        <v/>
      </c>
      <c r="O2300" s="2067"/>
      <c r="P2300" s="2068" t="str">
        <f>'[1]2018+'!P2290</f>
        <v/>
      </c>
      <c r="Q2300" s="2069" t="str">
        <f>'[1]2018+'!Q2290</f>
        <v>-</v>
      </c>
      <c r="R2300" s="2070" t="str">
        <f>'[1]2018+'!R2290</f>
        <v/>
      </c>
      <c r="S2300" s="1991" t="str">
        <f>'[1]2018+'!S2290</f>
        <v/>
      </c>
      <c r="T2300" s="1989">
        <f>'[1]2018+'!T2290</f>
        <v>7.3864035438110243</v>
      </c>
      <c r="U2300" s="1989">
        <f>'[1]2018+'!U2290</f>
        <v>12.086878221569968</v>
      </c>
      <c r="V2300" s="1989">
        <f>'[1]2018+'!V2290</f>
        <v>3.7642093283002751</v>
      </c>
      <c r="W2300" s="2071">
        <f>'[1]2018+'!W2290</f>
        <v>0.6111092879739134</v>
      </c>
      <c r="X2300" s="2494">
        <f>'[1]2018+'!X2290</f>
        <v>95</v>
      </c>
      <c r="Y2300" s="1988" t="str">
        <f t="shared" si="486"/>
        <v/>
      </c>
      <c r="Z2300" s="1989">
        <f t="shared" si="487"/>
        <v>36.174025206336538</v>
      </c>
      <c r="AA2300" s="1989">
        <f t="shared" si="488"/>
        <v>27.48161398370069</v>
      </c>
      <c r="AB2300" s="1991">
        <f t="shared" si="489"/>
        <v>1.3162991528733103</v>
      </c>
      <c r="AC2300" s="1989"/>
      <c r="AD2300" s="2240"/>
    </row>
    <row r="2301" spans="1:30" ht="16" thickBot="1" x14ac:dyDescent="0.25">
      <c r="A2301" s="2177" t="s">
        <v>11</v>
      </c>
      <c r="B2301" s="2178">
        <f>IFERROR(SUM(M2295:M2301),"")</f>
        <v>0</v>
      </c>
      <c r="C2301" s="2160">
        <v>45389</v>
      </c>
      <c r="D2301" s="1734">
        <f>'[1]2018+'!D2291</f>
        <v>0</v>
      </c>
      <c r="E2301" s="2488">
        <f>'[1]2018+'!E2291</f>
        <v>0</v>
      </c>
      <c r="F2301" s="2495" t="str">
        <f>'[1]2018+'!F2291</f>
        <v>wk</v>
      </c>
      <c r="G2301" s="2161">
        <f>'[1]2018+'!G2291</f>
        <v>0</v>
      </c>
      <c r="H2301" s="2162">
        <f>'[1]2018+'!H2291</f>
        <v>5</v>
      </c>
      <c r="I2301" s="2163">
        <f>'[1]2018+'!I2291</f>
        <v>0</v>
      </c>
      <c r="J2301" s="1024">
        <f>'[1]2018+'!J2291</f>
        <v>0</v>
      </c>
      <c r="K2301" s="2356" t="str">
        <f>'[1]2018+'!K2291</f>
        <v>0</v>
      </c>
      <c r="L2301" s="1028">
        <f>'[1]2018+'!L2291</f>
        <v>0</v>
      </c>
      <c r="M2301" s="1024">
        <f>'[1]2018+'!M2291</f>
        <v>0</v>
      </c>
      <c r="N2301" s="2165" t="str">
        <f>'[1]2018+'!N2291</f>
        <v/>
      </c>
      <c r="O2301" s="2166"/>
      <c r="P2301" s="2167" t="str">
        <f>'[1]2018+'!P2291</f>
        <v/>
      </c>
      <c r="Q2301" s="2168" t="str">
        <f>'[1]2018+'!Q2291</f>
        <v>-</v>
      </c>
      <c r="R2301" s="2169" t="str">
        <f>'[1]2018+'!R2291</f>
        <v/>
      </c>
      <c r="S2301" s="5" t="str">
        <f>'[1]2018+'!S2291</f>
        <v/>
      </c>
      <c r="T2301" s="1734">
        <f>'[1]2018+'!T2291</f>
        <v>6.3312030375523065</v>
      </c>
      <c r="U2301" s="1734">
        <f>'[1]2018+'!U2291</f>
        <v>11.799095406770682</v>
      </c>
      <c r="V2301" s="1734">
        <f>'[1]2018+'!V2291</f>
        <v>4.7004746777589439</v>
      </c>
      <c r="W2301" s="2049">
        <f>'[1]2018+'!W2291</f>
        <v>0.5365837650502655</v>
      </c>
      <c r="X2301" s="2496">
        <f>'[1]2018+'!X2291</f>
        <v>0</v>
      </c>
      <c r="Y2301" s="2216" t="str">
        <f t="shared" si="486"/>
        <v/>
      </c>
      <c r="Z2301" s="1922">
        <f t="shared" si="487"/>
        <v>31.006307319717031</v>
      </c>
      <c r="AA2301" s="1922">
        <f t="shared" si="488"/>
        <v>26.827289841231625</v>
      </c>
      <c r="AB2301" s="1932">
        <f t="shared" si="489"/>
        <v>1.1557748659375409</v>
      </c>
      <c r="AC2301" s="1989"/>
      <c r="AD2301" s="2240"/>
    </row>
    <row r="2302" spans="1:30" ht="16" thickBot="1" x14ac:dyDescent="0.25">
      <c r="A2302" s="2500">
        <f>WEEKNUM(C2302,1)</f>
        <v>15</v>
      </c>
      <c r="B2302" s="2501"/>
      <c r="C2302" s="2050">
        <v>45390</v>
      </c>
      <c r="D2302" s="1843">
        <f>'[1]2018+'!D2292</f>
        <v>0</v>
      </c>
      <c r="E2302" s="2489">
        <f>'[1]2018+'!E2292</f>
        <v>0</v>
      </c>
      <c r="F2302" s="2492">
        <f>'[1]2018+'!F2292</f>
        <v>0</v>
      </c>
      <c r="G2302" s="2118">
        <f>'[1]2018+'!G2292</f>
        <v>0</v>
      </c>
      <c r="H2302" s="2053">
        <f>'[1]2018+'!H2292</f>
        <v>4.8</v>
      </c>
      <c r="I2302" s="2054">
        <f>'[1]2018+'!I2292</f>
        <v>0</v>
      </c>
      <c r="J2302" s="2055">
        <f>'[1]2018+'!J2292</f>
        <v>0</v>
      </c>
      <c r="K2302" s="2357" t="str">
        <f>'[1]2018+'!K2292</f>
        <v>0</v>
      </c>
      <c r="L2302" s="2057">
        <f>'[1]2018+'!L2292</f>
        <v>0</v>
      </c>
      <c r="M2302" s="2055">
        <f>'[1]2018+'!M2292</f>
        <v>0</v>
      </c>
      <c r="N2302" s="1852" t="str">
        <f>'[1]2018+'!N2292</f>
        <v/>
      </c>
      <c r="O2302" s="2058"/>
      <c r="P2302" s="1854" t="str">
        <f>'[1]2018+'!P2292</f>
        <v/>
      </c>
      <c r="Q2302" s="1855" t="str">
        <f>'[1]2018+'!Q2292</f>
        <v>-</v>
      </c>
      <c r="R2302" s="2059" t="str">
        <f>'[1]2018+'!R2292</f>
        <v/>
      </c>
      <c r="S2302" s="1856" t="str">
        <f>'[1]2018+'!S2292</f>
        <v/>
      </c>
      <c r="T2302" s="1843">
        <f>'[1]2018+'!T2292</f>
        <v>5.4267454607591201</v>
      </c>
      <c r="U2302" s="1843">
        <f>'[1]2018+'!U2292</f>
        <v>11.518164563752332</v>
      </c>
      <c r="V2302" s="1843">
        <f>'[1]2018+'!V2292</f>
        <v>5.4678923692183758</v>
      </c>
      <c r="W2302" s="2042">
        <f>'[1]2018+'!W2292</f>
        <v>0.47114672053194045</v>
      </c>
      <c r="X2302" s="2498">
        <f>'[1]2018+'!X2292</f>
        <v>20</v>
      </c>
      <c r="Y2302" s="2218" t="str">
        <f t="shared" si="486"/>
        <v/>
      </c>
      <c r="Z2302" s="60">
        <f t="shared" si="487"/>
        <v>29.433977702614598</v>
      </c>
      <c r="AA2302" s="60">
        <f t="shared" si="488"/>
        <v>26.664735321202301</v>
      </c>
      <c r="AB2302" s="2012">
        <f t="shared" si="489"/>
        <v>1.1038541109841939</v>
      </c>
      <c r="AC2302" s="1989"/>
      <c r="AD2302" s="2240"/>
    </row>
    <row r="2303" spans="1:30" x14ac:dyDescent="0.2">
      <c r="A2303" s="2170" t="s">
        <v>26</v>
      </c>
      <c r="B2303" s="2219">
        <f>SUM(H2302:H2308)</f>
        <v>35.9</v>
      </c>
      <c r="C2303" s="2060">
        <v>45391</v>
      </c>
      <c r="D2303" s="1989">
        <f>'[1]2018+'!D2293</f>
        <v>0</v>
      </c>
      <c r="E2303" s="2490">
        <f>'[1]2018+'!E2293</f>
        <v>0</v>
      </c>
      <c r="F2303" s="2492">
        <f>'[1]2018+'!F2293</f>
        <v>0</v>
      </c>
      <c r="G2303" s="2119">
        <f>'[1]2018+'!G2293</f>
        <v>0</v>
      </c>
      <c r="H2303" s="2062">
        <f>'[1]2018+'!H2293</f>
        <v>4.9000000000000004</v>
      </c>
      <c r="I2303" s="2063">
        <f>'[1]2018+'!I2293</f>
        <v>0</v>
      </c>
      <c r="J2303" s="2064">
        <f>'[1]2018+'!J2293</f>
        <v>0</v>
      </c>
      <c r="K2303" s="2358" t="str">
        <f>'[1]2018+'!K2293</f>
        <v>0</v>
      </c>
      <c r="L2303" s="2066">
        <f>'[1]2018+'!L2293</f>
        <v>0</v>
      </c>
      <c r="M2303" s="2064">
        <f>'[1]2018+'!M2293</f>
        <v>0</v>
      </c>
      <c r="N2303" s="1919" t="str">
        <f>'[1]2018+'!N2293</f>
        <v/>
      </c>
      <c r="O2303" s="2067"/>
      <c r="P2303" s="2068" t="str">
        <f>'[1]2018+'!P2293</f>
        <v/>
      </c>
      <c r="Q2303" s="2069" t="str">
        <f>'[1]2018+'!Q2293</f>
        <v>-</v>
      </c>
      <c r="R2303" s="2070" t="str">
        <f>'[1]2018+'!R2293</f>
        <v/>
      </c>
      <c r="S2303" s="1991" t="str">
        <f>'[1]2018+'!S2293</f>
        <v/>
      </c>
      <c r="T2303" s="1989">
        <f>'[1]2018+'!T2293</f>
        <v>4.6514961092221032</v>
      </c>
      <c r="U2303" s="1989">
        <f>'[1]2018+'!U2293</f>
        <v>11.243922550329659</v>
      </c>
      <c r="V2303" s="1989">
        <f>'[1]2018+'!V2293</f>
        <v>6.0914191029932123</v>
      </c>
      <c r="W2303" s="2071">
        <f>'[1]2018+'!W2293</f>
        <v>0.41368980339389894</v>
      </c>
      <c r="X2303" s="2494">
        <f>'[1]2018+'!X2293</f>
        <v>23</v>
      </c>
      <c r="Y2303" s="1988" t="str">
        <f t="shared" si="486"/>
        <v/>
      </c>
      <c r="Z2303" s="1989">
        <f t="shared" si="487"/>
        <v>28.514838030812513</v>
      </c>
      <c r="AA2303" s="1989">
        <f t="shared" si="488"/>
        <v>26.577479718316532</v>
      </c>
      <c r="AB2303" s="1991">
        <f t="shared" si="489"/>
        <v>1.072894733926212</v>
      </c>
      <c r="AC2303" s="1989"/>
      <c r="AD2303" s="2240"/>
    </row>
    <row r="2304" spans="1:30" x14ac:dyDescent="0.2">
      <c r="A2304" s="2173" t="s">
        <v>9</v>
      </c>
      <c r="B2304" s="2220">
        <f>SUM(K2302:K2308)</f>
        <v>0</v>
      </c>
      <c r="C2304" s="2060">
        <v>45392</v>
      </c>
      <c r="D2304" s="1989">
        <f>'[1]2018+'!D2294</f>
        <v>0</v>
      </c>
      <c r="E2304" s="2490">
        <f>'[1]2018+'!E2294</f>
        <v>0</v>
      </c>
      <c r="F2304" s="2492">
        <f>'[1]2018+'!F2294</f>
        <v>0</v>
      </c>
      <c r="G2304" s="2119">
        <f>'[1]2018+'!G2294</f>
        <v>0</v>
      </c>
      <c r="H2304" s="2062">
        <f>'[1]2018+'!H2294</f>
        <v>7.7</v>
      </c>
      <c r="I2304" s="2063">
        <f>'[1]2018+'!I2294</f>
        <v>0</v>
      </c>
      <c r="J2304" s="2064">
        <f>'[1]2018+'!J2294</f>
        <v>0</v>
      </c>
      <c r="K2304" s="2358" t="str">
        <f>'[1]2018+'!K2294</f>
        <v>0</v>
      </c>
      <c r="L2304" s="2066">
        <f>'[1]2018+'!L2294</f>
        <v>0</v>
      </c>
      <c r="M2304" s="2064">
        <f>'[1]2018+'!M2294</f>
        <v>0</v>
      </c>
      <c r="N2304" s="1919" t="str">
        <f>'[1]2018+'!N2294</f>
        <v/>
      </c>
      <c r="O2304" s="2067"/>
      <c r="P2304" s="2068" t="str">
        <f>'[1]2018+'!P2294</f>
        <v/>
      </c>
      <c r="Q2304" s="2069" t="str">
        <f>'[1]2018+'!Q2294</f>
        <v>-</v>
      </c>
      <c r="R2304" s="2070" t="str">
        <f>'[1]2018+'!R2294</f>
        <v/>
      </c>
      <c r="S2304" s="1991" t="str">
        <f>'[1]2018+'!S2294</f>
        <v/>
      </c>
      <c r="T2304" s="1989">
        <f>'[1]2018+'!T2294</f>
        <v>3.986996665047517</v>
      </c>
      <c r="U2304" s="1989">
        <f>'[1]2018+'!U2294</f>
        <v>10.976210108655144</v>
      </c>
      <c r="V2304" s="1989">
        <f>'[1]2018+'!V2294</f>
        <v>6.5924264411075555</v>
      </c>
      <c r="W2304" s="2071">
        <f>'[1]2018+'!W2294</f>
        <v>0.36323982737025273</v>
      </c>
      <c r="X2304" s="2494">
        <f>'[1]2018+'!X2294</f>
        <v>39</v>
      </c>
      <c r="Y2304" s="1988" t="str">
        <f t="shared" si="486"/>
        <v/>
      </c>
      <c r="Z2304" s="1989">
        <f t="shared" si="487"/>
        <v>30.01271831212501</v>
      </c>
      <c r="AA2304" s="1989">
        <f t="shared" si="488"/>
        <v>26.873254010737568</v>
      </c>
      <c r="AB2304" s="1991">
        <f t="shared" si="489"/>
        <v>1.1168248660967155</v>
      </c>
      <c r="AC2304" s="1989"/>
      <c r="AD2304" s="2240"/>
    </row>
    <row r="2305" spans="1:30" x14ac:dyDescent="0.2">
      <c r="A2305" s="2173" t="s">
        <v>27</v>
      </c>
      <c r="B2305" s="2221">
        <f>AVERAGE(W2302:W2308)</f>
        <v>0.32983828652033914</v>
      </c>
      <c r="C2305" s="2060">
        <v>45393</v>
      </c>
      <c r="D2305" s="1989">
        <f>'[1]2018+'!D2295</f>
        <v>0</v>
      </c>
      <c r="E2305" s="2490">
        <f>'[1]2018+'!E2295</f>
        <v>0</v>
      </c>
      <c r="F2305" s="2492">
        <f>'[1]2018+'!F2295</f>
        <v>0</v>
      </c>
      <c r="G2305" s="2119">
        <f>'[1]2018+'!G2295</f>
        <v>0</v>
      </c>
      <c r="H2305" s="2062">
        <f>'[1]2018+'!H2295</f>
        <v>0</v>
      </c>
      <c r="I2305" s="2063" t="str">
        <f>'[1]2018+'!I2295</f>
        <v/>
      </c>
      <c r="J2305" s="2064">
        <f>'[1]2018+'!J2295</f>
        <v>0</v>
      </c>
      <c r="K2305" s="2358" t="str">
        <f>'[1]2018+'!K2295</f>
        <v>0</v>
      </c>
      <c r="L2305" s="2066">
        <f>'[1]2018+'!L2295</f>
        <v>0</v>
      </c>
      <c r="M2305" s="2064">
        <f>'[1]2018+'!M2295</f>
        <v>0</v>
      </c>
      <c r="N2305" s="1919" t="str">
        <f>'[1]2018+'!N2295</f>
        <v/>
      </c>
      <c r="O2305" s="2067"/>
      <c r="P2305" s="2068" t="str">
        <f>'[1]2018+'!P2295</f>
        <v/>
      </c>
      <c r="Q2305" s="2069" t="str">
        <f>'[1]2018+'!Q2295</f>
        <v>-</v>
      </c>
      <c r="R2305" s="2070" t="str">
        <f>'[1]2018+'!R2295</f>
        <v/>
      </c>
      <c r="S2305" s="1991" t="str">
        <f>'[1]2018+'!S2295</f>
        <v/>
      </c>
      <c r="T2305" s="1989">
        <f>'[1]2018+'!T2295</f>
        <v>3.417425712897872</v>
      </c>
      <c r="U2305" s="1989">
        <f>'[1]2018+'!U2295</f>
        <v>10.714871772734783</v>
      </c>
      <c r="V2305" s="1989">
        <f>'[1]2018+'!V2295</f>
        <v>6.9892134436076265</v>
      </c>
      <c r="W2305" s="2071">
        <f>'[1]2018+'!W2295</f>
        <v>0.31894228744705116</v>
      </c>
      <c r="X2305" s="2494">
        <f>'[1]2018+'!X2295</f>
        <v>0</v>
      </c>
      <c r="Y2305" s="1988" t="str">
        <f t="shared" si="486"/>
        <v/>
      </c>
      <c r="Z2305" s="1989">
        <f t="shared" si="487"/>
        <v>25.72518712467858</v>
      </c>
      <c r="AA2305" s="1989">
        <f t="shared" si="488"/>
        <v>26.233414629529531</v>
      </c>
      <c r="AB2305" s="1991">
        <f t="shared" si="489"/>
        <v>0.98062671169467719</v>
      </c>
      <c r="AC2305" s="1989"/>
      <c r="AD2305" s="2240"/>
    </row>
    <row r="2306" spans="1:30" x14ac:dyDescent="0.2">
      <c r="A2306" s="2173" t="s">
        <v>336</v>
      </c>
      <c r="B2306" s="2222" t="str">
        <f>IFERROR(AVERAGE(N2302:N2308),"")</f>
        <v/>
      </c>
      <c r="C2306" s="2060">
        <v>45394</v>
      </c>
      <c r="D2306" s="1989">
        <f>'[1]2018+'!D2296</f>
        <v>0</v>
      </c>
      <c r="E2306" s="2490">
        <f>'[1]2018+'!E2296</f>
        <v>0</v>
      </c>
      <c r="F2306" s="2492">
        <f>'[1]2018+'!F2296</f>
        <v>0</v>
      </c>
      <c r="G2306" s="2119">
        <f>'[1]2018+'!G2296</f>
        <v>0</v>
      </c>
      <c r="H2306" s="2062">
        <f>'[1]2018+'!H2296</f>
        <v>4.9000000000000004</v>
      </c>
      <c r="I2306" s="2063">
        <f>'[1]2018+'!I2296</f>
        <v>0</v>
      </c>
      <c r="J2306" s="2064">
        <f>'[1]2018+'!J2296</f>
        <v>0</v>
      </c>
      <c r="K2306" s="2358" t="str">
        <f>'[1]2018+'!K2296</f>
        <v>0</v>
      </c>
      <c r="L2306" s="2066">
        <f>'[1]2018+'!L2296</f>
        <v>0</v>
      </c>
      <c r="M2306" s="2064">
        <f>'[1]2018+'!M2296</f>
        <v>0</v>
      </c>
      <c r="N2306" s="1919" t="str">
        <f>'[1]2018+'!N2296</f>
        <v/>
      </c>
      <c r="O2306" s="2067"/>
      <c r="P2306" s="2068" t="str">
        <f>'[1]2018+'!P2296</f>
        <v/>
      </c>
      <c r="Q2306" s="2069" t="str">
        <f>'[1]2018+'!Q2296</f>
        <v>-</v>
      </c>
      <c r="R2306" s="2070" t="str">
        <f>'[1]2018+'!R2296</f>
        <v/>
      </c>
      <c r="S2306" s="1991" t="str">
        <f>'[1]2018+'!S2296</f>
        <v/>
      </c>
      <c r="T2306" s="1989">
        <f>'[1]2018+'!T2296</f>
        <v>2.9292220396267474</v>
      </c>
      <c r="U2306" s="1989">
        <f>'[1]2018+'!U2296</f>
        <v>10.45975577814586</v>
      </c>
      <c r="V2306" s="1989">
        <f>'[1]2018+'!V2296</f>
        <v>7.2974460598369113</v>
      </c>
      <c r="W2306" s="2071">
        <f>'[1]2018+'!W2296</f>
        <v>0.28004688653887422</v>
      </c>
      <c r="X2306" s="2494">
        <f>'[1]2018+'!X2296</f>
        <v>23</v>
      </c>
      <c r="Y2306" s="1988" t="str">
        <f t="shared" si="486"/>
        <v/>
      </c>
      <c r="Z2306" s="1989">
        <f t="shared" si="487"/>
        <v>25.335874678295927</v>
      </c>
      <c r="AA2306" s="1989">
        <f t="shared" si="488"/>
        <v>26.156428566921683</v>
      </c>
      <c r="AB2306" s="1991">
        <f t="shared" si="489"/>
        <v>0.96862897828247629</v>
      </c>
      <c r="AC2306" s="1989"/>
      <c r="AD2306" s="2240"/>
    </row>
    <row r="2307" spans="1:30" x14ac:dyDescent="0.2">
      <c r="A2307" s="2173" t="s">
        <v>337</v>
      </c>
      <c r="B2307" s="2221" t="str">
        <f>IFERROR(AVERAGE(S2302:S2308),"")</f>
        <v/>
      </c>
      <c r="C2307" s="2060">
        <v>45395</v>
      </c>
      <c r="D2307" s="1989">
        <f>'[1]2018+'!D2297</f>
        <v>0</v>
      </c>
      <c r="E2307" s="2490">
        <f>'[1]2018+'!E2297</f>
        <v>0</v>
      </c>
      <c r="F2307" s="2492">
        <f>'[1]2018+'!F2297</f>
        <v>0</v>
      </c>
      <c r="G2307" s="2119">
        <f>'[1]2018+'!G2297</f>
        <v>0</v>
      </c>
      <c r="H2307" s="2062">
        <f>'[1]2018+'!H2297</f>
        <v>13.6</v>
      </c>
      <c r="I2307" s="2063">
        <f>'[1]2018+'!I2297</f>
        <v>0</v>
      </c>
      <c r="J2307" s="2064">
        <f>'[1]2018+'!J2297</f>
        <v>0</v>
      </c>
      <c r="K2307" s="2358" t="str">
        <f>'[1]2018+'!K2297</f>
        <v>0</v>
      </c>
      <c r="L2307" s="2066">
        <f>'[1]2018+'!L2297</f>
        <v>0</v>
      </c>
      <c r="M2307" s="2064">
        <f>'[1]2018+'!M2297</f>
        <v>0</v>
      </c>
      <c r="N2307" s="1919" t="str">
        <f>'[1]2018+'!N2297</f>
        <v/>
      </c>
      <c r="O2307" s="2067"/>
      <c r="P2307" s="2068" t="str">
        <f>'[1]2018+'!P2297</f>
        <v/>
      </c>
      <c r="Q2307" s="2069" t="str">
        <f>'[1]2018+'!Q2297</f>
        <v>-</v>
      </c>
      <c r="R2307" s="2070" t="str">
        <f>'[1]2018+'!R2297</f>
        <v/>
      </c>
      <c r="S2307" s="1991" t="str">
        <f>'[1]2018+'!S2297</f>
        <v/>
      </c>
      <c r="T2307" s="1989">
        <f>'[1]2018+'!T2297</f>
        <v>2.5107617482514977</v>
      </c>
      <c r="U2307" s="1989">
        <f>'[1]2018+'!U2297</f>
        <v>10.210713973904292</v>
      </c>
      <c r="V2307" s="1989">
        <f>'[1]2018+'!V2297</f>
        <v>7.5305337385191127</v>
      </c>
      <c r="W2307" s="2071">
        <f>'[1]2018+'!W2297</f>
        <v>0.24589482720486514</v>
      </c>
      <c r="X2307" s="2494">
        <f>'[1]2018+'!X2297</f>
        <v>65</v>
      </c>
      <c r="Y2307" s="1988" t="str">
        <f t="shared" si="486"/>
        <v/>
      </c>
      <c r="Z2307" s="1989">
        <f t="shared" si="487"/>
        <v>31.002178295682224</v>
      </c>
      <c r="AA2307" s="1989">
        <f t="shared" si="488"/>
        <v>27.081275505804498</v>
      </c>
      <c r="AB2307" s="1991">
        <f t="shared" si="489"/>
        <v>1.1447827961071233</v>
      </c>
      <c r="AC2307" s="1989"/>
      <c r="AD2307" s="2240"/>
    </row>
    <row r="2308" spans="1:30" ht="16" thickBot="1" x14ac:dyDescent="0.25">
      <c r="A2308" s="2177" t="s">
        <v>11</v>
      </c>
      <c r="B2308" s="2178">
        <f>IFERROR(SUM(M2302:M2308),"")</f>
        <v>0</v>
      </c>
      <c r="C2308" s="2160">
        <v>45396</v>
      </c>
      <c r="D2308" s="1734">
        <f>'[1]2018+'!D2298</f>
        <v>0</v>
      </c>
      <c r="E2308" s="2491">
        <f>'[1]2018+'!E2298</f>
        <v>0</v>
      </c>
      <c r="F2308" s="2495">
        <f>'[1]2018+'!F2298</f>
        <v>0</v>
      </c>
      <c r="G2308" s="2187">
        <f>'[1]2018+'!G2298</f>
        <v>0</v>
      </c>
      <c r="H2308" s="2162">
        <f>'[1]2018+'!H2298</f>
        <v>0</v>
      </c>
      <c r="I2308" s="2163" t="str">
        <f>'[1]2018+'!I2298</f>
        <v/>
      </c>
      <c r="J2308" s="1024">
        <f>'[1]2018+'!J2298</f>
        <v>0</v>
      </c>
      <c r="K2308" s="2090" t="str">
        <f>'[1]2018+'!K2298</f>
        <v>0</v>
      </c>
      <c r="L2308" s="1028">
        <f>'[1]2018+'!L2298</f>
        <v>0</v>
      </c>
      <c r="M2308" s="1024">
        <f>'[1]2018+'!M2298</f>
        <v>0</v>
      </c>
      <c r="N2308" s="2165" t="str">
        <f>'[1]2018+'!N2298</f>
        <v/>
      </c>
      <c r="O2308" s="2166"/>
      <c r="P2308" s="2167" t="str">
        <f>'[1]2018+'!P2298</f>
        <v/>
      </c>
      <c r="Q2308" s="2168" t="str">
        <f>'[1]2018+'!Q2298</f>
        <v>-</v>
      </c>
      <c r="R2308" s="2169" t="str">
        <f>'[1]2018+'!R2298</f>
        <v/>
      </c>
      <c r="S2308" s="5" t="str">
        <f>'[1]2018+'!S2298</f>
        <v/>
      </c>
      <c r="T2308" s="1734">
        <f>'[1]2018+'!T2298</f>
        <v>2.1520814985012837</v>
      </c>
      <c r="U2308" s="1734">
        <f>'[1]2018+'!U2298</f>
        <v>9.9676017364303799</v>
      </c>
      <c r="V2308" s="1734">
        <f>'[1]2018+'!V2298</f>
        <v>7.6999522256527948</v>
      </c>
      <c r="W2308" s="2049">
        <f>'[1]2018+'!W2298</f>
        <v>0.21590765315549135</v>
      </c>
      <c r="X2308" s="2499">
        <f>'[1]2018+'!X2298</f>
        <v>0</v>
      </c>
      <c r="Y2308" s="2212" t="str">
        <f t="shared" si="486"/>
        <v/>
      </c>
      <c r="Z2308" s="1999">
        <f t="shared" si="487"/>
        <v>26.573295682013335</v>
      </c>
      <c r="AA2308" s="1999">
        <f t="shared" si="488"/>
        <v>26.436483231856773</v>
      </c>
      <c r="AB2308" s="2085">
        <f t="shared" si="489"/>
        <v>1.0051751380452789</v>
      </c>
      <c r="AC2308" s="1989"/>
      <c r="AD2308" s="2240"/>
    </row>
    <row r="2309" spans="1:30" ht="16" thickBot="1" x14ac:dyDescent="0.25">
      <c r="A2309" s="2500">
        <f>WEEKNUM(C2309,1)</f>
        <v>16</v>
      </c>
      <c r="B2309" s="2501"/>
      <c r="C2309" s="2050">
        <v>45397</v>
      </c>
      <c r="D2309" s="1843">
        <f>'[1]2018+'!D2299</f>
        <v>0</v>
      </c>
      <c r="E2309" s="2489">
        <f>'[1]2018+'!E2299</f>
        <v>0</v>
      </c>
      <c r="F2309" s="2492">
        <f>'[1]2018+'!F2299</f>
        <v>0</v>
      </c>
      <c r="G2309" s="2118">
        <f>'[1]2018+'!G2299</f>
        <v>0</v>
      </c>
      <c r="H2309" s="2053">
        <f>'[1]2018+'!H2299</f>
        <v>5</v>
      </c>
      <c r="I2309" s="2054">
        <f>'[1]2018+'!I2299</f>
        <v>0</v>
      </c>
      <c r="J2309" s="2055">
        <f>'[1]2018+'!J2299</f>
        <v>0</v>
      </c>
      <c r="K2309" s="2101" t="str">
        <f>'[1]2018+'!K2299</f>
        <v>0</v>
      </c>
      <c r="L2309" s="2057">
        <f>'[1]2018+'!L2299</f>
        <v>0</v>
      </c>
      <c r="M2309" s="2055">
        <f>'[1]2018+'!M2299</f>
        <v>0</v>
      </c>
      <c r="N2309" s="1852" t="str">
        <f>'[1]2018+'!N2299</f>
        <v/>
      </c>
      <c r="O2309" s="2058"/>
      <c r="P2309" s="1854" t="str">
        <f>'[1]2018+'!P2299</f>
        <v/>
      </c>
      <c r="Q2309" s="1855" t="str">
        <f>'[1]2018+'!Q2299</f>
        <v>-</v>
      </c>
      <c r="R2309" s="2059" t="str">
        <f>'[1]2018+'!R2299</f>
        <v/>
      </c>
      <c r="S2309" s="1856" t="str">
        <f>'[1]2018+'!S2299</f>
        <v/>
      </c>
      <c r="T2309" s="1843">
        <f>'[1]2018+'!T2299</f>
        <v>1.8446412844296718</v>
      </c>
      <c r="U2309" s="1843">
        <f>'[1]2018+'!U2299</f>
        <v>9.7302778855629892</v>
      </c>
      <c r="V2309" s="1843">
        <f>'[1]2018+'!V2299</f>
        <v>7.8155202379290962</v>
      </c>
      <c r="W2309" s="2042">
        <f>'[1]2018+'!W2299</f>
        <v>0.18957745155116315</v>
      </c>
      <c r="X2309" s="2493">
        <f>'[1]2018+'!X2299</f>
        <v>24</v>
      </c>
      <c r="Y2309" s="2214" t="str">
        <f t="shared" si="486"/>
        <v/>
      </c>
      <c r="Z2309" s="1843">
        <f t="shared" si="487"/>
        <v>26.205682013154288</v>
      </c>
      <c r="AA2309" s="1843">
        <f t="shared" si="488"/>
        <v>26.378471726336372</v>
      </c>
      <c r="AB2309" s="1856">
        <f t="shared" si="489"/>
        <v>0.99344959348006612</v>
      </c>
      <c r="AC2309" s="1989"/>
      <c r="AD2309" s="2240"/>
    </row>
    <row r="2310" spans="1:30" x14ac:dyDescent="0.2">
      <c r="A2310" s="2170" t="s">
        <v>26</v>
      </c>
      <c r="B2310" s="2219">
        <f>SUM(H2309:H2315)</f>
        <v>26.6</v>
      </c>
      <c r="C2310" s="2060">
        <v>45398</v>
      </c>
      <c r="D2310" s="1989">
        <f>'[1]2018+'!D2300</f>
        <v>0</v>
      </c>
      <c r="E2310" s="2490">
        <f>'[1]2018+'!E2300</f>
        <v>0</v>
      </c>
      <c r="F2310" s="2492">
        <f>'[1]2018+'!F2300</f>
        <v>0</v>
      </c>
      <c r="G2310" s="2119">
        <f>'[1]2018+'!G2300</f>
        <v>0</v>
      </c>
      <c r="H2310" s="2062">
        <f>'[1]2018+'!H2300</f>
        <v>3.3</v>
      </c>
      <c r="I2310" s="2063">
        <f>'[1]2018+'!I2300</f>
        <v>0</v>
      </c>
      <c r="J2310" s="2064">
        <f>'[1]2018+'!J2300</f>
        <v>0</v>
      </c>
      <c r="K2310" s="2065" t="str">
        <f>'[1]2018+'!K2300</f>
        <v>0</v>
      </c>
      <c r="L2310" s="2066">
        <f>'[1]2018+'!L2300</f>
        <v>0</v>
      </c>
      <c r="M2310" s="2064">
        <f>'[1]2018+'!M2300</f>
        <v>0</v>
      </c>
      <c r="N2310" s="1919" t="str">
        <f>'[1]2018+'!N2300</f>
        <v/>
      </c>
      <c r="O2310" s="2067"/>
      <c r="P2310" s="2068" t="str">
        <f>'[1]2018+'!P2300</f>
        <v/>
      </c>
      <c r="Q2310" s="2069" t="str">
        <f>'[1]2018+'!Q2300</f>
        <v>-</v>
      </c>
      <c r="R2310" s="2070" t="str">
        <f>'[1]2018+'!R2300</f>
        <v/>
      </c>
      <c r="S2310" s="1991" t="str">
        <f>'[1]2018+'!S2300</f>
        <v/>
      </c>
      <c r="T2310" s="1989">
        <f>'[1]2018+'!T2300</f>
        <v>1.5811211009397188</v>
      </c>
      <c r="U2310" s="1989">
        <f>'[1]2018+'!U2300</f>
        <v>9.4986046025733941</v>
      </c>
      <c r="V2310" s="1989">
        <f>'[1]2018+'!V2300</f>
        <v>7.8856366011333172</v>
      </c>
      <c r="W2310" s="2071">
        <f>'[1]2018+'!W2300</f>
        <v>0.16645825014248472</v>
      </c>
      <c r="X2310" s="2494">
        <f>'[1]2018+'!X2300</f>
        <v>13</v>
      </c>
      <c r="Y2310" s="1988" t="str">
        <f t="shared" si="486"/>
        <v/>
      </c>
      <c r="Z2310" s="1989">
        <f t="shared" si="487"/>
        <v>24.319156011275105</v>
      </c>
      <c r="AA2310" s="1989">
        <f t="shared" si="488"/>
        <v>26.059936685233126</v>
      </c>
      <c r="AB2310" s="1991">
        <f t="shared" si="489"/>
        <v>0.93320088628824505</v>
      </c>
      <c r="AC2310" s="1989"/>
      <c r="AD2310" s="2240"/>
    </row>
    <row r="2311" spans="1:30" x14ac:dyDescent="0.2">
      <c r="A2311" s="2173" t="s">
        <v>9</v>
      </c>
      <c r="B2311" s="2220">
        <f>SUM(K2309:K2315)</f>
        <v>0</v>
      </c>
      <c r="C2311" s="2060">
        <v>45399</v>
      </c>
      <c r="D2311" s="1989">
        <f>'[1]2018+'!D2301</f>
        <v>0</v>
      </c>
      <c r="E2311" s="2490">
        <f>'[1]2018+'!E2301</f>
        <v>0</v>
      </c>
      <c r="F2311" s="2492">
        <f>'[1]2018+'!F2301</f>
        <v>0</v>
      </c>
      <c r="G2311" s="2119">
        <f>'[1]2018+'!G2301</f>
        <v>0</v>
      </c>
      <c r="H2311" s="2062">
        <f>'[1]2018+'!H2301</f>
        <v>5</v>
      </c>
      <c r="I2311" s="2063">
        <f>'[1]2018+'!I2301</f>
        <v>0</v>
      </c>
      <c r="J2311" s="2064">
        <f>'[1]2018+'!J2301</f>
        <v>0</v>
      </c>
      <c r="K2311" s="2065" t="str">
        <f>'[1]2018+'!K2301</f>
        <v>0</v>
      </c>
      <c r="L2311" s="2066">
        <f>'[1]2018+'!L2301</f>
        <v>0</v>
      </c>
      <c r="M2311" s="2064">
        <f>'[1]2018+'!M2301</f>
        <v>0</v>
      </c>
      <c r="N2311" s="1919" t="str">
        <f>'[1]2018+'!N2301</f>
        <v/>
      </c>
      <c r="O2311" s="2067"/>
      <c r="P2311" s="2068" t="str">
        <f>'[1]2018+'!P2301</f>
        <v/>
      </c>
      <c r="Q2311" s="2069" t="str">
        <f>'[1]2018+'!Q2301</f>
        <v>-</v>
      </c>
      <c r="R2311" s="2070" t="str">
        <f>'[1]2018+'!R2301</f>
        <v/>
      </c>
      <c r="S2311" s="1991" t="str">
        <f>'[1]2018+'!S2301</f>
        <v/>
      </c>
      <c r="T2311" s="1989">
        <f>'[1]2018+'!T2301</f>
        <v>1.3552466579483304</v>
      </c>
      <c r="U2311" s="1989">
        <f>'[1]2018+'!U2301</f>
        <v>9.2724473501311699</v>
      </c>
      <c r="V2311" s="1989">
        <f>'[1]2018+'!V2301</f>
        <v>7.9174835016336758</v>
      </c>
      <c r="W2311" s="2071">
        <f>'[1]2018+'!W2301</f>
        <v>0.14615846353974271</v>
      </c>
      <c r="X2311" s="2494">
        <f>'[1]2018+'!X2301</f>
        <v>24</v>
      </c>
      <c r="Y2311" s="1988" t="str">
        <f t="shared" si="486"/>
        <v/>
      </c>
      <c r="Z2311" s="1989">
        <f t="shared" si="487"/>
        <v>24.27356229537866</v>
      </c>
      <c r="AA2311" s="1989">
        <f t="shared" si="488"/>
        <v>26.010890573679955</v>
      </c>
      <c r="AB2311" s="1991">
        <f t="shared" si="489"/>
        <v>0.93320765879276457</v>
      </c>
      <c r="AC2311" s="1989"/>
      <c r="AD2311" s="2240"/>
    </row>
    <row r="2312" spans="1:30" x14ac:dyDescent="0.2">
      <c r="A2312" s="2173" t="s">
        <v>27</v>
      </c>
      <c r="B2312" s="2221">
        <f>AVERAGE(W2309:W2315)</f>
        <v>0.13271853343673903</v>
      </c>
      <c r="C2312" s="2060">
        <v>45400</v>
      </c>
      <c r="D2312" s="1989">
        <f>'[1]2018+'!D2302</f>
        <v>0</v>
      </c>
      <c r="E2312" s="2490">
        <f>'[1]2018+'!E2302</f>
        <v>0</v>
      </c>
      <c r="F2312" s="2492">
        <f>'[1]2018+'!F2302</f>
        <v>0</v>
      </c>
      <c r="G2312" s="2119">
        <f>'[1]2018+'!G2302</f>
        <v>0</v>
      </c>
      <c r="H2312" s="2062">
        <f>'[1]2018+'!H2302</f>
        <v>0</v>
      </c>
      <c r="I2312" s="2063" t="str">
        <f>'[1]2018+'!I2302</f>
        <v/>
      </c>
      <c r="J2312" s="2064">
        <f>'[1]2018+'!J2302</f>
        <v>0</v>
      </c>
      <c r="K2312" s="2065" t="str">
        <f>'[1]2018+'!K2302</f>
        <v>0</v>
      </c>
      <c r="L2312" s="2066">
        <f>'[1]2018+'!L2302</f>
        <v>0</v>
      </c>
      <c r="M2312" s="2064">
        <f>'[1]2018+'!M2302</f>
        <v>0</v>
      </c>
      <c r="N2312" s="1919" t="str">
        <f>'[1]2018+'!N2302</f>
        <v/>
      </c>
      <c r="O2312" s="2067"/>
      <c r="P2312" s="2068" t="str">
        <f>'[1]2018+'!P2302</f>
        <v/>
      </c>
      <c r="Q2312" s="2069" t="str">
        <f>'[1]2018+'!Q2302</f>
        <v>-</v>
      </c>
      <c r="R2312" s="2070" t="str">
        <f>'[1]2018+'!R2302</f>
        <v/>
      </c>
      <c r="S2312" s="1991" t="str">
        <f>'[1]2018+'!S2302</f>
        <v/>
      </c>
      <c r="T2312" s="1989">
        <f>'[1]2018+'!T2302</f>
        <v>1.1616399925271403</v>
      </c>
      <c r="U2312" s="1989">
        <f>'[1]2018+'!U2302</f>
        <v>9.0516747941756659</v>
      </c>
      <c r="V2312" s="1989">
        <f>'[1]2018+'!V2302</f>
        <v>7.9172006921828393</v>
      </c>
      <c r="W2312" s="2071">
        <f>'[1]2018+'!W2302</f>
        <v>0.12833426066904238</v>
      </c>
      <c r="X2312" s="2494">
        <f>'[1]2018+'!X2302</f>
        <v>0</v>
      </c>
      <c r="Y2312" s="1988" t="str">
        <f t="shared" si="486"/>
        <v/>
      </c>
      <c r="Z2312" s="1989">
        <f t="shared" si="487"/>
        <v>20.805910538895994</v>
      </c>
      <c r="AA2312" s="1989">
        <f t="shared" si="488"/>
        <v>25.391583655259005</v>
      </c>
      <c r="AB2312" s="1991">
        <f t="shared" si="489"/>
        <v>0.81940184674486638</v>
      </c>
      <c r="AC2312" s="1989"/>
      <c r="AD2312" s="2240"/>
    </row>
    <row r="2313" spans="1:30" x14ac:dyDescent="0.2">
      <c r="A2313" s="2173" t="s">
        <v>336</v>
      </c>
      <c r="B2313" s="2222" t="str">
        <f>IFERROR(AVERAGE(N2309:N2315),"")</f>
        <v/>
      </c>
      <c r="C2313" s="2060">
        <v>45401</v>
      </c>
      <c r="D2313" s="1989">
        <f>'[1]2018+'!D2303</f>
        <v>0</v>
      </c>
      <c r="E2313" s="2490">
        <f>'[1]2018+'!E2303</f>
        <v>0</v>
      </c>
      <c r="F2313" s="2492">
        <f>'[1]2018+'!F2303</f>
        <v>0</v>
      </c>
      <c r="G2313" s="2119">
        <f>'[1]2018+'!G2303</f>
        <v>0</v>
      </c>
      <c r="H2313" s="2062">
        <f>'[1]2018+'!H2303</f>
        <v>3.3</v>
      </c>
      <c r="I2313" s="2063">
        <f>'[1]2018+'!I2303</f>
        <v>0</v>
      </c>
      <c r="J2313" s="2064">
        <f>'[1]2018+'!J2303</f>
        <v>0</v>
      </c>
      <c r="K2313" s="2065" t="str">
        <f>'[1]2018+'!K2303</f>
        <v>0</v>
      </c>
      <c r="L2313" s="2066">
        <f>'[1]2018+'!L2303</f>
        <v>0</v>
      </c>
      <c r="M2313" s="2064">
        <f>'[1]2018+'!M2303</f>
        <v>0</v>
      </c>
      <c r="N2313" s="1919" t="str">
        <f>'[1]2018+'!N2303</f>
        <v/>
      </c>
      <c r="O2313" s="2067"/>
      <c r="P2313" s="2068" t="str">
        <f>'[1]2018+'!P2303</f>
        <v/>
      </c>
      <c r="Q2313" s="2069" t="str">
        <f>'[1]2018+'!Q2303</f>
        <v>-</v>
      </c>
      <c r="R2313" s="2070" t="str">
        <f>'[1]2018+'!R2303</f>
        <v/>
      </c>
      <c r="S2313" s="1991" t="str">
        <f>'[1]2018+'!S2303</f>
        <v/>
      </c>
      <c r="T2313" s="1989">
        <f>'[1]2018+'!T2303</f>
        <v>0.99569142216612028</v>
      </c>
      <c r="U2313" s="1989">
        <f>'[1]2018+'!U2303</f>
        <v>8.8361587276476747</v>
      </c>
      <c r="V2313" s="1989">
        <f>'[1]2018+'!V2303</f>
        <v>7.8900348016485253</v>
      </c>
      <c r="W2313" s="2071">
        <f>'[1]2018+'!W2303</f>
        <v>0.11268374107525671</v>
      </c>
      <c r="X2313" s="2494">
        <f>'[1]2018+'!X2303</f>
        <v>15</v>
      </c>
      <c r="Y2313" s="1988" t="str">
        <f t="shared" si="486"/>
        <v/>
      </c>
      <c r="Z2313" s="1989">
        <f t="shared" si="487"/>
        <v>19.976494747625136</v>
      </c>
      <c r="AA2313" s="1989">
        <f t="shared" si="488"/>
        <v>25.144164996800459</v>
      </c>
      <c r="AB2313" s="1991">
        <f t="shared" si="489"/>
        <v>0.79447835114695997</v>
      </c>
      <c r="AC2313" s="1989"/>
      <c r="AD2313" s="2240"/>
    </row>
    <row r="2314" spans="1:30" x14ac:dyDescent="0.2">
      <c r="A2314" s="2173" t="s">
        <v>337</v>
      </c>
      <c r="B2314" s="2221" t="str">
        <f>IFERROR(AVERAGE(S2309:S2315),"")</f>
        <v/>
      </c>
      <c r="C2314" s="2060">
        <v>45402</v>
      </c>
      <c r="D2314" s="1989">
        <f>'[1]2018+'!D2304</f>
        <v>0</v>
      </c>
      <c r="E2314" s="2490">
        <f>'[1]2018+'!E2304</f>
        <v>0</v>
      </c>
      <c r="F2314" s="2492">
        <f>'[1]2018+'!F2304</f>
        <v>0</v>
      </c>
      <c r="G2314" s="2119">
        <f>'[1]2018+'!G2304</f>
        <v>0</v>
      </c>
      <c r="H2314" s="2062">
        <f>'[1]2018+'!H2304</f>
        <v>0</v>
      </c>
      <c r="I2314" s="2063" t="str">
        <f>'[1]2018+'!I2304</f>
        <v/>
      </c>
      <c r="J2314" s="2064">
        <f>'[1]2018+'!J2304</f>
        <v>0</v>
      </c>
      <c r="K2314" s="2065" t="str">
        <f>'[1]2018+'!K2304</f>
        <v>0</v>
      </c>
      <c r="L2314" s="2066">
        <f>'[1]2018+'!L2304</f>
        <v>0</v>
      </c>
      <c r="M2314" s="2064">
        <f>'[1]2018+'!M2304</f>
        <v>0</v>
      </c>
      <c r="N2314" s="1919" t="str">
        <f>'[1]2018+'!N2304</f>
        <v/>
      </c>
      <c r="O2314" s="2067"/>
      <c r="P2314" s="2068" t="str">
        <f>'[1]2018+'!P2304</f>
        <v/>
      </c>
      <c r="Q2314" s="2069" t="str">
        <f>'[1]2018+'!Q2304</f>
        <v>-</v>
      </c>
      <c r="R2314" s="2070" t="str">
        <f>'[1]2018+'!R2304</f>
        <v/>
      </c>
      <c r="S2314" s="1991" t="str">
        <f>'[1]2018+'!S2304</f>
        <v/>
      </c>
      <c r="T2314" s="1989">
        <f>'[1]2018+'!T2304</f>
        <v>0.85344979042810309</v>
      </c>
      <c r="U2314" s="1989">
        <f>'[1]2018+'!U2304</f>
        <v>8.6257739960370152</v>
      </c>
      <c r="V2314" s="1989">
        <f>'[1]2018+'!V2304</f>
        <v>7.8404673054815541</v>
      </c>
      <c r="W2314" s="2071">
        <f>'[1]2018+'!W2304</f>
        <v>9.8941821431932725E-2</v>
      </c>
      <c r="X2314" s="2494">
        <f>'[1]2018+'!X2304</f>
        <v>0</v>
      </c>
      <c r="Y2314" s="1988" t="str">
        <f t="shared" si="486"/>
        <v/>
      </c>
      <c r="Z2314" s="1989">
        <f t="shared" si="487"/>
        <v>17.122709783678687</v>
      </c>
      <c r="AA2314" s="1989">
        <f t="shared" si="488"/>
        <v>24.545494401638543</v>
      </c>
      <c r="AB2314" s="1991">
        <f t="shared" si="489"/>
        <v>0.6975907473485502</v>
      </c>
      <c r="AC2314" s="1989"/>
      <c r="AD2314" s="2240"/>
    </row>
    <row r="2315" spans="1:30" ht="16" thickBot="1" x14ac:dyDescent="0.25">
      <c r="A2315" s="2177" t="s">
        <v>11</v>
      </c>
      <c r="B2315" s="2178">
        <f>IFERROR(SUM(M2309:M2315),"")</f>
        <v>0</v>
      </c>
      <c r="C2315" s="2160">
        <v>45403</v>
      </c>
      <c r="D2315" s="1734">
        <f>'[1]2018+'!D2305</f>
        <v>0</v>
      </c>
      <c r="E2315" s="2488">
        <f>'[1]2018+'!E2305</f>
        <v>0</v>
      </c>
      <c r="F2315" s="2495" t="str">
        <f>'[1]2018+'!F2305</f>
        <v>wk</v>
      </c>
      <c r="G2315" s="2161">
        <f>'[1]2018+'!G2305</f>
        <v>0</v>
      </c>
      <c r="H2315" s="2162">
        <f>'[1]2018+'!H2305</f>
        <v>10</v>
      </c>
      <c r="I2315" s="2163">
        <f>'[1]2018+'!I2305</f>
        <v>0</v>
      </c>
      <c r="J2315" s="1024">
        <f>'[1]2018+'!J2305</f>
        <v>0</v>
      </c>
      <c r="K2315" s="2065" t="str">
        <f>'[1]2018+'!K2305</f>
        <v>0</v>
      </c>
      <c r="L2315" s="1028">
        <f>'[1]2018+'!L2305</f>
        <v>0</v>
      </c>
      <c r="M2315" s="1024">
        <f>'[1]2018+'!M2305</f>
        <v>0</v>
      </c>
      <c r="N2315" s="2165" t="str">
        <f>'[1]2018+'!N2305</f>
        <v/>
      </c>
      <c r="O2315" s="2166"/>
      <c r="P2315" s="2167" t="str">
        <f>'[1]2018+'!P2305</f>
        <v/>
      </c>
      <c r="Q2315" s="2168" t="str">
        <f>'[1]2018+'!Q2305</f>
        <v>-</v>
      </c>
      <c r="R2315" s="2169" t="str">
        <f>'[1]2018+'!R2305</f>
        <v/>
      </c>
      <c r="S2315" s="5" t="str">
        <f>'[1]2018+'!S2305</f>
        <v/>
      </c>
      <c r="T2315" s="1734">
        <f>'[1]2018+'!T2305</f>
        <v>0.73152839179551699</v>
      </c>
      <c r="U2315" s="1734">
        <f>'[1]2018+'!U2305</f>
        <v>8.4203984247028014</v>
      </c>
      <c r="V2315" s="1734">
        <f>'[1]2018+'!V2305</f>
        <v>7.7723242056089124</v>
      </c>
      <c r="W2315" s="2049">
        <f>'[1]2018+'!W2305</f>
        <v>8.6875745647550684E-2</v>
      </c>
      <c r="X2315" s="2496">
        <f>'[1]2018+'!X2305</f>
        <v>0</v>
      </c>
      <c r="Y2315" s="2216" t="str">
        <f t="shared" si="486"/>
        <v/>
      </c>
      <c r="Z2315" s="1922">
        <f t="shared" si="487"/>
        <v>14.676608386010303</v>
      </c>
      <c r="AA2315" s="1922">
        <f t="shared" si="488"/>
        <v>23.961077868266198</v>
      </c>
      <c r="AB2315" s="1932">
        <f t="shared" si="489"/>
        <v>0.61251870498897087</v>
      </c>
      <c r="AC2315" s="1989"/>
      <c r="AD2315" s="2240"/>
    </row>
    <row r="2316" spans="1:30" ht="16" thickBot="1" x14ac:dyDescent="0.25">
      <c r="A2316" s="2500">
        <f>WEEKNUM(C2316,1)</f>
        <v>17</v>
      </c>
      <c r="B2316" s="2501"/>
      <c r="C2316" s="2050">
        <v>45404</v>
      </c>
      <c r="D2316" s="1843"/>
      <c r="E2316" s="2322"/>
      <c r="F2316" s="2223"/>
      <c r="G2316" s="2052"/>
      <c r="H2316" s="2053" t="s">
        <v>352</v>
      </c>
      <c r="I2316" s="2054" t="s">
        <v>352</v>
      </c>
      <c r="J2316" s="2055"/>
      <c r="K2316" s="2056" t="s">
        <v>355</v>
      </c>
      <c r="L2316" s="2057"/>
      <c r="M2316" s="2055"/>
      <c r="N2316" s="1852" t="s">
        <v>352</v>
      </c>
      <c r="O2316" s="2058"/>
      <c r="P2316" s="1854" t="s">
        <v>352</v>
      </c>
      <c r="Q2316" s="1855" t="s">
        <v>14</v>
      </c>
      <c r="R2316" s="2059" t="s">
        <v>352</v>
      </c>
      <c r="S2316" s="1856" t="s">
        <v>352</v>
      </c>
      <c r="T2316" s="1843">
        <v>0.62664177042652081</v>
      </c>
      <c r="U2316" s="1843">
        <v>7.8125355396768947</v>
      </c>
      <c r="V2316" s="1843">
        <v>7.2720031214884795</v>
      </c>
      <c r="W2316" s="2042">
        <v>8.0209781733989655E-2</v>
      </c>
      <c r="X2316" s="2217"/>
      <c r="Y2316" s="2218" t="str">
        <f t="shared" si="486"/>
        <v/>
      </c>
      <c r="Z2316" s="60">
        <f t="shared" si="487"/>
        <v>12.579950045151687</v>
      </c>
      <c r="AA2316" s="60">
        <f t="shared" si="488"/>
        <v>23.39057601425986</v>
      </c>
      <c r="AB2316" s="2012">
        <f t="shared" si="489"/>
        <v>0.53782130194153532</v>
      </c>
      <c r="AC2316" s="1989"/>
      <c r="AD2316" s="2240"/>
    </row>
    <row r="2317" spans="1:30" x14ac:dyDescent="0.2">
      <c r="A2317" s="2170" t="s">
        <v>26</v>
      </c>
      <c r="B2317" s="2219">
        <f>SUM(H2316:H2322)</f>
        <v>0</v>
      </c>
      <c r="C2317" s="2060">
        <v>45405</v>
      </c>
      <c r="D2317" s="1989"/>
      <c r="E2317" s="2335"/>
      <c r="F2317" s="2224"/>
      <c r="G2317" s="2061"/>
      <c r="H2317" s="2062" t="s">
        <v>352</v>
      </c>
      <c r="I2317" s="2063" t="s">
        <v>352</v>
      </c>
      <c r="J2317" s="2064"/>
      <c r="K2317" s="2065" t="s">
        <v>355</v>
      </c>
      <c r="L2317" s="2066"/>
      <c r="M2317" s="2064"/>
      <c r="N2317" s="1919" t="s">
        <v>352</v>
      </c>
      <c r="O2317" s="2067"/>
      <c r="P2317" s="2068" t="s">
        <v>352</v>
      </c>
      <c r="Q2317" s="2069" t="s">
        <v>14</v>
      </c>
      <c r="R2317" s="2070" t="s">
        <v>352</v>
      </c>
      <c r="S2317" s="1991" t="s">
        <v>352</v>
      </c>
      <c r="T2317" s="1989">
        <v>0.53712151750844639</v>
      </c>
      <c r="U2317" s="1989">
        <v>7.6265227887322071</v>
      </c>
      <c r="V2317" s="1989">
        <v>7.1858937692503737</v>
      </c>
      <c r="W2317" s="2071">
        <v>7.0428101034722621E-2</v>
      </c>
      <c r="X2317" s="1987"/>
      <c r="Y2317" s="1988" t="str">
        <f t="shared" si="486"/>
        <v/>
      </c>
      <c r="Z2317" s="1989">
        <f t="shared" si="487"/>
        <v>10.782814324415732</v>
      </c>
      <c r="AA2317" s="1989">
        <f t="shared" si="488"/>
        <v>22.833657537729863</v>
      </c>
      <c r="AB2317" s="1991">
        <f t="shared" si="489"/>
        <v>0.47223333829012865</v>
      </c>
      <c r="AC2317" s="1989"/>
      <c r="AD2317" s="2240"/>
    </row>
    <row r="2318" spans="1:30" x14ac:dyDescent="0.2">
      <c r="A2318" s="2173" t="s">
        <v>9</v>
      </c>
      <c r="B2318" s="2220">
        <f>SUM(K2316:K2322)</f>
        <v>0</v>
      </c>
      <c r="C2318" s="2060">
        <v>45406</v>
      </c>
      <c r="D2318" s="1989"/>
      <c r="E2318" s="2335"/>
      <c r="F2318" s="2224"/>
      <c r="G2318" s="2061"/>
      <c r="H2318" s="2062" t="s">
        <v>352</v>
      </c>
      <c r="I2318" s="2063" t="s">
        <v>352</v>
      </c>
      <c r="J2318" s="2064"/>
      <c r="K2318" s="2065" t="s">
        <v>355</v>
      </c>
      <c r="L2318" s="2066"/>
      <c r="M2318" s="2064"/>
      <c r="N2318" s="1919" t="s">
        <v>352</v>
      </c>
      <c r="O2318" s="2067"/>
      <c r="P2318" s="2068" t="s">
        <v>352</v>
      </c>
      <c r="Q2318" s="2069" t="s">
        <v>14</v>
      </c>
      <c r="R2318" s="2070" t="s">
        <v>352</v>
      </c>
      <c r="S2318" s="1991" t="s">
        <v>352</v>
      </c>
      <c r="T2318" s="1989">
        <v>0.46038987215009691</v>
      </c>
      <c r="U2318" s="1989">
        <v>7.4449389128100121</v>
      </c>
      <c r="V2318" s="1989">
        <v>7.0894012712237604</v>
      </c>
      <c r="W2318" s="2071">
        <v>6.1839308225610103E-2</v>
      </c>
      <c r="X2318" s="1987"/>
      <c r="Y2318" s="1988" t="str">
        <f t="shared" si="486"/>
        <v/>
      </c>
      <c r="Z2318" s="1989">
        <f t="shared" si="487"/>
        <v>9.2424122780706277</v>
      </c>
      <c r="AA2318" s="1989">
        <f t="shared" si="488"/>
        <v>22.289999024926772</v>
      </c>
      <c r="AB2318" s="1991">
        <f t="shared" si="489"/>
        <v>0.41464390679133245</v>
      </c>
      <c r="AC2318" s="1989"/>
      <c r="AD2318" s="2240"/>
    </row>
    <row r="2319" spans="1:30" x14ac:dyDescent="0.2">
      <c r="A2319" s="2173" t="s">
        <v>27</v>
      </c>
      <c r="B2319" s="2221">
        <f>AVERAGE(W2316:W2322)</f>
        <v>5.6152904851888896E-2</v>
      </c>
      <c r="C2319" s="2060">
        <v>45407</v>
      </c>
      <c r="D2319" s="1989"/>
      <c r="E2319" s="2335"/>
      <c r="F2319" s="2224"/>
      <c r="G2319" s="2061"/>
      <c r="H2319" s="2062" t="s">
        <v>352</v>
      </c>
      <c r="I2319" s="2063" t="s">
        <v>352</v>
      </c>
      <c r="J2319" s="2064"/>
      <c r="K2319" s="2065" t="s">
        <v>355</v>
      </c>
      <c r="L2319" s="2066"/>
      <c r="M2319" s="2064"/>
      <c r="N2319" s="1919" t="s">
        <v>352</v>
      </c>
      <c r="O2319" s="2067"/>
      <c r="P2319" s="2068" t="s">
        <v>352</v>
      </c>
      <c r="Q2319" s="2069" t="s">
        <v>14</v>
      </c>
      <c r="R2319" s="2070" t="s">
        <v>352</v>
      </c>
      <c r="S2319" s="1991" t="s">
        <v>352</v>
      </c>
      <c r="T2319" s="1989">
        <v>0.39461989041436879</v>
      </c>
      <c r="U2319" s="1989">
        <v>7.2676784625050121</v>
      </c>
      <c r="V2319" s="1989">
        <v>6.9845490406599149</v>
      </c>
      <c r="W2319" s="2071">
        <v>5.4297929173706433E-2</v>
      </c>
      <c r="X2319" s="1987"/>
      <c r="Y2319" s="1988" t="str">
        <f t="shared" si="486"/>
        <v/>
      </c>
      <c r="Z2319" s="1989">
        <f t="shared" si="487"/>
        <v>7.9220676669176804</v>
      </c>
      <c r="AA2319" s="1989">
        <f t="shared" si="488"/>
        <v>21.759284762428514</v>
      </c>
      <c r="AB2319" s="1991">
        <f t="shared" si="489"/>
        <v>0.36407757669482849</v>
      </c>
      <c r="AC2319" s="1989"/>
      <c r="AD2319" s="2240"/>
    </row>
    <row r="2320" spans="1:30" x14ac:dyDescent="0.2">
      <c r="A2320" s="2173" t="s">
        <v>336</v>
      </c>
      <c r="B2320" s="2222" t="str">
        <f>IFERROR(AVERAGE(N2316:N2322),"")</f>
        <v/>
      </c>
      <c r="C2320" s="2060">
        <v>45408</v>
      </c>
      <c r="D2320" s="1989"/>
      <c r="E2320" s="2335"/>
      <c r="F2320" s="2224"/>
      <c r="G2320" s="2061"/>
      <c r="H2320" s="2062" t="s">
        <v>352</v>
      </c>
      <c r="I2320" s="2063" t="s">
        <v>352</v>
      </c>
      <c r="J2320" s="2064"/>
      <c r="K2320" s="2065" t="s">
        <v>355</v>
      </c>
      <c r="L2320" s="2066"/>
      <c r="M2320" s="2064"/>
      <c r="N2320" s="1919" t="s">
        <v>352</v>
      </c>
      <c r="O2320" s="2067"/>
      <c r="P2320" s="2068" t="s">
        <v>352</v>
      </c>
      <c r="Q2320" s="2069" t="s">
        <v>14</v>
      </c>
      <c r="R2320" s="2070" t="s">
        <v>352</v>
      </c>
      <c r="S2320" s="1991" t="s">
        <v>352</v>
      </c>
      <c r="T2320" s="1989">
        <v>0.33824562035517325</v>
      </c>
      <c r="U2320" s="1989">
        <v>7.0946384991120359</v>
      </c>
      <c r="V2320" s="1989">
        <v>6.8730585720906436</v>
      </c>
      <c r="W2320" s="2071">
        <v>4.767623049398613E-2</v>
      </c>
      <c r="X2320" s="1987"/>
      <c r="Y2320" s="1988" t="str">
        <f t="shared" si="486"/>
        <v/>
      </c>
      <c r="Z2320" s="1989">
        <f t="shared" si="487"/>
        <v>6.7903437145008692</v>
      </c>
      <c r="AA2320" s="1989">
        <f t="shared" si="488"/>
        <v>21.241206553799262</v>
      </c>
      <c r="AB2320" s="1991">
        <f t="shared" si="489"/>
        <v>0.31967787221984945</v>
      </c>
      <c r="AC2320" s="1989"/>
      <c r="AD2320" s="2240"/>
    </row>
    <row r="2321" spans="1:30" x14ac:dyDescent="0.2">
      <c r="A2321" s="2173" t="s">
        <v>337</v>
      </c>
      <c r="B2321" s="2221" t="str">
        <f>IFERROR(AVERAGE(S2316:S2322),"")</f>
        <v/>
      </c>
      <c r="C2321" s="2060">
        <v>45409</v>
      </c>
      <c r="D2321" s="1989"/>
      <c r="E2321" s="2335"/>
      <c r="F2321" s="2224"/>
      <c r="G2321" s="2061"/>
      <c r="H2321" s="2062" t="s">
        <v>352</v>
      </c>
      <c r="I2321" s="2063" t="s">
        <v>352</v>
      </c>
      <c r="J2321" s="2064"/>
      <c r="K2321" s="2065" t="s">
        <v>355</v>
      </c>
      <c r="L2321" s="2066"/>
      <c r="M2321" s="2064"/>
      <c r="N2321" s="1919" t="s">
        <v>352</v>
      </c>
      <c r="O2321" s="2067"/>
      <c r="P2321" s="2068" t="s">
        <v>352</v>
      </c>
      <c r="Q2321" s="2069" t="s">
        <v>14</v>
      </c>
      <c r="R2321" s="2070" t="s">
        <v>352</v>
      </c>
      <c r="S2321" s="1991" t="s">
        <v>352</v>
      </c>
      <c r="T2321" s="1989">
        <v>0.28992481744729137</v>
      </c>
      <c r="U2321" s="1989">
        <v>6.9257185348474639</v>
      </c>
      <c r="V2321" s="1989">
        <v>6.7563928787568628</v>
      </c>
      <c r="W2321" s="2071">
        <v>4.1862056043500018E-2</v>
      </c>
      <c r="X2321" s="1987"/>
      <c r="Y2321" s="1988" t="str">
        <f t="shared" si="486"/>
        <v/>
      </c>
      <c r="Z2321" s="1989">
        <f t="shared" si="487"/>
        <v>5.8202946124293167</v>
      </c>
      <c r="AA2321" s="1989">
        <f t="shared" si="488"/>
        <v>20.735463540613566</v>
      </c>
      <c r="AB2321" s="1991">
        <f t="shared" si="489"/>
        <v>0.28069276585157515</v>
      </c>
      <c r="AC2321" s="1989"/>
      <c r="AD2321" s="2240"/>
    </row>
    <row r="2322" spans="1:30" ht="16" thickBot="1" x14ac:dyDescent="0.25">
      <c r="A2322" s="2177" t="s">
        <v>11</v>
      </c>
      <c r="B2322" s="2178">
        <f>IFERROR(SUM(M2316:M2322),"")</f>
        <v>0</v>
      </c>
      <c r="C2322" s="2160">
        <v>45410</v>
      </c>
      <c r="D2322" s="1734"/>
      <c r="E2322" s="2317"/>
      <c r="F2322" s="2348"/>
      <c r="G2322" s="2161"/>
      <c r="H2322" s="2162"/>
      <c r="I2322" s="2163" t="s">
        <v>352</v>
      </c>
      <c r="J2322" s="1024"/>
      <c r="K2322" s="2164" t="s">
        <v>355</v>
      </c>
      <c r="L2322" s="1028"/>
      <c r="M2322" s="1024"/>
      <c r="N2322" s="2165" t="s">
        <v>352</v>
      </c>
      <c r="O2322" s="2166"/>
      <c r="P2322" s="2167" t="s">
        <v>352</v>
      </c>
      <c r="Q2322" s="2168" t="s">
        <v>14</v>
      </c>
      <c r="R2322" s="2169" t="s">
        <v>352</v>
      </c>
      <c r="S2322" s="5" t="s">
        <v>352</v>
      </c>
      <c r="T2322" s="1734">
        <v>0.24850698638339261</v>
      </c>
      <c r="U2322" s="1734">
        <v>6.7608204744939533</v>
      </c>
      <c r="V2322" s="1734">
        <v>6.6357937174001727</v>
      </c>
      <c r="W2322" s="2049">
        <v>3.6756927257707329E-2</v>
      </c>
      <c r="X2322" s="2211"/>
      <c r="Y2322" s="2212" t="str">
        <f t="shared" si="486"/>
        <v/>
      </c>
      <c r="Z2322" s="1999">
        <f t="shared" si="487"/>
        <v>4.9888239535108427</v>
      </c>
      <c r="AA2322" s="1999">
        <f t="shared" si="488"/>
        <v>20.241762027741814</v>
      </c>
      <c r="AB2322" s="2085">
        <f t="shared" si="489"/>
        <v>0.24646194074772451</v>
      </c>
      <c r="AC2322" s="1989"/>
      <c r="AD2322" s="2240"/>
    </row>
    <row r="2323" spans="1:30" ht="16" thickBot="1" x14ac:dyDescent="0.25">
      <c r="A2323" s="2500">
        <f>WEEKNUM(C2323,1)</f>
        <v>18</v>
      </c>
      <c r="B2323" s="2501"/>
      <c r="C2323" s="2050">
        <v>45411</v>
      </c>
      <c r="D2323" s="1843"/>
      <c r="E2323" s="2322"/>
      <c r="F2323" s="2110" t="s">
        <v>343</v>
      </c>
      <c r="G2323" s="2052"/>
      <c r="H2323" s="2053">
        <v>5.3579896953240587</v>
      </c>
      <c r="I2323" s="2054">
        <v>0</v>
      </c>
      <c r="J2323" s="2055"/>
      <c r="K2323" s="2056">
        <v>36.125</v>
      </c>
      <c r="L2323" s="2057"/>
      <c r="M2323" s="2055"/>
      <c r="N2323" s="1852" t="s">
        <v>352</v>
      </c>
      <c r="O2323" s="2058"/>
      <c r="P2323" s="1854">
        <v>205</v>
      </c>
      <c r="Q2323" s="1855" t="s">
        <v>14</v>
      </c>
      <c r="R2323" s="2059">
        <v>224.4</v>
      </c>
      <c r="S2323" s="1856" t="s">
        <v>352</v>
      </c>
      <c r="T2323" s="1843">
        <v>5.373720274042908</v>
      </c>
      <c r="U2323" s="1843">
        <v>7.4599676060536213</v>
      </c>
      <c r="V2323" s="1843">
        <v>6.5123134881105607</v>
      </c>
      <c r="W2323" s="2042">
        <v>0.72034096631763345</v>
      </c>
      <c r="X2323" s="2213"/>
      <c r="Y2323" s="2214">
        <f t="shared" si="486"/>
        <v>0</v>
      </c>
      <c r="Z2323" s="1843">
        <f t="shared" si="487"/>
        <v>4.2761348172950084</v>
      </c>
      <c r="AA2323" s="1843">
        <f t="shared" si="488"/>
        <v>19.759815312795581</v>
      </c>
      <c r="AB2323" s="1856">
        <f t="shared" si="489"/>
        <v>0.21640560651019713</v>
      </c>
      <c r="AC2323" s="1989"/>
      <c r="AD2323" s="2240"/>
    </row>
    <row r="2324" spans="1:30" x14ac:dyDescent="0.2">
      <c r="A2324" s="2170" t="s">
        <v>26</v>
      </c>
      <c r="B2324" s="2219">
        <f>SUM(H2323:H2329)</f>
        <v>28.575945041728311</v>
      </c>
      <c r="C2324" s="2060">
        <v>45412</v>
      </c>
      <c r="D2324" s="1989"/>
      <c r="E2324" s="2335"/>
      <c r="F2324" s="2108"/>
      <c r="G2324" s="2061"/>
      <c r="H2324" s="2062" t="s">
        <v>352</v>
      </c>
      <c r="I2324" s="2063" t="s">
        <v>352</v>
      </c>
      <c r="J2324" s="2064"/>
      <c r="K2324" s="2065" t="s">
        <v>355</v>
      </c>
      <c r="L2324" s="2066"/>
      <c r="M2324" s="2064"/>
      <c r="N2324" s="1919" t="s">
        <v>352</v>
      </c>
      <c r="O2324" s="2067"/>
      <c r="P2324" s="2068" t="s">
        <v>352</v>
      </c>
      <c r="Q2324" s="2069" t="s">
        <v>14</v>
      </c>
      <c r="R2324" s="2070" t="s">
        <v>352</v>
      </c>
      <c r="S2324" s="1991" t="s">
        <v>352</v>
      </c>
      <c r="T2324" s="1989">
        <v>4.6060459491796353</v>
      </c>
      <c r="U2324" s="1989">
        <v>7.2823493297190112</v>
      </c>
      <c r="V2324" s="1989">
        <v>2.0862473320107133</v>
      </c>
      <c r="W2324" s="2071">
        <v>0.63249450701060494</v>
      </c>
      <c r="X2324" s="1987"/>
      <c r="Y2324" s="1988" t="str">
        <f t="shared" si="486"/>
        <v/>
      </c>
      <c r="Z2324" s="1989">
        <f t="shared" si="487"/>
        <v>3.6652584148242928</v>
      </c>
      <c r="AA2324" s="1989">
        <f t="shared" si="488"/>
        <v>19.289343519633782</v>
      </c>
      <c r="AB2324" s="1991">
        <f t="shared" si="489"/>
        <v>0.19001467888700235</v>
      </c>
      <c r="AC2324" s="1989"/>
      <c r="AD2324" s="2240"/>
    </row>
    <row r="2325" spans="1:30" x14ac:dyDescent="0.2">
      <c r="A2325" s="2173" t="s">
        <v>9</v>
      </c>
      <c r="B2325" s="2220">
        <f>SUM(K2323:K2329)</f>
        <v>192.66666666666669</v>
      </c>
      <c r="C2325" s="2060">
        <v>45413</v>
      </c>
      <c r="D2325" s="1989"/>
      <c r="E2325" s="2335"/>
      <c r="F2325" s="2108" t="s">
        <v>345</v>
      </c>
      <c r="G2325" s="2061"/>
      <c r="H2325" s="2062">
        <v>7.1439862604320776</v>
      </c>
      <c r="I2325" s="2063">
        <v>0</v>
      </c>
      <c r="J2325" s="2064"/>
      <c r="K2325" s="2065">
        <v>48.166666666666671</v>
      </c>
      <c r="L2325" s="2066"/>
      <c r="M2325" s="2064"/>
      <c r="N2325" s="1919" t="s">
        <v>352</v>
      </c>
      <c r="O2325" s="2067"/>
      <c r="P2325" s="2068">
        <v>205</v>
      </c>
      <c r="Q2325" s="2069" t="s">
        <v>14</v>
      </c>
      <c r="R2325" s="2070">
        <v>224.4</v>
      </c>
      <c r="S2325" s="1991" t="s">
        <v>352</v>
      </c>
      <c r="T2325" s="1989">
        <v>10.828991765963497</v>
      </c>
      <c r="U2325" s="1989">
        <v>8.2557854567891944</v>
      </c>
      <c r="V2325" s="1989">
        <v>2.6763033805393759</v>
      </c>
      <c r="W2325" s="2071">
        <v>1.311685220339418</v>
      </c>
      <c r="X2325" s="1987"/>
      <c r="Y2325" s="1988">
        <f t="shared" si="486"/>
        <v>0</v>
      </c>
      <c r="Z2325" s="1989">
        <f t="shared" si="487"/>
        <v>3.1416500698493941</v>
      </c>
      <c r="AA2325" s="1989">
        <f t="shared" si="488"/>
        <v>18.830073435832979</v>
      </c>
      <c r="AB2325" s="1991">
        <f t="shared" si="489"/>
        <v>0.16684215707151426</v>
      </c>
      <c r="AC2325" s="1989"/>
      <c r="AD2325" s="2240"/>
    </row>
    <row r="2326" spans="1:30" x14ac:dyDescent="0.2">
      <c r="A2326" s="2173" t="s">
        <v>27</v>
      </c>
      <c r="B2326" s="2221">
        <f>AVERAGE(W2323:W2329)</f>
        <v>1.2324663575045121</v>
      </c>
      <c r="C2326" s="2060">
        <v>45414</v>
      </c>
      <c r="D2326" s="1989"/>
      <c r="E2326" s="2335"/>
      <c r="F2326" s="2108"/>
      <c r="G2326" s="2061"/>
      <c r="H2326" s="2062" t="s">
        <v>352</v>
      </c>
      <c r="I2326" s="2063" t="s">
        <v>352</v>
      </c>
      <c r="J2326" s="2064"/>
      <c r="K2326" s="2065" t="s">
        <v>355</v>
      </c>
      <c r="L2326" s="2066"/>
      <c r="M2326" s="2064"/>
      <c r="N2326" s="1919" t="s">
        <v>352</v>
      </c>
      <c r="O2326" s="2067"/>
      <c r="P2326" s="2068" t="s">
        <v>352</v>
      </c>
      <c r="Q2326" s="2069" t="s">
        <v>14</v>
      </c>
      <c r="R2326" s="2070" t="s">
        <v>352</v>
      </c>
      <c r="S2326" s="1991" t="s">
        <v>352</v>
      </c>
      <c r="T2326" s="1989">
        <v>9.2819929422544263</v>
      </c>
      <c r="U2326" s="1989">
        <v>8.0592191363894514</v>
      </c>
      <c r="V2326" s="1989">
        <v>-2.5732063091743029</v>
      </c>
      <c r="W2326" s="2071">
        <v>1.1517236081029036</v>
      </c>
      <c r="X2326" s="1987"/>
      <c r="Y2326" s="1988" t="str">
        <f t="shared" si="486"/>
        <v/>
      </c>
      <c r="Z2326" s="1989">
        <f t="shared" si="487"/>
        <v>2.6928429170137664</v>
      </c>
      <c r="AA2326" s="1989">
        <f t="shared" si="488"/>
        <v>18.381738354027434</v>
      </c>
      <c r="AB2326" s="1991">
        <f t="shared" si="489"/>
        <v>0.14649555255059787</v>
      </c>
      <c r="AC2326" s="1989"/>
      <c r="AD2326" s="2240"/>
    </row>
    <row r="2327" spans="1:30" x14ac:dyDescent="0.2">
      <c r="A2327" s="2173" t="s">
        <v>336</v>
      </c>
      <c r="B2327" s="2222" t="str">
        <f>IFERROR(AVERAGE(N2323:N2329),"")</f>
        <v/>
      </c>
      <c r="C2327" s="2060">
        <v>45415</v>
      </c>
      <c r="D2327" s="1989"/>
      <c r="E2327" s="2335"/>
      <c r="F2327" s="2108" t="s">
        <v>343</v>
      </c>
      <c r="G2327" s="2061"/>
      <c r="H2327" s="2062">
        <v>5.3579896953240587</v>
      </c>
      <c r="I2327" s="2063">
        <v>0</v>
      </c>
      <c r="J2327" s="2064"/>
      <c r="K2327" s="2065">
        <v>36.125</v>
      </c>
      <c r="L2327" s="2066"/>
      <c r="M2327" s="2064"/>
      <c r="N2327" s="1919" t="s">
        <v>352</v>
      </c>
      <c r="O2327" s="2067"/>
      <c r="P2327" s="2068">
        <v>205</v>
      </c>
      <c r="Q2327" s="2069" t="s">
        <v>14</v>
      </c>
      <c r="R2327" s="2070">
        <v>224.4</v>
      </c>
      <c r="S2327" s="1991" t="s">
        <v>352</v>
      </c>
      <c r="T2327" s="1989">
        <v>13.116708236218081</v>
      </c>
      <c r="U2327" s="1989">
        <v>8.7274520140944638</v>
      </c>
      <c r="V2327" s="1989">
        <v>-1.2227738058649749</v>
      </c>
      <c r="W2327" s="2071">
        <v>1.5029252770493788</v>
      </c>
      <c r="X2327" s="1987"/>
      <c r="Y2327" s="1988">
        <f t="shared" si="486"/>
        <v>0</v>
      </c>
      <c r="Z2327" s="1989">
        <f t="shared" si="487"/>
        <v>2.3081510717260856</v>
      </c>
      <c r="AA2327" s="1989">
        <f t="shared" si="488"/>
        <v>17.944077917026782</v>
      </c>
      <c r="AB2327" s="1991">
        <f t="shared" si="489"/>
        <v>0.1286302412639396</v>
      </c>
      <c r="AC2327" s="1989"/>
      <c r="AD2327" s="2240"/>
    </row>
    <row r="2328" spans="1:30" x14ac:dyDescent="0.2">
      <c r="A2328" s="2173" t="s">
        <v>337</v>
      </c>
      <c r="B2328" s="2221" t="str">
        <f>IFERROR(AVERAGE(S2323:S2329),"")</f>
        <v/>
      </c>
      <c r="C2328" s="2060">
        <v>45416</v>
      </c>
      <c r="D2328" s="1989"/>
      <c r="E2328" s="2335"/>
      <c r="F2328" s="2108"/>
      <c r="G2328" s="2061"/>
      <c r="H2328" s="2062" t="s">
        <v>352</v>
      </c>
      <c r="I2328" s="2063" t="s">
        <v>352</v>
      </c>
      <c r="J2328" s="2064"/>
      <c r="K2328" s="2065" t="s">
        <v>355</v>
      </c>
      <c r="L2328" s="2066"/>
      <c r="M2328" s="2064"/>
      <c r="N2328" s="1919" t="s">
        <v>352</v>
      </c>
      <c r="O2328" s="2067"/>
      <c r="P2328" s="2068" t="s">
        <v>352</v>
      </c>
      <c r="Q2328" s="2069" t="s">
        <v>14</v>
      </c>
      <c r="R2328" s="2070" t="s">
        <v>352</v>
      </c>
      <c r="S2328" s="1991" t="s">
        <v>352</v>
      </c>
      <c r="T2328" s="1989">
        <v>11.242892773901213</v>
      </c>
      <c r="U2328" s="1989">
        <v>8.519655537568406</v>
      </c>
      <c r="V2328" s="1989">
        <v>-4.3892562221236169</v>
      </c>
      <c r="W2328" s="2071">
        <v>1.3196417066775032</v>
      </c>
      <c r="X2328" s="1987"/>
      <c r="Y2328" s="1988" t="str">
        <f t="shared" ref="Y2328:Y2391" si="490">IFERROR(X2328/K2328,"")</f>
        <v/>
      </c>
      <c r="Z2328" s="1989">
        <f t="shared" si="487"/>
        <v>1.9784152043366448</v>
      </c>
      <c r="AA2328" s="1989">
        <f t="shared" si="488"/>
        <v>17.516837966621381</v>
      </c>
      <c r="AB2328" s="1991">
        <f t="shared" si="489"/>
        <v>0.11294362647565429</v>
      </c>
      <c r="AC2328" s="1989"/>
      <c r="AD2328" s="2240"/>
    </row>
    <row r="2329" spans="1:30" ht="16" thickBot="1" x14ac:dyDescent="0.25">
      <c r="A2329" s="2177" t="s">
        <v>11</v>
      </c>
      <c r="B2329" s="2178">
        <f>IFERROR(SUM(M2323:M2329),"")</f>
        <v>0</v>
      </c>
      <c r="C2329" s="2160">
        <v>45417</v>
      </c>
      <c r="D2329" s="1734"/>
      <c r="E2329" s="2317"/>
      <c r="F2329" s="2111" t="s">
        <v>283</v>
      </c>
      <c r="G2329" s="2161"/>
      <c r="H2329" s="2162">
        <v>10.715979390648117</v>
      </c>
      <c r="I2329" s="2163">
        <v>0</v>
      </c>
      <c r="J2329" s="1024"/>
      <c r="K2329" s="2164">
        <v>72.25</v>
      </c>
      <c r="L2329" s="1028"/>
      <c r="M2329" s="1024"/>
      <c r="N2329" s="2165" t="s">
        <v>352</v>
      </c>
      <c r="O2329" s="2166"/>
      <c r="P2329" s="2167">
        <v>205</v>
      </c>
      <c r="Q2329" s="2168" t="s">
        <v>14</v>
      </c>
      <c r="R2329" s="2169">
        <v>224.4</v>
      </c>
      <c r="S2329" s="5" t="s">
        <v>352</v>
      </c>
      <c r="T2329" s="1734">
        <v>19.958193806201038</v>
      </c>
      <c r="U2329" s="1734">
        <v>10.037044691435824</v>
      </c>
      <c r="V2329" s="1734">
        <v>-2.7232372363328068</v>
      </c>
      <c r="W2329" s="2049">
        <v>1.9884532170341436</v>
      </c>
      <c r="X2329" s="2215"/>
      <c r="Y2329" s="2216">
        <f t="shared" si="490"/>
        <v>0</v>
      </c>
      <c r="Z2329" s="1922">
        <f t="shared" si="487"/>
        <v>1.6957844608599812</v>
      </c>
      <c r="AA2329" s="1922">
        <f t="shared" si="488"/>
        <v>17.099770395987537</v>
      </c>
      <c r="AB2329" s="1932">
        <f t="shared" si="489"/>
        <v>9.9170013490818401E-2</v>
      </c>
      <c r="AC2329" s="1989"/>
      <c r="AD2329" s="2240"/>
    </row>
    <row r="2330" spans="1:30" ht="16" thickBot="1" x14ac:dyDescent="0.25">
      <c r="A2330" s="2500">
        <f>WEEKNUM(C2330,1)</f>
        <v>19</v>
      </c>
      <c r="B2330" s="2501"/>
      <c r="C2330" s="2050">
        <v>45418</v>
      </c>
      <c r="D2330" s="1843"/>
      <c r="E2330" s="2322"/>
      <c r="F2330" s="2110" t="s">
        <v>343</v>
      </c>
      <c r="G2330" s="2052"/>
      <c r="H2330" s="2053">
        <v>5.3579896953240587</v>
      </c>
      <c r="I2330" s="2054">
        <v>0</v>
      </c>
      <c r="J2330" s="2055"/>
      <c r="K2330" s="2056">
        <v>36.125</v>
      </c>
      <c r="L2330" s="2057"/>
      <c r="M2330" s="2055"/>
      <c r="N2330" s="1852" t="s">
        <v>352</v>
      </c>
      <c r="O2330" s="2058"/>
      <c r="P2330" s="1854">
        <v>205</v>
      </c>
      <c r="Q2330" s="1855" t="s">
        <v>14</v>
      </c>
      <c r="R2330" s="2059">
        <v>224.4</v>
      </c>
      <c r="S2330" s="1856" t="s">
        <v>352</v>
      </c>
      <c r="T2330" s="1843">
        <v>22.267737548172317</v>
      </c>
      <c r="U2330" s="1843">
        <v>10.658186484496875</v>
      </c>
      <c r="V2330" s="1843">
        <v>-9.921149114765214</v>
      </c>
      <c r="W2330" s="2042">
        <v>2.0892613936303701</v>
      </c>
      <c r="X2330" s="2217"/>
      <c r="Y2330" s="2218">
        <f t="shared" si="490"/>
        <v>0</v>
      </c>
      <c r="Z2330" s="60">
        <f t="shared" si="487"/>
        <v>1.453529537879984</v>
      </c>
      <c r="AA2330" s="60">
        <f t="shared" si="488"/>
        <v>16.692633005606883</v>
      </c>
      <c r="AB2330" s="1856">
        <f t="shared" si="489"/>
        <v>8.7076109406572247E-2</v>
      </c>
      <c r="AC2330" s="1989"/>
      <c r="AD2330" s="2240"/>
    </row>
    <row r="2331" spans="1:30" x14ac:dyDescent="0.2">
      <c r="A2331" s="2170" t="s">
        <v>26</v>
      </c>
      <c r="B2331" s="2219">
        <f>SUM(H2330:H2336)</f>
        <v>28.575945041728311</v>
      </c>
      <c r="C2331" s="2060">
        <v>45419</v>
      </c>
      <c r="D2331" s="1989"/>
      <c r="E2331" s="2335"/>
      <c r="F2331" s="2108"/>
      <c r="G2331" s="2061"/>
      <c r="H2331" s="2062" t="s">
        <v>352</v>
      </c>
      <c r="I2331" s="2063" t="s">
        <v>352</v>
      </c>
      <c r="J2331" s="2064"/>
      <c r="K2331" s="2065" t="s">
        <v>355</v>
      </c>
      <c r="L2331" s="2066"/>
      <c r="M2331" s="2064"/>
      <c r="N2331" s="1919" t="s">
        <v>352</v>
      </c>
      <c r="O2331" s="2067"/>
      <c r="P2331" s="2068" t="s">
        <v>352</v>
      </c>
      <c r="Q2331" s="2069" t="s">
        <v>14</v>
      </c>
      <c r="R2331" s="2070" t="s">
        <v>352</v>
      </c>
      <c r="S2331" s="1991" t="s">
        <v>352</v>
      </c>
      <c r="T2331" s="1989">
        <v>19.0866321841477</v>
      </c>
      <c r="U2331" s="1989">
        <v>10.404420139627902</v>
      </c>
      <c r="V2331" s="1989">
        <v>-11.609551063675442</v>
      </c>
      <c r="W2331" s="2071">
        <v>1.8344734187973981</v>
      </c>
      <c r="X2331" s="1987"/>
      <c r="Y2331" s="1988" t="str">
        <f t="shared" si="490"/>
        <v/>
      </c>
      <c r="Z2331" s="1989">
        <f t="shared" si="487"/>
        <v>1.2458824610399863</v>
      </c>
      <c r="AA2331" s="1989">
        <f t="shared" si="488"/>
        <v>16.295189362616242</v>
      </c>
      <c r="AB2331" s="1991">
        <f t="shared" si="489"/>
        <v>7.6457071674063459E-2</v>
      </c>
      <c r="AC2331" s="1989"/>
      <c r="AD2331" s="2240"/>
    </row>
    <row r="2332" spans="1:30" x14ac:dyDescent="0.2">
      <c r="A2332" s="2173" t="s">
        <v>9</v>
      </c>
      <c r="B2332" s="2220">
        <f>SUM(K2330:K2336)</f>
        <v>192.66666666666669</v>
      </c>
      <c r="C2332" s="2060">
        <v>45420</v>
      </c>
      <c r="D2332" s="1989"/>
      <c r="E2332" s="2335"/>
      <c r="F2332" s="2108" t="s">
        <v>345</v>
      </c>
      <c r="G2332" s="2061"/>
      <c r="H2332" s="2062">
        <v>7.1439862604320776</v>
      </c>
      <c r="I2332" s="2063">
        <v>0</v>
      </c>
      <c r="J2332" s="2064"/>
      <c r="K2332" s="2065">
        <v>48.166666666666671</v>
      </c>
      <c r="L2332" s="2066"/>
      <c r="M2332" s="2064"/>
      <c r="N2332" s="1919" t="s">
        <v>352</v>
      </c>
      <c r="O2332" s="2067"/>
      <c r="P2332" s="2068">
        <v>205</v>
      </c>
      <c r="Q2332" s="2069" t="s">
        <v>14</v>
      </c>
      <c r="R2332" s="2070">
        <v>224.4</v>
      </c>
      <c r="S2332" s="1991" t="s">
        <v>352</v>
      </c>
      <c r="T2332" s="1989">
        <v>23.240922824507553</v>
      </c>
      <c r="U2332" s="1989">
        <v>11.30352124741454</v>
      </c>
      <c r="V2332" s="1989">
        <v>-8.6822120445197974</v>
      </c>
      <c r="W2332" s="2071">
        <v>2.056078129620313</v>
      </c>
      <c r="X2332" s="1987"/>
      <c r="Y2332" s="1988">
        <f t="shared" si="490"/>
        <v>0</v>
      </c>
      <c r="Z2332" s="1989">
        <f t="shared" si="487"/>
        <v>1.0678992523199884</v>
      </c>
      <c r="AA2332" s="1989">
        <f t="shared" si="488"/>
        <v>15.907208663506331</v>
      </c>
      <c r="AB2332" s="1991">
        <f t="shared" si="489"/>
        <v>6.7133038543080115E-2</v>
      </c>
      <c r="AC2332" s="1989"/>
      <c r="AD2332" s="2240"/>
    </row>
    <row r="2333" spans="1:30" x14ac:dyDescent="0.2">
      <c r="A2333" s="2173" t="s">
        <v>27</v>
      </c>
      <c r="B2333" s="2221">
        <f>AVERAGE(W2330:W2336)</f>
        <v>1.9224516522070825</v>
      </c>
      <c r="C2333" s="2060">
        <v>45421</v>
      </c>
      <c r="D2333" s="1989"/>
      <c r="E2333" s="2335"/>
      <c r="F2333" s="2108"/>
      <c r="G2333" s="2061"/>
      <c r="H2333" s="2062" t="s">
        <v>352</v>
      </c>
      <c r="I2333" s="2063" t="s">
        <v>352</v>
      </c>
      <c r="J2333" s="2064"/>
      <c r="K2333" s="2065" t="s">
        <v>355</v>
      </c>
      <c r="L2333" s="2066"/>
      <c r="M2333" s="2064"/>
      <c r="N2333" s="1919" t="s">
        <v>352</v>
      </c>
      <c r="O2333" s="2067"/>
      <c r="P2333" s="2068" t="s">
        <v>352</v>
      </c>
      <c r="Q2333" s="2069" t="s">
        <v>14</v>
      </c>
      <c r="R2333" s="2070" t="s">
        <v>352</v>
      </c>
      <c r="S2333" s="1991" t="s">
        <v>352</v>
      </c>
      <c r="T2333" s="1989">
        <v>19.920790992435045</v>
      </c>
      <c r="U2333" s="1989">
        <v>11.034389789142766</v>
      </c>
      <c r="V2333" s="1989">
        <v>-11.937401577093013</v>
      </c>
      <c r="W2333" s="2071">
        <v>1.8053368943007622</v>
      </c>
      <c r="X2333" s="1987"/>
      <c r="Y2333" s="1988" t="str">
        <f t="shared" si="490"/>
        <v/>
      </c>
      <c r="Z2333" s="1989">
        <f t="shared" si="487"/>
        <v>0.9153422162742757</v>
      </c>
      <c r="AA2333" s="1989">
        <f t="shared" si="488"/>
        <v>15.528465600089515</v>
      </c>
      <c r="AB2333" s="1991">
        <f t="shared" si="489"/>
        <v>5.8946082623192286E-2</v>
      </c>
      <c r="AC2333" s="1989"/>
      <c r="AD2333" s="2240"/>
    </row>
    <row r="2334" spans="1:30" x14ac:dyDescent="0.2">
      <c r="A2334" s="2173" t="s">
        <v>336</v>
      </c>
      <c r="B2334" s="2222" t="str">
        <f>IFERROR(AVERAGE(N2330:N2336),"")</f>
        <v/>
      </c>
      <c r="C2334" s="2060">
        <v>45422</v>
      </c>
      <c r="D2334" s="1989"/>
      <c r="E2334" s="2335"/>
      <c r="F2334" s="2108" t="s">
        <v>343</v>
      </c>
      <c r="G2334" s="2061"/>
      <c r="H2334" s="2062">
        <v>5.3579896953240587</v>
      </c>
      <c r="I2334" s="2063">
        <v>0</v>
      </c>
      <c r="J2334" s="2064"/>
      <c r="K2334" s="2065">
        <v>36.125</v>
      </c>
      <c r="L2334" s="2066"/>
      <c r="M2334" s="2064"/>
      <c r="N2334" s="1919" t="s">
        <v>352</v>
      </c>
      <c r="O2334" s="2067"/>
      <c r="P2334" s="2068">
        <v>205</v>
      </c>
      <c r="Q2334" s="2069" t="s">
        <v>14</v>
      </c>
      <c r="R2334" s="2070">
        <v>224.4</v>
      </c>
      <c r="S2334" s="1991" t="s">
        <v>352</v>
      </c>
      <c r="T2334" s="1989">
        <v>22.235677993515754</v>
      </c>
      <c r="U2334" s="1989">
        <v>11.631785270353653</v>
      </c>
      <c r="V2334" s="1989">
        <v>-8.8864012032922783</v>
      </c>
      <c r="W2334" s="2071">
        <v>1.9116307150363772</v>
      </c>
      <c r="X2334" s="1987"/>
      <c r="Y2334" s="1988">
        <f t="shared" si="490"/>
        <v>0</v>
      </c>
      <c r="Z2334" s="1989">
        <f t="shared" si="487"/>
        <v>0.78457904252080768</v>
      </c>
      <c r="AA2334" s="1989">
        <f t="shared" si="488"/>
        <v>15.158740228658813</v>
      </c>
      <c r="AB2334" s="1991">
        <f t="shared" si="489"/>
        <v>5.1757535961827368E-2</v>
      </c>
      <c r="AC2334" s="1989"/>
      <c r="AD2334" s="2240"/>
    </row>
    <row r="2335" spans="1:30" x14ac:dyDescent="0.2">
      <c r="A2335" s="2173" t="s">
        <v>337</v>
      </c>
      <c r="B2335" s="2221" t="str">
        <f>IFERROR(AVERAGE(S2330:S2336),"")</f>
        <v/>
      </c>
      <c r="C2335" s="2060">
        <v>45423</v>
      </c>
      <c r="D2335" s="1989"/>
      <c r="E2335" s="2335"/>
      <c r="F2335" s="2108"/>
      <c r="G2335" s="2061"/>
      <c r="H2335" s="2062" t="s">
        <v>352</v>
      </c>
      <c r="I2335" s="2063" t="s">
        <v>352</v>
      </c>
      <c r="J2335" s="2064"/>
      <c r="K2335" s="2065" t="s">
        <v>355</v>
      </c>
      <c r="L2335" s="2066"/>
      <c r="M2335" s="2064"/>
      <c r="N2335" s="1919" t="s">
        <v>352</v>
      </c>
      <c r="O2335" s="2067"/>
      <c r="P2335" s="2068" t="s">
        <v>352</v>
      </c>
      <c r="Q2335" s="2069" t="s">
        <v>14</v>
      </c>
      <c r="R2335" s="2070" t="s">
        <v>352</v>
      </c>
      <c r="S2335" s="1991" t="s">
        <v>352</v>
      </c>
      <c r="T2335" s="1989">
        <v>19.059152565870647</v>
      </c>
      <c r="U2335" s="1989">
        <v>11.354838002011899</v>
      </c>
      <c r="V2335" s="1989">
        <v>-10.603892723162101</v>
      </c>
      <c r="W2335" s="2071">
        <v>1.6785050180807215</v>
      </c>
      <c r="X2335" s="1987"/>
      <c r="Y2335" s="1988" t="str">
        <f t="shared" si="490"/>
        <v/>
      </c>
      <c r="Z2335" s="1989">
        <f t="shared" si="487"/>
        <v>0.67249632216069233</v>
      </c>
      <c r="AA2335" s="1989">
        <f t="shared" si="488"/>
        <v>14.797817842262175</v>
      </c>
      <c r="AB2335" s="1991">
        <f t="shared" si="489"/>
        <v>4.5445641332336223E-2</v>
      </c>
      <c r="AC2335" s="1989"/>
      <c r="AD2335" s="2240"/>
    </row>
    <row r="2336" spans="1:30" ht="16" thickBot="1" x14ac:dyDescent="0.25">
      <c r="A2336" s="2177" t="s">
        <v>11</v>
      </c>
      <c r="B2336" s="2178">
        <f>IFERROR(SUM(M2330:M2336),"")</f>
        <v>0</v>
      </c>
      <c r="C2336" s="2160">
        <v>45424</v>
      </c>
      <c r="D2336" s="1734"/>
      <c r="E2336" s="2317"/>
      <c r="F2336" s="2111" t="s">
        <v>283</v>
      </c>
      <c r="G2336" s="2161"/>
      <c r="H2336" s="2162">
        <v>10.715979390648117</v>
      </c>
      <c r="I2336" s="2163">
        <v>0</v>
      </c>
      <c r="J2336" s="1024"/>
      <c r="K2336" s="2164">
        <v>72.25</v>
      </c>
      <c r="L2336" s="1028"/>
      <c r="M2336" s="1024"/>
      <c r="N2336" s="2165" t="s">
        <v>352</v>
      </c>
      <c r="O2336" s="2166"/>
      <c r="P2336" s="2167">
        <v>205</v>
      </c>
      <c r="Q2336" s="2168" t="s">
        <v>14</v>
      </c>
      <c r="R2336" s="2169">
        <v>224.4</v>
      </c>
      <c r="S2336" s="5" t="s">
        <v>352</v>
      </c>
      <c r="T2336" s="1734">
        <v>26.657845056460555</v>
      </c>
      <c r="U2336" s="1734">
        <v>12.804722811487807</v>
      </c>
      <c r="V2336" s="1734">
        <v>-7.7043145638587482</v>
      </c>
      <c r="W2336" s="2049">
        <v>2.0818759959836357</v>
      </c>
      <c r="X2336" s="2211"/>
      <c r="Y2336" s="2212">
        <f t="shared" si="490"/>
        <v>0</v>
      </c>
      <c r="Z2336" s="1999">
        <f t="shared" si="487"/>
        <v>0.57642541899487909</v>
      </c>
      <c r="AA2336" s="1999">
        <f t="shared" si="488"/>
        <v>14.445488846017838</v>
      </c>
      <c r="AB2336" s="1932">
        <f t="shared" si="489"/>
        <v>3.9903489950343998E-2</v>
      </c>
      <c r="AC2336" s="1989"/>
      <c r="AD2336" s="2240"/>
    </row>
    <row r="2337" spans="1:30" ht="16" thickBot="1" x14ac:dyDescent="0.25">
      <c r="A2337" s="2500">
        <f>WEEKNUM(C2337,1)</f>
        <v>20</v>
      </c>
      <c r="B2337" s="2501"/>
      <c r="C2337" s="2050">
        <v>45425</v>
      </c>
      <c r="D2337" s="1843"/>
      <c r="E2337" s="2322"/>
      <c r="F2337" s="2110" t="s">
        <v>343</v>
      </c>
      <c r="G2337" s="2052"/>
      <c r="H2337" s="2053">
        <v>5.3579896953240587</v>
      </c>
      <c r="I2337" s="2054">
        <v>0</v>
      </c>
      <c r="J2337" s="2055"/>
      <c r="K2337" s="2056">
        <v>36.125</v>
      </c>
      <c r="L2337" s="2057"/>
      <c r="M2337" s="2055"/>
      <c r="N2337" s="1852" t="s">
        <v>352</v>
      </c>
      <c r="O2337" s="2058"/>
      <c r="P2337" s="1854">
        <v>205</v>
      </c>
      <c r="Q2337" s="1855" t="s">
        <v>14</v>
      </c>
      <c r="R2337" s="2059">
        <v>224.4</v>
      </c>
      <c r="S2337" s="1856" t="s">
        <v>352</v>
      </c>
      <c r="T2337" s="1843">
        <v>28.010295762680474</v>
      </c>
      <c r="U2337" s="1843">
        <v>13.359967506452383</v>
      </c>
      <c r="V2337" s="1843">
        <v>-13.853122244972749</v>
      </c>
      <c r="W2337" s="2042">
        <v>2.0965841233635119</v>
      </c>
      <c r="X2337" s="2213"/>
      <c r="Y2337" s="2214">
        <f t="shared" si="490"/>
        <v>0</v>
      </c>
      <c r="Z2337" s="1843">
        <f t="shared" si="487"/>
        <v>0.49407893056703922</v>
      </c>
      <c r="AA2337" s="1843">
        <f t="shared" si="488"/>
        <v>14.101548635398366</v>
      </c>
      <c r="AB2337" s="1856">
        <f t="shared" si="489"/>
        <v>3.5037210688106925E-2</v>
      </c>
      <c r="AC2337" s="1989"/>
      <c r="AD2337" s="2240"/>
    </row>
    <row r="2338" spans="1:30" x14ac:dyDescent="0.2">
      <c r="A2338" s="2170" t="s">
        <v>26</v>
      </c>
      <c r="B2338" s="2219">
        <f>SUM(H2337:H2343)</f>
        <v>28.575945041728311</v>
      </c>
      <c r="C2338" s="2060">
        <v>45426</v>
      </c>
      <c r="D2338" s="1989"/>
      <c r="E2338" s="2335"/>
      <c r="F2338" s="2108"/>
      <c r="G2338" s="2061"/>
      <c r="H2338" s="2062" t="s">
        <v>352</v>
      </c>
      <c r="I2338" s="2063" t="s">
        <v>352</v>
      </c>
      <c r="J2338" s="2064"/>
      <c r="K2338" s="2065" t="s">
        <v>355</v>
      </c>
      <c r="L2338" s="2066"/>
      <c r="M2338" s="2064"/>
      <c r="N2338" s="1919" t="s">
        <v>352</v>
      </c>
      <c r="O2338" s="2067"/>
      <c r="P2338" s="2068" t="s">
        <v>352</v>
      </c>
      <c r="Q2338" s="2069" t="s">
        <v>14</v>
      </c>
      <c r="R2338" s="2070" t="s">
        <v>352</v>
      </c>
      <c r="S2338" s="1991" t="s">
        <v>352</v>
      </c>
      <c r="T2338" s="1989">
        <v>24.008824939440409</v>
      </c>
      <c r="U2338" s="1989">
        <v>13.041873042013041</v>
      </c>
      <c r="V2338" s="1989">
        <v>-14.650328256228091</v>
      </c>
      <c r="W2338" s="2071">
        <v>1.8409031327094252</v>
      </c>
      <c r="X2338" s="1987"/>
      <c r="Y2338" s="1988" t="str">
        <f t="shared" si="490"/>
        <v/>
      </c>
      <c r="Z2338" s="1989">
        <f t="shared" si="487"/>
        <v>0.42349622620031935</v>
      </c>
      <c r="AA2338" s="1989">
        <f t="shared" si="488"/>
        <v>13.76579747741269</v>
      </c>
      <c r="AB2338" s="1991">
        <f t="shared" si="489"/>
        <v>3.0764380116386568E-2</v>
      </c>
      <c r="AC2338" s="1989"/>
      <c r="AD2338" s="2240"/>
    </row>
    <row r="2339" spans="1:30" x14ac:dyDescent="0.2">
      <c r="A2339" s="2173" t="s">
        <v>9</v>
      </c>
      <c r="B2339" s="2220">
        <f>SUM(K2337:K2343)</f>
        <v>192.66666666666669</v>
      </c>
      <c r="C2339" s="2060">
        <v>45427</v>
      </c>
      <c r="D2339" s="1989"/>
      <c r="E2339" s="2335"/>
      <c r="F2339" s="2108" t="s">
        <v>345</v>
      </c>
      <c r="G2339" s="2061"/>
      <c r="H2339" s="2062">
        <v>7.1439862604320776</v>
      </c>
      <c r="I2339" s="2063">
        <v>0</v>
      </c>
      <c r="J2339" s="2064"/>
      <c r="K2339" s="2065">
        <v>48.166666666666671</v>
      </c>
      <c r="L2339" s="2066"/>
      <c r="M2339" s="2064"/>
      <c r="N2339" s="1919" t="s">
        <v>352</v>
      </c>
      <c r="O2339" s="2067"/>
      <c r="P2339" s="2068">
        <v>205</v>
      </c>
      <c r="Q2339" s="2069" t="s">
        <v>14</v>
      </c>
      <c r="R2339" s="2070">
        <v>224.4</v>
      </c>
      <c r="S2339" s="1991" t="s">
        <v>352</v>
      </c>
      <c r="T2339" s="1989">
        <v>27.459945186187017</v>
      </c>
      <c r="U2339" s="1989">
        <v>13.878177652123842</v>
      </c>
      <c r="V2339" s="1989">
        <v>-10.966951897427368</v>
      </c>
      <c r="W2339" s="2071">
        <v>1.9786420000168174</v>
      </c>
      <c r="X2339" s="1987"/>
      <c r="Y2339" s="1988">
        <f t="shared" si="490"/>
        <v>0</v>
      </c>
      <c r="Z2339" s="1989">
        <f t="shared" si="487"/>
        <v>0.36299676531455943</v>
      </c>
      <c r="AA2339" s="1989">
        <f t="shared" si="488"/>
        <v>13.43804039461715</v>
      </c>
      <c r="AB2339" s="1991">
        <f t="shared" si="489"/>
        <v>2.7012626443656498E-2</v>
      </c>
      <c r="AC2339" s="1989"/>
      <c r="AD2339" s="2240"/>
    </row>
    <row r="2340" spans="1:30" x14ac:dyDescent="0.2">
      <c r="A2340" s="2173" t="s">
        <v>27</v>
      </c>
      <c r="B2340" s="2221">
        <f>AVERAGE(W2337:W2343)</f>
        <v>1.8489085338941889</v>
      </c>
      <c r="C2340" s="2060">
        <v>45428</v>
      </c>
      <c r="D2340" s="1989"/>
      <c r="E2340" s="2335"/>
      <c r="F2340" s="2108"/>
      <c r="G2340" s="2061"/>
      <c r="H2340" s="2062" t="s">
        <v>352</v>
      </c>
      <c r="I2340" s="2063" t="s">
        <v>352</v>
      </c>
      <c r="J2340" s="2064"/>
      <c r="K2340" s="2065" t="s">
        <v>355</v>
      </c>
      <c r="L2340" s="2066"/>
      <c r="M2340" s="2064"/>
      <c r="N2340" s="1919" t="s">
        <v>352</v>
      </c>
      <c r="O2340" s="2067"/>
      <c r="P2340" s="2068" t="s">
        <v>352</v>
      </c>
      <c r="Q2340" s="2069" t="s">
        <v>14</v>
      </c>
      <c r="R2340" s="2070" t="s">
        <v>352</v>
      </c>
      <c r="S2340" s="1991" t="s">
        <v>352</v>
      </c>
      <c r="T2340" s="1989">
        <v>23.537095873874588</v>
      </c>
      <c r="U2340" s="1989">
        <v>13.547744850882799</v>
      </c>
      <c r="V2340" s="1989">
        <v>-13.581767534063175</v>
      </c>
      <c r="W2340" s="2071">
        <v>1.7373441951367177</v>
      </c>
      <c r="X2340" s="1987"/>
      <c r="Y2340" s="1988" t="str">
        <f t="shared" si="490"/>
        <v/>
      </c>
      <c r="Z2340" s="1989">
        <f t="shared" si="487"/>
        <v>0.31114008455533665</v>
      </c>
      <c r="AA2340" s="1989">
        <f t="shared" si="488"/>
        <v>13.118087051888171</v>
      </c>
      <c r="AB2340" s="1991">
        <f t="shared" si="489"/>
        <v>2.3718403706625216E-2</v>
      </c>
      <c r="AC2340" s="1989"/>
      <c r="AD2340" s="2240"/>
    </row>
    <row r="2341" spans="1:30" x14ac:dyDescent="0.2">
      <c r="A2341" s="2173" t="s">
        <v>336</v>
      </c>
      <c r="B2341" s="2222" t="str">
        <f>IFERROR(AVERAGE(N2337:N2343),"")</f>
        <v/>
      </c>
      <c r="C2341" s="2060">
        <v>45429</v>
      </c>
      <c r="D2341" s="1989"/>
      <c r="E2341" s="2335"/>
      <c r="F2341" s="2108" t="s">
        <v>343</v>
      </c>
      <c r="G2341" s="2061"/>
      <c r="H2341" s="2062">
        <v>5.3579896953240587</v>
      </c>
      <c r="I2341" s="2063">
        <v>0</v>
      </c>
      <c r="J2341" s="2064"/>
      <c r="K2341" s="2065">
        <v>36.125</v>
      </c>
      <c r="L2341" s="2066"/>
      <c r="M2341" s="2064"/>
      <c r="N2341" s="1919" t="s">
        <v>352</v>
      </c>
      <c r="O2341" s="2067"/>
      <c r="P2341" s="2068">
        <v>205</v>
      </c>
      <c r="Q2341" s="2069" t="s">
        <v>14</v>
      </c>
      <c r="R2341" s="2070">
        <v>224.4</v>
      </c>
      <c r="S2341" s="1991" t="s">
        <v>352</v>
      </c>
      <c r="T2341" s="1989">
        <v>25.335367891892503</v>
      </c>
      <c r="U2341" s="1989">
        <v>14.085298544909399</v>
      </c>
      <c r="V2341" s="1989">
        <v>-9.989351022991789</v>
      </c>
      <c r="W2341" s="2071">
        <v>1.7987100387764956</v>
      </c>
      <c r="X2341" s="1987"/>
      <c r="Y2341" s="1988">
        <f t="shared" si="490"/>
        <v>0</v>
      </c>
      <c r="Z2341" s="1989">
        <f t="shared" si="487"/>
        <v>0.26669150104743139</v>
      </c>
      <c r="AA2341" s="1989">
        <f t="shared" si="488"/>
        <v>12.805751645890833</v>
      </c>
      <c r="AB2341" s="1991">
        <f t="shared" si="489"/>
        <v>2.0825915449719699E-2</v>
      </c>
      <c r="AC2341" s="1989"/>
      <c r="AD2341" s="2240"/>
    </row>
    <row r="2342" spans="1:30" x14ac:dyDescent="0.2">
      <c r="A2342" s="2173" t="s">
        <v>337</v>
      </c>
      <c r="B2342" s="2221" t="str">
        <f>IFERROR(AVERAGE(S2337:S2343),"")</f>
        <v/>
      </c>
      <c r="C2342" s="2060">
        <v>45430</v>
      </c>
      <c r="D2342" s="1989"/>
      <c r="E2342" s="2335"/>
      <c r="F2342" s="2108"/>
      <c r="G2342" s="2061"/>
      <c r="H2342" s="2062" t="s">
        <v>352</v>
      </c>
      <c r="I2342" s="2063" t="s">
        <v>352</v>
      </c>
      <c r="J2342" s="2064"/>
      <c r="K2342" s="2065" t="s">
        <v>355</v>
      </c>
      <c r="L2342" s="2066"/>
      <c r="M2342" s="2064"/>
      <c r="N2342" s="1919" t="s">
        <v>352</v>
      </c>
      <c r="O2342" s="2067"/>
      <c r="P2342" s="2068" t="s">
        <v>352</v>
      </c>
      <c r="Q2342" s="2069" t="s">
        <v>14</v>
      </c>
      <c r="R2342" s="2070" t="s">
        <v>352</v>
      </c>
      <c r="S2342" s="1991" t="s">
        <v>352</v>
      </c>
      <c r="T2342" s="1989">
        <v>21.716029621622145</v>
      </c>
      <c r="U2342" s="1989">
        <v>13.749934293840127</v>
      </c>
      <c r="V2342" s="1989">
        <v>-11.250069346983103</v>
      </c>
      <c r="W2342" s="2071">
        <v>1.5793551559988743</v>
      </c>
      <c r="X2342" s="1987"/>
      <c r="Y2342" s="1988" t="str">
        <f t="shared" si="490"/>
        <v/>
      </c>
      <c r="Z2342" s="1989">
        <f t="shared" ref="Z2342:Z2405" si="491">Z2341+(X2342-Z2341)/7</f>
        <v>0.22859271518351262</v>
      </c>
      <c r="AA2342" s="1989">
        <f t="shared" ref="AA2342:AA2405" si="492">AA2341+(X2342-AA2341)/42</f>
        <v>12.500852797179146</v>
      </c>
      <c r="AB2342" s="1991">
        <f t="shared" ref="AB2342:AB2405" si="493">Z2342/AA2342</f>
        <v>1.8286169663168518E-2</v>
      </c>
      <c r="AC2342" s="1989"/>
      <c r="AD2342" s="2240"/>
    </row>
    <row r="2343" spans="1:30" ht="16" thickBot="1" x14ac:dyDescent="0.25">
      <c r="A2343" s="2177" t="s">
        <v>11</v>
      </c>
      <c r="B2343" s="2178">
        <f>IFERROR(SUM(M2337:M2343),"")</f>
        <v>0</v>
      </c>
      <c r="C2343" s="2160">
        <v>45431</v>
      </c>
      <c r="D2343" s="1734"/>
      <c r="E2343" s="2317"/>
      <c r="F2343" s="2111" t="s">
        <v>283</v>
      </c>
      <c r="G2343" s="2161"/>
      <c r="H2343" s="2162">
        <v>10.715979390648117</v>
      </c>
      <c r="I2343" s="2163">
        <v>0</v>
      </c>
      <c r="J2343" s="1024"/>
      <c r="K2343" s="2164">
        <v>72.25</v>
      </c>
      <c r="L2343" s="1028"/>
      <c r="M2343" s="1024"/>
      <c r="N2343" s="2165" t="s">
        <v>352</v>
      </c>
      <c r="O2343" s="2166"/>
      <c r="P2343" s="2167">
        <v>205</v>
      </c>
      <c r="Q2343" s="2168" t="s">
        <v>14</v>
      </c>
      <c r="R2343" s="2169">
        <v>224.4</v>
      </c>
      <c r="S2343" s="5" t="s">
        <v>352</v>
      </c>
      <c r="T2343" s="1734">
        <v>28.935168247104695</v>
      </c>
      <c r="U2343" s="1734">
        <v>15.142793001129649</v>
      </c>
      <c r="V2343" s="1734">
        <v>-7.9660953277820177</v>
      </c>
      <c r="W2343" s="2049">
        <v>1.9108210912574806</v>
      </c>
      <c r="X2343" s="2215"/>
      <c r="Y2343" s="2216">
        <f t="shared" si="490"/>
        <v>0</v>
      </c>
      <c r="Z2343" s="1922">
        <f t="shared" si="491"/>
        <v>0.19593661301443938</v>
      </c>
      <c r="AA2343" s="1922">
        <f t="shared" si="492"/>
        <v>12.203213444865357</v>
      </c>
      <c r="AB2343" s="1932">
        <f t="shared" si="493"/>
        <v>1.6056148972538209E-2</v>
      </c>
      <c r="AC2343" s="1989"/>
      <c r="AD2343" s="2240"/>
    </row>
    <row r="2344" spans="1:30" ht="16" thickBot="1" x14ac:dyDescent="0.25">
      <c r="A2344" s="2500">
        <f>WEEKNUM(C2344,1)</f>
        <v>21</v>
      </c>
      <c r="B2344" s="2501"/>
      <c r="C2344" s="2050">
        <v>45432</v>
      </c>
      <c r="D2344" s="1843"/>
      <c r="E2344" s="2322"/>
      <c r="F2344" s="2110" t="s">
        <v>343</v>
      </c>
      <c r="G2344" s="2052"/>
      <c r="H2344" s="2053">
        <v>5.3579896953240587</v>
      </c>
      <c r="I2344" s="2054">
        <v>0</v>
      </c>
      <c r="J2344" s="2055"/>
      <c r="K2344" s="2056">
        <v>36.125</v>
      </c>
      <c r="L2344" s="2057"/>
      <c r="M2344" s="2055"/>
      <c r="N2344" s="1852" t="s">
        <v>352</v>
      </c>
      <c r="O2344" s="2058"/>
      <c r="P2344" s="1854">
        <v>205</v>
      </c>
      <c r="Q2344" s="1855" t="s">
        <v>14</v>
      </c>
      <c r="R2344" s="2059">
        <v>224.4</v>
      </c>
      <c r="S2344" s="1856" t="s">
        <v>352</v>
      </c>
      <c r="T2344" s="1843">
        <v>29.962287068946882</v>
      </c>
      <c r="U2344" s="1843">
        <v>15.64236935824561</v>
      </c>
      <c r="V2344" s="1843">
        <v>-13.792375245975046</v>
      </c>
      <c r="W2344" s="2042">
        <v>1.9154570757628078</v>
      </c>
      <c r="X2344" s="2217"/>
      <c r="Y2344" s="2218">
        <f t="shared" si="490"/>
        <v>0</v>
      </c>
      <c r="Z2344" s="60">
        <f t="shared" si="491"/>
        <v>0.16794566829809091</v>
      </c>
      <c r="AA2344" s="60">
        <f t="shared" si="492"/>
        <v>11.912660743797135</v>
      </c>
      <c r="AB2344" s="2012">
        <f t="shared" si="493"/>
        <v>1.4098082024667696E-2</v>
      </c>
      <c r="AC2344" s="1989"/>
      <c r="AD2344" s="2240"/>
    </row>
    <row r="2345" spans="1:30" x14ac:dyDescent="0.2">
      <c r="A2345" s="2170" t="s">
        <v>26</v>
      </c>
      <c r="B2345" s="2219">
        <f>SUM(H2344:H2350)</f>
        <v>28.575945041728311</v>
      </c>
      <c r="C2345" s="2060">
        <v>45433</v>
      </c>
      <c r="D2345" s="1989"/>
      <c r="E2345" s="2335"/>
      <c r="F2345" s="2108"/>
      <c r="G2345" s="2061"/>
      <c r="H2345" s="2062" t="s">
        <v>352</v>
      </c>
      <c r="I2345" s="2063" t="s">
        <v>352</v>
      </c>
      <c r="J2345" s="2064"/>
      <c r="K2345" s="2065" t="s">
        <v>355</v>
      </c>
      <c r="L2345" s="2066"/>
      <c r="M2345" s="2064"/>
      <c r="N2345" s="1919" t="s">
        <v>352</v>
      </c>
      <c r="O2345" s="2067"/>
      <c r="P2345" s="2068" t="s">
        <v>352</v>
      </c>
      <c r="Q2345" s="2069" t="s">
        <v>14</v>
      </c>
      <c r="R2345" s="2070" t="s">
        <v>352</v>
      </c>
      <c r="S2345" s="1991" t="s">
        <v>352</v>
      </c>
      <c r="T2345" s="1989">
        <v>25.681960344811614</v>
      </c>
      <c r="U2345" s="1989">
        <v>15.269931992573095</v>
      </c>
      <c r="V2345" s="1989">
        <v>-14.319917710701272</v>
      </c>
      <c r="W2345" s="2071">
        <v>1.6818647494502701</v>
      </c>
      <c r="X2345" s="1987"/>
      <c r="Y2345" s="1988" t="str">
        <f t="shared" si="490"/>
        <v/>
      </c>
      <c r="Z2345" s="1989">
        <f t="shared" si="491"/>
        <v>0.14395342996979221</v>
      </c>
      <c r="AA2345" s="1989">
        <f t="shared" si="492"/>
        <v>11.629025964182917</v>
      </c>
      <c r="AB2345" s="1991">
        <f t="shared" si="493"/>
        <v>1.2378803728976515E-2</v>
      </c>
      <c r="AC2345" s="1989"/>
      <c r="AD2345" s="2240"/>
    </row>
    <row r="2346" spans="1:30" x14ac:dyDescent="0.2">
      <c r="A2346" s="2173" t="s">
        <v>9</v>
      </c>
      <c r="B2346" s="2220">
        <f>SUM(K2344:K2350)</f>
        <v>192.66666666666669</v>
      </c>
      <c r="C2346" s="2060">
        <v>45434</v>
      </c>
      <c r="D2346" s="1989"/>
      <c r="E2346" s="2335"/>
      <c r="F2346" s="2108" t="s">
        <v>345</v>
      </c>
      <c r="G2346" s="2061"/>
      <c r="H2346" s="2062">
        <v>7.1439862604320776</v>
      </c>
      <c r="I2346" s="2063">
        <v>0</v>
      </c>
      <c r="J2346" s="2064"/>
      <c r="K2346" s="2065">
        <v>48.166666666666671</v>
      </c>
      <c r="L2346" s="2066"/>
      <c r="M2346" s="2064"/>
      <c r="N2346" s="1919" t="s">
        <v>352</v>
      </c>
      <c r="O2346" s="2067"/>
      <c r="P2346" s="2068">
        <v>205</v>
      </c>
      <c r="Q2346" s="2069" t="s">
        <v>14</v>
      </c>
      <c r="R2346" s="2070">
        <v>224.4</v>
      </c>
      <c r="S2346" s="1991" t="s">
        <v>352</v>
      </c>
      <c r="T2346" s="1989">
        <v>28.894061247933767</v>
      </c>
      <c r="U2346" s="1989">
        <v>16.053187580051514</v>
      </c>
      <c r="V2346" s="1989">
        <v>-10.412028352238519</v>
      </c>
      <c r="W2346" s="2071">
        <v>1.7998955723808372</v>
      </c>
      <c r="X2346" s="1987"/>
      <c r="Y2346" s="1988">
        <f t="shared" si="490"/>
        <v>0</v>
      </c>
      <c r="Z2346" s="1989">
        <f t="shared" si="491"/>
        <v>0.1233886542598219</v>
      </c>
      <c r="AA2346" s="1989">
        <f t="shared" si="492"/>
        <v>11.352144393607134</v>
      </c>
      <c r="AB2346" s="1991">
        <f t="shared" si="493"/>
        <v>1.086919351812572E-2</v>
      </c>
      <c r="AC2346" s="1989"/>
      <c r="AD2346" s="2240"/>
    </row>
    <row r="2347" spans="1:30" x14ac:dyDescent="0.2">
      <c r="A2347" s="2173" t="s">
        <v>27</v>
      </c>
      <c r="B2347" s="2221">
        <f>AVERAGE(W2344:W2350)</f>
        <v>1.6829119645209896</v>
      </c>
      <c r="C2347" s="2060">
        <v>45435</v>
      </c>
      <c r="D2347" s="1989"/>
      <c r="E2347" s="2335"/>
      <c r="F2347" s="2108"/>
      <c r="G2347" s="2061"/>
      <c r="H2347" s="2062" t="s">
        <v>352</v>
      </c>
      <c r="I2347" s="2063" t="s">
        <v>352</v>
      </c>
      <c r="J2347" s="2064"/>
      <c r="K2347" s="2065" t="s">
        <v>355</v>
      </c>
      <c r="L2347" s="2066"/>
      <c r="M2347" s="2064"/>
      <c r="N2347" s="1919" t="s">
        <v>352</v>
      </c>
      <c r="O2347" s="2067"/>
      <c r="P2347" s="2068" t="s">
        <v>352</v>
      </c>
      <c r="Q2347" s="2069" t="s">
        <v>14</v>
      </c>
      <c r="R2347" s="2070" t="s">
        <v>352</v>
      </c>
      <c r="S2347" s="1991" t="s">
        <v>352</v>
      </c>
      <c r="T2347" s="1989">
        <v>24.766338212514658</v>
      </c>
      <c r="U2347" s="1989">
        <v>15.670968828145526</v>
      </c>
      <c r="V2347" s="1989">
        <v>-12.840873667882253</v>
      </c>
      <c r="W2347" s="2071">
        <v>1.5803961123343937</v>
      </c>
      <c r="X2347" s="1987"/>
      <c r="Y2347" s="1988" t="str">
        <f t="shared" si="490"/>
        <v/>
      </c>
      <c r="Z2347" s="1989">
        <f t="shared" si="491"/>
        <v>0.10576170365127591</v>
      </c>
      <c r="AA2347" s="1989">
        <f t="shared" si="492"/>
        <v>11.081855241378392</v>
      </c>
      <c r="AB2347" s="1991">
        <f t="shared" si="493"/>
        <v>9.5436821134762418E-3</v>
      </c>
      <c r="AC2347" s="1989"/>
      <c r="AD2347" s="2240"/>
    </row>
    <row r="2348" spans="1:30" x14ac:dyDescent="0.2">
      <c r="A2348" s="2173" t="s">
        <v>336</v>
      </c>
      <c r="B2348" s="2222" t="str">
        <f>IFERROR(AVERAGE(N2344:N2350),"")</f>
        <v/>
      </c>
      <c r="C2348" s="2060">
        <v>45436</v>
      </c>
      <c r="D2348" s="1989"/>
      <c r="E2348" s="2335"/>
      <c r="F2348" s="2108" t="s">
        <v>343</v>
      </c>
      <c r="G2348" s="2061"/>
      <c r="H2348" s="2062">
        <v>5.3579896953240587</v>
      </c>
      <c r="I2348" s="2063">
        <v>0</v>
      </c>
      <c r="J2348" s="2064"/>
      <c r="K2348" s="2065">
        <v>36.125</v>
      </c>
      <c r="L2348" s="2066"/>
      <c r="M2348" s="2064"/>
      <c r="N2348" s="1919" t="s">
        <v>352</v>
      </c>
      <c r="O2348" s="2067"/>
      <c r="P2348" s="2068">
        <v>205</v>
      </c>
      <c r="Q2348" s="2069" t="s">
        <v>14</v>
      </c>
      <c r="R2348" s="2070">
        <v>224.4</v>
      </c>
      <c r="S2348" s="1991" t="s">
        <v>352</v>
      </c>
      <c r="T2348" s="1989">
        <v>26.389004182155421</v>
      </c>
      <c r="U2348" s="1989">
        <v>16.157969570332536</v>
      </c>
      <c r="V2348" s="1989">
        <v>-9.0953693843691319</v>
      </c>
      <c r="W2348" s="2071">
        <v>1.6331881346408754</v>
      </c>
      <c r="X2348" s="1987"/>
      <c r="Y2348" s="1988">
        <f t="shared" si="490"/>
        <v>0</v>
      </c>
      <c r="Z2348" s="1989">
        <f t="shared" si="491"/>
        <v>9.0652888843950771E-2</v>
      </c>
      <c r="AA2348" s="1989">
        <f t="shared" si="492"/>
        <v>10.818001545155097</v>
      </c>
      <c r="AB2348" s="1991">
        <f t="shared" si="493"/>
        <v>8.3798184411010904E-3</v>
      </c>
      <c r="AC2348" s="1989"/>
      <c r="AD2348" s="2240"/>
    </row>
    <row r="2349" spans="1:30" x14ac:dyDescent="0.2">
      <c r="A2349" s="2173" t="s">
        <v>337</v>
      </c>
      <c r="B2349" s="2221" t="str">
        <f>IFERROR(AVERAGE(S2344:S2350),"")</f>
        <v/>
      </c>
      <c r="C2349" s="2060">
        <v>45437</v>
      </c>
      <c r="D2349" s="1989"/>
      <c r="E2349" s="2335"/>
      <c r="F2349" s="2108"/>
      <c r="G2349" s="2061"/>
      <c r="H2349" s="2062" t="s">
        <v>352</v>
      </c>
      <c r="I2349" s="2063" t="s">
        <v>352</v>
      </c>
      <c r="J2349" s="2064"/>
      <c r="K2349" s="2065" t="s">
        <v>355</v>
      </c>
      <c r="L2349" s="2066"/>
      <c r="M2349" s="2064"/>
      <c r="N2349" s="1919" t="s">
        <v>352</v>
      </c>
      <c r="O2349" s="2067"/>
      <c r="P2349" s="2068" t="s">
        <v>352</v>
      </c>
      <c r="Q2349" s="2069" t="s">
        <v>14</v>
      </c>
      <c r="R2349" s="2070" t="s">
        <v>352</v>
      </c>
      <c r="S2349" s="1991" t="s">
        <v>352</v>
      </c>
      <c r="T2349" s="1989">
        <v>22.619146441847505</v>
      </c>
      <c r="U2349" s="1989">
        <v>15.773256009134142</v>
      </c>
      <c r="V2349" s="1989">
        <v>-10.231034611822885</v>
      </c>
      <c r="W2349" s="2071">
        <v>1.4340188499285735</v>
      </c>
      <c r="X2349" s="1987"/>
      <c r="Y2349" s="1988" t="str">
        <f t="shared" si="490"/>
        <v/>
      </c>
      <c r="Z2349" s="1989">
        <f t="shared" si="491"/>
        <v>7.77024761519578E-2</v>
      </c>
      <c r="AA2349" s="1989">
        <f t="shared" si="492"/>
        <v>10.560430079794262</v>
      </c>
      <c r="AB2349" s="1991">
        <f t="shared" si="493"/>
        <v>7.3578893629180292E-3</v>
      </c>
      <c r="AC2349" s="1989"/>
      <c r="AD2349" s="2240"/>
    </row>
    <row r="2350" spans="1:30" ht="16" thickBot="1" x14ac:dyDescent="0.25">
      <c r="A2350" s="2177" t="s">
        <v>11</v>
      </c>
      <c r="B2350" s="2178">
        <f>IFERROR(SUM(M2344:M2350),"")</f>
        <v>0</v>
      </c>
      <c r="C2350" s="2160">
        <v>45438</v>
      </c>
      <c r="D2350" s="1734"/>
      <c r="E2350" s="2317"/>
      <c r="F2350" s="2111" t="s">
        <v>283</v>
      </c>
      <c r="G2350" s="2161"/>
      <c r="H2350" s="2162">
        <v>10.715979390648117</v>
      </c>
      <c r="I2350" s="2163">
        <v>0</v>
      </c>
      <c r="J2350" s="1024"/>
      <c r="K2350" s="2164">
        <v>72.25</v>
      </c>
      <c r="L2350" s="1028"/>
      <c r="M2350" s="1024"/>
      <c r="N2350" s="2165" t="s">
        <v>352</v>
      </c>
      <c r="O2350" s="2166"/>
      <c r="P2350" s="2167">
        <v>205</v>
      </c>
      <c r="Q2350" s="2168" t="s">
        <v>14</v>
      </c>
      <c r="R2350" s="2169">
        <v>224.4</v>
      </c>
      <c r="S2350" s="5" t="s">
        <v>352</v>
      </c>
      <c r="T2350" s="1734">
        <v>29.709268378726435</v>
      </c>
      <c r="U2350" s="1734">
        <v>17.117940389869045</v>
      </c>
      <c r="V2350" s="1734">
        <v>-6.8458904327133627</v>
      </c>
      <c r="W2350" s="2049">
        <v>1.735563257149169</v>
      </c>
      <c r="X2350" s="2211"/>
      <c r="Y2350" s="2212">
        <f t="shared" si="490"/>
        <v>0</v>
      </c>
      <c r="Z2350" s="1999">
        <f t="shared" si="491"/>
        <v>6.6602122415963833E-2</v>
      </c>
      <c r="AA2350" s="1999">
        <f t="shared" si="492"/>
        <v>10.308991268370589</v>
      </c>
      <c r="AB2350" s="2085">
        <f t="shared" si="493"/>
        <v>6.4605857820743684E-3</v>
      </c>
      <c r="AC2350" s="1989"/>
      <c r="AD2350" s="2240"/>
    </row>
    <row r="2351" spans="1:30" ht="16" thickBot="1" x14ac:dyDescent="0.25">
      <c r="A2351" s="2500">
        <f>WEEKNUM(C2351,1)</f>
        <v>22</v>
      </c>
      <c r="B2351" s="2501"/>
      <c r="C2351" s="2050">
        <v>45439</v>
      </c>
      <c r="D2351" s="1843"/>
      <c r="E2351" s="2322"/>
      <c r="F2351" s="2110" t="s">
        <v>343</v>
      </c>
      <c r="G2351" s="2052"/>
      <c r="H2351" s="2053">
        <v>5.3579896953240587</v>
      </c>
      <c r="I2351" s="2054">
        <v>0</v>
      </c>
      <c r="J2351" s="2055"/>
      <c r="K2351" s="2056">
        <v>36.125</v>
      </c>
      <c r="L2351" s="2057"/>
      <c r="M2351" s="2055"/>
      <c r="N2351" s="1852" t="s">
        <v>352</v>
      </c>
      <c r="O2351" s="2058"/>
      <c r="P2351" s="1854">
        <v>205</v>
      </c>
      <c r="Q2351" s="1855" t="s">
        <v>14</v>
      </c>
      <c r="R2351" s="2059">
        <v>224.4</v>
      </c>
      <c r="S2351" s="1856" t="s">
        <v>352</v>
      </c>
      <c r="T2351" s="1843">
        <v>30.6258014674798</v>
      </c>
      <c r="U2351" s="1843">
        <v>17.570489428205494</v>
      </c>
      <c r="V2351" s="1843">
        <v>-12.59132798885739</v>
      </c>
      <c r="W2351" s="2042">
        <v>1.7430249505922653</v>
      </c>
      <c r="X2351" s="2213"/>
      <c r="Y2351" s="2214">
        <f t="shared" si="490"/>
        <v>0</v>
      </c>
      <c r="Z2351" s="1843">
        <f t="shared" si="491"/>
        <v>5.7087533499397575E-2</v>
      </c>
      <c r="AA2351" s="1843">
        <f t="shared" si="492"/>
        <v>10.063539095314146</v>
      </c>
      <c r="AB2351" s="1856">
        <f t="shared" si="493"/>
        <v>5.6727094671872504E-3</v>
      </c>
      <c r="AC2351" s="1989"/>
      <c r="AD2351" s="2240"/>
    </row>
    <row r="2352" spans="1:30" x14ac:dyDescent="0.2">
      <c r="A2352" s="2170" t="s">
        <v>26</v>
      </c>
      <c r="B2352" s="2219">
        <f>SUM(H2351:H2357)</f>
        <v>33.933934737052368</v>
      </c>
      <c r="C2352" s="2060">
        <v>45440</v>
      </c>
      <c r="D2352" s="1989"/>
      <c r="E2352" s="2335"/>
      <c r="F2352" s="2108" t="s">
        <v>343</v>
      </c>
      <c r="G2352" s="2061"/>
      <c r="H2352" s="2062">
        <v>5.3579896953240587</v>
      </c>
      <c r="I2352" s="2063">
        <v>0</v>
      </c>
      <c r="J2352" s="2064"/>
      <c r="K2352" s="2065">
        <v>36.125</v>
      </c>
      <c r="L2352" s="2066"/>
      <c r="M2352" s="2064"/>
      <c r="N2352" s="1919" t="s">
        <v>352</v>
      </c>
      <c r="O2352" s="2067"/>
      <c r="P2352" s="2068">
        <v>205</v>
      </c>
      <c r="Q2352" s="2069" t="s">
        <v>14</v>
      </c>
      <c r="R2352" s="2070">
        <v>224.4</v>
      </c>
      <c r="S2352" s="1991" t="s">
        <v>352</v>
      </c>
      <c r="T2352" s="1989">
        <v>31.411401257839827</v>
      </c>
      <c r="U2352" s="1989">
        <v>18.012263489438698</v>
      </c>
      <c r="V2352" s="1989">
        <v>-13.055312039274305</v>
      </c>
      <c r="W2352" s="2071">
        <v>1.7438897269217482</v>
      </c>
      <c r="X2352" s="1987"/>
      <c r="Y2352" s="1988">
        <f t="shared" si="490"/>
        <v>0</v>
      </c>
      <c r="Z2352" s="1989">
        <f t="shared" si="491"/>
        <v>4.8932171570912203E-2</v>
      </c>
      <c r="AA2352" s="1989">
        <f t="shared" si="492"/>
        <v>9.8239310216161897</v>
      </c>
      <c r="AB2352" s="1991">
        <f t="shared" si="493"/>
        <v>4.9809156297253906E-3</v>
      </c>
      <c r="AC2352" s="1989"/>
      <c r="AD2352" s="2240"/>
    </row>
    <row r="2353" spans="1:30" x14ac:dyDescent="0.2">
      <c r="A2353" s="2173" t="s">
        <v>9</v>
      </c>
      <c r="B2353" s="2220">
        <f>SUM(K2351:K2357)</f>
        <v>228.79166666666669</v>
      </c>
      <c r="C2353" s="2060">
        <v>45441</v>
      </c>
      <c r="D2353" s="1989"/>
      <c r="E2353" s="2335"/>
      <c r="F2353" s="2108"/>
      <c r="G2353" s="2061"/>
      <c r="H2353" s="2062" t="s">
        <v>352</v>
      </c>
      <c r="I2353" s="2063" t="s">
        <v>352</v>
      </c>
      <c r="J2353" s="2064"/>
      <c r="K2353" s="2065" t="s">
        <v>355</v>
      </c>
      <c r="L2353" s="2066"/>
      <c r="M2353" s="2064"/>
      <c r="N2353" s="1919" t="s">
        <v>352</v>
      </c>
      <c r="O2353" s="2067"/>
      <c r="P2353" s="2068" t="s">
        <v>352</v>
      </c>
      <c r="Q2353" s="2069" t="s">
        <v>14</v>
      </c>
      <c r="R2353" s="2070" t="s">
        <v>352</v>
      </c>
      <c r="S2353" s="1991" t="s">
        <v>352</v>
      </c>
      <c r="T2353" s="1989">
        <v>26.924058221005566</v>
      </c>
      <c r="U2353" s="1989">
        <v>17.583400073023491</v>
      </c>
      <c r="V2353" s="1989">
        <v>-13.399137768401129</v>
      </c>
      <c r="W2353" s="2071">
        <v>1.5312202480288521</v>
      </c>
      <c r="X2353" s="1987"/>
      <c r="Y2353" s="1988" t="str">
        <f t="shared" si="490"/>
        <v/>
      </c>
      <c r="Z2353" s="1989">
        <f t="shared" si="491"/>
        <v>4.1941861346496176E-2</v>
      </c>
      <c r="AA2353" s="1989">
        <f t="shared" si="492"/>
        <v>9.5900279020538992</v>
      </c>
      <c r="AB2353" s="1991">
        <f t="shared" si="493"/>
        <v>4.373486894393026E-3</v>
      </c>
      <c r="AC2353" s="1989"/>
      <c r="AD2353" s="2240"/>
    </row>
    <row r="2354" spans="1:30" x14ac:dyDescent="0.2">
      <c r="A2354" s="2173" t="s">
        <v>27</v>
      </c>
      <c r="B2354" s="2221">
        <f>AVERAGE(W2351:W2357)</f>
        <v>1.6329044393684378</v>
      </c>
      <c r="C2354" s="2060">
        <v>45442</v>
      </c>
      <c r="D2354" s="1989"/>
      <c r="E2354" s="2335"/>
      <c r="F2354" s="2108" t="s">
        <v>345</v>
      </c>
      <c r="G2354" s="2061"/>
      <c r="H2354" s="2062">
        <v>7.1439862604320776</v>
      </c>
      <c r="I2354" s="2063">
        <v>0</v>
      </c>
      <c r="J2354" s="2064"/>
      <c r="K2354" s="2065">
        <v>48.166666666666671</v>
      </c>
      <c r="L2354" s="2066"/>
      <c r="M2354" s="2064"/>
      <c r="N2354" s="1919" t="s">
        <v>352</v>
      </c>
      <c r="O2354" s="2067"/>
      <c r="P2354" s="2068">
        <v>205</v>
      </c>
      <c r="Q2354" s="2069" t="s">
        <v>14</v>
      </c>
      <c r="R2354" s="2070">
        <v>224.4</v>
      </c>
      <c r="S2354" s="1991" t="s">
        <v>352</v>
      </c>
      <c r="T2354" s="1989">
        <v>29.958716570385725</v>
      </c>
      <c r="U2354" s="1989">
        <v>18.311573087157853</v>
      </c>
      <c r="V2354" s="1989">
        <v>-9.3406581479820758</v>
      </c>
      <c r="W2354" s="2071">
        <v>1.6360536818869027</v>
      </c>
      <c r="X2354" s="1987"/>
      <c r="Y2354" s="1988">
        <f t="shared" si="490"/>
        <v>0</v>
      </c>
      <c r="Z2354" s="1989">
        <f t="shared" si="491"/>
        <v>3.5950166868425296E-2</v>
      </c>
      <c r="AA2354" s="1989">
        <f t="shared" si="492"/>
        <v>9.3616939043859499</v>
      </c>
      <c r="AB2354" s="1991">
        <f t="shared" si="493"/>
        <v>3.8401348341011938E-3</v>
      </c>
      <c r="AC2354" s="1989"/>
      <c r="AD2354" s="2240"/>
    </row>
    <row r="2355" spans="1:30" x14ac:dyDescent="0.2">
      <c r="A2355" s="2173" t="s">
        <v>336</v>
      </c>
      <c r="B2355" s="2222" t="str">
        <f>IFERROR(AVERAGE(N2351:N2357),"")</f>
        <v/>
      </c>
      <c r="C2355" s="2060">
        <v>45443</v>
      </c>
      <c r="D2355" s="1989"/>
      <c r="E2355" s="2335"/>
      <c r="F2355" s="2108" t="s">
        <v>343</v>
      </c>
      <c r="G2355" s="2061"/>
      <c r="H2355" s="2062">
        <v>5.3579896953240587</v>
      </c>
      <c r="I2355" s="2063">
        <v>0</v>
      </c>
      <c r="J2355" s="2064"/>
      <c r="K2355" s="2065">
        <v>36.125</v>
      </c>
      <c r="L2355" s="2066"/>
      <c r="M2355" s="2064"/>
      <c r="N2355" s="1919" t="s">
        <v>352</v>
      </c>
      <c r="O2355" s="2067"/>
      <c r="P2355" s="2068">
        <v>205</v>
      </c>
      <c r="Q2355" s="2069" t="s">
        <v>14</v>
      </c>
      <c r="R2355" s="2070">
        <v>224.4</v>
      </c>
      <c r="S2355" s="1991" t="s">
        <v>352</v>
      </c>
      <c r="T2355" s="1989">
        <v>30.839614203187764</v>
      </c>
      <c r="U2355" s="1989">
        <v>18.735702299368381</v>
      </c>
      <c r="V2355" s="1989">
        <v>-11.647143483227872</v>
      </c>
      <c r="W2355" s="2071">
        <v>1.6460345980319848</v>
      </c>
      <c r="X2355" s="1987"/>
      <c r="Y2355" s="1988">
        <f t="shared" si="490"/>
        <v>0</v>
      </c>
      <c r="Z2355" s="1989">
        <f t="shared" si="491"/>
        <v>3.081442874436454E-2</v>
      </c>
      <c r="AA2355" s="1989">
        <f t="shared" si="492"/>
        <v>9.1387964304719986</v>
      </c>
      <c r="AB2355" s="1991">
        <f t="shared" si="493"/>
        <v>3.3718257079912921E-3</v>
      </c>
      <c r="AC2355" s="1989"/>
      <c r="AD2355" s="2240"/>
    </row>
    <row r="2356" spans="1:30" x14ac:dyDescent="0.2">
      <c r="A2356" s="2173" t="s">
        <v>337</v>
      </c>
      <c r="B2356" s="2221" t="str">
        <f>IFERROR(AVERAGE(S2351:S2357),"")</f>
        <v/>
      </c>
      <c r="C2356" s="2060">
        <v>45444</v>
      </c>
      <c r="D2356" s="1989"/>
      <c r="E2356" s="2335"/>
      <c r="F2356" s="2108"/>
      <c r="G2356" s="2061"/>
      <c r="H2356" s="2062" t="s">
        <v>352</v>
      </c>
      <c r="I2356" s="2063" t="s">
        <v>352</v>
      </c>
      <c r="J2356" s="2064"/>
      <c r="K2356" s="2065" t="s">
        <v>355</v>
      </c>
      <c r="L2356" s="2066"/>
      <c r="M2356" s="2064"/>
      <c r="N2356" s="1919" t="s">
        <v>352</v>
      </c>
      <c r="O2356" s="2067"/>
      <c r="P2356" s="2068" t="s">
        <v>352</v>
      </c>
      <c r="Q2356" s="2069" t="s">
        <v>14</v>
      </c>
      <c r="R2356" s="2070" t="s">
        <v>352</v>
      </c>
      <c r="S2356" s="1991" t="s">
        <v>352</v>
      </c>
      <c r="T2356" s="1989">
        <v>26.433955031303796</v>
      </c>
      <c r="U2356" s="1989">
        <v>18.289614149383418</v>
      </c>
      <c r="V2356" s="1989">
        <v>-12.103911903819384</v>
      </c>
      <c r="W2356" s="2071">
        <v>1.4452986714427183</v>
      </c>
      <c r="X2356" s="1987"/>
      <c r="Y2356" s="1988" t="str">
        <f t="shared" si="490"/>
        <v/>
      </c>
      <c r="Z2356" s="1989">
        <f t="shared" si="491"/>
        <v>2.6412367495169606E-2</v>
      </c>
      <c r="AA2356" s="1989">
        <f t="shared" si="492"/>
        <v>8.9212060392702845</v>
      </c>
      <c r="AB2356" s="1991">
        <f t="shared" si="493"/>
        <v>2.9606274509191835E-3</v>
      </c>
      <c r="AC2356" s="1989"/>
      <c r="AD2356" s="2240"/>
    </row>
    <row r="2357" spans="1:30" ht="16" thickBot="1" x14ac:dyDescent="0.25">
      <c r="A2357" s="2177" t="s">
        <v>11</v>
      </c>
      <c r="B2357" s="2178">
        <f>IFERROR(SUM(M2351:M2357),"")</f>
        <v>0</v>
      </c>
      <c r="C2357" s="2160">
        <v>45445</v>
      </c>
      <c r="D2357" s="1734"/>
      <c r="E2357" s="2317"/>
      <c r="F2357" s="2111" t="s">
        <v>283</v>
      </c>
      <c r="G2357" s="2161"/>
      <c r="H2357" s="2162">
        <v>10.715979390648117</v>
      </c>
      <c r="I2357" s="2163">
        <v>0</v>
      </c>
      <c r="J2357" s="1024"/>
      <c r="K2357" s="2164">
        <v>72.25</v>
      </c>
      <c r="L2357" s="1028"/>
      <c r="M2357" s="1024"/>
      <c r="N2357" s="2165" t="s">
        <v>352</v>
      </c>
      <c r="O2357" s="2166"/>
      <c r="P2357" s="2167">
        <v>205</v>
      </c>
      <c r="Q2357" s="2168" t="s">
        <v>14</v>
      </c>
      <c r="R2357" s="2169">
        <v>224.4</v>
      </c>
      <c r="S2357" s="5" t="s">
        <v>352</v>
      </c>
      <c r="T2357" s="1734">
        <v>32.979104312546113</v>
      </c>
      <c r="U2357" s="1734">
        <v>19.574385241064764</v>
      </c>
      <c r="V2357" s="1734">
        <v>-8.1443408819203782</v>
      </c>
      <c r="W2357" s="2049">
        <v>1.6848091986745934</v>
      </c>
      <c r="X2357" s="2215"/>
      <c r="Y2357" s="2216">
        <f t="shared" si="490"/>
        <v>0</v>
      </c>
      <c r="Z2357" s="1922">
        <f t="shared" si="491"/>
        <v>2.2639172138716804E-2</v>
      </c>
      <c r="AA2357" s="1922">
        <f t="shared" si="492"/>
        <v>8.7087963716686119</v>
      </c>
      <c r="AB2357" s="1932">
        <f t="shared" si="493"/>
        <v>2.5995753227583069E-3</v>
      </c>
      <c r="AC2357" s="1989"/>
      <c r="AD2357" s="2240"/>
    </row>
    <row r="2358" spans="1:30" ht="16" thickBot="1" x14ac:dyDescent="0.25">
      <c r="A2358" s="2500">
        <f>WEEKNUM(C2358,1)</f>
        <v>23</v>
      </c>
      <c r="B2358" s="2501"/>
      <c r="C2358" s="2050">
        <v>45446</v>
      </c>
      <c r="D2358" s="1843"/>
      <c r="E2358" s="2322"/>
      <c r="F2358" s="2110" t="s">
        <v>343</v>
      </c>
      <c r="G2358" s="2052"/>
      <c r="H2358" s="2053">
        <v>5.3579896953240587</v>
      </c>
      <c r="I2358" s="2054">
        <v>0</v>
      </c>
      <c r="J2358" s="2055"/>
      <c r="K2358" s="2056">
        <v>36.125</v>
      </c>
      <c r="L2358" s="2057"/>
      <c r="M2358" s="2055"/>
      <c r="N2358" s="1852" t="s">
        <v>352</v>
      </c>
      <c r="O2358" s="2058"/>
      <c r="P2358" s="1854">
        <v>205</v>
      </c>
      <c r="Q2358" s="1855" t="s">
        <v>14</v>
      </c>
      <c r="R2358" s="2059">
        <v>224.4</v>
      </c>
      <c r="S2358" s="1856" t="s">
        <v>352</v>
      </c>
      <c r="T2358" s="1843">
        <v>33.428517982182385</v>
      </c>
      <c r="U2358" s="1843">
        <v>19.968447497229889</v>
      </c>
      <c r="V2358" s="1843">
        <v>-13.404719071481349</v>
      </c>
      <c r="W2358" s="2042">
        <v>1.674066949211737</v>
      </c>
      <c r="X2358" s="2217"/>
      <c r="Y2358" s="2218">
        <f t="shared" si="490"/>
        <v>0</v>
      </c>
      <c r="Z2358" s="60">
        <f t="shared" si="491"/>
        <v>1.940500469032869E-2</v>
      </c>
      <c r="AA2358" s="60">
        <f t="shared" si="492"/>
        <v>8.5014440771050737</v>
      </c>
      <c r="AB2358" s="2012">
        <f t="shared" si="493"/>
        <v>2.2825539419341232E-3</v>
      </c>
      <c r="AC2358" s="1989"/>
      <c r="AD2358" s="2240"/>
    </row>
    <row r="2359" spans="1:30" x14ac:dyDescent="0.2">
      <c r="A2359" s="2170" t="s">
        <v>26</v>
      </c>
      <c r="B2359" s="2219">
        <f>SUM(H2358:H2364)</f>
        <v>33.933934737052368</v>
      </c>
      <c r="C2359" s="2060">
        <v>45447</v>
      </c>
      <c r="D2359" s="1989"/>
      <c r="E2359" s="2335"/>
      <c r="F2359" s="2108" t="s">
        <v>343</v>
      </c>
      <c r="G2359" s="2061"/>
      <c r="H2359" s="2062">
        <v>5.3579896953240587</v>
      </c>
      <c r="I2359" s="2063">
        <v>0</v>
      </c>
      <c r="J2359" s="2064"/>
      <c r="K2359" s="2065">
        <v>36.125</v>
      </c>
      <c r="L2359" s="2066"/>
      <c r="M2359" s="2064"/>
      <c r="N2359" s="1919" t="s">
        <v>352</v>
      </c>
      <c r="O2359" s="2067"/>
      <c r="P2359" s="2068">
        <v>205</v>
      </c>
      <c r="Q2359" s="2069" t="s">
        <v>14</v>
      </c>
      <c r="R2359" s="2070">
        <v>224.4</v>
      </c>
      <c r="S2359" s="1991" t="s">
        <v>352</v>
      </c>
      <c r="T2359" s="1989">
        <v>33.813729699013471</v>
      </c>
      <c r="U2359" s="1989">
        <v>20.353127318724415</v>
      </c>
      <c r="V2359" s="1989">
        <v>-13.460070484952496</v>
      </c>
      <c r="W2359" s="2071">
        <v>1.6613530279401145</v>
      </c>
      <c r="X2359" s="1987"/>
      <c r="Y2359" s="1988">
        <f t="shared" si="490"/>
        <v>0</v>
      </c>
      <c r="Z2359" s="1989">
        <f t="shared" si="491"/>
        <v>1.6632861163138876E-2</v>
      </c>
      <c r="AA2359" s="1989">
        <f t="shared" si="492"/>
        <v>8.2990287419359046</v>
      </c>
      <c r="AB2359" s="1991">
        <f t="shared" si="493"/>
        <v>2.0041937051128887E-3</v>
      </c>
      <c r="AC2359" s="1989"/>
      <c r="AD2359" s="2240"/>
    </row>
    <row r="2360" spans="1:30" x14ac:dyDescent="0.2">
      <c r="A2360" s="2173" t="s">
        <v>9</v>
      </c>
      <c r="B2360" s="2220">
        <f>SUM(K2358:K2364)</f>
        <v>228.79166666666669</v>
      </c>
      <c r="C2360" s="2060">
        <v>45448</v>
      </c>
      <c r="D2360" s="1989"/>
      <c r="E2360" s="2335"/>
      <c r="F2360" s="2108"/>
      <c r="G2360" s="2061"/>
      <c r="H2360" s="2062" t="s">
        <v>352</v>
      </c>
      <c r="I2360" s="2063" t="s">
        <v>352</v>
      </c>
      <c r="J2360" s="2064"/>
      <c r="K2360" s="2065" t="s">
        <v>355</v>
      </c>
      <c r="L2360" s="2066"/>
      <c r="M2360" s="2064"/>
      <c r="N2360" s="1919" t="s">
        <v>352</v>
      </c>
      <c r="O2360" s="2067"/>
      <c r="P2360" s="2068" t="s">
        <v>352</v>
      </c>
      <c r="Q2360" s="2069" t="s">
        <v>14</v>
      </c>
      <c r="R2360" s="2070" t="s">
        <v>352</v>
      </c>
      <c r="S2360" s="1991" t="s">
        <v>352</v>
      </c>
      <c r="T2360" s="1989">
        <v>28.98319688486869</v>
      </c>
      <c r="U2360" s="1989">
        <v>19.868529049230975</v>
      </c>
      <c r="V2360" s="1989">
        <v>-13.460602380289057</v>
      </c>
      <c r="W2360" s="2071">
        <v>1.4587490001425396</v>
      </c>
      <c r="X2360" s="1987"/>
      <c r="Y2360" s="1988" t="str">
        <f t="shared" si="490"/>
        <v/>
      </c>
      <c r="Z2360" s="1989">
        <f t="shared" si="491"/>
        <v>1.4256738139833323E-2</v>
      </c>
      <c r="AA2360" s="1989">
        <f t="shared" si="492"/>
        <v>8.1014328195088599</v>
      </c>
      <c r="AB2360" s="1991">
        <f t="shared" si="493"/>
        <v>1.7597798386357073E-3</v>
      </c>
      <c r="AC2360" s="1989"/>
      <c r="AD2360" s="2240"/>
    </row>
    <row r="2361" spans="1:30" x14ac:dyDescent="0.2">
      <c r="A2361" s="2173" t="s">
        <v>27</v>
      </c>
      <c r="B2361" s="2221">
        <f>AVERAGE(W2358:W2364)</f>
        <v>1.5454911877228183</v>
      </c>
      <c r="C2361" s="2060">
        <v>45449</v>
      </c>
      <c r="D2361" s="1989"/>
      <c r="E2361" s="2335"/>
      <c r="F2361" s="2108" t="s">
        <v>345</v>
      </c>
      <c r="G2361" s="2061"/>
      <c r="H2361" s="2062">
        <v>7.1439862604320776</v>
      </c>
      <c r="I2361" s="2063">
        <v>0</v>
      </c>
      <c r="J2361" s="2064"/>
      <c r="K2361" s="2065">
        <v>48.166666666666671</v>
      </c>
      <c r="L2361" s="2066"/>
      <c r="M2361" s="2064"/>
      <c r="N2361" s="1919" t="s">
        <v>352</v>
      </c>
      <c r="O2361" s="2067"/>
      <c r="P2361" s="2068">
        <v>205</v>
      </c>
      <c r="Q2361" s="2069" t="s">
        <v>14</v>
      </c>
      <c r="R2361" s="2070">
        <v>224.4</v>
      </c>
      <c r="S2361" s="1991" t="s">
        <v>352</v>
      </c>
      <c r="T2361" s="1989">
        <v>31.723692567982688</v>
      </c>
      <c r="U2361" s="1989">
        <v>20.542294230598493</v>
      </c>
      <c r="V2361" s="1989">
        <v>-9.1146678356377144</v>
      </c>
      <c r="W2361" s="2071">
        <v>1.5443110789801218</v>
      </c>
      <c r="X2361" s="1987"/>
      <c r="Y2361" s="1988">
        <f t="shared" si="490"/>
        <v>0</v>
      </c>
      <c r="Z2361" s="1989">
        <f t="shared" si="491"/>
        <v>1.2220061262714278E-2</v>
      </c>
      <c r="AA2361" s="1989">
        <f t="shared" si="492"/>
        <v>7.9085415619015063</v>
      </c>
      <c r="AB2361" s="1991">
        <f t="shared" si="493"/>
        <v>1.5451725412411088E-3</v>
      </c>
      <c r="AC2361" s="1989"/>
      <c r="AD2361" s="2240"/>
    </row>
    <row r="2362" spans="1:30" x14ac:dyDescent="0.2">
      <c r="A2362" s="2173" t="s">
        <v>336</v>
      </c>
      <c r="B2362" s="2222" t="str">
        <f>IFERROR(AVERAGE(N2358:N2364),"")</f>
        <v/>
      </c>
      <c r="C2362" s="2060">
        <v>45450</v>
      </c>
      <c r="D2362" s="1989"/>
      <c r="E2362" s="2335"/>
      <c r="F2362" s="2108" t="s">
        <v>343</v>
      </c>
      <c r="G2362" s="2061"/>
      <c r="H2362" s="2062">
        <v>5.3579896953240587</v>
      </c>
      <c r="I2362" s="2063">
        <v>0</v>
      </c>
      <c r="J2362" s="2064"/>
      <c r="K2362" s="2065">
        <v>36.125</v>
      </c>
      <c r="L2362" s="2066"/>
      <c r="M2362" s="2064"/>
      <c r="N2362" s="1919" t="s">
        <v>352</v>
      </c>
      <c r="O2362" s="2067"/>
      <c r="P2362" s="2068">
        <v>205</v>
      </c>
      <c r="Q2362" s="2069" t="s">
        <v>14</v>
      </c>
      <c r="R2362" s="2070">
        <v>224.4</v>
      </c>
      <c r="S2362" s="1991" t="s">
        <v>352</v>
      </c>
      <c r="T2362" s="1989">
        <v>32.352450772556587</v>
      </c>
      <c r="U2362" s="1989">
        <v>20.913311034631864</v>
      </c>
      <c r="V2362" s="1989">
        <v>-11.181398337384195</v>
      </c>
      <c r="W2362" s="2071">
        <v>1.5469788939198497</v>
      </c>
      <c r="X2362" s="1987"/>
      <c r="Y2362" s="1988">
        <f t="shared" si="490"/>
        <v>0</v>
      </c>
      <c r="Z2362" s="1989">
        <f t="shared" si="491"/>
        <v>1.0474338225183667E-2</v>
      </c>
      <c r="AA2362" s="1989">
        <f t="shared" si="492"/>
        <v>7.7202429532848038</v>
      </c>
      <c r="AB2362" s="1991">
        <f t="shared" si="493"/>
        <v>1.3567368654799979E-3</v>
      </c>
      <c r="AC2362" s="1989"/>
      <c r="AD2362" s="2240"/>
    </row>
    <row r="2363" spans="1:30" x14ac:dyDescent="0.2">
      <c r="A2363" s="2173" t="s">
        <v>337</v>
      </c>
      <c r="B2363" s="2221" t="str">
        <f>IFERROR(AVERAGE(S2358:S2364),"")</f>
        <v/>
      </c>
      <c r="C2363" s="2060">
        <v>45451</v>
      </c>
      <c r="D2363" s="1989"/>
      <c r="E2363" s="2335"/>
      <c r="F2363" s="2108"/>
      <c r="G2363" s="2061"/>
      <c r="H2363" s="2062" t="s">
        <v>352</v>
      </c>
      <c r="I2363" s="2063" t="s">
        <v>352</v>
      </c>
      <c r="J2363" s="2064"/>
      <c r="K2363" s="2065" t="s">
        <v>355</v>
      </c>
      <c r="L2363" s="2066"/>
      <c r="M2363" s="2064"/>
      <c r="N2363" s="1919" t="s">
        <v>352</v>
      </c>
      <c r="O2363" s="2067"/>
      <c r="P2363" s="2068" t="s">
        <v>352</v>
      </c>
      <c r="Q2363" s="2069" t="s">
        <v>14</v>
      </c>
      <c r="R2363" s="2070" t="s">
        <v>352</v>
      </c>
      <c r="S2363" s="1991" t="s">
        <v>352</v>
      </c>
      <c r="T2363" s="1989">
        <v>27.730672090762788</v>
      </c>
      <c r="U2363" s="1989">
        <v>20.415375057616821</v>
      </c>
      <c r="V2363" s="1989">
        <v>-11.439139737924723</v>
      </c>
      <c r="W2363" s="2071">
        <v>1.3583229312466971</v>
      </c>
      <c r="X2363" s="1987"/>
      <c r="Y2363" s="1988" t="str">
        <f t="shared" si="490"/>
        <v/>
      </c>
      <c r="Z2363" s="1989">
        <f t="shared" si="491"/>
        <v>8.9780041930145708E-3</v>
      </c>
      <c r="AA2363" s="1989">
        <f t="shared" si="492"/>
        <v>7.5364276448732612</v>
      </c>
      <c r="AB2363" s="1991">
        <f t="shared" si="493"/>
        <v>1.191281150177559E-3</v>
      </c>
      <c r="AC2363" s="1989"/>
      <c r="AD2363" s="2240"/>
    </row>
    <row r="2364" spans="1:30" ht="16" thickBot="1" x14ac:dyDescent="0.25">
      <c r="A2364" s="2177" t="s">
        <v>11</v>
      </c>
      <c r="B2364" s="2178">
        <f>IFERROR(SUM(M2358:M2364),"")</f>
        <v>0</v>
      </c>
      <c r="C2364" s="2160">
        <v>45452</v>
      </c>
      <c r="D2364" s="1734"/>
      <c r="E2364" s="2317"/>
      <c r="F2364" s="2111" t="s">
        <v>283</v>
      </c>
      <c r="G2364" s="2161"/>
      <c r="H2364" s="2162">
        <v>10.715979390648117</v>
      </c>
      <c r="I2364" s="2163">
        <v>0</v>
      </c>
      <c r="J2364" s="1024"/>
      <c r="K2364" s="2164">
        <v>72.25</v>
      </c>
      <c r="L2364" s="1028"/>
      <c r="M2364" s="1024"/>
      <c r="N2364" s="2165" t="s">
        <v>352</v>
      </c>
      <c r="O2364" s="2166"/>
      <c r="P2364" s="2167">
        <v>205</v>
      </c>
      <c r="Q2364" s="2168" t="s">
        <v>14</v>
      </c>
      <c r="R2364" s="2169">
        <v>224.4</v>
      </c>
      <c r="S2364" s="5" t="s">
        <v>352</v>
      </c>
      <c r="T2364" s="1734">
        <v>34.090576077796676</v>
      </c>
      <c r="U2364" s="1734">
        <v>21.649532794340232</v>
      </c>
      <c r="V2364" s="1734">
        <v>-7.315297033145967</v>
      </c>
      <c r="W2364" s="2049">
        <v>1.5746564326186692</v>
      </c>
      <c r="X2364" s="2211"/>
      <c r="Y2364" s="2212">
        <f t="shared" si="490"/>
        <v>0</v>
      </c>
      <c r="Z2364" s="1999">
        <f t="shared" si="491"/>
        <v>7.6954321654410605E-3</v>
      </c>
      <c r="AA2364" s="1999">
        <f t="shared" si="492"/>
        <v>7.3569888914238977</v>
      </c>
      <c r="AB2364" s="2085">
        <f t="shared" si="493"/>
        <v>1.0460029611315152E-3</v>
      </c>
      <c r="AC2364" s="1989"/>
      <c r="AD2364" s="2240"/>
    </row>
    <row r="2365" spans="1:30" ht="16" thickBot="1" x14ac:dyDescent="0.25">
      <c r="A2365" s="2500">
        <f>WEEKNUM(C2365,1)</f>
        <v>24</v>
      </c>
      <c r="B2365" s="2501"/>
      <c r="C2365" s="2050">
        <v>45453</v>
      </c>
      <c r="D2365" s="1843"/>
      <c r="E2365" s="2322"/>
      <c r="F2365" s="2110" t="s">
        <v>343</v>
      </c>
      <c r="G2365" s="2052"/>
      <c r="H2365" s="2053">
        <v>5.3579896953240587</v>
      </c>
      <c r="I2365" s="2054">
        <v>0</v>
      </c>
      <c r="J2365" s="2055"/>
      <c r="K2365" s="2056">
        <v>36.125</v>
      </c>
      <c r="L2365" s="2057"/>
      <c r="M2365" s="2055"/>
      <c r="N2365" s="1852" t="s">
        <v>352</v>
      </c>
      <c r="O2365" s="2058"/>
      <c r="P2365" s="1854">
        <v>205</v>
      </c>
      <c r="Q2365" s="1855" t="s">
        <v>14</v>
      </c>
      <c r="R2365" s="2059">
        <v>224.4</v>
      </c>
      <c r="S2365" s="1856" t="s">
        <v>352</v>
      </c>
      <c r="T2365" s="1843">
        <v>34.381208066682866</v>
      </c>
      <c r="U2365" s="1843">
        <v>21.994186775427369</v>
      </c>
      <c r="V2365" s="1843">
        <v>-12.441043283456445</v>
      </c>
      <c r="W2365" s="2042">
        <v>1.5631952396209841</v>
      </c>
      <c r="X2365" s="2213"/>
      <c r="Y2365" s="2214">
        <f t="shared" si="490"/>
        <v>0</v>
      </c>
      <c r="Z2365" s="1843">
        <f t="shared" si="491"/>
        <v>6.5960847132351952E-3</v>
      </c>
      <c r="AA2365" s="1843">
        <f t="shared" si="492"/>
        <v>7.1818224892471383</v>
      </c>
      <c r="AB2365" s="1856">
        <f t="shared" si="493"/>
        <v>9.1844162440815971E-4</v>
      </c>
      <c r="AC2365" s="1989"/>
      <c r="AD2365" s="2240"/>
    </row>
    <row r="2366" spans="1:30" x14ac:dyDescent="0.2">
      <c r="A2366" s="2170" t="s">
        <v>26</v>
      </c>
      <c r="B2366" s="2219">
        <f>SUM(H2365:H2371)</f>
        <v>33.933934737052368</v>
      </c>
      <c r="C2366" s="2060">
        <v>45454</v>
      </c>
      <c r="D2366" s="1989"/>
      <c r="E2366" s="2335"/>
      <c r="F2366" s="2108" t="s">
        <v>343</v>
      </c>
      <c r="G2366" s="2061"/>
      <c r="H2366" s="2062">
        <v>5.3579896953240587</v>
      </c>
      <c r="I2366" s="2063">
        <v>0</v>
      </c>
      <c r="J2366" s="2064"/>
      <c r="K2366" s="2065">
        <v>36.125</v>
      </c>
      <c r="L2366" s="2066"/>
      <c r="M2366" s="2064"/>
      <c r="N2366" s="1919" t="s">
        <v>352</v>
      </c>
      <c r="O2366" s="2067"/>
      <c r="P2366" s="2068">
        <v>205</v>
      </c>
      <c r="Q2366" s="2069" t="s">
        <v>14</v>
      </c>
      <c r="R2366" s="2070">
        <v>224.4</v>
      </c>
      <c r="S2366" s="1991" t="s">
        <v>352</v>
      </c>
      <c r="T2366" s="1989">
        <v>34.630321200013888</v>
      </c>
      <c r="U2366" s="1989">
        <v>22.330634709345766</v>
      </c>
      <c r="V2366" s="1989">
        <v>-12.387021291255497</v>
      </c>
      <c r="W2366" s="2071">
        <v>1.5507987860963255</v>
      </c>
      <c r="X2366" s="1987"/>
      <c r="Y2366" s="1988">
        <f t="shared" si="490"/>
        <v>0</v>
      </c>
      <c r="Z2366" s="1989">
        <f t="shared" si="491"/>
        <v>5.653786897058739E-3</v>
      </c>
      <c r="AA2366" s="1989">
        <f t="shared" si="492"/>
        <v>7.0108267156936348</v>
      </c>
      <c r="AB2366" s="1991">
        <f t="shared" si="493"/>
        <v>8.0643654826082324E-4</v>
      </c>
      <c r="AC2366" s="1989"/>
      <c r="AD2366" s="2240"/>
    </row>
    <row r="2367" spans="1:30" x14ac:dyDescent="0.2">
      <c r="A2367" s="2173" t="s">
        <v>9</v>
      </c>
      <c r="B2367" s="2220">
        <f>SUM(K2365:K2371)</f>
        <v>228.79166666666669</v>
      </c>
      <c r="C2367" s="2060">
        <v>45455</v>
      </c>
      <c r="D2367" s="1989"/>
      <c r="E2367" s="2335"/>
      <c r="F2367" s="2108"/>
      <c r="G2367" s="2061"/>
      <c r="H2367" s="2062" t="s">
        <v>352</v>
      </c>
      <c r="I2367" s="2063" t="s">
        <v>352</v>
      </c>
      <c r="J2367" s="2064"/>
      <c r="K2367" s="2065" t="s">
        <v>355</v>
      </c>
      <c r="L2367" s="2066"/>
      <c r="M2367" s="2064"/>
      <c r="N2367" s="1919" t="s">
        <v>352</v>
      </c>
      <c r="O2367" s="2067"/>
      <c r="P2367" s="2068" t="s">
        <v>352</v>
      </c>
      <c r="Q2367" s="2069" t="s">
        <v>14</v>
      </c>
      <c r="R2367" s="2070" t="s">
        <v>352</v>
      </c>
      <c r="S2367" s="1991" t="s">
        <v>352</v>
      </c>
      <c r="T2367" s="1989">
        <v>29.683132457154763</v>
      </c>
      <c r="U2367" s="1989">
        <v>21.79895293055182</v>
      </c>
      <c r="V2367" s="1989">
        <v>-12.299686490668122</v>
      </c>
      <c r="W2367" s="2071">
        <v>1.3616769829138469</v>
      </c>
      <c r="X2367" s="1987"/>
      <c r="Y2367" s="1988" t="str">
        <f t="shared" si="490"/>
        <v/>
      </c>
      <c r="Z2367" s="1989">
        <f t="shared" si="491"/>
        <v>4.8461030546217759E-3</v>
      </c>
      <c r="AA2367" s="1989">
        <f t="shared" si="492"/>
        <v>6.8439022700818812</v>
      </c>
      <c r="AB2367" s="1991">
        <f t="shared" si="493"/>
        <v>7.0809062774121066E-4</v>
      </c>
      <c r="AC2367" s="1989"/>
      <c r="AD2367" s="2240"/>
    </row>
    <row r="2368" spans="1:30" x14ac:dyDescent="0.2">
      <c r="A2368" s="2173" t="s">
        <v>27</v>
      </c>
      <c r="B2368" s="2221">
        <f>AVERAGE(W2365:W2371)</f>
        <v>1.4432380565760046</v>
      </c>
      <c r="C2368" s="2060">
        <v>45456</v>
      </c>
      <c r="D2368" s="1989"/>
      <c r="E2368" s="2335"/>
      <c r="F2368" s="2108" t="s">
        <v>345</v>
      </c>
      <c r="G2368" s="2061"/>
      <c r="H2368" s="2062">
        <v>7.1439862604320776</v>
      </c>
      <c r="I2368" s="2063">
        <v>0</v>
      </c>
      <c r="J2368" s="2064"/>
      <c r="K2368" s="2065">
        <v>48.166666666666671</v>
      </c>
      <c r="L2368" s="2066"/>
      <c r="M2368" s="2064"/>
      <c r="N2368" s="1919" t="s">
        <v>352</v>
      </c>
      <c r="O2368" s="2067"/>
      <c r="P2368" s="2068">
        <v>205</v>
      </c>
      <c r="Q2368" s="2069" t="s">
        <v>14</v>
      </c>
      <c r="R2368" s="2070">
        <v>224.4</v>
      </c>
      <c r="S2368" s="1991" t="s">
        <v>352</v>
      </c>
      <c r="T2368" s="1989">
        <v>32.32363734422789</v>
      </c>
      <c r="U2368" s="1989">
        <v>22.426755638554553</v>
      </c>
      <c r="V2368" s="1989">
        <v>-7.8841795266029422</v>
      </c>
      <c r="W2368" s="2071">
        <v>1.4412979686040406</v>
      </c>
      <c r="X2368" s="1987"/>
      <c r="Y2368" s="1988">
        <f t="shared" si="490"/>
        <v>0</v>
      </c>
      <c r="Z2368" s="1989">
        <f t="shared" si="491"/>
        <v>4.1538026182472362E-3</v>
      </c>
      <c r="AA2368" s="1989">
        <f t="shared" si="492"/>
        <v>6.6809522160323125</v>
      </c>
      <c r="AB2368" s="1991">
        <f t="shared" si="493"/>
        <v>6.2173811216301416E-4</v>
      </c>
      <c r="AC2368" s="1989"/>
      <c r="AD2368" s="2240"/>
    </row>
    <row r="2369" spans="1:30" x14ac:dyDescent="0.2">
      <c r="A2369" s="2173" t="s">
        <v>336</v>
      </c>
      <c r="B2369" s="2222" t="str">
        <f>IFERROR(AVERAGE(N2365:N2371),"")</f>
        <v/>
      </c>
      <c r="C2369" s="2060">
        <v>45457</v>
      </c>
      <c r="D2369" s="1989"/>
      <c r="E2369" s="2335"/>
      <c r="F2369" s="2108" t="s">
        <v>343</v>
      </c>
      <c r="G2369" s="2061"/>
      <c r="H2369" s="2062">
        <v>5.3579896953240587</v>
      </c>
      <c r="I2369" s="2063">
        <v>0</v>
      </c>
      <c r="J2369" s="2064"/>
      <c r="K2369" s="2065">
        <v>36.125</v>
      </c>
      <c r="L2369" s="2066"/>
      <c r="M2369" s="2064"/>
      <c r="N2369" s="1919" t="s">
        <v>352</v>
      </c>
      <c r="O2369" s="2067"/>
      <c r="P2369" s="2068">
        <v>205</v>
      </c>
      <c r="Q2369" s="2069" t="s">
        <v>14</v>
      </c>
      <c r="R2369" s="2070">
        <v>224.4</v>
      </c>
      <c r="S2369" s="1991" t="s">
        <v>352</v>
      </c>
      <c r="T2369" s="1989">
        <v>32.866689152195335</v>
      </c>
      <c r="U2369" s="1989">
        <v>22.752904313827063</v>
      </c>
      <c r="V2369" s="1989">
        <v>-9.8968817056733371</v>
      </c>
      <c r="W2369" s="2071">
        <v>1.4445052244263195</v>
      </c>
      <c r="X2369" s="1987"/>
      <c r="Y2369" s="1988">
        <f t="shared" si="490"/>
        <v>0</v>
      </c>
      <c r="Z2369" s="1989">
        <f t="shared" si="491"/>
        <v>3.560402244211917E-3</v>
      </c>
      <c r="AA2369" s="1989">
        <f t="shared" si="492"/>
        <v>6.5218819251744007</v>
      </c>
      <c r="AB2369" s="1991">
        <f t="shared" si="493"/>
        <v>5.4591639116752472E-4</v>
      </c>
      <c r="AC2369" s="1989"/>
      <c r="AD2369" s="2240"/>
    </row>
    <row r="2370" spans="1:30" x14ac:dyDescent="0.2">
      <c r="A2370" s="2173" t="s">
        <v>337</v>
      </c>
      <c r="B2370" s="2221" t="str">
        <f>IFERROR(AVERAGE(S2365:S2371),"")</f>
        <v/>
      </c>
      <c r="C2370" s="2060">
        <v>45458</v>
      </c>
      <c r="D2370" s="1989"/>
      <c r="E2370" s="2335"/>
      <c r="F2370" s="2108"/>
      <c r="G2370" s="2061"/>
      <c r="H2370" s="2062" t="s">
        <v>352</v>
      </c>
      <c r="I2370" s="2063" t="s">
        <v>352</v>
      </c>
      <c r="J2370" s="2064"/>
      <c r="K2370" s="2065" t="s">
        <v>355</v>
      </c>
      <c r="L2370" s="2066"/>
      <c r="M2370" s="2064"/>
      <c r="N2370" s="1919" t="s">
        <v>352</v>
      </c>
      <c r="O2370" s="2067"/>
      <c r="P2370" s="2068" t="s">
        <v>352</v>
      </c>
      <c r="Q2370" s="2069" t="s">
        <v>14</v>
      </c>
      <c r="R2370" s="2070" t="s">
        <v>352</v>
      </c>
      <c r="S2370" s="1991" t="s">
        <v>352</v>
      </c>
      <c r="T2370" s="1989">
        <v>28.171447844738857</v>
      </c>
      <c r="U2370" s="1989">
        <v>22.211168496831181</v>
      </c>
      <c r="V2370" s="1989">
        <v>-10.113784838368272</v>
      </c>
      <c r="W2370" s="2071">
        <v>1.2683460507157927</v>
      </c>
      <c r="X2370" s="1987"/>
      <c r="Y2370" s="1988" t="str">
        <f t="shared" si="490"/>
        <v/>
      </c>
      <c r="Z2370" s="1989">
        <f t="shared" si="491"/>
        <v>3.051773352181643E-3</v>
      </c>
      <c r="AA2370" s="1989">
        <f t="shared" si="492"/>
        <v>6.366599022194058</v>
      </c>
      <c r="AB2370" s="1991">
        <f t="shared" si="493"/>
        <v>4.7934122151294844E-4</v>
      </c>
      <c r="AC2370" s="1989"/>
      <c r="AD2370" s="2240"/>
    </row>
    <row r="2371" spans="1:30" ht="16" thickBot="1" x14ac:dyDescent="0.25">
      <c r="A2371" s="2177" t="s">
        <v>11</v>
      </c>
      <c r="B2371" s="2178">
        <f>IFERROR(SUM(M2365:M2371),"")</f>
        <v>0</v>
      </c>
      <c r="C2371" s="2160">
        <v>45459</v>
      </c>
      <c r="D2371" s="1734"/>
      <c r="E2371" s="2317"/>
      <c r="F2371" s="2111" t="s">
        <v>283</v>
      </c>
      <c r="G2371" s="2161"/>
      <c r="H2371" s="2162">
        <v>10.715979390648117</v>
      </c>
      <c r="I2371" s="2163">
        <v>0</v>
      </c>
      <c r="J2371" s="1024"/>
      <c r="K2371" s="2164">
        <v>72.25</v>
      </c>
      <c r="L2371" s="1028"/>
      <c r="M2371" s="1024"/>
      <c r="N2371" s="2165" t="s">
        <v>352</v>
      </c>
      <c r="O2371" s="2166"/>
      <c r="P2371" s="2167">
        <v>205</v>
      </c>
      <c r="Q2371" s="2168" t="s">
        <v>14</v>
      </c>
      <c r="R2371" s="2169">
        <v>224.4</v>
      </c>
      <c r="S2371" s="5" t="s">
        <v>352</v>
      </c>
      <c r="T2371" s="1734">
        <v>34.468383866919019</v>
      </c>
      <c r="U2371" s="1734">
        <v>23.40256924690663</v>
      </c>
      <c r="V2371" s="1734">
        <v>-5.9602793479076759</v>
      </c>
      <c r="W2371" s="2049">
        <v>1.472846143654722</v>
      </c>
      <c r="X2371" s="2215"/>
      <c r="Y2371" s="2216">
        <f t="shared" si="490"/>
        <v>0</v>
      </c>
      <c r="Z2371" s="1922">
        <f t="shared" si="491"/>
        <v>2.6158057304414084E-3</v>
      </c>
      <c r="AA2371" s="1922">
        <f t="shared" si="492"/>
        <v>6.2150133311894376</v>
      </c>
      <c r="AB2371" s="1932">
        <f t="shared" si="493"/>
        <v>4.2088497498697918E-4</v>
      </c>
      <c r="AC2371" s="1989"/>
      <c r="AD2371" s="2240"/>
    </row>
    <row r="2372" spans="1:30" ht="16" thickBot="1" x14ac:dyDescent="0.25">
      <c r="A2372" s="2500">
        <f>WEEKNUM(C2372,1)</f>
        <v>25</v>
      </c>
      <c r="B2372" s="2501"/>
      <c r="C2372" s="2050">
        <v>45460</v>
      </c>
      <c r="D2372" s="1843"/>
      <c r="E2372" s="2322"/>
      <c r="F2372" s="2110" t="s">
        <v>343</v>
      </c>
      <c r="G2372" s="2052"/>
      <c r="H2372" s="2053">
        <v>5.3579896953240587</v>
      </c>
      <c r="I2372" s="2054">
        <v>0</v>
      </c>
      <c r="J2372" s="2055"/>
      <c r="K2372" s="2056">
        <v>36.125</v>
      </c>
      <c r="L2372" s="2057"/>
      <c r="M2372" s="2055"/>
      <c r="N2372" s="1852" t="s">
        <v>352</v>
      </c>
      <c r="O2372" s="2058"/>
      <c r="P2372" s="1854">
        <v>205</v>
      </c>
      <c r="Q2372" s="1855" t="s">
        <v>14</v>
      </c>
      <c r="R2372" s="2059">
        <v>224.4</v>
      </c>
      <c r="S2372" s="1856" t="s">
        <v>352</v>
      </c>
      <c r="T2372" s="1843">
        <v>34.705043314502014</v>
      </c>
      <c r="U2372" s="1843">
        <v>23.705484264837423</v>
      </c>
      <c r="V2372" s="1843">
        <v>-11.065814620012389</v>
      </c>
      <c r="W2372" s="2042">
        <v>1.4640090422443022</v>
      </c>
      <c r="X2372" s="2217"/>
      <c r="Y2372" s="2218">
        <f t="shared" si="490"/>
        <v>0</v>
      </c>
      <c r="Z2372" s="60">
        <f t="shared" si="491"/>
        <v>2.2421191975212072E-3</v>
      </c>
      <c r="AA2372" s="60">
        <f t="shared" si="492"/>
        <v>6.0670368233039751</v>
      </c>
      <c r="AB2372" s="2012">
        <f t="shared" si="493"/>
        <v>3.6955753901295727E-4</v>
      </c>
      <c r="AC2372" s="1989"/>
      <c r="AD2372" s="2240"/>
    </row>
    <row r="2373" spans="1:30" x14ac:dyDescent="0.2">
      <c r="A2373" s="2170" t="s">
        <v>26</v>
      </c>
      <c r="B2373" s="2219">
        <f>SUM(H2372:H2378)</f>
        <v>33.933934737052368</v>
      </c>
      <c r="C2373" s="2060">
        <v>45461</v>
      </c>
      <c r="D2373" s="1989"/>
      <c r="E2373" s="2335"/>
      <c r="F2373" s="2108" t="s">
        <v>343</v>
      </c>
      <c r="G2373" s="2061"/>
      <c r="H2373" s="2062">
        <v>5.3579896953240587</v>
      </c>
      <c r="I2373" s="2063">
        <v>0</v>
      </c>
      <c r="J2373" s="2064"/>
      <c r="K2373" s="2065">
        <v>36.125</v>
      </c>
      <c r="L2373" s="2066"/>
      <c r="M2373" s="2064"/>
      <c r="N2373" s="1919" t="s">
        <v>352</v>
      </c>
      <c r="O2373" s="2067"/>
      <c r="P2373" s="2068">
        <v>205</v>
      </c>
      <c r="Q2373" s="2069" t="s">
        <v>14</v>
      </c>
      <c r="R2373" s="2070">
        <v>224.4</v>
      </c>
      <c r="S2373" s="1991" t="s">
        <v>352</v>
      </c>
      <c r="T2373" s="1989">
        <v>34.907894269573156</v>
      </c>
      <c r="U2373" s="1989">
        <v>24.001187020436532</v>
      </c>
      <c r="V2373" s="1989">
        <v>-10.99955904966459</v>
      </c>
      <c r="W2373" s="2071">
        <v>1.454423659956892</v>
      </c>
      <c r="X2373" s="1987"/>
      <c r="Y2373" s="1988">
        <f t="shared" si="490"/>
        <v>0</v>
      </c>
      <c r="Z2373" s="1989">
        <f t="shared" si="491"/>
        <v>1.9218164550181775E-3</v>
      </c>
      <c r="AA2373" s="1989">
        <f t="shared" si="492"/>
        <v>5.9225835656062618</v>
      </c>
      <c r="AB2373" s="1991">
        <f t="shared" si="493"/>
        <v>3.2448954645040149E-4</v>
      </c>
      <c r="AC2373" s="1989"/>
      <c r="AD2373" s="2240"/>
    </row>
    <row r="2374" spans="1:30" x14ac:dyDescent="0.2">
      <c r="A2374" s="2173" t="s">
        <v>9</v>
      </c>
      <c r="B2374" s="2220">
        <f>SUM(K2372:K2378)</f>
        <v>228.79166666666669</v>
      </c>
      <c r="C2374" s="2060">
        <v>45462</v>
      </c>
      <c r="D2374" s="1989"/>
      <c r="E2374" s="2335"/>
      <c r="F2374" s="2108"/>
      <c r="G2374" s="2061"/>
      <c r="H2374" s="2062" t="s">
        <v>352</v>
      </c>
      <c r="I2374" s="2063" t="s">
        <v>352</v>
      </c>
      <c r="J2374" s="2064"/>
      <c r="K2374" s="2065" t="s">
        <v>355</v>
      </c>
      <c r="L2374" s="2066"/>
      <c r="M2374" s="2064"/>
      <c r="N2374" s="1919" t="s">
        <v>352</v>
      </c>
      <c r="O2374" s="2067"/>
      <c r="P2374" s="2068" t="s">
        <v>352</v>
      </c>
      <c r="Q2374" s="2069" t="s">
        <v>14</v>
      </c>
      <c r="R2374" s="2070" t="s">
        <v>352</v>
      </c>
      <c r="S2374" s="1991" t="s">
        <v>352</v>
      </c>
      <c r="T2374" s="1989">
        <v>29.921052231062703</v>
      </c>
      <c r="U2374" s="1989">
        <v>23.429730186616617</v>
      </c>
      <c r="V2374" s="1989">
        <v>-10.906707249136623</v>
      </c>
      <c r="W2374" s="2071">
        <v>1.2770549209377589</v>
      </c>
      <c r="X2374" s="1987"/>
      <c r="Y2374" s="1988" t="str">
        <f t="shared" si="490"/>
        <v/>
      </c>
      <c r="Z2374" s="1989">
        <f t="shared" si="491"/>
        <v>1.6472712471584379E-3</v>
      </c>
      <c r="AA2374" s="1989">
        <f t="shared" si="492"/>
        <v>5.7815696711870652</v>
      </c>
      <c r="AB2374" s="1991">
        <f t="shared" si="493"/>
        <v>2.8491765054181593E-4</v>
      </c>
      <c r="AC2374" s="1989"/>
      <c r="AD2374" s="2240"/>
    </row>
    <row r="2375" spans="1:30" x14ac:dyDescent="0.2">
      <c r="A2375" s="2173" t="s">
        <v>27</v>
      </c>
      <c r="B2375" s="2221">
        <f>AVERAGE(W2372:W2378)</f>
        <v>1.3561445762566755</v>
      </c>
      <c r="C2375" s="2060">
        <v>45463</v>
      </c>
      <c r="D2375" s="1989"/>
      <c r="E2375" s="2335"/>
      <c r="F2375" s="2108" t="s">
        <v>345</v>
      </c>
      <c r="G2375" s="2061"/>
      <c r="H2375" s="2062">
        <v>7.1439862604320776</v>
      </c>
      <c r="I2375" s="2063">
        <v>0</v>
      </c>
      <c r="J2375" s="2064"/>
      <c r="K2375" s="2065">
        <v>48.166666666666671</v>
      </c>
      <c r="L2375" s="2066"/>
      <c r="M2375" s="2064"/>
      <c r="N2375" s="1919" t="s">
        <v>352</v>
      </c>
      <c r="O2375" s="2067"/>
      <c r="P2375" s="2068">
        <v>205</v>
      </c>
      <c r="Q2375" s="2069" t="s">
        <v>14</v>
      </c>
      <c r="R2375" s="2070">
        <v>224.4</v>
      </c>
      <c r="S2375" s="1991" t="s">
        <v>352</v>
      </c>
      <c r="T2375" s="1989">
        <v>32.527568579006129</v>
      </c>
      <c r="U2375" s="1989">
        <v>24.018704864713047</v>
      </c>
      <c r="V2375" s="1989">
        <v>-6.4913220444460862</v>
      </c>
      <c r="W2375" s="2071">
        <v>1.3542598887916655</v>
      </c>
      <c r="X2375" s="1987"/>
      <c r="Y2375" s="1988">
        <f t="shared" si="490"/>
        <v>0</v>
      </c>
      <c r="Z2375" s="1989">
        <f t="shared" si="491"/>
        <v>1.411946783278661E-3</v>
      </c>
      <c r="AA2375" s="1989">
        <f t="shared" si="492"/>
        <v>5.6439132504445162</v>
      </c>
      <c r="AB2375" s="1991">
        <f t="shared" si="493"/>
        <v>2.5017159559769203E-4</v>
      </c>
      <c r="AC2375" s="1989"/>
      <c r="AD2375" s="2240"/>
    </row>
    <row r="2376" spans="1:30" x14ac:dyDescent="0.2">
      <c r="A2376" s="2173" t="s">
        <v>336</v>
      </c>
      <c r="B2376" s="2222" t="str">
        <f>IFERROR(AVERAGE(N2372:N2378),"")</f>
        <v/>
      </c>
      <c r="C2376" s="2060">
        <v>45464</v>
      </c>
      <c r="D2376" s="1989"/>
      <c r="E2376" s="2335"/>
      <c r="F2376" s="2108" t="s">
        <v>343</v>
      </c>
      <c r="G2376" s="2061"/>
      <c r="H2376" s="2062">
        <v>5.3579896953240587</v>
      </c>
      <c r="I2376" s="2063">
        <v>0</v>
      </c>
      <c r="J2376" s="2064"/>
      <c r="K2376" s="2065">
        <v>36.125</v>
      </c>
      <c r="L2376" s="2066"/>
      <c r="M2376" s="2064"/>
      <c r="N2376" s="1919" t="s">
        <v>352</v>
      </c>
      <c r="O2376" s="2067"/>
      <c r="P2376" s="2068">
        <v>205</v>
      </c>
      <c r="Q2376" s="2069" t="s">
        <v>14</v>
      </c>
      <c r="R2376" s="2070">
        <v>224.4</v>
      </c>
      <c r="S2376" s="1991" t="s">
        <v>352</v>
      </c>
      <c r="T2376" s="1989">
        <v>33.041487353433823</v>
      </c>
      <c r="U2376" s="1989">
        <v>24.306949986981785</v>
      </c>
      <c r="V2376" s="1989">
        <v>-8.5088637142930814</v>
      </c>
      <c r="W2376" s="2071">
        <v>1.3593432072362039</v>
      </c>
      <c r="X2376" s="1987"/>
      <c r="Y2376" s="1988">
        <f t="shared" si="490"/>
        <v>0</v>
      </c>
      <c r="Z2376" s="1989">
        <f t="shared" si="491"/>
        <v>1.210240099953138E-3</v>
      </c>
      <c r="AA2376" s="1989">
        <f t="shared" si="492"/>
        <v>5.5095343635291707</v>
      </c>
      <c r="AB2376" s="1991">
        <f t="shared" si="493"/>
        <v>2.1966286442724178E-4</v>
      </c>
      <c r="AC2376" s="1989"/>
      <c r="AD2376" s="2240"/>
    </row>
    <row r="2377" spans="1:30" x14ac:dyDescent="0.2">
      <c r="A2377" s="2173" t="s">
        <v>337</v>
      </c>
      <c r="B2377" s="2221" t="str">
        <f>IFERROR(AVERAGE(S2372:S2378),"")</f>
        <v/>
      </c>
      <c r="C2377" s="2060">
        <v>45465</v>
      </c>
      <c r="D2377" s="1989"/>
      <c r="E2377" s="2335"/>
      <c r="F2377" s="2108"/>
      <c r="G2377" s="2061"/>
      <c r="H2377" s="2062" t="s">
        <v>352</v>
      </c>
      <c r="I2377" s="2063" t="s">
        <v>352</v>
      </c>
      <c r="J2377" s="2064"/>
      <c r="K2377" s="2065" t="s">
        <v>355</v>
      </c>
      <c r="L2377" s="2066"/>
      <c r="M2377" s="2064"/>
      <c r="N2377" s="1919" t="s">
        <v>352</v>
      </c>
      <c r="O2377" s="2067"/>
      <c r="P2377" s="2068" t="s">
        <v>352</v>
      </c>
      <c r="Q2377" s="2069" t="s">
        <v>14</v>
      </c>
      <c r="R2377" s="2070" t="s">
        <v>352</v>
      </c>
      <c r="S2377" s="1991" t="s">
        <v>352</v>
      </c>
      <c r="T2377" s="1989">
        <v>28.321274874371849</v>
      </c>
      <c r="U2377" s="1989">
        <v>23.728213082529837</v>
      </c>
      <c r="V2377" s="1989">
        <v>-8.734537366452038</v>
      </c>
      <c r="W2377" s="2071">
        <v>1.1935696453781302</v>
      </c>
      <c r="X2377" s="1987"/>
      <c r="Y2377" s="1988" t="str">
        <f t="shared" si="490"/>
        <v/>
      </c>
      <c r="Z2377" s="1989">
        <f t="shared" si="491"/>
        <v>1.0373486571026898E-3</v>
      </c>
      <c r="AA2377" s="1989">
        <f t="shared" si="492"/>
        <v>5.3783549739213337</v>
      </c>
      <c r="AB2377" s="1991">
        <f t="shared" si="493"/>
        <v>1.9287471022879765E-4</v>
      </c>
      <c r="AC2377" s="1989"/>
      <c r="AD2377" s="2240"/>
    </row>
    <row r="2378" spans="1:30" ht="16" thickBot="1" x14ac:dyDescent="0.25">
      <c r="A2378" s="2177" t="s">
        <v>11</v>
      </c>
      <c r="B2378" s="2178">
        <f>IFERROR(SUM(M2372:M2378),"")</f>
        <v>0</v>
      </c>
      <c r="C2378" s="2160">
        <v>45466</v>
      </c>
      <c r="D2378" s="1734"/>
      <c r="E2378" s="2317"/>
      <c r="F2378" s="2111" t="s">
        <v>283</v>
      </c>
      <c r="G2378" s="2161"/>
      <c r="H2378" s="2162">
        <v>10.715979390648117</v>
      </c>
      <c r="I2378" s="2163">
        <v>0</v>
      </c>
      <c r="J2378" s="1024"/>
      <c r="K2378" s="2164">
        <v>72.25</v>
      </c>
      <c r="L2378" s="1028"/>
      <c r="M2378" s="1024"/>
      <c r="N2378" s="2165" t="s">
        <v>352</v>
      </c>
      <c r="O2378" s="2166"/>
      <c r="P2378" s="2167">
        <v>205</v>
      </c>
      <c r="Q2378" s="2168" t="s">
        <v>14</v>
      </c>
      <c r="R2378" s="2169">
        <v>224.4</v>
      </c>
      <c r="S2378" s="5" t="s">
        <v>352</v>
      </c>
      <c r="T2378" s="1734">
        <v>34.596807035175871</v>
      </c>
      <c r="U2378" s="1734">
        <v>24.883493723421985</v>
      </c>
      <c r="V2378" s="1734">
        <v>-4.5930617918420111</v>
      </c>
      <c r="W2378" s="2049">
        <v>1.390351669251777</v>
      </c>
      <c r="X2378" s="2211"/>
      <c r="Y2378" s="2212">
        <f t="shared" si="490"/>
        <v>0</v>
      </c>
      <c r="Z2378" s="1999">
        <f t="shared" si="491"/>
        <v>8.8915599180230552E-4</v>
      </c>
      <c r="AA2378" s="1999">
        <f t="shared" si="492"/>
        <v>5.2502989031136824</v>
      </c>
      <c r="AB2378" s="2085">
        <f t="shared" si="493"/>
        <v>1.6935340410333452E-4</v>
      </c>
      <c r="AC2378" s="1989"/>
      <c r="AD2378" s="2240"/>
    </row>
    <row r="2379" spans="1:30" ht="16" thickBot="1" x14ac:dyDescent="0.25">
      <c r="A2379" s="2500">
        <f>WEEKNUM(C2379,1)</f>
        <v>26</v>
      </c>
      <c r="B2379" s="2501"/>
      <c r="C2379" s="2050">
        <v>45467</v>
      </c>
      <c r="D2379" s="1843"/>
      <c r="E2379" s="2322"/>
      <c r="F2379" s="2110" t="s">
        <v>343</v>
      </c>
      <c r="G2379" s="2052"/>
      <c r="H2379" s="2053">
        <v>5.3579896953240587</v>
      </c>
      <c r="I2379" s="2054">
        <v>0</v>
      </c>
      <c r="J2379" s="2055"/>
      <c r="K2379" s="2056">
        <v>36.125</v>
      </c>
      <c r="L2379" s="2057"/>
      <c r="M2379" s="2055"/>
      <c r="N2379" s="1852" t="s">
        <v>352</v>
      </c>
      <c r="O2379" s="2058"/>
      <c r="P2379" s="1854">
        <v>205</v>
      </c>
      <c r="Q2379" s="1855" t="s">
        <v>14</v>
      </c>
      <c r="R2379" s="2059">
        <v>224.4</v>
      </c>
      <c r="S2379" s="1856" t="s">
        <v>352</v>
      </c>
      <c r="T2379" s="1843">
        <v>34.81512031586503</v>
      </c>
      <c r="U2379" s="1843">
        <v>25.151148634769079</v>
      </c>
      <c r="V2379" s="1843">
        <v>-9.7133133117538861</v>
      </c>
      <c r="W2379" s="2042">
        <v>1.3842357985883964</v>
      </c>
      <c r="X2379" s="2213"/>
      <c r="Y2379" s="2214">
        <f t="shared" si="490"/>
        <v>0</v>
      </c>
      <c r="Z2379" s="1843">
        <f t="shared" si="491"/>
        <v>7.6213370725911902E-4</v>
      </c>
      <c r="AA2379" s="1843">
        <f t="shared" si="492"/>
        <v>5.1252917863728804</v>
      </c>
      <c r="AB2379" s="1856">
        <f t="shared" si="493"/>
        <v>1.487005499443913E-4</v>
      </c>
      <c r="AC2379" s="1989"/>
      <c r="AD2379" s="2240"/>
    </row>
    <row r="2380" spans="1:30" x14ac:dyDescent="0.2">
      <c r="A2380" s="2170" t="s">
        <v>26</v>
      </c>
      <c r="B2380" s="2219">
        <f>SUM(H2379:H2385)</f>
        <v>33.933934737052368</v>
      </c>
      <c r="C2380" s="2060">
        <v>45468</v>
      </c>
      <c r="D2380" s="1989"/>
      <c r="E2380" s="2335"/>
      <c r="F2380" s="2108" t="s">
        <v>343</v>
      </c>
      <c r="G2380" s="2061"/>
      <c r="H2380" s="2062">
        <v>5.3579896953240587</v>
      </c>
      <c r="I2380" s="2063">
        <v>0</v>
      </c>
      <c r="J2380" s="2064"/>
      <c r="K2380" s="2065">
        <v>36.125</v>
      </c>
      <c r="L2380" s="2066"/>
      <c r="M2380" s="2064"/>
      <c r="N2380" s="1919" t="s">
        <v>352</v>
      </c>
      <c r="O2380" s="2067"/>
      <c r="P2380" s="2068">
        <v>205</v>
      </c>
      <c r="Q2380" s="2069" t="s">
        <v>14</v>
      </c>
      <c r="R2380" s="2070">
        <v>224.4</v>
      </c>
      <c r="S2380" s="1991" t="s">
        <v>352</v>
      </c>
      <c r="T2380" s="1989">
        <v>35.002245985027166</v>
      </c>
      <c r="U2380" s="1989">
        <v>25.41243081013172</v>
      </c>
      <c r="V2380" s="1989">
        <v>-9.6639716810959513</v>
      </c>
      <c r="W2380" s="2071">
        <v>1.377367094338416</v>
      </c>
      <c r="X2380" s="1987"/>
      <c r="Y2380" s="1988">
        <f t="shared" si="490"/>
        <v>0</v>
      </c>
      <c r="Z2380" s="1989">
        <f t="shared" si="491"/>
        <v>6.5325746336495911E-4</v>
      </c>
      <c r="AA2380" s="1989">
        <f t="shared" si="492"/>
        <v>5.0032610295544782</v>
      </c>
      <c r="AB2380" s="1991">
        <f t="shared" si="493"/>
        <v>1.3056633653653869E-4</v>
      </c>
      <c r="AC2380" s="1989"/>
      <c r="AD2380" s="2240"/>
    </row>
    <row r="2381" spans="1:30" x14ac:dyDescent="0.2">
      <c r="A2381" s="2173" t="s">
        <v>9</v>
      </c>
      <c r="B2381" s="2220">
        <f>SUM(K2379:K2385)</f>
        <v>228.79166666666669</v>
      </c>
      <c r="C2381" s="2060">
        <v>45469</v>
      </c>
      <c r="D2381" s="1989"/>
      <c r="E2381" s="2335"/>
      <c r="F2381" s="2108"/>
      <c r="G2381" s="2061"/>
      <c r="H2381" s="2062" t="s">
        <v>352</v>
      </c>
      <c r="I2381" s="2063" t="s">
        <v>352</v>
      </c>
      <c r="J2381" s="2064"/>
      <c r="K2381" s="2065" t="s">
        <v>355</v>
      </c>
      <c r="L2381" s="2066"/>
      <c r="M2381" s="2064"/>
      <c r="N2381" s="1919" t="s">
        <v>352</v>
      </c>
      <c r="O2381" s="2067"/>
      <c r="P2381" s="2068" t="s">
        <v>352</v>
      </c>
      <c r="Q2381" s="2069" t="s">
        <v>14</v>
      </c>
      <c r="R2381" s="2070" t="s">
        <v>352</v>
      </c>
      <c r="S2381" s="1991" t="s">
        <v>352</v>
      </c>
      <c r="T2381" s="1989">
        <v>30.001925130023285</v>
      </c>
      <c r="U2381" s="1989">
        <v>24.807372933700012</v>
      </c>
      <c r="V2381" s="1989">
        <v>-9.5898151748954454</v>
      </c>
      <c r="W2381" s="2071">
        <v>1.2093954974678773</v>
      </c>
      <c r="X2381" s="1987"/>
      <c r="Y2381" s="1988" t="str">
        <f t="shared" si="490"/>
        <v/>
      </c>
      <c r="Z2381" s="1989">
        <f t="shared" si="491"/>
        <v>5.5993496859853633E-4</v>
      </c>
      <c r="AA2381" s="1989">
        <f t="shared" si="492"/>
        <v>4.8841357669460379</v>
      </c>
      <c r="AB2381" s="1991">
        <f t="shared" si="493"/>
        <v>1.1464361256866813E-4</v>
      </c>
      <c r="AC2381" s="1989"/>
      <c r="AD2381" s="2240"/>
    </row>
    <row r="2382" spans="1:30" x14ac:dyDescent="0.2">
      <c r="A2382" s="2173" t="s">
        <v>27</v>
      </c>
      <c r="B2382" s="2221">
        <f>AVERAGE(W2379:W2385)</f>
        <v>1.2868717139226342</v>
      </c>
      <c r="C2382" s="2060">
        <v>45470</v>
      </c>
      <c r="D2382" s="1989"/>
      <c r="E2382" s="2335"/>
      <c r="F2382" s="2108" t="s">
        <v>345</v>
      </c>
      <c r="G2382" s="2061"/>
      <c r="H2382" s="2062">
        <v>7.1439862604320776</v>
      </c>
      <c r="I2382" s="2063">
        <v>0</v>
      </c>
      <c r="J2382" s="2064"/>
      <c r="K2382" s="2065">
        <v>48.166666666666671</v>
      </c>
      <c r="L2382" s="2066"/>
      <c r="M2382" s="2064"/>
      <c r="N2382" s="1919" t="s">
        <v>352</v>
      </c>
      <c r="O2382" s="2067"/>
      <c r="P2382" s="2068">
        <v>205</v>
      </c>
      <c r="Q2382" s="2069" t="s">
        <v>14</v>
      </c>
      <c r="R2382" s="2070">
        <v>224.4</v>
      </c>
      <c r="S2382" s="1991" t="s">
        <v>352</v>
      </c>
      <c r="T2382" s="1989">
        <v>32.596888206686629</v>
      </c>
      <c r="U2382" s="1989">
        <v>25.363546594008742</v>
      </c>
      <c r="V2382" s="1989">
        <v>-5.1945521963232721</v>
      </c>
      <c r="W2382" s="2071">
        <v>1.2851865209728404</v>
      </c>
      <c r="X2382" s="1987"/>
      <c r="Y2382" s="1988">
        <f t="shared" si="490"/>
        <v>0</v>
      </c>
      <c r="Z2382" s="1989">
        <f t="shared" si="491"/>
        <v>4.799442587987454E-4</v>
      </c>
      <c r="AA2382" s="1989">
        <f t="shared" si="492"/>
        <v>4.7678468201139896</v>
      </c>
      <c r="AB2382" s="1991">
        <f t="shared" si="493"/>
        <v>1.0066268420663542E-4</v>
      </c>
      <c r="AC2382" s="1989"/>
      <c r="AD2382" s="2240"/>
    </row>
    <row r="2383" spans="1:30" x14ac:dyDescent="0.2">
      <c r="A2383" s="2173" t="s">
        <v>336</v>
      </c>
      <c r="B2383" s="2222" t="str">
        <f>IFERROR(AVERAGE(N2379:N2385),"")</f>
        <v/>
      </c>
      <c r="C2383" s="2060">
        <v>45471</v>
      </c>
      <c r="D2383" s="1989"/>
      <c r="E2383" s="2335"/>
      <c r="F2383" s="2108" t="s">
        <v>343</v>
      </c>
      <c r="G2383" s="2061"/>
      <c r="H2383" s="2062">
        <v>5.3579896953240587</v>
      </c>
      <c r="I2383" s="2063">
        <v>0</v>
      </c>
      <c r="J2383" s="2064"/>
      <c r="K2383" s="2065">
        <v>36.125</v>
      </c>
      <c r="L2383" s="2066"/>
      <c r="M2383" s="2064"/>
      <c r="N2383" s="1919" t="s">
        <v>352</v>
      </c>
      <c r="O2383" s="2067"/>
      <c r="P2383" s="2068">
        <v>205</v>
      </c>
      <c r="Q2383" s="2069" t="s">
        <v>14</v>
      </c>
      <c r="R2383" s="2070">
        <v>224.4</v>
      </c>
      <c r="S2383" s="1991" t="s">
        <v>352</v>
      </c>
      <c r="T2383" s="1989">
        <v>33.100904177159968</v>
      </c>
      <c r="U2383" s="1989">
        <v>25.61977167510377</v>
      </c>
      <c r="V2383" s="1989">
        <v>-7.2333416126778864</v>
      </c>
      <c r="W2383" s="2071">
        <v>1.2920062128940069</v>
      </c>
      <c r="X2383" s="1987"/>
      <c r="Y2383" s="1988">
        <f t="shared" si="490"/>
        <v>0</v>
      </c>
      <c r="Z2383" s="1989">
        <f t="shared" si="491"/>
        <v>4.1138079325606748E-4</v>
      </c>
      <c r="AA2383" s="1989">
        <f t="shared" si="492"/>
        <v>4.6543266577303228</v>
      </c>
      <c r="AB2383" s="1991">
        <f t="shared" si="493"/>
        <v>8.8386747108265245E-5</v>
      </c>
      <c r="AC2383" s="1989"/>
      <c r="AD2383" s="2240"/>
    </row>
    <row r="2384" spans="1:30" x14ac:dyDescent="0.2">
      <c r="A2384" s="2173" t="s">
        <v>337</v>
      </c>
      <c r="B2384" s="2221" t="str">
        <f>IFERROR(AVERAGE(S2379:S2385),"")</f>
        <v/>
      </c>
      <c r="C2384" s="2060">
        <v>45472</v>
      </c>
      <c r="D2384" s="1989"/>
      <c r="E2384" s="2335"/>
      <c r="F2384" s="2108"/>
      <c r="G2384" s="2061"/>
      <c r="H2384" s="2062" t="s">
        <v>352</v>
      </c>
      <c r="I2384" s="2063" t="s">
        <v>352</v>
      </c>
      <c r="J2384" s="2064"/>
      <c r="K2384" s="2065" t="s">
        <v>355</v>
      </c>
      <c r="L2384" s="2066"/>
      <c r="M2384" s="2064"/>
      <c r="N2384" s="1919" t="s">
        <v>352</v>
      </c>
      <c r="O2384" s="2067"/>
      <c r="P2384" s="2068" t="s">
        <v>352</v>
      </c>
      <c r="Q2384" s="2069" t="s">
        <v>14</v>
      </c>
      <c r="R2384" s="2070" t="s">
        <v>352</v>
      </c>
      <c r="S2384" s="1991" t="s">
        <v>352</v>
      </c>
      <c r="T2384" s="1989">
        <v>28.372203580422831</v>
      </c>
      <c r="U2384" s="1989">
        <v>25.009777111410823</v>
      </c>
      <c r="V2384" s="1989">
        <v>-7.4811325020561981</v>
      </c>
      <c r="W2384" s="2071">
        <v>1.1344444796142499</v>
      </c>
      <c r="X2384" s="1987"/>
      <c r="Y2384" s="1988" t="str">
        <f t="shared" si="490"/>
        <v/>
      </c>
      <c r="Z2384" s="1989">
        <f t="shared" si="491"/>
        <v>3.5261210850520068E-4</v>
      </c>
      <c r="AA2384" s="1989">
        <f t="shared" si="492"/>
        <v>4.5435093563557913</v>
      </c>
      <c r="AB2384" s="1991">
        <f t="shared" si="493"/>
        <v>7.7607875509696307E-5</v>
      </c>
      <c r="AC2384" s="1989"/>
      <c r="AD2384" s="2240"/>
    </row>
    <row r="2385" spans="1:30" ht="16" thickBot="1" x14ac:dyDescent="0.25">
      <c r="A2385" s="2177" t="s">
        <v>11</v>
      </c>
      <c r="B2385" s="2178">
        <f>IFERROR(SUM(M2379:M2385),"")</f>
        <v>0</v>
      </c>
      <c r="C2385" s="2160">
        <v>45473</v>
      </c>
      <c r="D2385" s="1734"/>
      <c r="E2385" s="2317"/>
      <c r="F2385" s="2111" t="s">
        <v>283</v>
      </c>
      <c r="G2385" s="2161"/>
      <c r="H2385" s="2162">
        <v>10.715979390648117</v>
      </c>
      <c r="I2385" s="2163">
        <v>0</v>
      </c>
      <c r="J2385" s="1024"/>
      <c r="K2385" s="2164">
        <v>72.25</v>
      </c>
      <c r="L2385" s="1028"/>
      <c r="M2385" s="1024"/>
      <c r="N2385" s="2165" t="s">
        <v>352</v>
      </c>
      <c r="O2385" s="2166"/>
      <c r="P2385" s="2167">
        <v>205</v>
      </c>
      <c r="Q2385" s="2168" t="s">
        <v>14</v>
      </c>
      <c r="R2385" s="2169">
        <v>224.4</v>
      </c>
      <c r="S2385" s="5" t="s">
        <v>352</v>
      </c>
      <c r="T2385" s="1734">
        <v>34.640460211790995</v>
      </c>
      <c r="U2385" s="1734">
        <v>26.134544323043897</v>
      </c>
      <c r="V2385" s="1734">
        <v>-3.3624264690120071</v>
      </c>
      <c r="W2385" s="2049">
        <v>1.3254663935826532</v>
      </c>
      <c r="X2385" s="2215"/>
      <c r="Y2385" s="2216">
        <f t="shared" si="490"/>
        <v>0</v>
      </c>
      <c r="Z2385" s="1922">
        <f t="shared" si="491"/>
        <v>3.0223895014731486E-4</v>
      </c>
      <c r="AA2385" s="1922">
        <f t="shared" si="492"/>
        <v>4.4353305621568442</v>
      </c>
      <c r="AB2385" s="1932">
        <f t="shared" si="493"/>
        <v>6.8143500447538215E-5</v>
      </c>
      <c r="AC2385" s="1989"/>
      <c r="AD2385" s="2240"/>
    </row>
    <row r="2386" spans="1:30" ht="16" thickBot="1" x14ac:dyDescent="0.25">
      <c r="A2386" s="2500">
        <f>WEEKNUM(C2386,1)</f>
        <v>27</v>
      </c>
      <c r="B2386" s="2501"/>
      <c r="C2386" s="2050">
        <v>45474</v>
      </c>
      <c r="D2386" s="1843"/>
      <c r="E2386" s="2322"/>
      <c r="F2386" s="2110" t="s">
        <v>343</v>
      </c>
      <c r="G2386" s="2052"/>
      <c r="H2386" s="2053">
        <v>5.3579896953240587</v>
      </c>
      <c r="I2386" s="2054">
        <v>0</v>
      </c>
      <c r="J2386" s="2055"/>
      <c r="K2386" s="2056">
        <v>36.125</v>
      </c>
      <c r="L2386" s="2057"/>
      <c r="M2386" s="2055"/>
      <c r="N2386" s="1852" t="s">
        <v>352</v>
      </c>
      <c r="O2386" s="2058"/>
      <c r="P2386" s="1854">
        <v>205</v>
      </c>
      <c r="Q2386" s="1855" t="s">
        <v>14</v>
      </c>
      <c r="R2386" s="2059">
        <v>224.4</v>
      </c>
      <c r="S2386" s="1856" t="s">
        <v>352</v>
      </c>
      <c r="T2386" s="1843">
        <v>34.85253732439228</v>
      </c>
      <c r="U2386" s="1843">
        <v>26.372412315352378</v>
      </c>
      <c r="V2386" s="1843">
        <v>-8.5059158887470971</v>
      </c>
      <c r="W2386" s="2042">
        <v>1.3215528753167303</v>
      </c>
      <c r="X2386" s="2217"/>
      <c r="Y2386" s="2218">
        <f t="shared" si="490"/>
        <v>0</v>
      </c>
      <c r="Z2386" s="60">
        <f t="shared" si="491"/>
        <v>2.5906195726912702E-4</v>
      </c>
      <c r="AA2386" s="60">
        <f t="shared" si="492"/>
        <v>4.329727453534062</v>
      </c>
      <c r="AB2386" s="2012">
        <f t="shared" si="493"/>
        <v>5.9833317466131123E-5</v>
      </c>
      <c r="AC2386" s="1989"/>
      <c r="AD2386" s="2240"/>
    </row>
    <row r="2387" spans="1:30" x14ac:dyDescent="0.2">
      <c r="A2387" s="2170" t="s">
        <v>26</v>
      </c>
      <c r="B2387" s="2219">
        <f>SUM(H2386:H2392)</f>
        <v>33.933934737052368</v>
      </c>
      <c r="C2387" s="2060">
        <v>45475</v>
      </c>
      <c r="D2387" s="1989"/>
      <c r="E2387" s="2335"/>
      <c r="F2387" s="2108" t="s">
        <v>343</v>
      </c>
      <c r="G2387" s="2061"/>
      <c r="H2387" s="2062">
        <v>5.3579896953240587</v>
      </c>
      <c r="I2387" s="2063">
        <v>0</v>
      </c>
      <c r="J2387" s="2064"/>
      <c r="K2387" s="2065">
        <v>36.125</v>
      </c>
      <c r="L2387" s="2066"/>
      <c r="M2387" s="2064"/>
      <c r="N2387" s="1919" t="s">
        <v>352</v>
      </c>
      <c r="O2387" s="2067"/>
      <c r="P2387" s="2068">
        <v>205</v>
      </c>
      <c r="Q2387" s="2069" t="s">
        <v>14</v>
      </c>
      <c r="R2387" s="2070">
        <v>224.4</v>
      </c>
      <c r="S2387" s="1991" t="s">
        <v>352</v>
      </c>
      <c r="T2387" s="1989">
        <v>35.034317706621955</v>
      </c>
      <c r="U2387" s="1989">
        <v>26.604616784034462</v>
      </c>
      <c r="V2387" s="1989">
        <v>-8.4801250090399023</v>
      </c>
      <c r="W2387" s="2071">
        <v>1.3168510560034148</v>
      </c>
      <c r="X2387" s="1987"/>
      <c r="Y2387" s="1988">
        <f t="shared" si="490"/>
        <v>0</v>
      </c>
      <c r="Z2387" s="1989">
        <f t="shared" si="491"/>
        <v>2.2205310623068031E-4</v>
      </c>
      <c r="AA2387" s="1989">
        <f t="shared" si="492"/>
        <v>4.2266387046403935</v>
      </c>
      <c r="AB2387" s="1991">
        <f t="shared" si="493"/>
        <v>5.2536571433676114E-5</v>
      </c>
      <c r="AC2387" s="1989"/>
      <c r="AD2387" s="2240"/>
    </row>
    <row r="2388" spans="1:30" x14ac:dyDescent="0.2">
      <c r="A2388" s="2173" t="s">
        <v>9</v>
      </c>
      <c r="B2388" s="2220">
        <f>SUM(K2386:K2392)</f>
        <v>228.79166666666669</v>
      </c>
      <c r="C2388" s="2060">
        <v>45476</v>
      </c>
      <c r="D2388" s="1989"/>
      <c r="E2388" s="2335"/>
      <c r="F2388" s="2108"/>
      <c r="G2388" s="2061"/>
      <c r="H2388" s="2062" t="s">
        <v>352</v>
      </c>
      <c r="I2388" s="2063" t="s">
        <v>352</v>
      </c>
      <c r="J2388" s="2064"/>
      <c r="K2388" s="2065" t="s">
        <v>355</v>
      </c>
      <c r="L2388" s="2066"/>
      <c r="M2388" s="2064"/>
      <c r="N2388" s="1919" t="s">
        <v>352</v>
      </c>
      <c r="O2388" s="2067"/>
      <c r="P2388" s="2068" t="s">
        <v>352</v>
      </c>
      <c r="Q2388" s="2069" t="s">
        <v>14</v>
      </c>
      <c r="R2388" s="2070" t="s">
        <v>352</v>
      </c>
      <c r="S2388" s="1991" t="s">
        <v>352</v>
      </c>
      <c r="T2388" s="1989">
        <v>30.029415177104532</v>
      </c>
      <c r="U2388" s="1989">
        <v>25.971173527271738</v>
      </c>
      <c r="V2388" s="1989">
        <v>-8.429700922587493</v>
      </c>
      <c r="W2388" s="2071">
        <v>1.1562594638078763</v>
      </c>
      <c r="X2388" s="1987"/>
      <c r="Y2388" s="1988" t="str">
        <f t="shared" si="490"/>
        <v/>
      </c>
      <c r="Z2388" s="1989">
        <f t="shared" si="491"/>
        <v>1.9033123391201169E-4</v>
      </c>
      <c r="AA2388" s="1989">
        <f t="shared" si="492"/>
        <v>4.1260044497680033</v>
      </c>
      <c r="AB2388" s="1991">
        <f t="shared" si="493"/>
        <v>4.6129672478349758E-5</v>
      </c>
      <c r="AC2388" s="1989"/>
      <c r="AD2388" s="2240"/>
    </row>
    <row r="2389" spans="1:30" x14ac:dyDescent="0.2">
      <c r="A2389" s="2173" t="s">
        <v>27</v>
      </c>
      <c r="B2389" s="2221">
        <f>AVERAGE(W2386:W2392)</f>
        <v>1.232475139946434</v>
      </c>
      <c r="C2389" s="2060">
        <v>45477</v>
      </c>
      <c r="D2389" s="1989"/>
      <c r="E2389" s="2335"/>
      <c r="F2389" s="2108" t="s">
        <v>345</v>
      </c>
      <c r="G2389" s="2061"/>
      <c r="H2389" s="2062">
        <v>7.1439862604320776</v>
      </c>
      <c r="I2389" s="2063">
        <v>0</v>
      </c>
      <c r="J2389" s="2064"/>
      <c r="K2389" s="2065">
        <v>48.166666666666671</v>
      </c>
      <c r="L2389" s="2066"/>
      <c r="M2389" s="2064"/>
      <c r="N2389" s="1919" t="s">
        <v>352</v>
      </c>
      <c r="O2389" s="2067"/>
      <c r="P2389" s="2068">
        <v>205</v>
      </c>
      <c r="Q2389" s="2069" t="s">
        <v>14</v>
      </c>
      <c r="R2389" s="2070">
        <v>224.4</v>
      </c>
      <c r="S2389" s="1991" t="s">
        <v>352</v>
      </c>
      <c r="T2389" s="1989">
        <v>32.620451104184838</v>
      </c>
      <c r="U2389" s="1989">
        <v>26.499637649638284</v>
      </c>
      <c r="V2389" s="1989">
        <v>-4.0582416498327945</v>
      </c>
      <c r="W2389" s="2071">
        <v>1.2309772509146026</v>
      </c>
      <c r="X2389" s="1987"/>
      <c r="Y2389" s="1988">
        <f t="shared" si="490"/>
        <v>0</v>
      </c>
      <c r="Z2389" s="1989">
        <f t="shared" si="491"/>
        <v>1.6314105763886715E-4</v>
      </c>
      <c r="AA2389" s="1989">
        <f t="shared" si="492"/>
        <v>4.0277662485830508</v>
      </c>
      <c r="AB2389" s="1991">
        <f t="shared" si="493"/>
        <v>4.0504102663916855E-5</v>
      </c>
      <c r="AC2389" s="1989"/>
      <c r="AD2389" s="2240"/>
    </row>
    <row r="2390" spans="1:30" x14ac:dyDescent="0.2">
      <c r="A2390" s="2173" t="s">
        <v>336</v>
      </c>
      <c r="B2390" s="2222" t="str">
        <f>IFERROR(AVERAGE(N2386:N2392),"")</f>
        <v/>
      </c>
      <c r="C2390" s="2060">
        <v>45478</v>
      </c>
      <c r="D2390" s="1989"/>
      <c r="E2390" s="2335"/>
      <c r="F2390" s="2108" t="s">
        <v>343</v>
      </c>
      <c r="G2390" s="2061"/>
      <c r="H2390" s="2062">
        <v>5.3579896953240587</v>
      </c>
      <c r="I2390" s="2063">
        <v>0</v>
      </c>
      <c r="J2390" s="2064"/>
      <c r="K2390" s="2065">
        <v>36.125</v>
      </c>
      <c r="L2390" s="2066"/>
      <c r="M2390" s="2064"/>
      <c r="N2390" s="1919" t="s">
        <v>352</v>
      </c>
      <c r="O2390" s="2067"/>
      <c r="P2390" s="2068">
        <v>205</v>
      </c>
      <c r="Q2390" s="2069" t="s">
        <v>14</v>
      </c>
      <c r="R2390" s="2070">
        <v>224.4</v>
      </c>
      <c r="S2390" s="1991" t="s">
        <v>352</v>
      </c>
      <c r="T2390" s="1989">
        <v>33.121100946444145</v>
      </c>
      <c r="U2390" s="1989">
        <v>26.728812943694514</v>
      </c>
      <c r="V2390" s="1989">
        <v>-6.1208134545465533</v>
      </c>
      <c r="W2390" s="2071">
        <v>1.2391534564671944</v>
      </c>
      <c r="X2390" s="1987"/>
      <c r="Y2390" s="1988">
        <f t="shared" si="490"/>
        <v>0</v>
      </c>
      <c r="Z2390" s="1989">
        <f t="shared" si="491"/>
        <v>1.3983519226188612E-4</v>
      </c>
      <c r="AA2390" s="1989">
        <f t="shared" si="492"/>
        <v>3.9318670521882164</v>
      </c>
      <c r="AB2390" s="1991">
        <f t="shared" si="493"/>
        <v>3.5564577948805039E-5</v>
      </c>
      <c r="AC2390" s="1989"/>
      <c r="AD2390" s="2240"/>
    </row>
    <row r="2391" spans="1:30" x14ac:dyDescent="0.2">
      <c r="A2391" s="2173" t="s">
        <v>337</v>
      </c>
      <c r="B2391" s="2221" t="str">
        <f>IFERROR(AVERAGE(S2386:S2392),"")</f>
        <v/>
      </c>
      <c r="C2391" s="2060">
        <v>45479</v>
      </c>
      <c r="D2391" s="1989"/>
      <c r="E2391" s="2335"/>
      <c r="F2391" s="2108"/>
      <c r="G2391" s="2061"/>
      <c r="H2391" s="2062" t="s">
        <v>352</v>
      </c>
      <c r="I2391" s="2063" t="s">
        <v>352</v>
      </c>
      <c r="J2391" s="2064"/>
      <c r="K2391" s="2065" t="s">
        <v>355</v>
      </c>
      <c r="L2391" s="2066"/>
      <c r="M2391" s="2064"/>
      <c r="N2391" s="1919" t="s">
        <v>352</v>
      </c>
      <c r="O2391" s="2067"/>
      <c r="P2391" s="2068" t="s">
        <v>352</v>
      </c>
      <c r="Q2391" s="2069" t="s">
        <v>14</v>
      </c>
      <c r="R2391" s="2070" t="s">
        <v>352</v>
      </c>
      <c r="S2391" s="1991" t="s">
        <v>352</v>
      </c>
      <c r="T2391" s="1989">
        <v>28.389515096952124</v>
      </c>
      <c r="U2391" s="1989">
        <v>26.092412635511312</v>
      </c>
      <c r="V2391" s="1989">
        <v>-6.3922880027496305</v>
      </c>
      <c r="W2391" s="2071">
        <v>1.0880371812882683</v>
      </c>
      <c r="X2391" s="1987"/>
      <c r="Y2391" s="1988" t="str">
        <f t="shared" si="490"/>
        <v/>
      </c>
      <c r="Z2391" s="1989">
        <f t="shared" si="491"/>
        <v>1.1985873622447382E-4</v>
      </c>
      <c r="AA2391" s="1989">
        <f t="shared" si="492"/>
        <v>3.8382511699932591</v>
      </c>
      <c r="AB2391" s="1991">
        <f t="shared" si="493"/>
        <v>3.1227434296511742E-5</v>
      </c>
      <c r="AC2391" s="1989"/>
      <c r="AD2391" s="2240"/>
    </row>
    <row r="2392" spans="1:30" ht="16" thickBot="1" x14ac:dyDescent="0.25">
      <c r="A2392" s="2177" t="s">
        <v>11</v>
      </c>
      <c r="B2392" s="2178">
        <f>IFERROR(SUM(M2386:M2392),"")</f>
        <v>0</v>
      </c>
      <c r="C2392" s="2160">
        <v>45480</v>
      </c>
      <c r="D2392" s="1734"/>
      <c r="E2392" s="2317"/>
      <c r="F2392" s="2111" t="s">
        <v>283</v>
      </c>
      <c r="G2392" s="2161"/>
      <c r="H2392" s="2162">
        <v>10.715979390648117</v>
      </c>
      <c r="I2392" s="2163">
        <v>0</v>
      </c>
      <c r="J2392" s="1024"/>
      <c r="K2392" s="2164">
        <v>72.25</v>
      </c>
      <c r="L2392" s="1028"/>
      <c r="M2392" s="1024"/>
      <c r="N2392" s="2165" t="s">
        <v>352</v>
      </c>
      <c r="O2392" s="2166"/>
      <c r="P2392" s="2167">
        <v>205</v>
      </c>
      <c r="Q2392" s="2168" t="s">
        <v>14</v>
      </c>
      <c r="R2392" s="2169">
        <v>224.4</v>
      </c>
      <c r="S2392" s="5" t="s">
        <v>352</v>
      </c>
      <c r="T2392" s="1734">
        <v>34.655298654530391</v>
      </c>
      <c r="U2392" s="1734">
        <v>27.191402810856282</v>
      </c>
      <c r="V2392" s="1734">
        <v>-2.2971024614408115</v>
      </c>
      <c r="W2392" s="2049">
        <v>1.2744946958269514</v>
      </c>
      <c r="X2392" s="2211"/>
      <c r="Y2392" s="2212">
        <f t="shared" ref="Y2392:Y2455" si="494">IFERROR(X2392/K2392,"")</f>
        <v>0</v>
      </c>
      <c r="Z2392" s="1999">
        <f t="shared" si="491"/>
        <v>1.0273605962097756E-4</v>
      </c>
      <c r="AA2392" s="1999">
        <f t="shared" si="492"/>
        <v>3.7468642373743721</v>
      </c>
      <c r="AB2392" s="2085">
        <f t="shared" si="493"/>
        <v>2.7419210601815189E-5</v>
      </c>
      <c r="AC2392" s="1989"/>
      <c r="AD2392" s="2240"/>
    </row>
    <row r="2393" spans="1:30" ht="16" thickBot="1" x14ac:dyDescent="0.25">
      <c r="A2393" s="2500">
        <f>WEEKNUM(C2393,1)</f>
        <v>28</v>
      </c>
      <c r="B2393" s="2501"/>
      <c r="C2393" s="2050">
        <v>45481</v>
      </c>
      <c r="D2393" s="1843"/>
      <c r="E2393" s="2322"/>
      <c r="F2393" s="2110" t="s">
        <v>343</v>
      </c>
      <c r="G2393" s="2052"/>
      <c r="H2393" s="2053">
        <v>5.3579896953240587</v>
      </c>
      <c r="I2393" s="2054">
        <v>0</v>
      </c>
      <c r="J2393" s="2055"/>
      <c r="K2393" s="2056">
        <v>36.125</v>
      </c>
      <c r="L2393" s="2057"/>
      <c r="M2393" s="2055"/>
      <c r="N2393" s="1852" t="s">
        <v>352</v>
      </c>
      <c r="O2393" s="2058"/>
      <c r="P2393" s="1854">
        <v>205</v>
      </c>
      <c r="Q2393" s="1855" t="s">
        <v>14</v>
      </c>
      <c r="R2393" s="2059">
        <v>224.4</v>
      </c>
      <c r="S2393" s="1856" t="s">
        <v>352</v>
      </c>
      <c r="T2393" s="1843">
        <v>34.865255989597479</v>
      </c>
      <c r="U2393" s="1843">
        <v>27.404107505835896</v>
      </c>
      <c r="V2393" s="1843">
        <v>-7.4638958436741092</v>
      </c>
      <c r="W2393" s="2042">
        <v>1.2722638743908254</v>
      </c>
      <c r="X2393" s="2213"/>
      <c r="Y2393" s="2214">
        <f t="shared" si="494"/>
        <v>0</v>
      </c>
      <c r="Z2393" s="1843">
        <f t="shared" si="491"/>
        <v>8.8059479675123628E-5</v>
      </c>
      <c r="AA2393" s="1843">
        <f t="shared" si="492"/>
        <v>3.6576531841035536</v>
      </c>
      <c r="AB2393" s="1856">
        <f t="shared" si="493"/>
        <v>2.4075404430862117E-5</v>
      </c>
      <c r="AC2393" s="1989"/>
      <c r="AD2393" s="2240"/>
    </row>
    <row r="2394" spans="1:30" x14ac:dyDescent="0.2">
      <c r="A2394" s="2170" t="s">
        <v>26</v>
      </c>
      <c r="B2394" s="2219">
        <f>SUM(H2393:H2399)</f>
        <v>33.933934737052368</v>
      </c>
      <c r="C2394" s="2060">
        <v>45482</v>
      </c>
      <c r="D2394" s="1989"/>
      <c r="E2394" s="2335"/>
      <c r="F2394" s="2108" t="s">
        <v>343</v>
      </c>
      <c r="G2394" s="2061"/>
      <c r="H2394" s="2062">
        <v>5.3579896953240587</v>
      </c>
      <c r="I2394" s="2063">
        <v>0</v>
      </c>
      <c r="J2394" s="2064"/>
      <c r="K2394" s="2065">
        <v>36.125</v>
      </c>
      <c r="L2394" s="2066"/>
      <c r="M2394" s="2064"/>
      <c r="N2394" s="1919" t="s">
        <v>352</v>
      </c>
      <c r="O2394" s="2067"/>
      <c r="P2394" s="2068">
        <v>205</v>
      </c>
      <c r="Q2394" s="2069" t="s">
        <v>14</v>
      </c>
      <c r="R2394" s="2070">
        <v>224.4</v>
      </c>
      <c r="S2394" s="1991" t="s">
        <v>352</v>
      </c>
      <c r="T2394" s="1989">
        <v>35.045219419654984</v>
      </c>
      <c r="U2394" s="1989">
        <v>27.611747803315993</v>
      </c>
      <c r="V2394" s="1989">
        <v>-7.4611484837615833</v>
      </c>
      <c r="W2394" s="2071">
        <v>1.2692140921063417</v>
      </c>
      <c r="X2394" s="1987"/>
      <c r="Y2394" s="1988">
        <f t="shared" si="494"/>
        <v>0</v>
      </c>
      <c r="Z2394" s="1989">
        <f t="shared" si="491"/>
        <v>7.5479554007248822E-5</v>
      </c>
      <c r="AA2394" s="1989">
        <f t="shared" si="492"/>
        <v>3.5705662035296593</v>
      </c>
      <c r="AB2394" s="1991">
        <f t="shared" si="493"/>
        <v>2.1139379500269177E-5</v>
      </c>
      <c r="AC2394" s="1989"/>
      <c r="AD2394" s="2240"/>
    </row>
    <row r="2395" spans="1:30" x14ac:dyDescent="0.2">
      <c r="A2395" s="2173" t="s">
        <v>9</v>
      </c>
      <c r="B2395" s="2220">
        <f>SUM(K2393:K2399)</f>
        <v>228.79166666666669</v>
      </c>
      <c r="C2395" s="2060">
        <v>45483</v>
      </c>
      <c r="D2395" s="1989"/>
      <c r="E2395" s="2335"/>
      <c r="F2395" s="2108"/>
      <c r="G2395" s="2061"/>
      <c r="H2395" s="2062" t="s">
        <v>352</v>
      </c>
      <c r="I2395" s="2063" t="s">
        <v>352</v>
      </c>
      <c r="J2395" s="2064"/>
      <c r="K2395" s="2065" t="s">
        <v>355</v>
      </c>
      <c r="L2395" s="2066"/>
      <c r="M2395" s="2064"/>
      <c r="N2395" s="1919" t="s">
        <v>352</v>
      </c>
      <c r="O2395" s="2067"/>
      <c r="P2395" s="2068" t="s">
        <v>352</v>
      </c>
      <c r="Q2395" s="2069" t="s">
        <v>14</v>
      </c>
      <c r="R2395" s="2070" t="s">
        <v>352</v>
      </c>
      <c r="S2395" s="1991" t="s">
        <v>352</v>
      </c>
      <c r="T2395" s="1989">
        <v>30.038759502561415</v>
      </c>
      <c r="U2395" s="1989">
        <v>26.954325236570373</v>
      </c>
      <c r="V2395" s="1989">
        <v>-7.4334716163389913</v>
      </c>
      <c r="W2395" s="2071">
        <v>1.11443188575191</v>
      </c>
      <c r="X2395" s="1987"/>
      <c r="Y2395" s="1988" t="str">
        <f t="shared" si="494"/>
        <v/>
      </c>
      <c r="Z2395" s="1989">
        <f t="shared" si="491"/>
        <v>6.4696760577641848E-5</v>
      </c>
      <c r="AA2395" s="1989">
        <f t="shared" si="492"/>
        <v>3.4855527224932388</v>
      </c>
      <c r="AB2395" s="1991">
        <f t="shared" si="493"/>
        <v>1.8561406390480252E-5</v>
      </c>
      <c r="AC2395" s="1989"/>
      <c r="AD2395" s="2240"/>
    </row>
    <row r="2396" spans="1:30" x14ac:dyDescent="0.2">
      <c r="A2396" s="2173" t="s">
        <v>27</v>
      </c>
      <c r="B2396" s="2221">
        <f>AVERAGE(W2393:W2399)</f>
        <v>1.1895941296707775</v>
      </c>
      <c r="C2396" s="2060">
        <v>45484</v>
      </c>
      <c r="D2396" s="1989"/>
      <c r="E2396" s="2335"/>
      <c r="F2396" s="2108" t="s">
        <v>345</v>
      </c>
      <c r="G2396" s="2061"/>
      <c r="H2396" s="2062">
        <v>7.1439862604320776</v>
      </c>
      <c r="I2396" s="2063">
        <v>0</v>
      </c>
      <c r="J2396" s="2064"/>
      <c r="K2396" s="2065">
        <v>48.166666666666671</v>
      </c>
      <c r="L2396" s="2066"/>
      <c r="M2396" s="2064"/>
      <c r="N2396" s="1919" t="s">
        <v>352</v>
      </c>
      <c r="O2396" s="2067"/>
      <c r="P2396" s="2068">
        <v>205</v>
      </c>
      <c r="Q2396" s="2069" t="s">
        <v>14</v>
      </c>
      <c r="R2396" s="2070">
        <v>224.4</v>
      </c>
      <c r="S2396" s="1991" t="s">
        <v>352</v>
      </c>
      <c r="T2396" s="1989">
        <v>32.628460526005021</v>
      </c>
      <c r="U2396" s="1989">
        <v>27.459380984905998</v>
      </c>
      <c r="V2396" s="1989">
        <v>-3.0844342659910424</v>
      </c>
      <c r="W2396" s="2071">
        <v>1.1882445763777554</v>
      </c>
      <c r="X2396" s="1987"/>
      <c r="Y2396" s="1988">
        <f t="shared" si="494"/>
        <v>0</v>
      </c>
      <c r="Z2396" s="1989">
        <f t="shared" si="491"/>
        <v>5.5454366209407296E-5</v>
      </c>
      <c r="AA2396" s="1989">
        <f t="shared" si="492"/>
        <v>3.4025633719576853</v>
      </c>
      <c r="AB2396" s="1991">
        <f t="shared" si="493"/>
        <v>1.6297820245299735E-5</v>
      </c>
      <c r="AC2396" s="1989"/>
      <c r="AD2396" s="2240"/>
    </row>
    <row r="2397" spans="1:30" x14ac:dyDescent="0.2">
      <c r="A2397" s="2173" t="s">
        <v>336</v>
      </c>
      <c r="B2397" s="2222" t="str">
        <f>IFERROR(AVERAGE(N2393:N2399),"")</f>
        <v/>
      </c>
      <c r="C2397" s="2060">
        <v>45485</v>
      </c>
      <c r="D2397" s="1989"/>
      <c r="E2397" s="2335"/>
      <c r="F2397" s="2108" t="s">
        <v>343</v>
      </c>
      <c r="G2397" s="2061"/>
      <c r="H2397" s="2062">
        <v>5.3579896953240587</v>
      </c>
      <c r="I2397" s="2063">
        <v>0</v>
      </c>
      <c r="J2397" s="2064"/>
      <c r="K2397" s="2065">
        <v>36.125</v>
      </c>
      <c r="L2397" s="2066"/>
      <c r="M2397" s="2064"/>
      <c r="N2397" s="1919" t="s">
        <v>352</v>
      </c>
      <c r="O2397" s="2067"/>
      <c r="P2397" s="2068">
        <v>205</v>
      </c>
      <c r="Q2397" s="2069" t="s">
        <v>14</v>
      </c>
      <c r="R2397" s="2070">
        <v>224.4</v>
      </c>
      <c r="S2397" s="1991" t="s">
        <v>352</v>
      </c>
      <c r="T2397" s="1989">
        <v>33.127966165147164</v>
      </c>
      <c r="U2397" s="1989">
        <v>27.665705247170141</v>
      </c>
      <c r="V2397" s="1989">
        <v>-5.1690795410990233</v>
      </c>
      <c r="W2397" s="2071">
        <v>1.1974379785071896</v>
      </c>
      <c r="X2397" s="1987"/>
      <c r="Y2397" s="1988">
        <f t="shared" si="494"/>
        <v>0</v>
      </c>
      <c r="Z2397" s="1989">
        <f t="shared" si="491"/>
        <v>4.7532313893777681E-5</v>
      </c>
      <c r="AA2397" s="1989">
        <f t="shared" si="492"/>
        <v>3.3215499583396451</v>
      </c>
      <c r="AB2397" s="1991">
        <f t="shared" si="493"/>
        <v>1.431028119099489E-5</v>
      </c>
      <c r="AC2397" s="1989"/>
      <c r="AD2397" s="2240"/>
    </row>
    <row r="2398" spans="1:30" x14ac:dyDescent="0.2">
      <c r="A2398" s="2173" t="s">
        <v>337</v>
      </c>
      <c r="B2398" s="2221" t="str">
        <f>IFERROR(AVERAGE(S2393:S2399),"")</f>
        <v/>
      </c>
      <c r="C2398" s="2060">
        <v>45486</v>
      </c>
      <c r="D2398" s="1989"/>
      <c r="E2398" s="2335"/>
      <c r="F2398" s="2108"/>
      <c r="G2398" s="2061"/>
      <c r="H2398" s="2062" t="s">
        <v>352</v>
      </c>
      <c r="I2398" s="2063" t="s">
        <v>352</v>
      </c>
      <c r="J2398" s="2064"/>
      <c r="K2398" s="2065" t="s">
        <v>355</v>
      </c>
      <c r="L2398" s="2066"/>
      <c r="M2398" s="2064"/>
      <c r="N2398" s="1919" t="s">
        <v>352</v>
      </c>
      <c r="O2398" s="2067"/>
      <c r="P2398" s="2068" t="s">
        <v>352</v>
      </c>
      <c r="Q2398" s="2069" t="s">
        <v>14</v>
      </c>
      <c r="R2398" s="2070" t="s">
        <v>352</v>
      </c>
      <c r="S2398" s="1991" t="s">
        <v>352</v>
      </c>
      <c r="T2398" s="1989">
        <v>28.395399570126141</v>
      </c>
      <c r="U2398" s="1989">
        <v>27.006997979380376</v>
      </c>
      <c r="V2398" s="1989">
        <v>-5.462260917977023</v>
      </c>
      <c r="W2398" s="2071">
        <v>1.0514089567380203</v>
      </c>
      <c r="X2398" s="1987"/>
      <c r="Y2398" s="1988" t="str">
        <f t="shared" si="494"/>
        <v/>
      </c>
      <c r="Z2398" s="1989">
        <f t="shared" si="491"/>
        <v>4.0741983337523728E-5</v>
      </c>
      <c r="AA2398" s="1989">
        <f t="shared" si="492"/>
        <v>3.2424654355220346</v>
      </c>
      <c r="AB2398" s="1991">
        <f t="shared" si="493"/>
        <v>1.2565124948190635E-5</v>
      </c>
      <c r="AC2398" s="1989"/>
      <c r="AD2398" s="2240"/>
    </row>
    <row r="2399" spans="1:30" ht="16" thickBot="1" x14ac:dyDescent="0.25">
      <c r="A2399" s="2177" t="s">
        <v>11</v>
      </c>
      <c r="B2399" s="2178">
        <f>IFERROR(SUM(M2393:M2399),"")</f>
        <v>0</v>
      </c>
      <c r="C2399" s="2160">
        <v>45487</v>
      </c>
      <c r="D2399" s="1734"/>
      <c r="E2399" s="2317"/>
      <c r="F2399" s="2111" t="s">
        <v>283</v>
      </c>
      <c r="G2399" s="2161"/>
      <c r="H2399" s="2162">
        <v>10.715979390648117</v>
      </c>
      <c r="I2399" s="2163">
        <v>0</v>
      </c>
      <c r="J2399" s="1024"/>
      <c r="K2399" s="2164">
        <v>72.25</v>
      </c>
      <c r="L2399" s="1028"/>
      <c r="M2399" s="1024"/>
      <c r="N2399" s="2165" t="s">
        <v>352</v>
      </c>
      <c r="O2399" s="2166"/>
      <c r="P2399" s="2167">
        <v>205</v>
      </c>
      <c r="Q2399" s="2168" t="s">
        <v>14</v>
      </c>
      <c r="R2399" s="2169">
        <v>224.4</v>
      </c>
      <c r="S2399" s="5" t="s">
        <v>352</v>
      </c>
      <c r="T2399" s="1734">
        <v>34.660342488679547</v>
      </c>
      <c r="U2399" s="1734">
        <v>28.084212313204652</v>
      </c>
      <c r="V2399" s="1734">
        <v>-1.3884015907457652</v>
      </c>
      <c r="W2399" s="2049">
        <v>1.2341575438234003</v>
      </c>
      <c r="X2399" s="2215"/>
      <c r="Y2399" s="2216">
        <f t="shared" si="494"/>
        <v>0</v>
      </c>
      <c r="Z2399" s="1922">
        <f t="shared" si="491"/>
        <v>3.4921700003591767E-5</v>
      </c>
      <c r="AA2399" s="1922">
        <f t="shared" si="492"/>
        <v>3.1652638775334148</v>
      </c>
      <c r="AB2399" s="1932">
        <f t="shared" si="493"/>
        <v>1.1032792637435678E-5</v>
      </c>
      <c r="AC2399" s="1989"/>
      <c r="AD2399" s="2240"/>
    </row>
    <row r="2400" spans="1:30" ht="16" thickBot="1" x14ac:dyDescent="0.25">
      <c r="A2400" s="2500">
        <f>WEEKNUM(C2400,1)</f>
        <v>29</v>
      </c>
      <c r="B2400" s="2501"/>
      <c r="C2400" s="2050">
        <v>45488</v>
      </c>
      <c r="D2400" s="1843"/>
      <c r="E2400" s="2322"/>
      <c r="F2400" s="2110" t="s">
        <v>343</v>
      </c>
      <c r="G2400" s="2052"/>
      <c r="H2400" s="2053">
        <v>5.3579896953240587</v>
      </c>
      <c r="I2400" s="2054">
        <v>0</v>
      </c>
      <c r="J2400" s="2055"/>
      <c r="K2400" s="2056">
        <v>36.125</v>
      </c>
      <c r="L2400" s="2057"/>
      <c r="M2400" s="2055"/>
      <c r="N2400" s="1852" t="s">
        <v>352</v>
      </c>
      <c r="O2400" s="2058"/>
      <c r="P2400" s="1854">
        <v>205</v>
      </c>
      <c r="Q2400" s="1855" t="s">
        <v>14</v>
      </c>
      <c r="R2400" s="2059">
        <v>224.4</v>
      </c>
      <c r="S2400" s="1856" t="s">
        <v>352</v>
      </c>
      <c r="T2400" s="1843">
        <v>34.869579276011038</v>
      </c>
      <c r="U2400" s="1843">
        <v>28.275659639080732</v>
      </c>
      <c r="V2400" s="1843">
        <v>-6.5761301754748942</v>
      </c>
      <c r="W2400" s="2042">
        <v>1.2332012664283394</v>
      </c>
      <c r="X2400" s="2217"/>
      <c r="Y2400" s="2218">
        <f t="shared" si="494"/>
        <v>0</v>
      </c>
      <c r="Z2400" s="60">
        <f t="shared" si="491"/>
        <v>2.9932885717364371E-5</v>
      </c>
      <c r="AA2400" s="60">
        <f t="shared" si="492"/>
        <v>3.0899004518778574</v>
      </c>
      <c r="AB2400" s="2012">
        <f t="shared" si="493"/>
        <v>9.6873301206752305E-6</v>
      </c>
      <c r="AC2400" s="1989"/>
      <c r="AD2400" s="2240"/>
    </row>
    <row r="2401" spans="1:30" x14ac:dyDescent="0.2">
      <c r="A2401" s="2170" t="s">
        <v>26</v>
      </c>
      <c r="B2401" s="2219">
        <f>SUM(H2400:H2406)</f>
        <v>33.933934737052368</v>
      </c>
      <c r="C2401" s="2060">
        <v>45489</v>
      </c>
      <c r="D2401" s="1989"/>
      <c r="E2401" s="2335"/>
      <c r="F2401" s="2108" t="s">
        <v>343</v>
      </c>
      <c r="G2401" s="2061"/>
      <c r="H2401" s="2062">
        <v>5.3579896953240587</v>
      </c>
      <c r="I2401" s="2063">
        <v>0</v>
      </c>
      <c r="J2401" s="2064"/>
      <c r="K2401" s="2065">
        <v>36.125</v>
      </c>
      <c r="L2401" s="2066"/>
      <c r="M2401" s="2064"/>
      <c r="N2401" s="1919" t="s">
        <v>352</v>
      </c>
      <c r="O2401" s="2067"/>
      <c r="P2401" s="2068">
        <v>205</v>
      </c>
      <c r="Q2401" s="2069" t="s">
        <v>14</v>
      </c>
      <c r="R2401" s="2070">
        <v>224.4</v>
      </c>
      <c r="S2401" s="1991" t="s">
        <v>352</v>
      </c>
      <c r="T2401" s="1989">
        <v>35.048925093723746</v>
      </c>
      <c r="U2401" s="1989">
        <v>28.462548695293094</v>
      </c>
      <c r="V2401" s="1989">
        <v>-6.5939196369303055</v>
      </c>
      <c r="W2401" s="2071">
        <v>1.2314050111583947</v>
      </c>
      <c r="X2401" s="1987"/>
      <c r="Y2401" s="1988">
        <f t="shared" si="494"/>
        <v>0</v>
      </c>
      <c r="Z2401" s="1989">
        <f t="shared" si="491"/>
        <v>2.5656759186312319E-5</v>
      </c>
      <c r="AA2401" s="1989">
        <f t="shared" si="492"/>
        <v>3.0163313934998133</v>
      </c>
      <c r="AB2401" s="1991">
        <f t="shared" si="493"/>
        <v>8.5059483986416645E-6</v>
      </c>
      <c r="AC2401" s="1989"/>
      <c r="AD2401" s="2240"/>
    </row>
    <row r="2402" spans="1:30" x14ac:dyDescent="0.2">
      <c r="A2402" s="2173" t="s">
        <v>9</v>
      </c>
      <c r="B2402" s="2220">
        <f>SUM(K2400:K2406)</f>
        <v>228.79166666666669</v>
      </c>
      <c r="C2402" s="2060">
        <v>45490</v>
      </c>
      <c r="D2402" s="1989"/>
      <c r="E2402" s="2335"/>
      <c r="F2402" s="2108"/>
      <c r="G2402" s="2061"/>
      <c r="H2402" s="2062" t="s">
        <v>352</v>
      </c>
      <c r="I2402" s="2063" t="s">
        <v>352</v>
      </c>
      <c r="J2402" s="2064"/>
      <c r="K2402" s="2065" t="s">
        <v>355</v>
      </c>
      <c r="L2402" s="2066"/>
      <c r="M2402" s="2064"/>
      <c r="N2402" s="1919" t="s">
        <v>352</v>
      </c>
      <c r="O2402" s="2067"/>
      <c r="P2402" s="2068" t="s">
        <v>352</v>
      </c>
      <c r="Q2402" s="2069" t="s">
        <v>14</v>
      </c>
      <c r="R2402" s="2070" t="s">
        <v>352</v>
      </c>
      <c r="S2402" s="1991" t="s">
        <v>352</v>
      </c>
      <c r="T2402" s="1989">
        <v>30.041935794620354</v>
      </c>
      <c r="U2402" s="1989">
        <v>27.784868964452784</v>
      </c>
      <c r="V2402" s="1989">
        <v>-6.5863763984306516</v>
      </c>
      <c r="W2402" s="2071">
        <v>1.0812336683342003</v>
      </c>
      <c r="X2402" s="1987"/>
      <c r="Y2402" s="1988" t="str">
        <f t="shared" si="494"/>
        <v/>
      </c>
      <c r="Z2402" s="1989">
        <f t="shared" si="491"/>
        <v>2.1991507873981989E-5</v>
      </c>
      <c r="AA2402" s="1989">
        <f t="shared" si="492"/>
        <v>2.9445139793688653</v>
      </c>
      <c r="AB2402" s="1991">
        <f t="shared" si="493"/>
        <v>7.4686376183195117E-6</v>
      </c>
      <c r="AC2402" s="1989"/>
      <c r="AD2402" s="2240"/>
    </row>
    <row r="2403" spans="1:30" x14ac:dyDescent="0.2">
      <c r="A2403" s="2173" t="s">
        <v>27</v>
      </c>
      <c r="B2403" s="2221">
        <f>AVERAGE(W2400:W2406)</f>
        <v>1.1554995980973093</v>
      </c>
      <c r="C2403" s="2060">
        <v>45491</v>
      </c>
      <c r="D2403" s="1989"/>
      <c r="E2403" s="2335"/>
      <c r="F2403" s="2108" t="s">
        <v>345</v>
      </c>
      <c r="G2403" s="2061"/>
      <c r="H2403" s="2062">
        <v>7.1439862604320776</v>
      </c>
      <c r="I2403" s="2063">
        <v>0</v>
      </c>
      <c r="J2403" s="2064"/>
      <c r="K2403" s="2065">
        <v>48.166666666666671</v>
      </c>
      <c r="L2403" s="2066"/>
      <c r="M2403" s="2064"/>
      <c r="N2403" s="1919" t="s">
        <v>352</v>
      </c>
      <c r="O2403" s="2067"/>
      <c r="P2403" s="2068">
        <v>205</v>
      </c>
      <c r="Q2403" s="2069" t="s">
        <v>14</v>
      </c>
      <c r="R2403" s="2070">
        <v>224.4</v>
      </c>
      <c r="S2403" s="1991" t="s">
        <v>352</v>
      </c>
      <c r="T2403" s="1989">
        <v>32.631183062055541</v>
      </c>
      <c r="U2403" s="1989">
        <v>28.270149862124544</v>
      </c>
      <c r="V2403" s="1989">
        <v>-2.2570668301675703</v>
      </c>
      <c r="W2403" s="2071">
        <v>1.1542628256730174</v>
      </c>
      <c r="X2403" s="1987"/>
      <c r="Y2403" s="1988">
        <f t="shared" si="494"/>
        <v>0</v>
      </c>
      <c r="Z2403" s="1989">
        <f t="shared" si="491"/>
        <v>1.8849863891984562E-5</v>
      </c>
      <c r="AA2403" s="1989">
        <f t="shared" si="492"/>
        <v>2.8744065036696065</v>
      </c>
      <c r="AB2403" s="1991">
        <f t="shared" si="493"/>
        <v>6.5578281526707906E-6</v>
      </c>
      <c r="AC2403" s="1989"/>
      <c r="AD2403" s="2240"/>
    </row>
    <row r="2404" spans="1:30" x14ac:dyDescent="0.2">
      <c r="A2404" s="2173" t="s">
        <v>336</v>
      </c>
      <c r="B2404" s="2222" t="str">
        <f>IFERROR(AVERAGE(N2400:N2406),"")</f>
        <v/>
      </c>
      <c r="C2404" s="2060">
        <v>45492</v>
      </c>
      <c r="D2404" s="1989"/>
      <c r="E2404" s="2335"/>
      <c r="F2404" s="2108" t="s">
        <v>343</v>
      </c>
      <c r="G2404" s="2061"/>
      <c r="H2404" s="2062">
        <v>5.3579896953240587</v>
      </c>
      <c r="I2404" s="2063">
        <v>0</v>
      </c>
      <c r="J2404" s="2064"/>
      <c r="K2404" s="2065">
        <v>36.125</v>
      </c>
      <c r="L2404" s="2066"/>
      <c r="M2404" s="2064"/>
      <c r="N2404" s="1919" t="s">
        <v>352</v>
      </c>
      <c r="O2404" s="2067"/>
      <c r="P2404" s="2068">
        <v>205</v>
      </c>
      <c r="Q2404" s="2069" t="s">
        <v>14</v>
      </c>
      <c r="R2404" s="2070">
        <v>224.4</v>
      </c>
      <c r="S2404" s="1991" t="s">
        <v>352</v>
      </c>
      <c r="T2404" s="1989">
        <v>33.130299767476181</v>
      </c>
      <c r="U2404" s="1989">
        <v>28.457170103502531</v>
      </c>
      <c r="V2404" s="1989">
        <v>-4.361033199930997</v>
      </c>
      <c r="W2404" s="2071">
        <v>1.1642162466252566</v>
      </c>
      <c r="X2404" s="1987"/>
      <c r="Y2404" s="1988">
        <f t="shared" si="494"/>
        <v>0</v>
      </c>
      <c r="Z2404" s="1989">
        <f t="shared" si="491"/>
        <v>1.6157026193129623E-5</v>
      </c>
      <c r="AA2404" s="1989">
        <f t="shared" si="492"/>
        <v>2.8059682535822348</v>
      </c>
      <c r="AB2404" s="1991">
        <f t="shared" si="493"/>
        <v>5.7580930121011819E-6</v>
      </c>
      <c r="AC2404" s="1989"/>
      <c r="AD2404" s="2240"/>
    </row>
    <row r="2405" spans="1:30" x14ac:dyDescent="0.2">
      <c r="A2405" s="2173" t="s">
        <v>337</v>
      </c>
      <c r="B2405" s="2221" t="str">
        <f>IFERROR(AVERAGE(S2400:S2406),"")</f>
        <v/>
      </c>
      <c r="C2405" s="2060">
        <v>45493</v>
      </c>
      <c r="D2405" s="1989"/>
      <c r="E2405" s="2335"/>
      <c r="F2405" s="2108"/>
      <c r="G2405" s="2061"/>
      <c r="H2405" s="2062" t="s">
        <v>352</v>
      </c>
      <c r="I2405" s="2063" t="s">
        <v>352</v>
      </c>
      <c r="J2405" s="2064"/>
      <c r="K2405" s="2065" t="s">
        <v>355</v>
      </c>
      <c r="L2405" s="2066"/>
      <c r="M2405" s="2064"/>
      <c r="N2405" s="1919" t="s">
        <v>352</v>
      </c>
      <c r="O2405" s="2067"/>
      <c r="P2405" s="2068" t="s">
        <v>352</v>
      </c>
      <c r="Q2405" s="2069" t="s">
        <v>14</v>
      </c>
      <c r="R2405" s="2070" t="s">
        <v>352</v>
      </c>
      <c r="S2405" s="1991" t="s">
        <v>352</v>
      </c>
      <c r="T2405" s="1989">
        <v>28.397399800693869</v>
      </c>
      <c r="U2405" s="1989">
        <v>27.779618434371518</v>
      </c>
      <c r="V2405" s="1989">
        <v>-4.6731296639736506</v>
      </c>
      <c r="W2405" s="2071">
        <v>1.022238655573396</v>
      </c>
      <c r="X2405" s="1987"/>
      <c r="Y2405" s="1988" t="str">
        <f t="shared" si="494"/>
        <v/>
      </c>
      <c r="Z2405" s="1989">
        <f t="shared" si="491"/>
        <v>1.3848879594111106E-5</v>
      </c>
      <c r="AA2405" s="1989">
        <f t="shared" si="492"/>
        <v>2.7391594856398007</v>
      </c>
      <c r="AB2405" s="1991">
        <f t="shared" si="493"/>
        <v>5.0558865472107941E-6</v>
      </c>
      <c r="AC2405" s="1989"/>
      <c r="AD2405" s="2240"/>
    </row>
    <row r="2406" spans="1:30" ht="16" thickBot="1" x14ac:dyDescent="0.25">
      <c r="A2406" s="2177" t="s">
        <v>11</v>
      </c>
      <c r="B2406" s="2178">
        <f>IFERROR(SUM(M2400:M2406),"")</f>
        <v>0</v>
      </c>
      <c r="C2406" s="2160">
        <v>45494</v>
      </c>
      <c r="D2406" s="1734"/>
      <c r="E2406" s="2317"/>
      <c r="F2406" s="2111" t="s">
        <v>283</v>
      </c>
      <c r="G2406" s="2161"/>
      <c r="H2406" s="2162">
        <v>10.715979390648117</v>
      </c>
      <c r="I2406" s="2163">
        <v>0</v>
      </c>
      <c r="J2406" s="1024"/>
      <c r="K2406" s="2164">
        <v>72.25</v>
      </c>
      <c r="L2406" s="1028"/>
      <c r="M2406" s="1024"/>
      <c r="N2406" s="2165" t="s">
        <v>352</v>
      </c>
      <c r="O2406" s="2166"/>
      <c r="P2406" s="2167">
        <v>205</v>
      </c>
      <c r="Q2406" s="2168" t="s">
        <v>14</v>
      </c>
      <c r="R2406" s="2169">
        <v>224.4</v>
      </c>
      <c r="S2406" s="5" t="s">
        <v>352</v>
      </c>
      <c r="T2406" s="1734">
        <v>34.662056972023315</v>
      </c>
      <c r="U2406" s="1734">
        <v>28.838437043076958</v>
      </c>
      <c r="V2406" s="1734">
        <v>-0.61778136632235103</v>
      </c>
      <c r="W2406" s="2049">
        <v>1.2019395128885597</v>
      </c>
      <c r="X2406" s="1987"/>
      <c r="Y2406" s="1988">
        <f t="shared" si="494"/>
        <v>0</v>
      </c>
      <c r="Z2406" s="1989">
        <f t="shared" ref="Z2406:Z2469" si="495">Z2405+(X2406-Z2405)/7</f>
        <v>1.1870468223523806E-5</v>
      </c>
      <c r="AA2406" s="1989">
        <f t="shared" ref="AA2406:AA2469" si="496">AA2405+(X2406-AA2405)/42</f>
        <v>2.673941402648377</v>
      </c>
      <c r="AB2406" s="1991">
        <f t="shared" ref="AB2406:AB2469" si="497">Z2406/AA2406</f>
        <v>4.4393150170631359E-6</v>
      </c>
      <c r="AC2406" s="1989"/>
      <c r="AD2406" s="2240"/>
    </row>
    <row r="2407" spans="1:30" ht="16" thickBot="1" x14ac:dyDescent="0.25">
      <c r="A2407" s="2500">
        <f>WEEKNUM(C2407,1)</f>
        <v>30</v>
      </c>
      <c r="B2407" s="2501"/>
      <c r="C2407" s="2050">
        <v>45495</v>
      </c>
      <c r="D2407" s="1843"/>
      <c r="E2407" s="2322"/>
      <c r="F2407" s="2349" t="s">
        <v>323</v>
      </c>
      <c r="G2407" s="2052"/>
      <c r="H2407" s="2053">
        <v>8.0369845429860884</v>
      </c>
      <c r="I2407" s="2054">
        <v>0</v>
      </c>
      <c r="J2407" s="2055"/>
      <c r="K2407" s="2056">
        <v>54.1875</v>
      </c>
      <c r="L2407" s="2057"/>
      <c r="M2407" s="2055"/>
      <c r="N2407" s="1852" t="s">
        <v>352</v>
      </c>
      <c r="O2407" s="2058"/>
      <c r="P2407" s="1854">
        <v>205</v>
      </c>
      <c r="Q2407" s="1855" t="s">
        <v>14</v>
      </c>
      <c r="R2407" s="2059">
        <v>224.4</v>
      </c>
      <c r="S2407" s="1856" t="s">
        <v>352</v>
      </c>
      <c r="T2407" s="1843">
        <v>37.451405976019984</v>
      </c>
      <c r="U2407" s="1843">
        <v>29.441986161098935</v>
      </c>
      <c r="V2407" s="1843">
        <v>-5.823619928946357</v>
      </c>
      <c r="W2407" s="2042">
        <v>1.2720407438239925</v>
      </c>
      <c r="X2407" s="1987"/>
      <c r="Y2407" s="1988">
        <f t="shared" si="494"/>
        <v>0</v>
      </c>
      <c r="Z2407" s="1989">
        <f t="shared" si="495"/>
        <v>1.017468704873469E-5</v>
      </c>
      <c r="AA2407" s="1989">
        <f t="shared" si="496"/>
        <v>2.6102761311567488</v>
      </c>
      <c r="AB2407" s="1991">
        <f t="shared" si="497"/>
        <v>3.8979351369334853E-6</v>
      </c>
      <c r="AC2407" s="1989"/>
      <c r="AD2407" s="2240"/>
    </row>
    <row r="2408" spans="1:30" x14ac:dyDescent="0.2">
      <c r="A2408" s="2170" t="s">
        <v>26</v>
      </c>
      <c r="B2408" s="2219">
        <f>SUM(H2407:H2413)</f>
        <v>55.975622929969177</v>
      </c>
      <c r="C2408" s="2060">
        <v>45496</v>
      </c>
      <c r="D2408" s="1989"/>
      <c r="E2408" s="2335"/>
      <c r="F2408" s="2350" t="s">
        <v>323</v>
      </c>
      <c r="G2408" s="2061"/>
      <c r="H2408" s="2062">
        <v>8.0369845429860884</v>
      </c>
      <c r="I2408" s="2063">
        <v>0</v>
      </c>
      <c r="J2408" s="2064"/>
      <c r="K2408" s="2065">
        <v>54.1875</v>
      </c>
      <c r="L2408" s="2066"/>
      <c r="M2408" s="2064"/>
      <c r="N2408" s="1919" t="s">
        <v>352</v>
      </c>
      <c r="O2408" s="2067"/>
      <c r="P2408" s="2068">
        <v>205</v>
      </c>
      <c r="Q2408" s="2069" t="s">
        <v>14</v>
      </c>
      <c r="R2408" s="2070">
        <v>224.4</v>
      </c>
      <c r="S2408" s="1991" t="s">
        <v>352</v>
      </c>
      <c r="T2408" s="1989">
        <v>39.842276550874274</v>
      </c>
      <c r="U2408" s="1989">
        <v>30.031165062025153</v>
      </c>
      <c r="V2408" s="1989">
        <v>-8.0094198149210492</v>
      </c>
      <c r="W2408" s="2071">
        <v>1.32669766452902</v>
      </c>
      <c r="X2408" s="1987"/>
      <c r="Y2408" s="1988">
        <f t="shared" si="494"/>
        <v>0</v>
      </c>
      <c r="Z2408" s="1989">
        <f t="shared" si="495"/>
        <v>8.7211603274868773E-6</v>
      </c>
      <c r="AA2408" s="1989">
        <f t="shared" si="496"/>
        <v>2.5481266994625407</v>
      </c>
      <c r="AB2408" s="1991">
        <f t="shared" si="497"/>
        <v>3.4225771934050112E-6</v>
      </c>
      <c r="AC2408" s="1989"/>
      <c r="AD2408" s="2240"/>
    </row>
    <row r="2409" spans="1:30" x14ac:dyDescent="0.2">
      <c r="A2409" s="2173" t="s">
        <v>9</v>
      </c>
      <c r="B2409" s="2220">
        <f>SUM(K2407:K2413)</f>
        <v>382.22089584047001</v>
      </c>
      <c r="C2409" s="2060">
        <v>45497</v>
      </c>
      <c r="D2409" s="1989"/>
      <c r="E2409" s="2335"/>
      <c r="F2409" s="2350" t="s">
        <v>330</v>
      </c>
      <c r="G2409" s="2061"/>
      <c r="H2409" s="2062">
        <v>7.7537156720526452</v>
      </c>
      <c r="I2409" s="2063">
        <v>0</v>
      </c>
      <c r="J2409" s="2064"/>
      <c r="K2409" s="2065">
        <v>57.095895840470007</v>
      </c>
      <c r="L2409" s="2066"/>
      <c r="M2409" s="2064"/>
      <c r="N2409" s="1919" t="s">
        <v>352</v>
      </c>
      <c r="O2409" s="2067"/>
      <c r="P2409" s="2068">
        <v>294.25</v>
      </c>
      <c r="Q2409" s="2069" t="s">
        <v>14</v>
      </c>
      <c r="R2409" s="2070">
        <v>331.5</v>
      </c>
      <c r="S2409" s="1991" t="s">
        <v>352</v>
      </c>
      <c r="T2409" s="1989">
        <v>42.30707930653081</v>
      </c>
      <c r="U2409" s="1989">
        <v>30.675563413892888</v>
      </c>
      <c r="V2409" s="1989">
        <v>-9.8111114888491215</v>
      </c>
      <c r="W2409" s="2071">
        <v>1.3791785577235733</v>
      </c>
      <c r="X2409" s="1987"/>
      <c r="Y2409" s="1988">
        <f t="shared" si="494"/>
        <v>0</v>
      </c>
      <c r="Z2409" s="1989">
        <f t="shared" si="495"/>
        <v>7.4752802807030372E-6</v>
      </c>
      <c r="AA2409" s="1989">
        <f t="shared" si="496"/>
        <v>2.4874570161420042</v>
      </c>
      <c r="AB2409" s="1991">
        <f t="shared" si="497"/>
        <v>3.0051897307946438E-6</v>
      </c>
      <c r="AC2409" s="1989"/>
      <c r="AD2409" s="2240"/>
    </row>
    <row r="2410" spans="1:30" x14ac:dyDescent="0.2">
      <c r="A2410" s="2173" t="s">
        <v>27</v>
      </c>
      <c r="B2410" s="2221">
        <f>AVERAGE(W2407:W2413)</f>
        <v>1.408548563808949</v>
      </c>
      <c r="C2410" s="2060">
        <v>45498</v>
      </c>
      <c r="D2410" s="1989"/>
      <c r="E2410" s="2335"/>
      <c r="F2410" s="2350" t="s">
        <v>323</v>
      </c>
      <c r="G2410" s="2061"/>
      <c r="H2410" s="2062">
        <v>8.0369845429860884</v>
      </c>
      <c r="I2410" s="2063">
        <v>0</v>
      </c>
      <c r="J2410" s="2064"/>
      <c r="K2410" s="2065">
        <v>54.1875</v>
      </c>
      <c r="L2410" s="2066"/>
      <c r="M2410" s="2064"/>
      <c r="N2410" s="1919" t="s">
        <v>352</v>
      </c>
      <c r="O2410" s="2067"/>
      <c r="P2410" s="2068">
        <v>205</v>
      </c>
      <c r="Q2410" s="2069" t="s">
        <v>14</v>
      </c>
      <c r="R2410" s="2070">
        <v>224.4</v>
      </c>
      <c r="S2410" s="1991" t="s">
        <v>352</v>
      </c>
      <c r="T2410" s="1989">
        <v>44.004282262740695</v>
      </c>
      <c r="U2410" s="1989">
        <v>31.23537142784782</v>
      </c>
      <c r="V2410" s="1989">
        <v>-11.631515892637921</v>
      </c>
      <c r="W2410" s="2071">
        <v>1.4087965102124185</v>
      </c>
      <c r="X2410" s="1987"/>
      <c r="Y2410" s="1988">
        <f t="shared" si="494"/>
        <v>0</v>
      </c>
      <c r="Z2410" s="1989">
        <f t="shared" si="495"/>
        <v>6.40738309774546E-6</v>
      </c>
      <c r="AA2410" s="1989">
        <f t="shared" si="496"/>
        <v>2.428231849091004</v>
      </c>
      <c r="AB2410" s="1991">
        <f t="shared" si="497"/>
        <v>2.6387031782587115E-6</v>
      </c>
      <c r="AC2410" s="1989"/>
      <c r="AD2410" s="2240"/>
    </row>
    <row r="2411" spans="1:30" x14ac:dyDescent="0.2">
      <c r="A2411" s="2173" t="s">
        <v>336</v>
      </c>
      <c r="B2411" s="2222" t="str">
        <f>IFERROR(AVERAGE(N2407:N2413),"")</f>
        <v/>
      </c>
      <c r="C2411" s="2060">
        <v>45499</v>
      </c>
      <c r="D2411" s="1989"/>
      <c r="E2411" s="2335"/>
      <c r="F2411" s="2350" t="s">
        <v>323</v>
      </c>
      <c r="G2411" s="2061"/>
      <c r="H2411" s="2062">
        <v>8.0369845429860884</v>
      </c>
      <c r="I2411" s="2063">
        <v>0</v>
      </c>
      <c r="J2411" s="2064"/>
      <c r="K2411" s="2065">
        <v>54.1875</v>
      </c>
      <c r="L2411" s="2066"/>
      <c r="M2411" s="2064"/>
      <c r="N2411" s="1919" t="s">
        <v>352</v>
      </c>
      <c r="O2411" s="2067"/>
      <c r="P2411" s="2068">
        <v>205</v>
      </c>
      <c r="Q2411" s="2069" t="s">
        <v>14</v>
      </c>
      <c r="R2411" s="2070">
        <v>224.4</v>
      </c>
      <c r="S2411" s="1991" t="s">
        <v>352</v>
      </c>
      <c r="T2411" s="1989">
        <v>45.459027653777738</v>
      </c>
      <c r="U2411" s="1989">
        <v>31.781850679565729</v>
      </c>
      <c r="V2411" s="1989">
        <v>-12.768910834892875</v>
      </c>
      <c r="W2411" s="2071">
        <v>1.4303455173869346</v>
      </c>
      <c r="X2411" s="1987"/>
      <c r="Y2411" s="1988">
        <f t="shared" si="494"/>
        <v>0</v>
      </c>
      <c r="Z2411" s="1989">
        <f t="shared" si="495"/>
        <v>5.492042655210394E-6</v>
      </c>
      <c r="AA2411" s="1989">
        <f t="shared" si="496"/>
        <v>2.3704168050650276</v>
      </c>
      <c r="AB2411" s="1991">
        <f t="shared" si="497"/>
        <v>2.3169101077393566E-6</v>
      </c>
      <c r="AC2411" s="1989"/>
      <c r="AD2411" s="2240"/>
    </row>
    <row r="2412" spans="1:30" x14ac:dyDescent="0.2">
      <c r="A2412" s="2173" t="s">
        <v>337</v>
      </c>
      <c r="B2412" s="2221" t="str">
        <f>IFERROR(AVERAGE(S2407:S2413),"")</f>
        <v/>
      </c>
      <c r="C2412" s="2060">
        <v>45500</v>
      </c>
      <c r="D2412" s="1989"/>
      <c r="E2412" s="2335"/>
      <c r="F2412" s="2350" t="s">
        <v>292</v>
      </c>
      <c r="G2412" s="2061"/>
      <c r="H2412" s="2062">
        <v>16.073969085972177</v>
      </c>
      <c r="I2412" s="2063">
        <v>0</v>
      </c>
      <c r="J2412" s="2064"/>
      <c r="K2412" s="2065">
        <v>108.375</v>
      </c>
      <c r="L2412" s="2066"/>
      <c r="M2412" s="2064"/>
      <c r="N2412" s="1919" t="s">
        <v>352</v>
      </c>
      <c r="O2412" s="2067"/>
      <c r="P2412" s="2068">
        <v>205</v>
      </c>
      <c r="Q2412" s="2069" t="s">
        <v>14</v>
      </c>
      <c r="R2412" s="2070">
        <v>224.4</v>
      </c>
      <c r="S2412" s="1991" t="s">
        <v>352</v>
      </c>
      <c r="T2412" s="1989">
        <v>54.44702370323806</v>
      </c>
      <c r="U2412" s="1989">
        <v>33.60549709195702</v>
      </c>
      <c r="V2412" s="1989">
        <v>-13.67717697421201</v>
      </c>
      <c r="W2412" s="2071">
        <v>1.6201820658760364</v>
      </c>
      <c r="X2412" s="1987"/>
      <c r="Y2412" s="1988">
        <f t="shared" si="494"/>
        <v>0</v>
      </c>
      <c r="Z2412" s="1989">
        <f t="shared" si="495"/>
        <v>4.7074651330374802E-6</v>
      </c>
      <c r="AA2412" s="1989">
        <f t="shared" si="496"/>
        <v>2.3139783097063367</v>
      </c>
      <c r="AB2412" s="1991">
        <f t="shared" si="497"/>
        <v>2.0343600946004102E-6</v>
      </c>
      <c r="AC2412" s="1989"/>
      <c r="AD2412" s="2240"/>
    </row>
    <row r="2413" spans="1:30" ht="16" thickBot="1" x14ac:dyDescent="0.25">
      <c r="A2413" s="2177" t="s">
        <v>11</v>
      </c>
      <c r="B2413" s="2178">
        <f>IFERROR(SUM(M2407:M2413),"")</f>
        <v>0</v>
      </c>
      <c r="C2413" s="2160">
        <v>45501</v>
      </c>
      <c r="D2413" s="1734"/>
      <c r="E2413" s="2317"/>
      <c r="F2413" s="2351"/>
      <c r="G2413" s="2161"/>
      <c r="H2413" s="2162" t="s">
        <v>352</v>
      </c>
      <c r="I2413" s="2163" t="s">
        <v>352</v>
      </c>
      <c r="J2413" s="1024"/>
      <c r="K2413" s="2164" t="s">
        <v>355</v>
      </c>
      <c r="L2413" s="1028"/>
      <c r="M2413" s="1024"/>
      <c r="N2413" s="2165" t="s">
        <v>352</v>
      </c>
      <c r="O2413" s="2166"/>
      <c r="P2413" s="2167" t="s">
        <v>352</v>
      </c>
      <c r="Q2413" s="2168" t="s">
        <v>14</v>
      </c>
      <c r="R2413" s="2169" t="s">
        <v>352</v>
      </c>
      <c r="S2413" s="5" t="s">
        <v>352</v>
      </c>
      <c r="T2413" s="1734">
        <v>46.668877459918335</v>
      </c>
      <c r="U2413" s="1734">
        <v>32.805366208815187</v>
      </c>
      <c r="V2413" s="1734">
        <v>-20.84152661128104</v>
      </c>
      <c r="W2413" s="2049">
        <v>1.4225988871106661</v>
      </c>
      <c r="X2413" s="1987"/>
      <c r="Y2413" s="1988" t="str">
        <f t="shared" si="494"/>
        <v/>
      </c>
      <c r="Z2413" s="1989">
        <f t="shared" si="495"/>
        <v>4.0349701140321255E-6</v>
      </c>
      <c r="AA2413" s="1989">
        <f t="shared" si="496"/>
        <v>2.258883588046662</v>
      </c>
      <c r="AB2413" s="1991">
        <f t="shared" si="497"/>
        <v>1.7862674001369454E-6</v>
      </c>
      <c r="AC2413" s="1989"/>
      <c r="AD2413" s="2240"/>
    </row>
    <row r="2414" spans="1:30" ht="16" thickBot="1" x14ac:dyDescent="0.25">
      <c r="A2414" s="2500">
        <f>WEEKNUM(C2414,1)</f>
        <v>31</v>
      </c>
      <c r="B2414" s="2501"/>
      <c r="C2414" s="2050">
        <v>45502</v>
      </c>
      <c r="D2414" s="1843"/>
      <c r="E2414" s="2322"/>
      <c r="F2414" s="2349" t="s">
        <v>323</v>
      </c>
      <c r="G2414" s="2052"/>
      <c r="H2414" s="2053">
        <v>8.0369845429860884</v>
      </c>
      <c r="I2414" s="2054">
        <v>0</v>
      </c>
      <c r="J2414" s="2055"/>
      <c r="K2414" s="2056">
        <v>54.1875</v>
      </c>
      <c r="L2414" s="2057"/>
      <c r="M2414" s="2055"/>
      <c r="N2414" s="1852" t="s">
        <v>352</v>
      </c>
      <c r="O2414" s="2058"/>
      <c r="P2414" s="1854">
        <v>205</v>
      </c>
      <c r="Q2414" s="1855" t="s">
        <v>14</v>
      </c>
      <c r="R2414" s="2059">
        <v>224.4</v>
      </c>
      <c r="S2414" s="1856" t="s">
        <v>352</v>
      </c>
      <c r="T2414" s="1843">
        <v>47.742966394215713</v>
      </c>
      <c r="U2414" s="1843">
        <v>33.314464632414825</v>
      </c>
      <c r="V2414" s="1843">
        <v>-13.863511251103148</v>
      </c>
      <c r="W2414" s="2042">
        <v>1.4331002140062015</v>
      </c>
      <c r="X2414" s="1987"/>
      <c r="Y2414" s="1988">
        <f t="shared" si="494"/>
        <v>0</v>
      </c>
      <c r="Z2414" s="1989">
        <f t="shared" si="495"/>
        <v>3.4585458120275359E-6</v>
      </c>
      <c r="AA2414" s="1989">
        <f t="shared" si="496"/>
        <v>2.2051006454741224</v>
      </c>
      <c r="AB2414" s="1991">
        <f t="shared" si="497"/>
        <v>1.5684299123153664E-6</v>
      </c>
      <c r="AC2414" s="1989"/>
      <c r="AD2414" s="2240"/>
    </row>
    <row r="2415" spans="1:30" x14ac:dyDescent="0.2">
      <c r="A2415" s="2170" t="s">
        <v>26</v>
      </c>
      <c r="B2415" s="2219">
        <f>SUM(H2414:H2420)</f>
        <v>57.761619495077198</v>
      </c>
      <c r="C2415" s="2060">
        <v>45503</v>
      </c>
      <c r="D2415" s="1989"/>
      <c r="E2415" s="2335"/>
      <c r="F2415" s="2350" t="s">
        <v>323</v>
      </c>
      <c r="G2415" s="2061"/>
      <c r="H2415" s="2062">
        <v>8.0369845429860884</v>
      </c>
      <c r="I2415" s="2063">
        <v>0</v>
      </c>
      <c r="J2415" s="2064"/>
      <c r="K2415" s="2065">
        <v>54.1875</v>
      </c>
      <c r="L2415" s="2066"/>
      <c r="M2415" s="2064"/>
      <c r="N2415" s="1919" t="s">
        <v>352</v>
      </c>
      <c r="O2415" s="2067"/>
      <c r="P2415" s="2068">
        <v>205</v>
      </c>
      <c r="Q2415" s="2069" t="s">
        <v>14</v>
      </c>
      <c r="R2415" s="2070">
        <v>224.4</v>
      </c>
      <c r="S2415" s="1991" t="s">
        <v>352</v>
      </c>
      <c r="T2415" s="1989">
        <v>48.663614052184897</v>
      </c>
      <c r="U2415" s="1989">
        <v>33.811441664976378</v>
      </c>
      <c r="V2415" s="1989">
        <v>-14.428501761800888</v>
      </c>
      <c r="W2415" s="2071">
        <v>1.4392646883966844</v>
      </c>
      <c r="X2415" s="1987"/>
      <c r="Y2415" s="1988">
        <f t="shared" si="494"/>
        <v>0</v>
      </c>
      <c r="Z2415" s="1989">
        <f t="shared" si="495"/>
        <v>2.964467838880745E-6</v>
      </c>
      <c r="AA2415" s="1989">
        <f t="shared" si="496"/>
        <v>2.1525982491533098</v>
      </c>
      <c r="AB2415" s="1991">
        <f t="shared" si="497"/>
        <v>1.3771579717891025E-6</v>
      </c>
      <c r="AC2415" s="1989"/>
      <c r="AD2415" s="2240"/>
    </row>
    <row r="2416" spans="1:30" x14ac:dyDescent="0.2">
      <c r="A2416" s="2173" t="s">
        <v>9</v>
      </c>
      <c r="B2416" s="2220">
        <f>SUM(K2414:K2420)</f>
        <v>394.26256250713664</v>
      </c>
      <c r="C2416" s="2060">
        <v>45504</v>
      </c>
      <c r="D2416" s="1989"/>
      <c r="E2416" s="2335"/>
      <c r="F2416" s="2350" t="s">
        <v>330</v>
      </c>
      <c r="G2416" s="2061"/>
      <c r="H2416" s="2062">
        <v>7.7537156720526452</v>
      </c>
      <c r="I2416" s="2063">
        <v>0</v>
      </c>
      <c r="J2416" s="2064"/>
      <c r="K2416" s="2065">
        <v>57.095895840470007</v>
      </c>
      <c r="L2416" s="2066"/>
      <c r="M2416" s="2064"/>
      <c r="N2416" s="1919" t="s">
        <v>352</v>
      </c>
      <c r="O2416" s="2067"/>
      <c r="P2416" s="2068">
        <v>294.25</v>
      </c>
      <c r="Q2416" s="2069" t="s">
        <v>14</v>
      </c>
      <c r="R2416" s="2070">
        <v>331.5</v>
      </c>
      <c r="S2416" s="1991" t="s">
        <v>352</v>
      </c>
      <c r="T2416" s="1989">
        <v>49.868225736225625</v>
      </c>
      <c r="U2416" s="1989">
        <v>34.365833431059556</v>
      </c>
      <c r="V2416" s="1989">
        <v>-14.852172387208519</v>
      </c>
      <c r="W2416" s="2071">
        <v>1.4510989770192837</v>
      </c>
      <c r="X2416" s="1987"/>
      <c r="Y2416" s="1988">
        <f t="shared" si="494"/>
        <v>0</v>
      </c>
      <c r="Z2416" s="1989">
        <f t="shared" si="495"/>
        <v>2.5409724333263531E-6</v>
      </c>
      <c r="AA2416" s="1989">
        <f t="shared" si="496"/>
        <v>2.1013459098877547</v>
      </c>
      <c r="AB2416" s="1991">
        <f t="shared" si="497"/>
        <v>1.2092118776684803E-6</v>
      </c>
      <c r="AC2416" s="1989"/>
      <c r="AD2416" s="2240"/>
    </row>
    <row r="2417" spans="1:30" x14ac:dyDescent="0.2">
      <c r="A2417" s="2173" t="s">
        <v>27</v>
      </c>
      <c r="B2417" s="2221">
        <f>AVERAGE(W2414:W2420)</f>
        <v>1.4690757378911756</v>
      </c>
      <c r="C2417" s="2060">
        <v>45505</v>
      </c>
      <c r="D2417" s="1989"/>
      <c r="E2417" s="2335"/>
      <c r="F2417" s="2350" t="s">
        <v>323</v>
      </c>
      <c r="G2417" s="2061"/>
      <c r="H2417" s="2062">
        <v>8.0369845429860884</v>
      </c>
      <c r="I2417" s="2063">
        <v>0</v>
      </c>
      <c r="J2417" s="2064"/>
      <c r="K2417" s="2065">
        <v>54.1875</v>
      </c>
      <c r="L2417" s="2066"/>
      <c r="M2417" s="2064"/>
      <c r="N2417" s="1919" t="s">
        <v>352</v>
      </c>
      <c r="O2417" s="2067"/>
      <c r="P2417" s="2068">
        <v>205</v>
      </c>
      <c r="Q2417" s="2069" t="s">
        <v>14</v>
      </c>
      <c r="R2417" s="2070">
        <v>224.4</v>
      </c>
      <c r="S2417" s="1991" t="s">
        <v>352</v>
      </c>
      <c r="T2417" s="1989">
        <v>50.48526491676482</v>
      </c>
      <c r="U2417" s="1989">
        <v>34.837777873177188</v>
      </c>
      <c r="V2417" s="1989">
        <v>-15.502392305166069</v>
      </c>
      <c r="W2417" s="2071">
        <v>1.4491528449532705</v>
      </c>
      <c r="X2417" s="1987"/>
      <c r="Y2417" s="1988">
        <f t="shared" si="494"/>
        <v>0</v>
      </c>
      <c r="Z2417" s="1989">
        <f t="shared" si="495"/>
        <v>2.1779763714225882E-6</v>
      </c>
      <c r="AA2417" s="1989">
        <f t="shared" si="496"/>
        <v>2.0513138644142366</v>
      </c>
      <c r="AB2417" s="1991">
        <f t="shared" si="497"/>
        <v>1.0617470145381779E-6</v>
      </c>
      <c r="AC2417" s="1989"/>
      <c r="AD2417" s="2240"/>
    </row>
    <row r="2418" spans="1:30" x14ac:dyDescent="0.2">
      <c r="A2418" s="2173" t="s">
        <v>336</v>
      </c>
      <c r="B2418" s="2222" t="str">
        <f>IFERROR(AVERAGE(N2414:N2420),"")</f>
        <v/>
      </c>
      <c r="C2418" s="2060">
        <v>45506</v>
      </c>
      <c r="D2418" s="1989"/>
      <c r="E2418" s="2335"/>
      <c r="F2418" s="2350" t="s">
        <v>323</v>
      </c>
      <c r="G2418" s="2061"/>
      <c r="H2418" s="2062">
        <v>8.0369845429860884</v>
      </c>
      <c r="I2418" s="2063">
        <v>0</v>
      </c>
      <c r="J2418" s="2064"/>
      <c r="K2418" s="2065">
        <v>54.1875</v>
      </c>
      <c r="L2418" s="2066"/>
      <c r="M2418" s="2064"/>
      <c r="N2418" s="1919" t="s">
        <v>352</v>
      </c>
      <c r="O2418" s="2067"/>
      <c r="P2418" s="2068">
        <v>205</v>
      </c>
      <c r="Q2418" s="2069" t="s">
        <v>14</v>
      </c>
      <c r="R2418" s="2070">
        <v>224.4</v>
      </c>
      <c r="S2418" s="1991" t="s">
        <v>352</v>
      </c>
      <c r="T2418" s="1989">
        <v>51.014155642941276</v>
      </c>
      <c r="U2418" s="1989">
        <v>35.298485542863446</v>
      </c>
      <c r="V2418" s="1989">
        <v>-15.647487043587631</v>
      </c>
      <c r="W2418" s="2071">
        <v>1.4452222201146299</v>
      </c>
      <c r="X2418" s="1987"/>
      <c r="Y2418" s="1988">
        <f t="shared" si="494"/>
        <v>0</v>
      </c>
      <c r="Z2418" s="1989">
        <f t="shared" si="495"/>
        <v>1.8668368897907899E-6</v>
      </c>
      <c r="AA2418" s="1989">
        <f t="shared" si="496"/>
        <v>2.0024730581186594</v>
      </c>
      <c r="AB2418" s="1991">
        <f t="shared" si="497"/>
        <v>9.3226567130181472E-7</v>
      </c>
      <c r="AC2418" s="1989"/>
      <c r="AD2418" s="2240"/>
    </row>
    <row r="2419" spans="1:30" x14ac:dyDescent="0.2">
      <c r="A2419" s="2173" t="s">
        <v>337</v>
      </c>
      <c r="B2419" s="2221" t="str">
        <f>IFERROR(AVERAGE(S2414:S2420),"")</f>
        <v/>
      </c>
      <c r="C2419" s="2060">
        <v>45507</v>
      </c>
      <c r="D2419" s="1989"/>
      <c r="E2419" s="2335"/>
      <c r="F2419" s="2350" t="s">
        <v>315</v>
      </c>
      <c r="G2419" s="2061"/>
      <c r="H2419" s="2062">
        <v>17.859965651080191</v>
      </c>
      <c r="I2419" s="2063">
        <v>0</v>
      </c>
      <c r="J2419" s="2064"/>
      <c r="K2419" s="2065">
        <v>120.41666666666664</v>
      </c>
      <c r="L2419" s="2066"/>
      <c r="M2419" s="2064"/>
      <c r="N2419" s="1919" t="s">
        <v>352</v>
      </c>
      <c r="O2419" s="2067"/>
      <c r="P2419" s="2068">
        <v>205</v>
      </c>
      <c r="Q2419" s="2069" t="s">
        <v>14</v>
      </c>
      <c r="R2419" s="2070">
        <v>224.4</v>
      </c>
      <c r="S2419" s="1991" t="s">
        <v>352</v>
      </c>
      <c r="T2419" s="1989">
        <v>60.928800074902043</v>
      </c>
      <c r="U2419" s="1989">
        <v>37.325108902954</v>
      </c>
      <c r="V2419" s="1989">
        <v>-15.71567010007783</v>
      </c>
      <c r="W2419" s="2071">
        <v>1.63238103961915</v>
      </c>
      <c r="X2419" s="1987"/>
      <c r="Y2419" s="1988">
        <f t="shared" si="494"/>
        <v>0</v>
      </c>
      <c r="Z2419" s="1989">
        <f t="shared" si="495"/>
        <v>1.6001459055349628E-6</v>
      </c>
      <c r="AA2419" s="1989">
        <f t="shared" si="496"/>
        <v>1.9547951281634532</v>
      </c>
      <c r="AB2419" s="1991">
        <f t="shared" si="497"/>
        <v>8.1857473577720326E-7</v>
      </c>
      <c r="AC2419" s="1989"/>
      <c r="AD2419" s="2240"/>
    </row>
    <row r="2420" spans="1:30" ht="16" thickBot="1" x14ac:dyDescent="0.25">
      <c r="A2420" s="2177" t="s">
        <v>11</v>
      </c>
      <c r="B2420" s="2178">
        <f>IFERROR(SUM(M2414:M2420),"")</f>
        <v>0</v>
      </c>
      <c r="C2420" s="2160">
        <v>45508</v>
      </c>
      <c r="D2420" s="1734"/>
      <c r="E2420" s="2317"/>
      <c r="F2420" s="2351"/>
      <c r="G2420" s="2161"/>
      <c r="H2420" s="2162" t="s">
        <v>352</v>
      </c>
      <c r="I2420" s="2163" t="s">
        <v>352</v>
      </c>
      <c r="J2420" s="1024"/>
      <c r="K2420" s="2164" t="s">
        <v>355</v>
      </c>
      <c r="L2420" s="1028"/>
      <c r="M2420" s="1024"/>
      <c r="N2420" s="2165" t="s">
        <v>352</v>
      </c>
      <c r="O2420" s="2166"/>
      <c r="P2420" s="2167" t="s">
        <v>352</v>
      </c>
      <c r="Q2420" s="2168" t="s">
        <v>14</v>
      </c>
      <c r="R2420" s="2169" t="s">
        <v>352</v>
      </c>
      <c r="S2420" s="5" t="s">
        <v>352</v>
      </c>
      <c r="T2420" s="1734">
        <v>52.224685778487469</v>
      </c>
      <c r="U2420" s="1734">
        <v>36.436415833836044</v>
      </c>
      <c r="V2420" s="1734">
        <v>-23.603691171948043</v>
      </c>
      <c r="W2420" s="2049">
        <v>1.4333101811290101</v>
      </c>
      <c r="X2420" s="1987"/>
      <c r="Y2420" s="1988" t="str">
        <f t="shared" si="494"/>
        <v/>
      </c>
      <c r="Z2420" s="1989">
        <f t="shared" si="495"/>
        <v>1.3715536333156824E-6</v>
      </c>
      <c r="AA2420" s="1989">
        <f t="shared" si="496"/>
        <v>1.9082523870167043</v>
      </c>
      <c r="AB2420" s="1991">
        <f t="shared" si="497"/>
        <v>7.1874854848730041E-7</v>
      </c>
      <c r="AC2420" s="1989"/>
      <c r="AD2420" s="2240"/>
    </row>
    <row r="2421" spans="1:30" ht="16" thickBot="1" x14ac:dyDescent="0.25">
      <c r="A2421" s="2500">
        <f>WEEKNUM(C2421,1)</f>
        <v>32</v>
      </c>
      <c r="B2421" s="2501"/>
      <c r="C2421" s="2050">
        <v>45509</v>
      </c>
      <c r="D2421" s="1843"/>
      <c r="E2421" s="2322"/>
      <c r="F2421" s="2352" t="s">
        <v>323</v>
      </c>
      <c r="G2421" s="2052"/>
      <c r="H2421" s="2053">
        <v>8.0369845429860884</v>
      </c>
      <c r="I2421" s="2054">
        <v>0</v>
      </c>
      <c r="J2421" s="2055"/>
      <c r="K2421" s="2056">
        <v>54.1875</v>
      </c>
      <c r="L2421" s="2057"/>
      <c r="M2421" s="2055"/>
      <c r="N2421" s="1852" t="s">
        <v>352</v>
      </c>
      <c r="O2421" s="2058"/>
      <c r="P2421" s="1854">
        <v>205</v>
      </c>
      <c r="Q2421" s="1855" t="s">
        <v>14</v>
      </c>
      <c r="R2421" s="2059">
        <v>224.4</v>
      </c>
      <c r="S2421" s="1856" t="s">
        <v>352</v>
      </c>
      <c r="T2421" s="1843">
        <v>52.505087810132117</v>
      </c>
      <c r="U2421" s="1843">
        <v>36.859060694935188</v>
      </c>
      <c r="V2421" s="1843">
        <v>-15.788269944651425</v>
      </c>
      <c r="W2421" s="2042">
        <v>1.4244825239767125</v>
      </c>
      <c r="X2421" s="1987"/>
      <c r="Y2421" s="1988">
        <f t="shared" si="494"/>
        <v>0</v>
      </c>
      <c r="Z2421" s="1989">
        <f t="shared" si="495"/>
        <v>1.1756173999848705E-6</v>
      </c>
      <c r="AA2421" s="1989">
        <f t="shared" si="496"/>
        <v>1.8628178063734495</v>
      </c>
      <c r="AB2421" s="1991">
        <f t="shared" si="497"/>
        <v>6.3109628647665398E-7</v>
      </c>
      <c r="AC2421" s="1989"/>
      <c r="AD2421" s="2240"/>
    </row>
    <row r="2422" spans="1:30" x14ac:dyDescent="0.2">
      <c r="A2422" s="2170" t="s">
        <v>26</v>
      </c>
      <c r="B2422" s="2219">
        <f>SUM(H2421:H2427)</f>
        <v>62.38223062731911</v>
      </c>
      <c r="C2422" s="2060">
        <v>45510</v>
      </c>
      <c r="D2422" s="1989"/>
      <c r="E2422" s="2335"/>
      <c r="F2422" s="2353" t="s">
        <v>331</v>
      </c>
      <c r="G2422" s="2061"/>
      <c r="H2422" s="2062">
        <v>9.004954229403527</v>
      </c>
      <c r="I2422" s="2063">
        <v>0</v>
      </c>
      <c r="J2422" s="2064"/>
      <c r="K2422" s="2065">
        <v>66.520895840470018</v>
      </c>
      <c r="L2422" s="2066"/>
      <c r="M2422" s="2064"/>
      <c r="N2422" s="1919" t="s">
        <v>352</v>
      </c>
      <c r="O2422" s="2067"/>
      <c r="P2422" s="2068">
        <v>294.25</v>
      </c>
      <c r="Q2422" s="2069" t="s">
        <v>14</v>
      </c>
      <c r="R2422" s="2070">
        <v>331.5</v>
      </c>
      <c r="S2422" s="1991" t="s">
        <v>352</v>
      </c>
      <c r="T2422" s="1989">
        <v>54.507346100180392</v>
      </c>
      <c r="U2422" s="1989">
        <v>37.565294865066967</v>
      </c>
      <c r="V2422" s="1989">
        <v>-15.646027115196929</v>
      </c>
      <c r="W2422" s="2071">
        <v>1.4510027485733465</v>
      </c>
      <c r="X2422" s="1987"/>
      <c r="Y2422" s="1988">
        <f t="shared" si="494"/>
        <v>0</v>
      </c>
      <c r="Z2422" s="1989">
        <f t="shared" si="495"/>
        <v>1.007672057129889E-6</v>
      </c>
      <c r="AA2422" s="1989">
        <f t="shared" si="496"/>
        <v>1.8184650014597961</v>
      </c>
      <c r="AB2422" s="1991">
        <f t="shared" si="497"/>
        <v>5.5413332471120824E-7</v>
      </c>
      <c r="AC2422" s="1989"/>
      <c r="AD2422" s="2240"/>
    </row>
    <row r="2423" spans="1:30" x14ac:dyDescent="0.2">
      <c r="A2423" s="2173" t="s">
        <v>9</v>
      </c>
      <c r="B2423" s="2220">
        <f>SUM(K2421:K2427)</f>
        <v>432.13345834760673</v>
      </c>
      <c r="C2423" s="2060">
        <v>45511</v>
      </c>
      <c r="D2423" s="1989"/>
      <c r="E2423" s="2335"/>
      <c r="F2423" s="2353" t="s">
        <v>323</v>
      </c>
      <c r="G2423" s="2061"/>
      <c r="H2423" s="2062">
        <v>8.0369845429860884</v>
      </c>
      <c r="I2423" s="2063">
        <v>0</v>
      </c>
      <c r="J2423" s="2064"/>
      <c r="K2423" s="2065">
        <v>54.1875</v>
      </c>
      <c r="L2423" s="2066"/>
      <c r="M2423" s="2064"/>
      <c r="N2423" s="1919" t="s">
        <v>352</v>
      </c>
      <c r="O2423" s="2067"/>
      <c r="P2423" s="2068">
        <v>205</v>
      </c>
      <c r="Q2423" s="2069" t="s">
        <v>14</v>
      </c>
      <c r="R2423" s="2070">
        <v>224.4</v>
      </c>
      <c r="S2423" s="1991" t="s">
        <v>352</v>
      </c>
      <c r="T2423" s="1989">
        <v>54.461653800154622</v>
      </c>
      <c r="U2423" s="1989">
        <v>37.961061653993944</v>
      </c>
      <c r="V2423" s="1989">
        <v>-16.942051235113425</v>
      </c>
      <c r="W2423" s="2071">
        <v>1.4346715141046278</v>
      </c>
      <c r="X2423" s="1987"/>
      <c r="Y2423" s="1988">
        <f t="shared" si="494"/>
        <v>0</v>
      </c>
      <c r="Z2423" s="1989">
        <f t="shared" si="495"/>
        <v>8.6371890611133344E-7</v>
      </c>
      <c r="AA2423" s="1989">
        <f t="shared" si="496"/>
        <v>1.7751682157107533</v>
      </c>
      <c r="AB2423" s="1991">
        <f t="shared" si="497"/>
        <v>4.865560899903292E-7</v>
      </c>
      <c r="AC2423" s="1989"/>
      <c r="AD2423" s="2240"/>
    </row>
    <row r="2424" spans="1:30" x14ac:dyDescent="0.2">
      <c r="A2424" s="2173" t="s">
        <v>27</v>
      </c>
      <c r="B2424" s="2221">
        <f>AVERAGE(W2421:W2427)</f>
        <v>1.4677571743961522</v>
      </c>
      <c r="C2424" s="2060">
        <v>45512</v>
      </c>
      <c r="D2424" s="1989"/>
      <c r="E2424" s="2335"/>
      <c r="F2424" s="2353" t="s">
        <v>326</v>
      </c>
      <c r="G2424" s="2061"/>
      <c r="H2424" s="2062">
        <v>9.6203605527690996</v>
      </c>
      <c r="I2424" s="2063">
        <v>0</v>
      </c>
      <c r="J2424" s="2064"/>
      <c r="K2424" s="2065">
        <v>70.591729173803344</v>
      </c>
      <c r="L2424" s="2066"/>
      <c r="M2424" s="2064"/>
      <c r="N2424" s="1919" t="s">
        <v>352</v>
      </c>
      <c r="O2424" s="2067"/>
      <c r="P2424" s="2068">
        <v>243.25</v>
      </c>
      <c r="Q2424" s="2069" t="s">
        <v>14</v>
      </c>
      <c r="R2424" s="2070">
        <v>267.75</v>
      </c>
      <c r="S2424" s="1991" t="s">
        <v>352</v>
      </c>
      <c r="T2424" s="1989">
        <v>56.765950282104441</v>
      </c>
      <c r="U2424" s="1989">
        <v>38.737982309227505</v>
      </c>
      <c r="V2424" s="1989">
        <v>-16.500592146160677</v>
      </c>
      <c r="W2424" s="2071">
        <v>1.4653822139978265</v>
      </c>
      <c r="X2424" s="1987"/>
      <c r="Y2424" s="1988">
        <f t="shared" si="494"/>
        <v>0</v>
      </c>
      <c r="Z2424" s="1989">
        <f t="shared" si="495"/>
        <v>7.4033049095257155E-7</v>
      </c>
      <c r="AA2424" s="1989">
        <f t="shared" si="496"/>
        <v>1.7329023058128783</v>
      </c>
      <c r="AB2424" s="1991">
        <f t="shared" si="497"/>
        <v>4.2721998145492321E-7</v>
      </c>
      <c r="AC2424" s="1989"/>
      <c r="AD2424" s="2240"/>
    </row>
    <row r="2425" spans="1:30" x14ac:dyDescent="0.2">
      <c r="A2425" s="2173" t="s">
        <v>336</v>
      </c>
      <c r="B2425" s="2222" t="str">
        <f>IFERROR(AVERAGE(N2421:N2427),"")</f>
        <v/>
      </c>
      <c r="C2425" s="2060">
        <v>45513</v>
      </c>
      <c r="D2425" s="1989"/>
      <c r="E2425" s="2335"/>
      <c r="F2425" s="2353" t="s">
        <v>323</v>
      </c>
      <c r="G2425" s="2061"/>
      <c r="H2425" s="2062">
        <v>8.0369845429860884</v>
      </c>
      <c r="I2425" s="2063">
        <v>0</v>
      </c>
      <c r="J2425" s="2064"/>
      <c r="K2425" s="2065">
        <v>54.1875</v>
      </c>
      <c r="L2425" s="2066"/>
      <c r="M2425" s="2064"/>
      <c r="N2425" s="1919" t="s">
        <v>352</v>
      </c>
      <c r="O2425" s="2067"/>
      <c r="P2425" s="2068">
        <v>205</v>
      </c>
      <c r="Q2425" s="2069" t="s">
        <v>14</v>
      </c>
      <c r="R2425" s="2070">
        <v>224.4</v>
      </c>
      <c r="S2425" s="1991" t="s">
        <v>352</v>
      </c>
      <c r="T2425" s="1989">
        <v>56.397600241803808</v>
      </c>
      <c r="U2425" s="1989">
        <v>39.105827968531614</v>
      </c>
      <c r="V2425" s="1989">
        <v>-18.027967972876937</v>
      </c>
      <c r="W2425" s="2071">
        <v>1.4421789071231748</v>
      </c>
      <c r="X2425" s="1987"/>
      <c r="Y2425" s="1988">
        <f t="shared" si="494"/>
        <v>0</v>
      </c>
      <c r="Z2425" s="1989">
        <f t="shared" si="495"/>
        <v>6.3456899224506134E-7</v>
      </c>
      <c r="AA2425" s="1989">
        <f t="shared" si="496"/>
        <v>1.6916427271030479</v>
      </c>
      <c r="AB2425" s="1991">
        <f t="shared" si="497"/>
        <v>3.7511998371651796E-7</v>
      </c>
      <c r="AC2425" s="1989"/>
      <c r="AD2425" s="2240"/>
    </row>
    <row r="2426" spans="1:30" x14ac:dyDescent="0.2">
      <c r="A2426" s="2173" t="s">
        <v>337</v>
      </c>
      <c r="B2426" s="2221" t="str">
        <f>IFERROR(AVERAGE(S2421:S2427),"")</f>
        <v/>
      </c>
      <c r="C2426" s="2060">
        <v>45514</v>
      </c>
      <c r="D2426" s="1989"/>
      <c r="E2426" s="2335"/>
      <c r="F2426" s="2353" t="s">
        <v>293</v>
      </c>
      <c r="G2426" s="2061"/>
      <c r="H2426" s="2062">
        <v>19.645962216188217</v>
      </c>
      <c r="I2426" s="2063">
        <v>0</v>
      </c>
      <c r="J2426" s="2064"/>
      <c r="K2426" s="2065">
        <v>132.45833333333337</v>
      </c>
      <c r="L2426" s="2066"/>
      <c r="M2426" s="2064"/>
      <c r="N2426" s="1919" t="s">
        <v>352</v>
      </c>
      <c r="O2426" s="2067"/>
      <c r="P2426" s="2068">
        <v>205</v>
      </c>
      <c r="Q2426" s="2069" t="s">
        <v>14</v>
      </c>
      <c r="R2426" s="2070">
        <v>224.4</v>
      </c>
      <c r="S2426" s="1991" t="s">
        <v>352</v>
      </c>
      <c r="T2426" s="1989">
        <v>67.263419254879466</v>
      </c>
      <c r="U2426" s="1989">
        <v>41.32850666769356</v>
      </c>
      <c r="V2426" s="1989">
        <v>-17.291772273272194</v>
      </c>
      <c r="W2426" s="2071">
        <v>1.6275308419856165</v>
      </c>
      <c r="X2426" s="1987"/>
      <c r="Y2426" s="1988">
        <f t="shared" si="494"/>
        <v>0</v>
      </c>
      <c r="Z2426" s="1989">
        <f t="shared" si="495"/>
        <v>5.4391627906719541E-7</v>
      </c>
      <c r="AA2426" s="1989">
        <f t="shared" si="496"/>
        <v>1.65136551931488</v>
      </c>
      <c r="AB2426" s="1991">
        <f t="shared" si="497"/>
        <v>3.2937364423889381E-7</v>
      </c>
      <c r="AC2426" s="1989"/>
      <c r="AD2426" s="2240"/>
    </row>
    <row r="2427" spans="1:30" ht="16" thickBot="1" x14ac:dyDescent="0.25">
      <c r="A2427" s="2177" t="s">
        <v>11</v>
      </c>
      <c r="B2427" s="2178">
        <f>IFERROR(SUM(M2421:M2427),"")</f>
        <v>0</v>
      </c>
      <c r="C2427" s="2160">
        <v>45515</v>
      </c>
      <c r="D2427" s="1734"/>
      <c r="E2427" s="2317"/>
      <c r="F2427" s="2351"/>
      <c r="G2427" s="2161"/>
      <c r="H2427" s="2162" t="s">
        <v>352</v>
      </c>
      <c r="I2427" s="2163" t="s">
        <v>352</v>
      </c>
      <c r="J2427" s="1024"/>
      <c r="K2427" s="2164" t="s">
        <v>355</v>
      </c>
      <c r="L2427" s="1028"/>
      <c r="M2427" s="1024"/>
      <c r="N2427" s="2165" t="s">
        <v>352</v>
      </c>
      <c r="O2427" s="2166"/>
      <c r="P2427" s="2167" t="s">
        <v>352</v>
      </c>
      <c r="Q2427" s="2168" t="s">
        <v>14</v>
      </c>
      <c r="R2427" s="2169" t="s">
        <v>352</v>
      </c>
      <c r="S2427" s="5" t="s">
        <v>352</v>
      </c>
      <c r="T2427" s="1734">
        <v>57.654359361325255</v>
      </c>
      <c r="U2427" s="1734">
        <v>40.344494604177044</v>
      </c>
      <c r="V2427" s="1734">
        <v>-25.934912587185906</v>
      </c>
      <c r="W2427" s="2049">
        <v>1.429051471011761</v>
      </c>
      <c r="X2427" s="1987"/>
      <c r="Y2427" s="1988" t="str">
        <f t="shared" si="494"/>
        <v/>
      </c>
      <c r="Z2427" s="1989">
        <f t="shared" si="495"/>
        <v>4.6621395348616746E-7</v>
      </c>
      <c r="AA2427" s="1989">
        <f t="shared" si="496"/>
        <v>1.6120472926645257</v>
      </c>
      <c r="AB2427" s="1991">
        <f t="shared" si="497"/>
        <v>2.8920612664878479E-7</v>
      </c>
      <c r="AC2427" s="1989"/>
      <c r="AD2427" s="2240"/>
    </row>
    <row r="2428" spans="1:30" ht="16" thickBot="1" x14ac:dyDescent="0.25">
      <c r="A2428" s="2500">
        <f>WEEKNUM(C2428,1)</f>
        <v>33</v>
      </c>
      <c r="B2428" s="2501"/>
      <c r="C2428" s="2050">
        <v>45516</v>
      </c>
      <c r="D2428" s="1843"/>
      <c r="E2428" s="2322"/>
      <c r="F2428" s="2349"/>
      <c r="G2428" s="2052"/>
      <c r="H2428" s="2053" t="s">
        <v>352</v>
      </c>
      <c r="I2428" s="2054" t="s">
        <v>352</v>
      </c>
      <c r="J2428" s="2055"/>
      <c r="K2428" s="2056" t="s">
        <v>355</v>
      </c>
      <c r="L2428" s="2057"/>
      <c r="M2428" s="2055"/>
      <c r="N2428" s="1852" t="s">
        <v>352</v>
      </c>
      <c r="O2428" s="2058"/>
      <c r="P2428" s="1854" t="s">
        <v>352</v>
      </c>
      <c r="Q2428" s="1855" t="s">
        <v>14</v>
      </c>
      <c r="R2428" s="2059" t="s">
        <v>352</v>
      </c>
      <c r="S2428" s="1856" t="s">
        <v>352</v>
      </c>
      <c r="T2428" s="1843">
        <v>49.418022309707361</v>
      </c>
      <c r="U2428" s="1843">
        <v>39.383911399315686</v>
      </c>
      <c r="V2428" s="1843">
        <v>-17.309864757148212</v>
      </c>
      <c r="W2428" s="2042">
        <v>1.2547769013761803</v>
      </c>
      <c r="X2428" s="1987"/>
      <c r="Y2428" s="1988" t="str">
        <f t="shared" si="494"/>
        <v/>
      </c>
      <c r="Z2428" s="1989">
        <f t="shared" si="495"/>
        <v>3.9961196013100067E-7</v>
      </c>
      <c r="AA2428" s="1989">
        <f t="shared" si="496"/>
        <v>1.5736652142677514</v>
      </c>
      <c r="AB2428" s="1991">
        <f t="shared" si="497"/>
        <v>2.5393708681356713E-7</v>
      </c>
      <c r="AC2428" s="1989"/>
      <c r="AD2428" s="2240"/>
    </row>
    <row r="2429" spans="1:30" x14ac:dyDescent="0.2">
      <c r="A2429" s="2170" t="s">
        <v>26</v>
      </c>
      <c r="B2429" s="2219">
        <f>SUM(H2428:H2434)</f>
        <v>26.789948476620296</v>
      </c>
      <c r="C2429" s="2060">
        <v>45517</v>
      </c>
      <c r="D2429" s="1989"/>
      <c r="E2429" s="2335"/>
      <c r="F2429" s="2350" t="s">
        <v>323</v>
      </c>
      <c r="G2429" s="2061"/>
      <c r="H2429" s="2062">
        <v>8.0369845429860884</v>
      </c>
      <c r="I2429" s="2063">
        <v>0</v>
      </c>
      <c r="J2429" s="2064"/>
      <c r="K2429" s="2065">
        <v>54.1875</v>
      </c>
      <c r="L2429" s="2066"/>
      <c r="M2429" s="2064"/>
      <c r="N2429" s="1919" t="s">
        <v>352</v>
      </c>
      <c r="O2429" s="2067"/>
      <c r="P2429" s="2068">
        <v>205</v>
      </c>
      <c r="Q2429" s="2069" t="s">
        <v>14</v>
      </c>
      <c r="R2429" s="2070">
        <v>224.4</v>
      </c>
      <c r="S2429" s="1991" t="s">
        <v>352</v>
      </c>
      <c r="T2429" s="1989">
        <v>50.099376265463455</v>
      </c>
      <c r="U2429" s="1989">
        <v>39.736377794570075</v>
      </c>
      <c r="V2429" s="1989">
        <v>-10.034110910391675</v>
      </c>
      <c r="W2429" s="2071">
        <v>1.2607937372769158</v>
      </c>
      <c r="X2429" s="1987"/>
      <c r="Y2429" s="1988">
        <f t="shared" si="494"/>
        <v>0</v>
      </c>
      <c r="Z2429" s="1989">
        <f t="shared" si="495"/>
        <v>3.4252453725514344E-7</v>
      </c>
      <c r="AA2429" s="1989">
        <f t="shared" si="496"/>
        <v>1.5361969948804239</v>
      </c>
      <c r="AB2429" s="1991">
        <f t="shared" si="497"/>
        <v>2.2296914939727844E-7</v>
      </c>
      <c r="AC2429" s="1989"/>
      <c r="AD2429" s="2240"/>
    </row>
    <row r="2430" spans="1:30" x14ac:dyDescent="0.2">
      <c r="A2430" s="2173" t="s">
        <v>9</v>
      </c>
      <c r="B2430" s="2220">
        <f>SUM(K2428:K2434)</f>
        <v>180.625</v>
      </c>
      <c r="C2430" s="2060">
        <v>45518</v>
      </c>
      <c r="D2430" s="1989"/>
      <c r="E2430" s="2335"/>
      <c r="F2430" s="2350"/>
      <c r="G2430" s="2061"/>
      <c r="H2430" s="2062" t="s">
        <v>352</v>
      </c>
      <c r="I2430" s="2063" t="s">
        <v>352</v>
      </c>
      <c r="J2430" s="2064"/>
      <c r="K2430" s="2065" t="s">
        <v>355</v>
      </c>
      <c r="L2430" s="2066"/>
      <c r="M2430" s="2064"/>
      <c r="N2430" s="1919" t="s">
        <v>352</v>
      </c>
      <c r="O2430" s="2067"/>
      <c r="P2430" s="2068" t="s">
        <v>352</v>
      </c>
      <c r="Q2430" s="2069" t="s">
        <v>14</v>
      </c>
      <c r="R2430" s="2070" t="s">
        <v>352</v>
      </c>
      <c r="S2430" s="1991" t="s">
        <v>352</v>
      </c>
      <c r="T2430" s="1989">
        <v>42.942322513254389</v>
      </c>
      <c r="U2430" s="1989">
        <v>38.790273561366028</v>
      </c>
      <c r="V2430" s="1989">
        <v>-10.36299847089338</v>
      </c>
      <c r="W2430" s="2071">
        <v>1.1070384034626577</v>
      </c>
      <c r="X2430" s="1987"/>
      <c r="Y2430" s="1988" t="str">
        <f t="shared" si="494"/>
        <v/>
      </c>
      <c r="Z2430" s="1989">
        <f t="shared" si="495"/>
        <v>2.9359246050440865E-7</v>
      </c>
      <c r="AA2430" s="1989">
        <f t="shared" si="496"/>
        <v>1.4996208759546996</v>
      </c>
      <c r="AB2430" s="1991">
        <f t="shared" si="497"/>
        <v>1.9577778971468349E-7</v>
      </c>
      <c r="AC2430" s="1989"/>
      <c r="AD2430" s="2240"/>
    </row>
    <row r="2431" spans="1:30" x14ac:dyDescent="0.2">
      <c r="A2431" s="2173" t="s">
        <v>27</v>
      </c>
      <c r="B2431" s="2221">
        <f>AVERAGE(W2428:W2434)</f>
        <v>1.1186506178534696</v>
      </c>
      <c r="C2431" s="2225">
        <v>45519</v>
      </c>
      <c r="D2431" s="1989"/>
      <c r="E2431" s="2335"/>
      <c r="F2431" s="2350" t="s">
        <v>323</v>
      </c>
      <c r="G2431" s="2061"/>
      <c r="H2431" s="2062">
        <v>8.0369845429860884</v>
      </c>
      <c r="I2431" s="2063">
        <v>0</v>
      </c>
      <c r="J2431" s="2064"/>
      <c r="K2431" s="2065">
        <v>54.1875</v>
      </c>
      <c r="L2431" s="2066"/>
      <c r="M2431" s="2064"/>
      <c r="N2431" s="1919" t="s">
        <v>352</v>
      </c>
      <c r="O2431" s="2067"/>
      <c r="P2431" s="2068">
        <v>205</v>
      </c>
      <c r="Q2431" s="2069" t="s">
        <v>14</v>
      </c>
      <c r="R2431" s="2070">
        <v>224.4</v>
      </c>
      <c r="S2431" s="1991" t="s">
        <v>352</v>
      </c>
      <c r="T2431" s="1989">
        <v>44.548776439932332</v>
      </c>
      <c r="U2431" s="1989">
        <v>39.156874190857316</v>
      </c>
      <c r="V2431" s="1989">
        <v>-4.1520489518883608</v>
      </c>
      <c r="W2431" s="2071">
        <v>1.1377000171871217</v>
      </c>
      <c r="X2431" s="1987"/>
      <c r="Y2431" s="1988">
        <f t="shared" si="494"/>
        <v>0</v>
      </c>
      <c r="Z2431" s="1989">
        <f t="shared" si="495"/>
        <v>2.5165068043235027E-7</v>
      </c>
      <c r="AA2431" s="1989">
        <f t="shared" si="496"/>
        <v>1.4639156170033973</v>
      </c>
      <c r="AB2431" s="1991">
        <f t="shared" si="497"/>
        <v>1.7190244950557574E-7</v>
      </c>
      <c r="AC2431" s="1989"/>
      <c r="AD2431" s="2240"/>
    </row>
    <row r="2432" spans="1:30" x14ac:dyDescent="0.2">
      <c r="A2432" s="2173" t="s">
        <v>336</v>
      </c>
      <c r="B2432" s="2222" t="str">
        <f>IFERROR(AVERAGE(N2428:N2434),"")</f>
        <v/>
      </c>
      <c r="C2432" s="2060">
        <v>45520</v>
      </c>
      <c r="D2432" s="1989"/>
      <c r="E2432" s="2335"/>
      <c r="F2432" s="2350"/>
      <c r="G2432" s="2061"/>
      <c r="H2432" s="2062" t="s">
        <v>352</v>
      </c>
      <c r="I2432" s="2063" t="s">
        <v>352</v>
      </c>
      <c r="J2432" s="2064"/>
      <c r="K2432" s="2065" t="s">
        <v>355</v>
      </c>
      <c r="L2432" s="2066"/>
      <c r="M2432" s="2064"/>
      <c r="N2432" s="1919" t="s">
        <v>352</v>
      </c>
      <c r="O2432" s="2067"/>
      <c r="P2432" s="2068" t="s">
        <v>352</v>
      </c>
      <c r="Q2432" s="2069" t="s">
        <v>14</v>
      </c>
      <c r="R2432" s="2070" t="s">
        <v>352</v>
      </c>
      <c r="S2432" s="1991" t="s">
        <v>352</v>
      </c>
      <c r="T2432" s="1989">
        <v>38.184665519942001</v>
      </c>
      <c r="U2432" s="1989">
        <v>38.224567662503567</v>
      </c>
      <c r="V2432" s="1989">
        <v>-5.3919022490750166</v>
      </c>
      <c r="W2432" s="2071">
        <v>0.99895611265210704</v>
      </c>
      <c r="X2432" s="1987"/>
      <c r="Y2432" s="1988" t="str">
        <f t="shared" si="494"/>
        <v/>
      </c>
      <c r="Z2432" s="1989">
        <f t="shared" si="495"/>
        <v>2.1570058322772881E-7</v>
      </c>
      <c r="AA2432" s="1989">
        <f t="shared" si="496"/>
        <v>1.4290604832652212</v>
      </c>
      <c r="AB2432" s="1991">
        <f t="shared" si="497"/>
        <v>1.5093873615123725E-7</v>
      </c>
      <c r="AC2432" s="1989"/>
      <c r="AD2432" s="2240"/>
    </row>
    <row r="2433" spans="1:30" x14ac:dyDescent="0.2">
      <c r="A2433" s="2173" t="s">
        <v>337</v>
      </c>
      <c r="B2433" s="2221" t="str">
        <f>IFERROR(AVERAGE(S2428:S2434),"")</f>
        <v/>
      </c>
      <c r="C2433" s="2060">
        <v>45521</v>
      </c>
      <c r="D2433" s="1989"/>
      <c r="E2433" s="2335"/>
      <c r="F2433" s="2350" t="s">
        <v>283</v>
      </c>
      <c r="G2433" s="2061"/>
      <c r="H2433" s="2062">
        <v>10.715979390648117</v>
      </c>
      <c r="I2433" s="2063">
        <v>0</v>
      </c>
      <c r="J2433" s="2064"/>
      <c r="K2433" s="2065">
        <v>72.25</v>
      </c>
      <c r="L2433" s="2066"/>
      <c r="M2433" s="2064"/>
      <c r="N2433" s="1919" t="s">
        <v>352</v>
      </c>
      <c r="O2433" s="2067"/>
      <c r="P2433" s="2068">
        <v>205</v>
      </c>
      <c r="Q2433" s="2069" t="s">
        <v>14</v>
      </c>
      <c r="R2433" s="2070">
        <v>224.4</v>
      </c>
      <c r="S2433" s="1991" t="s">
        <v>352</v>
      </c>
      <c r="T2433" s="1989">
        <v>43.051141874236002</v>
      </c>
      <c r="U2433" s="1989">
        <v>39.03469700387253</v>
      </c>
      <c r="V2433" s="1989">
        <v>3.9902142561565768E-2</v>
      </c>
      <c r="W2433" s="2071">
        <v>1.1028942243349553</v>
      </c>
      <c r="X2433" s="1987"/>
      <c r="Y2433" s="1988">
        <f t="shared" si="494"/>
        <v>0</v>
      </c>
      <c r="Z2433" s="1989">
        <f t="shared" si="495"/>
        <v>1.8488621419519614E-7</v>
      </c>
      <c r="AA2433" s="1989">
        <f t="shared" si="496"/>
        <v>1.3950352336636682</v>
      </c>
      <c r="AB2433" s="1991">
        <f t="shared" si="497"/>
        <v>1.3253157320596442E-7</v>
      </c>
      <c r="AC2433" s="1989"/>
      <c r="AD2433" s="2240"/>
    </row>
    <row r="2434" spans="1:30" ht="16" thickBot="1" x14ac:dyDescent="0.25">
      <c r="A2434" s="2177" t="s">
        <v>11</v>
      </c>
      <c r="B2434" s="2178">
        <f>IFERROR(SUM(M2428:M2434),"")</f>
        <v>0</v>
      </c>
      <c r="C2434" s="2160">
        <v>45522</v>
      </c>
      <c r="D2434" s="1734"/>
      <c r="E2434" s="2317"/>
      <c r="F2434" s="2348"/>
      <c r="G2434" s="2161"/>
      <c r="H2434" s="2162" t="s">
        <v>352</v>
      </c>
      <c r="I2434" s="2163" t="s">
        <v>352</v>
      </c>
      <c r="J2434" s="1024"/>
      <c r="K2434" s="2164" t="s">
        <v>355</v>
      </c>
      <c r="L2434" s="1028"/>
      <c r="M2434" s="1024"/>
      <c r="N2434" s="2165" t="s">
        <v>352</v>
      </c>
      <c r="O2434" s="2166"/>
      <c r="P2434" s="2167" t="s">
        <v>352</v>
      </c>
      <c r="Q2434" s="2168" t="s">
        <v>14</v>
      </c>
      <c r="R2434" s="2169" t="s">
        <v>352</v>
      </c>
      <c r="S2434" s="5" t="s">
        <v>352</v>
      </c>
      <c r="T2434" s="1734">
        <v>36.900978749345143</v>
      </c>
      <c r="U2434" s="1734">
        <v>38.105299456161276</v>
      </c>
      <c r="V2434" s="1734">
        <v>-4.0164448703634719</v>
      </c>
      <c r="W2434" s="2049">
        <v>0.96839492868435106</v>
      </c>
      <c r="X2434" s="1987"/>
      <c r="Y2434" s="1988" t="str">
        <f t="shared" si="494"/>
        <v/>
      </c>
      <c r="Z2434" s="1989">
        <f t="shared" si="495"/>
        <v>1.584738978815967E-7</v>
      </c>
      <c r="AA2434" s="1989">
        <f t="shared" si="496"/>
        <v>1.3618201090526285</v>
      </c>
      <c r="AB2434" s="1991">
        <f t="shared" si="497"/>
        <v>1.1636918622962731E-7</v>
      </c>
      <c r="AC2434" s="1989"/>
      <c r="AD2434" s="2240"/>
    </row>
    <row r="2435" spans="1:30" ht="16" thickBot="1" x14ac:dyDescent="0.25">
      <c r="A2435" s="2500">
        <f>WEEKNUM(C2435,1)</f>
        <v>34</v>
      </c>
      <c r="B2435" s="2501"/>
      <c r="C2435" s="2050">
        <v>45523</v>
      </c>
      <c r="D2435" s="1843"/>
      <c r="E2435" s="2322"/>
      <c r="F2435" s="2352" t="s">
        <v>323</v>
      </c>
      <c r="G2435" s="2052"/>
      <c r="H2435" s="2053">
        <v>8.0369845429860884</v>
      </c>
      <c r="I2435" s="2054">
        <v>0</v>
      </c>
      <c r="J2435" s="2055"/>
      <c r="K2435" s="2056">
        <v>54.1875</v>
      </c>
      <c r="L2435" s="2057"/>
      <c r="M2435" s="2055"/>
      <c r="N2435" s="1852" t="s">
        <v>352</v>
      </c>
      <c r="O2435" s="2058"/>
      <c r="P2435" s="1854">
        <v>205</v>
      </c>
      <c r="Q2435" s="1855" t="s">
        <v>14</v>
      </c>
      <c r="R2435" s="2059">
        <v>224.4</v>
      </c>
      <c r="S2435" s="1856" t="s">
        <v>352</v>
      </c>
      <c r="T2435" s="1843">
        <v>39.370481785152982</v>
      </c>
      <c r="U2435" s="1843">
        <v>38.48820899291934</v>
      </c>
      <c r="V2435" s="1843">
        <v>1.2043207068161337</v>
      </c>
      <c r="W2435" s="2042">
        <v>1.0229231968781907</v>
      </c>
      <c r="X2435" s="1987"/>
      <c r="Y2435" s="1988">
        <f t="shared" si="494"/>
        <v>0</v>
      </c>
      <c r="Z2435" s="1989">
        <f t="shared" si="495"/>
        <v>1.3583476961279716E-7</v>
      </c>
      <c r="AA2435" s="1989">
        <f t="shared" si="496"/>
        <v>1.3293958207418517</v>
      </c>
      <c r="AB2435" s="1991">
        <f t="shared" si="497"/>
        <v>1.0217782205528251E-7</v>
      </c>
      <c r="AC2435" s="1989"/>
      <c r="AD2435" s="2240"/>
    </row>
    <row r="2436" spans="1:30" x14ac:dyDescent="0.2">
      <c r="A2436" s="2170" t="s">
        <v>26</v>
      </c>
      <c r="B2436" s="2219">
        <f>SUM(H2435:H2441)</f>
        <v>60.50689930668139</v>
      </c>
      <c r="C2436" s="2060">
        <v>45524</v>
      </c>
      <c r="D2436" s="1989"/>
      <c r="E2436" s="2335"/>
      <c r="F2436" s="2353" t="s">
        <v>323</v>
      </c>
      <c r="G2436" s="2061"/>
      <c r="H2436" s="2062">
        <v>8.0369845429860884</v>
      </c>
      <c r="I2436" s="2063">
        <v>0</v>
      </c>
      <c r="J2436" s="2064"/>
      <c r="K2436" s="2065">
        <v>54.1875</v>
      </c>
      <c r="L2436" s="2066"/>
      <c r="M2436" s="2064"/>
      <c r="N2436" s="1919" t="s">
        <v>352</v>
      </c>
      <c r="O2436" s="2067"/>
      <c r="P2436" s="2068">
        <v>205</v>
      </c>
      <c r="Q2436" s="2069" t="s">
        <v>14</v>
      </c>
      <c r="R2436" s="2070">
        <v>224.4</v>
      </c>
      <c r="S2436" s="1991" t="s">
        <v>352</v>
      </c>
      <c r="T2436" s="1989">
        <v>41.487198672988271</v>
      </c>
      <c r="U2436" s="1989">
        <v>38.86200163594507</v>
      </c>
      <c r="V2436" s="1989">
        <v>-0.88227279223364263</v>
      </c>
      <c r="W2436" s="2071">
        <v>1.0675517710496685</v>
      </c>
      <c r="X2436" s="1987"/>
      <c r="Y2436" s="1988">
        <f t="shared" si="494"/>
        <v>0</v>
      </c>
      <c r="Z2436" s="1989">
        <f t="shared" si="495"/>
        <v>1.1642980252525471E-7</v>
      </c>
      <c r="AA2436" s="1989">
        <f t="shared" si="496"/>
        <v>1.2977435392956171</v>
      </c>
      <c r="AB2436" s="1991">
        <f t="shared" si="497"/>
        <v>8.9717112048540736E-8</v>
      </c>
      <c r="AC2436" s="1989"/>
      <c r="AD2436" s="2240"/>
    </row>
    <row r="2437" spans="1:30" x14ac:dyDescent="0.2">
      <c r="A2437" s="2173" t="s">
        <v>9</v>
      </c>
      <c r="B2437" s="2220">
        <f>SUM(K2435:K2441)</f>
        <v>416.35006250713661</v>
      </c>
      <c r="C2437" s="2060">
        <v>45525</v>
      </c>
      <c r="D2437" s="1989"/>
      <c r="E2437" s="2335"/>
      <c r="F2437" s="2354" t="s">
        <v>332</v>
      </c>
      <c r="G2437" s="2061"/>
      <c r="H2437" s="2062">
        <v>10.498995483656847</v>
      </c>
      <c r="I2437" s="2063">
        <v>0</v>
      </c>
      <c r="J2437" s="2064"/>
      <c r="K2437" s="2065">
        <v>79.183395840470013</v>
      </c>
      <c r="L2437" s="2066"/>
      <c r="M2437" s="2064"/>
      <c r="N2437" s="1919" t="s">
        <v>352</v>
      </c>
      <c r="O2437" s="2067"/>
      <c r="P2437" s="2068">
        <v>268.75</v>
      </c>
      <c r="Q2437" s="2069" t="s">
        <v>14</v>
      </c>
      <c r="R2437" s="2070">
        <v>293.25</v>
      </c>
      <c r="S2437" s="1991" t="s">
        <v>352</v>
      </c>
      <c r="T2437" s="1989">
        <v>46.872369696914234</v>
      </c>
      <c r="U2437" s="1989">
        <v>39.8220348312909</v>
      </c>
      <c r="V2437" s="1989">
        <v>-2.6251970370432005</v>
      </c>
      <c r="W2437" s="2071">
        <v>1.177046072494603</v>
      </c>
      <c r="X2437" s="1987"/>
      <c r="Y2437" s="1988">
        <f t="shared" si="494"/>
        <v>0</v>
      </c>
      <c r="Z2437" s="1989">
        <f t="shared" si="495"/>
        <v>9.9796973593075461E-8</v>
      </c>
      <c r="AA2437" s="1989">
        <f t="shared" si="496"/>
        <v>1.2668448835981025</v>
      </c>
      <c r="AB2437" s="1991">
        <f t="shared" si="497"/>
        <v>7.8776000823108929E-8</v>
      </c>
      <c r="AC2437" s="1989"/>
      <c r="AD2437" s="2240"/>
    </row>
    <row r="2438" spans="1:30" x14ac:dyDescent="0.2">
      <c r="A2438" s="2173" t="s">
        <v>27</v>
      </c>
      <c r="B2438" s="2221">
        <f>AVERAGE(W2435:W2441)</f>
        <v>1.1830040232613686</v>
      </c>
      <c r="C2438" s="2060">
        <v>45526</v>
      </c>
      <c r="D2438" s="1989"/>
      <c r="E2438" s="2335"/>
      <c r="F2438" s="2353" t="s">
        <v>323</v>
      </c>
      <c r="G2438" s="2061"/>
      <c r="H2438" s="2062">
        <v>8.0369845429860884</v>
      </c>
      <c r="I2438" s="2063">
        <v>0</v>
      </c>
      <c r="J2438" s="2064"/>
      <c r="K2438" s="2065">
        <v>54.1875</v>
      </c>
      <c r="L2438" s="2066"/>
      <c r="M2438" s="2064"/>
      <c r="N2438" s="1919" t="s">
        <v>352</v>
      </c>
      <c r="O2438" s="2067"/>
      <c r="P2438" s="2068">
        <v>205</v>
      </c>
      <c r="Q2438" s="2069" t="s">
        <v>14</v>
      </c>
      <c r="R2438" s="2070">
        <v>224.4</v>
      </c>
      <c r="S2438" s="1991" t="s">
        <v>352</v>
      </c>
      <c r="T2438" s="1989">
        <v>47.917388311640771</v>
      </c>
      <c r="U2438" s="1989">
        <v>40.164069716260165</v>
      </c>
      <c r="V2438" s="1989">
        <v>-7.0503348656233342</v>
      </c>
      <c r="W2438" s="2071">
        <v>1.193041159677146</v>
      </c>
      <c r="X2438" s="1987"/>
      <c r="Y2438" s="1988">
        <f t="shared" si="494"/>
        <v>0</v>
      </c>
      <c r="Z2438" s="1989">
        <f t="shared" si="495"/>
        <v>8.5540263079778961E-8</v>
      </c>
      <c r="AA2438" s="1989">
        <f t="shared" si="496"/>
        <v>1.2366819101791</v>
      </c>
      <c r="AB2438" s="1991">
        <f t="shared" si="497"/>
        <v>6.9169171454437107E-8</v>
      </c>
      <c r="AC2438" s="1989"/>
      <c r="AD2438" s="2240"/>
    </row>
    <row r="2439" spans="1:30" x14ac:dyDescent="0.2">
      <c r="A2439" s="2173" t="s">
        <v>336</v>
      </c>
      <c r="B2439" s="2222" t="str">
        <f>IFERROR(AVERAGE(N2435:N2441),"")</f>
        <v/>
      </c>
      <c r="C2439" s="2060">
        <v>45527</v>
      </c>
      <c r="D2439" s="1989"/>
      <c r="E2439" s="2335"/>
      <c r="F2439" s="2353" t="s">
        <v>323</v>
      </c>
      <c r="G2439" s="2061"/>
      <c r="H2439" s="2062">
        <v>8.0369845429860884</v>
      </c>
      <c r="I2439" s="2063">
        <v>0</v>
      </c>
      <c r="J2439" s="2064"/>
      <c r="K2439" s="2065">
        <v>54.1875</v>
      </c>
      <c r="L2439" s="2066"/>
      <c r="M2439" s="2064"/>
      <c r="N2439" s="1919" t="s">
        <v>352</v>
      </c>
      <c r="O2439" s="2067"/>
      <c r="P2439" s="2068">
        <v>205</v>
      </c>
      <c r="Q2439" s="2069" t="s">
        <v>14</v>
      </c>
      <c r="R2439" s="2070">
        <v>224.4</v>
      </c>
      <c r="S2439" s="1991" t="s">
        <v>352</v>
      </c>
      <c r="T2439" s="1989">
        <v>48.813118552834943</v>
      </c>
      <c r="U2439" s="1989">
        <v>40.497960913492065</v>
      </c>
      <c r="V2439" s="1989">
        <v>-7.7533185953806054</v>
      </c>
      <c r="W2439" s="2071">
        <v>1.2053228718627325</v>
      </c>
      <c r="X2439" s="1987"/>
      <c r="Y2439" s="1988">
        <f t="shared" si="494"/>
        <v>0</v>
      </c>
      <c r="Z2439" s="1989">
        <f t="shared" si="495"/>
        <v>7.3320225496953389E-8</v>
      </c>
      <c r="AA2439" s="1989">
        <f t="shared" si="496"/>
        <v>1.2072371027938833</v>
      </c>
      <c r="AB2439" s="1991">
        <f t="shared" si="497"/>
        <v>6.0733906642920383E-8</v>
      </c>
      <c r="AC2439" s="1989"/>
      <c r="AD2439" s="2240"/>
    </row>
    <row r="2440" spans="1:30" x14ac:dyDescent="0.2">
      <c r="A2440" s="2173" t="s">
        <v>337</v>
      </c>
      <c r="B2440" s="2221" t="str">
        <f>IFERROR(AVERAGE(S2435:S2441),"")</f>
        <v/>
      </c>
      <c r="C2440" s="2060">
        <v>45528</v>
      </c>
      <c r="D2440" s="1989"/>
      <c r="E2440" s="2335"/>
      <c r="F2440" s="2353" t="s">
        <v>315</v>
      </c>
      <c r="G2440" s="2061"/>
      <c r="H2440" s="2062">
        <v>17.859965651080191</v>
      </c>
      <c r="I2440" s="2063">
        <v>0</v>
      </c>
      <c r="J2440" s="2064"/>
      <c r="K2440" s="2065">
        <v>120.41666666666664</v>
      </c>
      <c r="L2440" s="2066"/>
      <c r="M2440" s="2064"/>
      <c r="N2440" s="1919" t="s">
        <v>352</v>
      </c>
      <c r="O2440" s="2067"/>
      <c r="P2440" s="2068">
        <v>205</v>
      </c>
      <c r="Q2440" s="2069" t="s">
        <v>14</v>
      </c>
      <c r="R2440" s="2070">
        <v>224.4</v>
      </c>
      <c r="S2440" s="1991" t="s">
        <v>352</v>
      </c>
      <c r="T2440" s="1989">
        <v>59.042196854810896</v>
      </c>
      <c r="U2440" s="1989">
        <v>42.400787240948603</v>
      </c>
      <c r="V2440" s="1989">
        <v>-8.3151576393428783</v>
      </c>
      <c r="W2440" s="2071">
        <v>1.3924787886435948</v>
      </c>
      <c r="X2440" s="1987"/>
      <c r="Y2440" s="1988">
        <f t="shared" si="494"/>
        <v>0</v>
      </c>
      <c r="Z2440" s="1989">
        <f t="shared" si="495"/>
        <v>6.2845907568817193E-8</v>
      </c>
      <c r="AA2440" s="1989">
        <f t="shared" si="496"/>
        <v>1.1784933622511717</v>
      </c>
      <c r="AB2440" s="1991">
        <f t="shared" si="497"/>
        <v>5.3327332662076439E-8</v>
      </c>
      <c r="AC2440" s="1989"/>
      <c r="AD2440" s="2240"/>
    </row>
    <row r="2441" spans="1:30" ht="16" thickBot="1" x14ac:dyDescent="0.25">
      <c r="A2441" s="2177" t="s">
        <v>11</v>
      </c>
      <c r="B2441" s="2178">
        <f>IFERROR(SUM(M2435:M2441),"")</f>
        <v>0</v>
      </c>
      <c r="C2441" s="2160">
        <v>45529</v>
      </c>
      <c r="D2441" s="1734"/>
      <c r="E2441" s="2317"/>
      <c r="F2441" s="2351"/>
      <c r="G2441" s="2161"/>
      <c r="H2441" s="2162" t="s">
        <v>352</v>
      </c>
      <c r="I2441" s="2163" t="s">
        <v>352</v>
      </c>
      <c r="J2441" s="1024"/>
      <c r="K2441" s="2164" t="s">
        <v>355</v>
      </c>
      <c r="L2441" s="1028"/>
      <c r="M2441" s="1024"/>
      <c r="N2441" s="2165" t="s">
        <v>352</v>
      </c>
      <c r="O2441" s="2166"/>
      <c r="P2441" s="2167" t="s">
        <v>352</v>
      </c>
      <c r="Q2441" s="2168" t="s">
        <v>14</v>
      </c>
      <c r="R2441" s="2169" t="s">
        <v>352</v>
      </c>
      <c r="S2441" s="5" t="s">
        <v>352</v>
      </c>
      <c r="T2441" s="1734">
        <v>50.60759730412363</v>
      </c>
      <c r="U2441" s="1734">
        <v>41.391244687592682</v>
      </c>
      <c r="V2441" s="1734">
        <v>-16.641409613862294</v>
      </c>
      <c r="W2441" s="2049">
        <v>1.2226643022236443</v>
      </c>
      <c r="X2441" s="1987"/>
      <c r="Y2441" s="1988" t="str">
        <f t="shared" si="494"/>
        <v/>
      </c>
      <c r="Z2441" s="1989">
        <f t="shared" si="495"/>
        <v>5.386792077327188E-8</v>
      </c>
      <c r="AA2441" s="1989">
        <f t="shared" si="496"/>
        <v>1.1504339964832866</v>
      </c>
      <c r="AB2441" s="1991">
        <f t="shared" si="497"/>
        <v>4.6823999410603707E-8</v>
      </c>
      <c r="AC2441" s="1989"/>
      <c r="AD2441" s="2240"/>
    </row>
    <row r="2442" spans="1:30" ht="16" thickBot="1" x14ac:dyDescent="0.25">
      <c r="A2442" s="2500">
        <f>WEEKNUM(C2442,1)</f>
        <v>35</v>
      </c>
      <c r="B2442" s="2501"/>
      <c r="C2442" s="2050">
        <v>45530</v>
      </c>
      <c r="D2442" s="1843"/>
      <c r="E2442" s="2322"/>
      <c r="F2442" s="2352" t="s">
        <v>323</v>
      </c>
      <c r="G2442" s="2052"/>
      <c r="H2442" s="2053">
        <v>8.0369845429860884</v>
      </c>
      <c r="I2442" s="2054">
        <v>0</v>
      </c>
      <c r="J2442" s="2055"/>
      <c r="K2442" s="2056">
        <v>54.1875</v>
      </c>
      <c r="L2442" s="2057"/>
      <c r="M2442" s="2055"/>
      <c r="N2442" s="1852" t="s">
        <v>352</v>
      </c>
      <c r="O2442" s="2058"/>
      <c r="P2442" s="1854">
        <v>205</v>
      </c>
      <c r="Q2442" s="1855" t="s">
        <v>14</v>
      </c>
      <c r="R2442" s="2059">
        <v>224.4</v>
      </c>
      <c r="S2442" s="1856" t="s">
        <v>352</v>
      </c>
      <c r="T2442" s="1843">
        <v>51.119011974963108</v>
      </c>
      <c r="U2442" s="1843">
        <v>41.695917433126191</v>
      </c>
      <c r="V2442" s="1843">
        <v>-9.2163526165309477</v>
      </c>
      <c r="W2442" s="2042">
        <v>1.2259956159245111</v>
      </c>
      <c r="X2442" s="1987"/>
      <c r="Y2442" s="1988">
        <f t="shared" si="494"/>
        <v>0</v>
      </c>
      <c r="Z2442" s="1989">
        <f t="shared" si="495"/>
        <v>4.6172503519947326E-8</v>
      </c>
      <c r="AA2442" s="1989">
        <f t="shared" si="496"/>
        <v>1.1230427108527321</v>
      </c>
      <c r="AB2442" s="1991">
        <f t="shared" si="497"/>
        <v>4.1113755580042284E-8</v>
      </c>
      <c r="AC2442" s="1989"/>
      <c r="AD2442" s="2240"/>
    </row>
    <row r="2443" spans="1:30" x14ac:dyDescent="0.2">
      <c r="A2443" s="2170" t="s">
        <v>26</v>
      </c>
      <c r="B2443" s="2219">
        <f>SUM(H2442:H2448)</f>
        <v>62.292895871789419</v>
      </c>
      <c r="C2443" s="2060">
        <v>45531</v>
      </c>
      <c r="D2443" s="1989"/>
      <c r="E2443" s="2335"/>
      <c r="F2443" s="2353" t="s">
        <v>323</v>
      </c>
      <c r="G2443" s="2061"/>
      <c r="H2443" s="2062">
        <v>8.0369845429860884</v>
      </c>
      <c r="I2443" s="2063">
        <v>0</v>
      </c>
      <c r="J2443" s="2064"/>
      <c r="K2443" s="2065">
        <v>54.1875</v>
      </c>
      <c r="L2443" s="2066"/>
      <c r="M2443" s="2064"/>
      <c r="N2443" s="1919" t="s">
        <v>352</v>
      </c>
      <c r="O2443" s="2067"/>
      <c r="P2443" s="2068">
        <v>205</v>
      </c>
      <c r="Q2443" s="2069" t="s">
        <v>14</v>
      </c>
      <c r="R2443" s="2070">
        <v>224.4</v>
      </c>
      <c r="S2443" s="1991" t="s">
        <v>352</v>
      </c>
      <c r="T2443" s="1989">
        <v>51.557367407111236</v>
      </c>
      <c r="U2443" s="1989">
        <v>41.993336065670803</v>
      </c>
      <c r="V2443" s="1989">
        <v>-9.4230945418369174</v>
      </c>
      <c r="W2443" s="2071">
        <v>1.2277511681016204</v>
      </c>
      <c r="X2443" s="1987"/>
      <c r="Y2443" s="1988">
        <f t="shared" si="494"/>
        <v>0</v>
      </c>
      <c r="Z2443" s="1989">
        <f t="shared" si="495"/>
        <v>3.9576431588526279E-8</v>
      </c>
      <c r="AA2443" s="1989">
        <f t="shared" si="496"/>
        <v>1.0963035986895717</v>
      </c>
      <c r="AB2443" s="1991">
        <f t="shared" si="497"/>
        <v>3.609988294832981E-8</v>
      </c>
      <c r="AC2443" s="1989"/>
      <c r="AD2443" s="2240"/>
    </row>
    <row r="2444" spans="1:30" x14ac:dyDescent="0.2">
      <c r="A2444" s="2173" t="s">
        <v>9</v>
      </c>
      <c r="B2444" s="2220">
        <f>SUM(K2442:K2448)</f>
        <v>428.39172917380336</v>
      </c>
      <c r="C2444" s="2060">
        <v>45532</v>
      </c>
      <c r="D2444" s="1989"/>
      <c r="E2444" s="2335"/>
      <c r="F2444" s="2354" t="s">
        <v>332</v>
      </c>
      <c r="G2444" s="2061"/>
      <c r="H2444" s="2062">
        <v>10.498995483656847</v>
      </c>
      <c r="I2444" s="2063">
        <v>0</v>
      </c>
      <c r="J2444" s="2064"/>
      <c r="K2444" s="2065">
        <v>79.183395840470013</v>
      </c>
      <c r="L2444" s="2066"/>
      <c r="M2444" s="2064"/>
      <c r="N2444" s="1919" t="s">
        <v>352</v>
      </c>
      <c r="O2444" s="2067"/>
      <c r="P2444" s="2068">
        <v>268.75</v>
      </c>
      <c r="Q2444" s="2069" t="s">
        <v>14</v>
      </c>
      <c r="R2444" s="2070">
        <v>293.25</v>
      </c>
      <c r="S2444" s="1991" t="s">
        <v>352</v>
      </c>
      <c r="T2444" s="1989">
        <v>55.50394289759106</v>
      </c>
      <c r="U2444" s="1989">
        <v>42.878813679356497</v>
      </c>
      <c r="V2444" s="1989">
        <v>-9.5640313414404332</v>
      </c>
      <c r="W2444" s="2071">
        <v>1.2944374653796167</v>
      </c>
      <c r="X2444" s="1987"/>
      <c r="Y2444" s="1988">
        <f t="shared" si="494"/>
        <v>0</v>
      </c>
      <c r="Z2444" s="1989">
        <f t="shared" si="495"/>
        <v>3.3922655647308241E-8</v>
      </c>
      <c r="AA2444" s="1989">
        <f t="shared" si="496"/>
        <v>1.0702011320541058</v>
      </c>
      <c r="AB2444" s="1991">
        <f t="shared" si="497"/>
        <v>3.1697458198533494E-8</v>
      </c>
      <c r="AC2444" s="1989"/>
      <c r="AD2444" s="2240"/>
    </row>
    <row r="2445" spans="1:30" x14ac:dyDescent="0.2">
      <c r="A2445" s="2173" t="s">
        <v>27</v>
      </c>
      <c r="B2445" s="2221">
        <f>AVERAGE(W2442:W2448)</f>
        <v>1.290174777256974</v>
      </c>
      <c r="C2445" s="2060">
        <v>45533</v>
      </c>
      <c r="D2445" s="1989"/>
      <c r="E2445" s="2335"/>
      <c r="F2445" s="2353" t="s">
        <v>323</v>
      </c>
      <c r="G2445" s="2061"/>
      <c r="H2445" s="2062">
        <v>8.0369845429860884</v>
      </c>
      <c r="I2445" s="2063">
        <v>0</v>
      </c>
      <c r="J2445" s="2064"/>
      <c r="K2445" s="2065">
        <v>54.1875</v>
      </c>
      <c r="L2445" s="2066"/>
      <c r="M2445" s="2064"/>
      <c r="N2445" s="1919" t="s">
        <v>352</v>
      </c>
      <c r="O2445" s="2067"/>
      <c r="P2445" s="2068">
        <v>205</v>
      </c>
      <c r="Q2445" s="2069" t="s">
        <v>14</v>
      </c>
      <c r="R2445" s="2070">
        <v>224.4</v>
      </c>
      <c r="S2445" s="1991" t="s">
        <v>352</v>
      </c>
      <c r="T2445" s="1989">
        <v>55.315879626506621</v>
      </c>
      <c r="U2445" s="1989">
        <v>43.148068115562296</v>
      </c>
      <c r="V2445" s="1989">
        <v>-12.625129218234562</v>
      </c>
      <c r="W2445" s="2071">
        <v>1.2820013048638843</v>
      </c>
      <c r="X2445" s="1987"/>
      <c r="Y2445" s="1988">
        <f t="shared" si="494"/>
        <v>0</v>
      </c>
      <c r="Z2445" s="1989">
        <f t="shared" si="495"/>
        <v>2.9076561983407064E-8</v>
      </c>
      <c r="AA2445" s="1989">
        <f t="shared" si="496"/>
        <v>1.0447201527194843</v>
      </c>
      <c r="AB2445" s="1991">
        <f t="shared" si="497"/>
        <v>2.7831914515785506E-8</v>
      </c>
      <c r="AC2445" s="1989"/>
      <c r="AD2445" s="2240"/>
    </row>
    <row r="2446" spans="1:30" x14ac:dyDescent="0.2">
      <c r="A2446" s="2173" t="s">
        <v>336</v>
      </c>
      <c r="B2446" s="2222" t="str">
        <f>IFERROR(AVERAGE(N2442:N2448),"")</f>
        <v/>
      </c>
      <c r="C2446" s="2060">
        <v>45534</v>
      </c>
      <c r="D2446" s="1989"/>
      <c r="E2446" s="2335"/>
      <c r="F2446" s="2353" t="s">
        <v>323</v>
      </c>
      <c r="G2446" s="2061"/>
      <c r="H2446" s="2062">
        <v>8.0369845429860884</v>
      </c>
      <c r="I2446" s="2063">
        <v>0</v>
      </c>
      <c r="J2446" s="2064"/>
      <c r="K2446" s="2065">
        <v>54.1875</v>
      </c>
      <c r="L2446" s="2066"/>
      <c r="M2446" s="2064"/>
      <c r="N2446" s="1919" t="s">
        <v>352</v>
      </c>
      <c r="O2446" s="2067"/>
      <c r="P2446" s="2068">
        <v>205</v>
      </c>
      <c r="Q2446" s="2069" t="s">
        <v>14</v>
      </c>
      <c r="R2446" s="2070">
        <v>224.4</v>
      </c>
      <c r="S2446" s="1991" t="s">
        <v>352</v>
      </c>
      <c r="T2446" s="1989">
        <v>55.154682537005677</v>
      </c>
      <c r="U2446" s="1989">
        <v>43.410911731858434</v>
      </c>
      <c r="V2446" s="1989">
        <v>-12.167811510944325</v>
      </c>
      <c r="W2446" s="2071">
        <v>1.2705257811143531</v>
      </c>
      <c r="X2446" s="1987"/>
      <c r="Y2446" s="1988">
        <f t="shared" si="494"/>
        <v>0</v>
      </c>
      <c r="Z2446" s="1989">
        <f t="shared" si="495"/>
        <v>2.492276741434891E-8</v>
      </c>
      <c r="AA2446" s="1989">
        <f t="shared" si="496"/>
        <v>1.0198458633690204</v>
      </c>
      <c r="AB2446" s="1991">
        <f t="shared" si="497"/>
        <v>2.4437778599226294E-8</v>
      </c>
      <c r="AC2446" s="1989"/>
      <c r="AD2446" s="2240"/>
    </row>
    <row r="2447" spans="1:30" x14ac:dyDescent="0.2">
      <c r="A2447" s="2173" t="s">
        <v>337</v>
      </c>
      <c r="B2447" s="2221" t="str">
        <f>IFERROR(AVERAGE(S2442:S2448),"")</f>
        <v/>
      </c>
      <c r="C2447" s="2060">
        <v>45535</v>
      </c>
      <c r="D2447" s="1989"/>
      <c r="E2447" s="2335"/>
      <c r="F2447" s="2353" t="s">
        <v>293</v>
      </c>
      <c r="G2447" s="2061"/>
      <c r="H2447" s="2062">
        <v>19.645962216188217</v>
      </c>
      <c r="I2447" s="2063">
        <v>0</v>
      </c>
      <c r="J2447" s="2064"/>
      <c r="K2447" s="2065">
        <v>132.45833333333337</v>
      </c>
      <c r="L2447" s="2066"/>
      <c r="M2447" s="2064"/>
      <c r="N2447" s="1919" t="s">
        <v>352</v>
      </c>
      <c r="O2447" s="2067"/>
      <c r="P2447" s="2068">
        <v>205</v>
      </c>
      <c r="Q2447" s="2069" t="s">
        <v>14</v>
      </c>
      <c r="R2447" s="2070">
        <v>224.4</v>
      </c>
      <c r="S2447" s="1991" t="s">
        <v>352</v>
      </c>
      <c r="T2447" s="1989">
        <v>66.198061222195349</v>
      </c>
      <c r="U2447" s="1989">
        <v>45.531088436655459</v>
      </c>
      <c r="V2447" s="1989">
        <v>-11.743770805147243</v>
      </c>
      <c r="W2447" s="2071">
        <v>1.4539090431429627</v>
      </c>
      <c r="X2447" s="1987"/>
      <c r="Y2447" s="1988">
        <f t="shared" si="494"/>
        <v>0</v>
      </c>
      <c r="Z2447" s="1989">
        <f t="shared" si="495"/>
        <v>2.1362372069441924E-8</v>
      </c>
      <c r="AA2447" s="1989">
        <f t="shared" si="496"/>
        <v>0.99556381900309132</v>
      </c>
      <c r="AB2447" s="1991">
        <f t="shared" si="497"/>
        <v>2.1457561696881625E-8</v>
      </c>
      <c r="AC2447" s="1989"/>
      <c r="AD2447" s="2240"/>
    </row>
    <row r="2448" spans="1:30" ht="16" thickBot="1" x14ac:dyDescent="0.25">
      <c r="A2448" s="2177" t="s">
        <v>11</v>
      </c>
      <c r="B2448" s="2178">
        <f>IFERROR(SUM(M2442:M2448),"")</f>
        <v>0</v>
      </c>
      <c r="C2448" s="2160">
        <v>45536</v>
      </c>
      <c r="D2448" s="1734"/>
      <c r="E2448" s="2317"/>
      <c r="F2448" s="2351"/>
      <c r="G2448" s="2161"/>
      <c r="H2448" s="2162" t="s">
        <v>352</v>
      </c>
      <c r="I2448" s="2163" t="s">
        <v>352</v>
      </c>
      <c r="J2448" s="1024"/>
      <c r="K2448" s="2164" t="s">
        <v>355</v>
      </c>
      <c r="L2448" s="1028"/>
      <c r="M2448" s="1024"/>
      <c r="N2448" s="2165" t="s">
        <v>352</v>
      </c>
      <c r="O2448" s="2166"/>
      <c r="P2448" s="2167" t="s">
        <v>352</v>
      </c>
      <c r="Q2448" s="2168" t="s">
        <v>14</v>
      </c>
      <c r="R2448" s="2169" t="s">
        <v>352</v>
      </c>
      <c r="S2448" s="5" t="s">
        <v>352</v>
      </c>
      <c r="T2448" s="1734">
        <v>56.741195333310301</v>
      </c>
      <c r="U2448" s="1734">
        <v>44.447014902449375</v>
      </c>
      <c r="V2448" s="1734">
        <v>-20.66697278553989</v>
      </c>
      <c r="W2448" s="2049">
        <v>1.2766030622718698</v>
      </c>
      <c r="X2448" s="1987"/>
      <c r="Y2448" s="1988" t="str">
        <f t="shared" si="494"/>
        <v/>
      </c>
      <c r="Z2448" s="1989">
        <f t="shared" si="495"/>
        <v>1.8310604630950221E-8</v>
      </c>
      <c r="AA2448" s="1989">
        <f t="shared" si="496"/>
        <v>0.9718599185506368</v>
      </c>
      <c r="AB2448" s="1991">
        <f t="shared" si="497"/>
        <v>1.8840785880188742E-8</v>
      </c>
      <c r="AC2448" s="1989"/>
      <c r="AD2448" s="2240"/>
    </row>
    <row r="2449" spans="1:30" ht="16" thickBot="1" x14ac:dyDescent="0.25">
      <c r="A2449" s="2500">
        <f>WEEKNUM(C2449,1)</f>
        <v>36</v>
      </c>
      <c r="B2449" s="2501"/>
      <c r="C2449" s="2050">
        <v>45537</v>
      </c>
      <c r="D2449" s="1843"/>
      <c r="E2449" s="2322"/>
      <c r="F2449" s="2352" t="s">
        <v>323</v>
      </c>
      <c r="G2449" s="2052"/>
      <c r="H2449" s="2053">
        <v>8.0369845429860884</v>
      </c>
      <c r="I2449" s="2054">
        <v>0</v>
      </c>
      <c r="J2449" s="2055"/>
      <c r="K2449" s="2056">
        <v>54.1875</v>
      </c>
      <c r="L2449" s="2057"/>
      <c r="M2449" s="2055"/>
      <c r="N2449" s="1852" t="s">
        <v>352</v>
      </c>
      <c r="O2449" s="2058"/>
      <c r="P2449" s="1854">
        <v>205</v>
      </c>
      <c r="Q2449" s="1855" t="s">
        <v>14</v>
      </c>
      <c r="R2449" s="2059">
        <v>224.4</v>
      </c>
      <c r="S2449" s="1856" t="s">
        <v>352</v>
      </c>
      <c r="T2449" s="1843">
        <v>56.376381714265975</v>
      </c>
      <c r="U2449" s="1843">
        <v>44.678931214295815</v>
      </c>
      <c r="V2449" s="1843">
        <v>-12.294180430860926</v>
      </c>
      <c r="W2449" s="2042">
        <v>1.2618113321436695</v>
      </c>
      <c r="X2449" s="1987"/>
      <c r="Y2449" s="1988">
        <f t="shared" si="494"/>
        <v>0</v>
      </c>
      <c r="Z2449" s="1989">
        <f t="shared" si="495"/>
        <v>1.5694803969385903E-8</v>
      </c>
      <c r="AA2449" s="1989">
        <f t="shared" si="496"/>
        <v>0.94872039668038355</v>
      </c>
      <c r="AB2449" s="1991">
        <f t="shared" si="497"/>
        <v>1.654312906553158E-8</v>
      </c>
      <c r="AC2449" s="1989"/>
      <c r="AD2449" s="2240"/>
    </row>
    <row r="2450" spans="1:30" x14ac:dyDescent="0.2">
      <c r="A2450" s="2170" t="s">
        <v>26</v>
      </c>
      <c r="B2450" s="2219">
        <f>SUM(H2449:H2455)</f>
        <v>68.836020910488102</v>
      </c>
      <c r="C2450" s="2060">
        <v>45538</v>
      </c>
      <c r="D2450" s="1989"/>
      <c r="E2450" s="2335"/>
      <c r="F2450" s="2354" t="s">
        <v>314</v>
      </c>
      <c r="G2450" s="2061"/>
      <c r="H2450" s="2062">
        <v>12.811141654832198</v>
      </c>
      <c r="I2450" s="2063">
        <v>0</v>
      </c>
      <c r="J2450" s="2064"/>
      <c r="K2450" s="2065">
        <v>96.908395840470021</v>
      </c>
      <c r="L2450" s="2066"/>
      <c r="M2450" s="2064"/>
      <c r="N2450" s="1919" t="s">
        <v>352</v>
      </c>
      <c r="O2450" s="2067"/>
      <c r="P2450" s="2068">
        <v>268.75</v>
      </c>
      <c r="Q2450" s="2069" t="s">
        <v>14</v>
      </c>
      <c r="R2450" s="2070">
        <v>293.25</v>
      </c>
      <c r="S2450" s="1991" t="s">
        <v>352</v>
      </c>
      <c r="T2450" s="1989">
        <v>62.16666944658084</v>
      </c>
      <c r="U2450" s="1989">
        <v>45.922489895871394</v>
      </c>
      <c r="V2450" s="1989">
        <v>-11.697450499970159</v>
      </c>
      <c r="W2450" s="2071">
        <v>1.3537303745407294</v>
      </c>
      <c r="X2450" s="1987"/>
      <c r="Y2450" s="1988">
        <f t="shared" si="494"/>
        <v>0</v>
      </c>
      <c r="Z2450" s="1989">
        <f t="shared" si="495"/>
        <v>1.3452689116616488E-8</v>
      </c>
      <c r="AA2450" s="1989">
        <f t="shared" si="496"/>
        <v>0.92613181580704107</v>
      </c>
      <c r="AB2450" s="1991">
        <f t="shared" si="497"/>
        <v>1.4525674301442362E-8</v>
      </c>
      <c r="AC2450" s="1989"/>
      <c r="AD2450" s="2240"/>
    </row>
    <row r="2451" spans="1:30" x14ac:dyDescent="0.2">
      <c r="A2451" s="2173" t="s">
        <v>9</v>
      </c>
      <c r="B2451" s="2220">
        <f>SUM(K2449:K2455)</f>
        <v>481.22929168094004</v>
      </c>
      <c r="C2451" s="2060">
        <v>45539</v>
      </c>
      <c r="D2451" s="1989"/>
      <c r="E2451" s="2335"/>
      <c r="F2451" s="2354" t="s">
        <v>323</v>
      </c>
      <c r="G2451" s="2061"/>
      <c r="H2451" s="2062">
        <v>8.0369845429860884</v>
      </c>
      <c r="I2451" s="2063">
        <v>0</v>
      </c>
      <c r="J2451" s="2064"/>
      <c r="K2451" s="2065">
        <v>54.1875</v>
      </c>
      <c r="L2451" s="2066"/>
      <c r="M2451" s="2064"/>
      <c r="N2451" s="1919" t="s">
        <v>352</v>
      </c>
      <c r="O2451" s="2067"/>
      <c r="P2451" s="2068">
        <v>205</v>
      </c>
      <c r="Q2451" s="2069" t="s">
        <v>14</v>
      </c>
      <c r="R2451" s="2070">
        <v>224.4</v>
      </c>
      <c r="S2451" s="1991" t="s">
        <v>352</v>
      </c>
      <c r="T2451" s="1989">
        <v>61.026788097069293</v>
      </c>
      <c r="U2451" s="1989">
        <v>46.119275850731597</v>
      </c>
      <c r="V2451" s="1989">
        <v>-16.244179550709447</v>
      </c>
      <c r="W2451" s="2071">
        <v>1.3232382116013042</v>
      </c>
      <c r="X2451" s="1987"/>
      <c r="Y2451" s="1988">
        <f t="shared" si="494"/>
        <v>0</v>
      </c>
      <c r="Z2451" s="1989">
        <f t="shared" si="495"/>
        <v>1.1530876385671276E-8</v>
      </c>
      <c r="AA2451" s="1989">
        <f t="shared" si="496"/>
        <v>0.90408105828782581</v>
      </c>
      <c r="AB2451" s="1991">
        <f t="shared" si="497"/>
        <v>1.2754250606144514E-8</v>
      </c>
      <c r="AC2451" s="1989"/>
      <c r="AD2451" s="2240"/>
    </row>
    <row r="2452" spans="1:30" x14ac:dyDescent="0.2">
      <c r="A2452" s="2173" t="s">
        <v>27</v>
      </c>
      <c r="B2452" s="2221">
        <f>AVERAGE(W2449:W2455)</f>
        <v>1.345482774702037</v>
      </c>
      <c r="C2452" s="2060">
        <v>45540</v>
      </c>
      <c r="D2452" s="1989"/>
      <c r="E2452" s="2335"/>
      <c r="F2452" s="2353" t="s">
        <v>312</v>
      </c>
      <c r="G2452" s="2061"/>
      <c r="H2452" s="2062">
        <v>10.481966845401395</v>
      </c>
      <c r="I2452" s="2063">
        <v>0</v>
      </c>
      <c r="J2452" s="2064"/>
      <c r="K2452" s="2065">
        <v>77.258395840470016</v>
      </c>
      <c r="L2452" s="2066"/>
      <c r="M2452" s="2064"/>
      <c r="N2452" s="1919" t="s">
        <v>352</v>
      </c>
      <c r="O2452" s="2067"/>
      <c r="P2452" s="2068">
        <v>243.25</v>
      </c>
      <c r="Q2452" s="2069" t="s">
        <v>14</v>
      </c>
      <c r="R2452" s="2070">
        <v>267.75</v>
      </c>
      <c r="S2452" s="1991" t="s">
        <v>352</v>
      </c>
      <c r="T2452" s="1989">
        <v>63.345589203269398</v>
      </c>
      <c r="U2452" s="1989">
        <v>46.860683469534891</v>
      </c>
      <c r="V2452" s="1989">
        <v>-14.907512246337696</v>
      </c>
      <c r="W2452" s="2071">
        <v>1.3517854310522741</v>
      </c>
      <c r="X2452" s="1987"/>
      <c r="Y2452" s="1988">
        <f t="shared" si="494"/>
        <v>0</v>
      </c>
      <c r="Z2452" s="1989">
        <f t="shared" si="495"/>
        <v>9.88360833057538E-9</v>
      </c>
      <c r="AA2452" s="1989">
        <f t="shared" si="496"/>
        <v>0.88255531880478233</v>
      </c>
      <c r="AB2452" s="1991">
        <f t="shared" si="497"/>
        <v>1.1198854190761037E-8</v>
      </c>
      <c r="AC2452" s="1989"/>
      <c r="AD2452" s="2240"/>
    </row>
    <row r="2453" spans="1:30" x14ac:dyDescent="0.2">
      <c r="A2453" s="2173" t="s">
        <v>336</v>
      </c>
      <c r="B2453" s="2222" t="str">
        <f>IFERROR(AVERAGE(N2449:N2455),"")</f>
        <v/>
      </c>
      <c r="C2453" s="2060">
        <v>45541</v>
      </c>
      <c r="D2453" s="1989"/>
      <c r="E2453" s="2335"/>
      <c r="F2453" s="2353" t="s">
        <v>323</v>
      </c>
      <c r="G2453" s="2061"/>
      <c r="H2453" s="2062">
        <v>8.0369845429860884</v>
      </c>
      <c r="I2453" s="2063">
        <v>0</v>
      </c>
      <c r="J2453" s="2064"/>
      <c r="K2453" s="2065">
        <v>54.1875</v>
      </c>
      <c r="L2453" s="2066"/>
      <c r="M2453" s="2064"/>
      <c r="N2453" s="1919" t="s">
        <v>352</v>
      </c>
      <c r="O2453" s="2067"/>
      <c r="P2453" s="2068">
        <v>205</v>
      </c>
      <c r="Q2453" s="2069" t="s">
        <v>14</v>
      </c>
      <c r="R2453" s="2070">
        <v>224.4</v>
      </c>
      <c r="S2453" s="1991" t="s">
        <v>352</v>
      </c>
      <c r="T2453" s="1989">
        <v>62.037290745659483</v>
      </c>
      <c r="U2453" s="1989">
        <v>47.035131482165013</v>
      </c>
      <c r="V2453" s="1989">
        <v>-16.484905733734507</v>
      </c>
      <c r="W2453" s="2071">
        <v>1.3189564648965222</v>
      </c>
      <c r="X2453" s="1987"/>
      <c r="Y2453" s="1988">
        <f t="shared" si="494"/>
        <v>0</v>
      </c>
      <c r="Z2453" s="1989">
        <f t="shared" si="495"/>
        <v>8.4716642833503252E-9</v>
      </c>
      <c r="AA2453" s="1989">
        <f t="shared" si="496"/>
        <v>0.86154209692847794</v>
      </c>
      <c r="AB2453" s="1991">
        <f t="shared" si="497"/>
        <v>9.8331402650584726E-9</v>
      </c>
      <c r="AC2453" s="1989"/>
      <c r="AD2453" s="2240"/>
    </row>
    <row r="2454" spans="1:30" x14ac:dyDescent="0.2">
      <c r="A2454" s="2173" t="s">
        <v>337</v>
      </c>
      <c r="B2454" s="2221" t="str">
        <f>IFERROR(AVERAGE(S2449:S2455),"")</f>
        <v/>
      </c>
      <c r="C2454" s="2060">
        <v>45542</v>
      </c>
      <c r="D2454" s="1989"/>
      <c r="E2454" s="2335"/>
      <c r="F2454" s="2353" t="s">
        <v>295</v>
      </c>
      <c r="G2454" s="2061"/>
      <c r="H2454" s="2062">
        <v>21.431958781296235</v>
      </c>
      <c r="I2454" s="2063">
        <v>0</v>
      </c>
      <c r="J2454" s="2064"/>
      <c r="K2454" s="2065">
        <v>144.5</v>
      </c>
      <c r="L2454" s="2066"/>
      <c r="M2454" s="2064"/>
      <c r="N2454" s="1919" t="s">
        <v>352</v>
      </c>
      <c r="O2454" s="2067"/>
      <c r="P2454" s="2068">
        <v>205</v>
      </c>
      <c r="Q2454" s="2069" t="s">
        <v>14</v>
      </c>
      <c r="R2454" s="2070">
        <v>224.4</v>
      </c>
      <c r="S2454" s="1991" t="s">
        <v>352</v>
      </c>
      <c r="T2454" s="1989">
        <v>73.817677781993837</v>
      </c>
      <c r="U2454" s="1989">
        <v>49.355723589732513</v>
      </c>
      <c r="V2454" s="1989">
        <v>-15.00215926349447</v>
      </c>
      <c r="W2454" s="2071">
        <v>1.4956254799463653</v>
      </c>
      <c r="X2454" s="1987"/>
      <c r="Y2454" s="1988">
        <f t="shared" si="494"/>
        <v>0</v>
      </c>
      <c r="Z2454" s="1989">
        <f t="shared" si="495"/>
        <v>7.2614265285859929E-9</v>
      </c>
      <c r="AA2454" s="1989">
        <f t="shared" si="496"/>
        <v>0.8410291898587523</v>
      </c>
      <c r="AB2454" s="1991">
        <f t="shared" si="497"/>
        <v>8.633976818100122E-9</v>
      </c>
      <c r="AC2454" s="1989"/>
      <c r="AD2454" s="2240"/>
    </row>
    <row r="2455" spans="1:30" ht="16" thickBot="1" x14ac:dyDescent="0.25">
      <c r="A2455" s="2177" t="s">
        <v>11</v>
      </c>
      <c r="B2455" s="2178">
        <f>IFERROR(SUM(M2449:M2455),"")</f>
        <v>0</v>
      </c>
      <c r="C2455" s="2160">
        <v>45543</v>
      </c>
      <c r="D2455" s="1734"/>
      <c r="E2455" s="2317"/>
      <c r="F2455" s="2355"/>
      <c r="G2455" s="2161"/>
      <c r="H2455" s="2162" t="s">
        <v>352</v>
      </c>
      <c r="I2455" s="2163" t="s">
        <v>352</v>
      </c>
      <c r="J2455" s="1024"/>
      <c r="K2455" s="2164" t="s">
        <v>355</v>
      </c>
      <c r="L2455" s="1028"/>
      <c r="M2455" s="1024"/>
      <c r="N2455" s="2165" t="s">
        <v>352</v>
      </c>
      <c r="O2455" s="2166"/>
      <c r="P2455" s="2167" t="s">
        <v>352</v>
      </c>
      <c r="Q2455" s="2168" t="s">
        <v>14</v>
      </c>
      <c r="R2455" s="2169" t="s">
        <v>352</v>
      </c>
      <c r="S2455" s="5" t="s">
        <v>352</v>
      </c>
      <c r="T2455" s="1734">
        <v>63.272295241709003</v>
      </c>
      <c r="U2455" s="1734">
        <v>48.180587313786504</v>
      </c>
      <c r="V2455" s="1734">
        <v>-24.461954192261324</v>
      </c>
      <c r="W2455" s="2049">
        <v>1.3132321287333939</v>
      </c>
      <c r="X2455" s="1987"/>
      <c r="Y2455" s="1988" t="str">
        <f t="shared" si="494"/>
        <v/>
      </c>
      <c r="Z2455" s="1989">
        <f t="shared" si="495"/>
        <v>6.2240798816451367E-9</v>
      </c>
      <c r="AA2455" s="1989">
        <f t="shared" si="496"/>
        <v>0.82100468533830584</v>
      </c>
      <c r="AB2455" s="1991">
        <f t="shared" si="497"/>
        <v>7.5810528158927887E-9</v>
      </c>
      <c r="AC2455" s="1989"/>
      <c r="AD2455" s="2240"/>
    </row>
    <row r="2456" spans="1:30" ht="16" thickBot="1" x14ac:dyDescent="0.25">
      <c r="A2456" s="2500">
        <f>WEEKNUM(C2456,1)</f>
        <v>37</v>
      </c>
      <c r="B2456" s="2501"/>
      <c r="C2456" s="2050">
        <v>45544</v>
      </c>
      <c r="D2456" s="1843"/>
      <c r="E2456" s="2322"/>
      <c r="F2456" s="2349"/>
      <c r="G2456" s="2052"/>
      <c r="H2456" s="2053" t="s">
        <v>352</v>
      </c>
      <c r="I2456" s="2054" t="s">
        <v>352</v>
      </c>
      <c r="J2456" s="2055"/>
      <c r="K2456" s="2056" t="s">
        <v>355</v>
      </c>
      <c r="L2456" s="2057"/>
      <c r="M2456" s="2055"/>
      <c r="N2456" s="1852" t="s">
        <v>352</v>
      </c>
      <c r="O2456" s="2058"/>
      <c r="P2456" s="1854" t="s">
        <v>352</v>
      </c>
      <c r="Q2456" s="1855" t="s">
        <v>14</v>
      </c>
      <c r="R2456" s="2059" t="s">
        <v>352</v>
      </c>
      <c r="S2456" s="1856" t="s">
        <v>352</v>
      </c>
      <c r="T2456" s="1843">
        <v>54.233395921464862</v>
      </c>
      <c r="U2456" s="1843">
        <v>47.033430472982062</v>
      </c>
      <c r="V2456" s="1843">
        <v>-15.091707927922499</v>
      </c>
      <c r="W2456" s="2042">
        <v>1.1530818691317606</v>
      </c>
      <c r="X2456" s="1987"/>
      <c r="Y2456" s="1988" t="str">
        <f t="shared" ref="Y2456:Y2519" si="498">IFERROR(X2456/K2456,"")</f>
        <v/>
      </c>
      <c r="Z2456" s="1989">
        <f t="shared" si="495"/>
        <v>5.3349256128386882E-9</v>
      </c>
      <c r="AA2456" s="1989">
        <f t="shared" si="496"/>
        <v>0.80145695473501288</v>
      </c>
      <c r="AB2456" s="1991">
        <f t="shared" si="497"/>
        <v>6.6565341798083021E-9</v>
      </c>
      <c r="AC2456" s="1989"/>
      <c r="AD2456" s="2240"/>
    </row>
    <row r="2457" spans="1:30" x14ac:dyDescent="0.2">
      <c r="A2457" s="2170" t="s">
        <v>26</v>
      </c>
      <c r="B2457" s="2219">
        <f>SUM(H2456:H2462)</f>
        <v>26.789948476620296</v>
      </c>
      <c r="C2457" s="2060">
        <v>45545</v>
      </c>
      <c r="D2457" s="1989"/>
      <c r="E2457" s="2335"/>
      <c r="F2457" s="2350" t="s">
        <v>323</v>
      </c>
      <c r="G2457" s="2061"/>
      <c r="H2457" s="2062">
        <v>8.0369845429860884</v>
      </c>
      <c r="I2457" s="2063">
        <v>0</v>
      </c>
      <c r="J2457" s="2064"/>
      <c r="K2457" s="2065">
        <v>54.1875</v>
      </c>
      <c r="L2457" s="2066"/>
      <c r="M2457" s="2064"/>
      <c r="N2457" s="1919" t="s">
        <v>352</v>
      </c>
      <c r="O2457" s="2067"/>
      <c r="P2457" s="2068">
        <v>205</v>
      </c>
      <c r="Q2457" s="2069" t="s">
        <v>14</v>
      </c>
      <c r="R2457" s="2070">
        <v>224.4</v>
      </c>
      <c r="S2457" s="1991" t="s">
        <v>352</v>
      </c>
      <c r="T2457" s="1989">
        <v>54.226839361255593</v>
      </c>
      <c r="U2457" s="1989">
        <v>47.203765461720586</v>
      </c>
      <c r="V2457" s="1989">
        <v>-7.1999654484828</v>
      </c>
      <c r="W2457" s="2071">
        <v>1.1487820692023032</v>
      </c>
      <c r="X2457" s="1987"/>
      <c r="Y2457" s="1988">
        <f t="shared" si="498"/>
        <v>0</v>
      </c>
      <c r="Z2457" s="1989">
        <f t="shared" si="495"/>
        <v>4.5727933824331613E-9</v>
      </c>
      <c r="AA2457" s="1989">
        <f t="shared" si="496"/>
        <v>0.78237464628894116</v>
      </c>
      <c r="AB2457" s="1991">
        <f t="shared" si="497"/>
        <v>5.8447617188560698E-9</v>
      </c>
      <c r="AC2457" s="1989"/>
      <c r="AD2457" s="2240"/>
    </row>
    <row r="2458" spans="1:30" x14ac:dyDescent="0.2">
      <c r="A2458" s="2173" t="s">
        <v>9</v>
      </c>
      <c r="B2458" s="2220">
        <f>SUM(K2456:K2462)</f>
        <v>180.625</v>
      </c>
      <c r="C2458" s="2060">
        <v>45546</v>
      </c>
      <c r="D2458" s="1989"/>
      <c r="E2458" s="2335"/>
      <c r="F2458" s="2350"/>
      <c r="G2458" s="2061"/>
      <c r="H2458" s="2062" t="s">
        <v>352</v>
      </c>
      <c r="I2458" s="2063" t="s">
        <v>352</v>
      </c>
      <c r="J2458" s="2064"/>
      <c r="K2458" s="2065" t="s">
        <v>355</v>
      </c>
      <c r="L2458" s="2066"/>
      <c r="M2458" s="2064"/>
      <c r="N2458" s="1919" t="s">
        <v>352</v>
      </c>
      <c r="O2458" s="2067"/>
      <c r="P2458" s="2068" t="s">
        <v>352</v>
      </c>
      <c r="Q2458" s="2069" t="s">
        <v>14</v>
      </c>
      <c r="R2458" s="2070" t="s">
        <v>352</v>
      </c>
      <c r="S2458" s="1991" t="s">
        <v>352</v>
      </c>
      <c r="T2458" s="1989">
        <v>46.480148023933367</v>
      </c>
      <c r="U2458" s="1989">
        <v>46.079866284060572</v>
      </c>
      <c r="V2458" s="1989">
        <v>-7.0230738995350066</v>
      </c>
      <c r="W2458" s="2071">
        <v>1.0086866949093396</v>
      </c>
      <c r="X2458" s="1987"/>
      <c r="Y2458" s="1988" t="str">
        <f t="shared" si="498"/>
        <v/>
      </c>
      <c r="Z2458" s="1989">
        <f t="shared" si="495"/>
        <v>3.91953718494271E-9</v>
      </c>
      <c r="AA2458" s="1989">
        <f t="shared" si="496"/>
        <v>0.76374667852015687</v>
      </c>
      <c r="AB2458" s="1991">
        <f t="shared" si="497"/>
        <v>5.1319858994833783E-9</v>
      </c>
      <c r="AC2458" s="1989"/>
      <c r="AD2458" s="2240"/>
    </row>
    <row r="2459" spans="1:30" x14ac:dyDescent="0.2">
      <c r="A2459" s="2173" t="s">
        <v>27</v>
      </c>
      <c r="B2459" s="2221">
        <f>AVERAGE(W2456:W2462)</f>
        <v>1.0139629321584007</v>
      </c>
      <c r="C2459" s="2060">
        <v>45547</v>
      </c>
      <c r="D2459" s="1989"/>
      <c r="E2459" s="2335"/>
      <c r="F2459" s="2350" t="s">
        <v>323</v>
      </c>
      <c r="G2459" s="2061"/>
      <c r="H2459" s="2062">
        <v>8.0369845429860884</v>
      </c>
      <c r="I2459" s="2063">
        <v>0</v>
      </c>
      <c r="J2459" s="2064"/>
      <c r="K2459" s="2065">
        <v>54.1875</v>
      </c>
      <c r="L2459" s="2066"/>
      <c r="M2459" s="2064"/>
      <c r="N2459" s="1919" t="s">
        <v>352</v>
      </c>
      <c r="O2459" s="2067"/>
      <c r="P2459" s="2068">
        <v>205</v>
      </c>
      <c r="Q2459" s="2069" t="s">
        <v>14</v>
      </c>
      <c r="R2459" s="2070">
        <v>224.4</v>
      </c>
      <c r="S2459" s="1991" t="s">
        <v>352</v>
      </c>
      <c r="T2459" s="1989">
        <v>47.5811983062286</v>
      </c>
      <c r="U2459" s="1989">
        <v>46.272905182059127</v>
      </c>
      <c r="V2459" s="1989">
        <v>-0.40028173987279558</v>
      </c>
      <c r="W2459" s="2071">
        <v>1.0282734165711456</v>
      </c>
      <c r="X2459" s="1987"/>
      <c r="Y2459" s="1988">
        <f t="shared" si="498"/>
        <v>0</v>
      </c>
      <c r="Z2459" s="1989">
        <f t="shared" si="495"/>
        <v>3.3596033013794656E-9</v>
      </c>
      <c r="AA2459" s="1989">
        <f t="shared" si="496"/>
        <v>0.74556223379348652</v>
      </c>
      <c r="AB2459" s="1991">
        <f t="shared" si="497"/>
        <v>4.5061339605219901E-9</v>
      </c>
      <c r="AC2459" s="1989"/>
      <c r="AD2459" s="2240"/>
    </row>
    <row r="2460" spans="1:30" x14ac:dyDescent="0.2">
      <c r="A2460" s="2173" t="s">
        <v>336</v>
      </c>
      <c r="B2460" s="2222" t="str">
        <f>IFERROR(AVERAGE(N2456:N2462),"")</f>
        <v/>
      </c>
      <c r="C2460" s="2060">
        <v>45548</v>
      </c>
      <c r="D2460" s="1989"/>
      <c r="E2460" s="2335"/>
      <c r="F2460" s="2350"/>
      <c r="G2460" s="2061"/>
      <c r="H2460" s="2062" t="s">
        <v>352</v>
      </c>
      <c r="I2460" s="2063" t="s">
        <v>352</v>
      </c>
      <c r="J2460" s="2064"/>
      <c r="K2460" s="2065" t="s">
        <v>355</v>
      </c>
      <c r="L2460" s="2066"/>
      <c r="M2460" s="2064"/>
      <c r="N2460" s="1919" t="s">
        <v>352</v>
      </c>
      <c r="O2460" s="2067"/>
      <c r="P2460" s="2068" t="s">
        <v>352</v>
      </c>
      <c r="Q2460" s="2069" t="s">
        <v>14</v>
      </c>
      <c r="R2460" s="2070" t="s">
        <v>352</v>
      </c>
      <c r="S2460" s="1991" t="s">
        <v>352</v>
      </c>
      <c r="T2460" s="1989">
        <v>40.783884262481656</v>
      </c>
      <c r="U2460" s="1989">
        <v>45.171169344391053</v>
      </c>
      <c r="V2460" s="1989">
        <v>-1.3082931241694737</v>
      </c>
      <c r="W2460" s="2071">
        <v>0.9028742194283228</v>
      </c>
      <c r="X2460" s="1987"/>
      <c r="Y2460" s="1988" t="str">
        <f t="shared" si="498"/>
        <v/>
      </c>
      <c r="Z2460" s="1989">
        <f t="shared" si="495"/>
        <v>2.8796599726109704E-9</v>
      </c>
      <c r="AA2460" s="1989">
        <f t="shared" si="496"/>
        <v>0.7278107520364987</v>
      </c>
      <c r="AB2460" s="1991">
        <f t="shared" si="497"/>
        <v>3.9566054287510158E-9</v>
      </c>
      <c r="AC2460" s="1989"/>
      <c r="AD2460" s="2240"/>
    </row>
    <row r="2461" spans="1:30" x14ac:dyDescent="0.2">
      <c r="A2461" s="2173" t="s">
        <v>337</v>
      </c>
      <c r="B2461" s="2221" t="str">
        <f>IFERROR(AVERAGE(S2456:S2462),"")</f>
        <v/>
      </c>
      <c r="C2461" s="2060">
        <v>45549</v>
      </c>
      <c r="D2461" s="1989"/>
      <c r="E2461" s="2335"/>
      <c r="F2461" s="2350" t="s">
        <v>283</v>
      </c>
      <c r="G2461" s="2061"/>
      <c r="H2461" s="2062">
        <v>10.715979390648117</v>
      </c>
      <c r="I2461" s="2063">
        <v>0</v>
      </c>
      <c r="J2461" s="2064"/>
      <c r="K2461" s="2065">
        <v>72.25</v>
      </c>
      <c r="L2461" s="2066"/>
      <c r="M2461" s="2064"/>
      <c r="N2461" s="1919" t="s">
        <v>352</v>
      </c>
      <c r="O2461" s="2067"/>
      <c r="P2461" s="2068">
        <v>205</v>
      </c>
      <c r="Q2461" s="2069" t="s">
        <v>14</v>
      </c>
      <c r="R2461" s="2070">
        <v>224.4</v>
      </c>
      <c r="S2461" s="1991" t="s">
        <v>352</v>
      </c>
      <c r="T2461" s="1989">
        <v>45.279043653555703</v>
      </c>
      <c r="U2461" s="1989">
        <v>45.815903407619835</v>
      </c>
      <c r="V2461" s="1989">
        <v>4.3872850819093969</v>
      </c>
      <c r="W2461" s="2071">
        <v>0.98828224013640542</v>
      </c>
      <c r="X2461" s="1987"/>
      <c r="Y2461" s="1988">
        <f t="shared" si="498"/>
        <v>0</v>
      </c>
      <c r="Z2461" s="1989">
        <f t="shared" si="495"/>
        <v>2.4682799765236891E-9</v>
      </c>
      <c r="AA2461" s="1989">
        <f t="shared" si="496"/>
        <v>0.71048192460705828</v>
      </c>
      <c r="AB2461" s="1991">
        <f t="shared" si="497"/>
        <v>3.4740925715862582E-9</v>
      </c>
      <c r="AC2461" s="1989"/>
      <c r="AD2461" s="2240"/>
    </row>
    <row r="2462" spans="1:30" ht="16" thickBot="1" x14ac:dyDescent="0.25">
      <c r="A2462" s="2177" t="s">
        <v>11</v>
      </c>
      <c r="B2462" s="2178">
        <f>IFERROR(SUM(M2456:M2462),"")</f>
        <v>0</v>
      </c>
      <c r="C2462" s="2160">
        <v>45550</v>
      </c>
      <c r="D2462" s="1734"/>
      <c r="E2462" s="2317"/>
      <c r="F2462" s="2351"/>
      <c r="G2462" s="2161"/>
      <c r="H2462" s="2162" t="s">
        <v>352</v>
      </c>
      <c r="I2462" s="2163" t="s">
        <v>352</v>
      </c>
      <c r="J2462" s="1024"/>
      <c r="K2462" s="2164" t="s">
        <v>355</v>
      </c>
      <c r="L2462" s="1028"/>
      <c r="M2462" s="1024"/>
      <c r="N2462" s="2165" t="s">
        <v>352</v>
      </c>
      <c r="O2462" s="2166"/>
      <c r="P2462" s="2167" t="s">
        <v>352</v>
      </c>
      <c r="Q2462" s="2168" t="s">
        <v>14</v>
      </c>
      <c r="R2462" s="2169" t="s">
        <v>352</v>
      </c>
      <c r="S2462" s="5" t="s">
        <v>352</v>
      </c>
      <c r="T2462" s="1734">
        <v>38.810608845904888</v>
      </c>
      <c r="U2462" s="1734">
        <v>44.725048564581265</v>
      </c>
      <c r="V2462" s="1734">
        <v>0.53685975406413178</v>
      </c>
      <c r="W2462" s="2049">
        <v>0.86776001572952677</v>
      </c>
      <c r="X2462" s="1987"/>
      <c r="Y2462" s="1988" t="str">
        <f t="shared" si="498"/>
        <v/>
      </c>
      <c r="Z2462" s="1989">
        <f t="shared" si="495"/>
        <v>2.1156685513060193E-9</v>
      </c>
      <c r="AA2462" s="1989">
        <f t="shared" si="496"/>
        <v>0.69356568830689025</v>
      </c>
      <c r="AB2462" s="1991">
        <f t="shared" si="497"/>
        <v>3.0504227457830559E-9</v>
      </c>
      <c r="AC2462" s="1989"/>
      <c r="AD2462" s="2240"/>
    </row>
    <row r="2463" spans="1:30" ht="16" thickBot="1" x14ac:dyDescent="0.25">
      <c r="A2463" s="2500">
        <f>WEEKNUM(C2463,1)</f>
        <v>38</v>
      </c>
      <c r="B2463" s="2501"/>
      <c r="C2463" s="2050">
        <v>45551</v>
      </c>
      <c r="D2463" s="1843"/>
      <c r="E2463" s="2322"/>
      <c r="F2463" s="2352" t="s">
        <v>323</v>
      </c>
      <c r="G2463" s="2052"/>
      <c r="H2463" s="2053">
        <v>8.0369845429860884</v>
      </c>
      <c r="I2463" s="2054">
        <v>0</v>
      </c>
      <c r="J2463" s="2055"/>
      <c r="K2463" s="2056">
        <v>54.1875</v>
      </c>
      <c r="L2463" s="2057"/>
      <c r="M2463" s="2055"/>
      <c r="N2463" s="1852" t="s">
        <v>352</v>
      </c>
      <c r="O2463" s="2058"/>
      <c r="P2463" s="1854">
        <v>205</v>
      </c>
      <c r="Q2463" s="1855" t="s">
        <v>14</v>
      </c>
      <c r="R2463" s="2059">
        <v>224.4</v>
      </c>
      <c r="S2463" s="1856" t="s">
        <v>352</v>
      </c>
      <c r="T2463" s="1843">
        <v>41.007307582204191</v>
      </c>
      <c r="U2463" s="1843">
        <v>44.950345027329327</v>
      </c>
      <c r="V2463" s="1843">
        <v>5.9144397186763769</v>
      </c>
      <c r="W2463" s="2042">
        <v>0.91228015173792742</v>
      </c>
      <c r="X2463" s="1987"/>
      <c r="Y2463" s="1988">
        <f t="shared" si="498"/>
        <v>0</v>
      </c>
      <c r="Z2463" s="1989">
        <f t="shared" si="495"/>
        <v>1.8134301868337307E-9</v>
      </c>
      <c r="AA2463" s="1989">
        <f t="shared" si="496"/>
        <v>0.67705221953767858</v>
      </c>
      <c r="AB2463" s="1991">
        <f t="shared" si="497"/>
        <v>2.6784199719070732E-9</v>
      </c>
      <c r="AC2463" s="1989"/>
      <c r="AD2463" s="2240"/>
    </row>
    <row r="2464" spans="1:30" x14ac:dyDescent="0.2">
      <c r="A2464" s="2170" t="s">
        <v>26</v>
      </c>
      <c r="B2464" s="2219">
        <f>SUM(H2463:H2469)</f>
        <v>62.275867233533965</v>
      </c>
      <c r="C2464" s="2060">
        <v>45552</v>
      </c>
      <c r="D2464" s="1989"/>
      <c r="E2464" s="2335"/>
      <c r="F2464" s="2353" t="s">
        <v>323</v>
      </c>
      <c r="G2464" s="2061"/>
      <c r="H2464" s="2062">
        <v>8.0369845429860884</v>
      </c>
      <c r="I2464" s="2063">
        <v>0</v>
      </c>
      <c r="J2464" s="2064"/>
      <c r="K2464" s="2065">
        <v>54.1875</v>
      </c>
      <c r="L2464" s="2066"/>
      <c r="M2464" s="2064"/>
      <c r="N2464" s="1919" t="s">
        <v>352</v>
      </c>
      <c r="O2464" s="2067"/>
      <c r="P2464" s="2068">
        <v>205</v>
      </c>
      <c r="Q2464" s="2069" t="s">
        <v>14</v>
      </c>
      <c r="R2464" s="2070">
        <v>224.4</v>
      </c>
      <c r="S2464" s="1991" t="s">
        <v>352</v>
      </c>
      <c r="T2464" s="1989">
        <v>42.890192213317881</v>
      </c>
      <c r="U2464" s="1989">
        <v>45.170277288583392</v>
      </c>
      <c r="V2464" s="1989">
        <v>3.9430374451251353</v>
      </c>
      <c r="W2464" s="2071">
        <v>0.94952244679175801</v>
      </c>
      <c r="X2464" s="1987"/>
      <c r="Y2464" s="1988">
        <f t="shared" si="498"/>
        <v>0</v>
      </c>
      <c r="Z2464" s="1989">
        <f t="shared" si="495"/>
        <v>1.5543687315717691E-9</v>
      </c>
      <c r="AA2464" s="1989">
        <f t="shared" si="496"/>
        <v>0.66093192859630523</v>
      </c>
      <c r="AB2464" s="1991">
        <f t="shared" si="497"/>
        <v>2.3517833899671865E-9</v>
      </c>
      <c r="AC2464" s="1989"/>
      <c r="AD2464" s="2240"/>
    </row>
    <row r="2465" spans="1:30" x14ac:dyDescent="0.2">
      <c r="A2465" s="2173" t="s">
        <v>9</v>
      </c>
      <c r="B2465" s="2220">
        <f>SUM(K2463:K2469)</f>
        <v>426.4667291738034</v>
      </c>
      <c r="C2465" s="2060">
        <v>45553</v>
      </c>
      <c r="D2465" s="1989"/>
      <c r="E2465" s="2335"/>
      <c r="F2465" s="2354" t="s">
        <v>312</v>
      </c>
      <c r="G2465" s="2061"/>
      <c r="H2465" s="2062">
        <v>10.481966845401395</v>
      </c>
      <c r="I2465" s="2063">
        <v>0</v>
      </c>
      <c r="J2465" s="2064"/>
      <c r="K2465" s="2065">
        <v>77.258395840470016</v>
      </c>
      <c r="L2465" s="2066"/>
      <c r="M2465" s="2064"/>
      <c r="N2465" s="1919" t="s">
        <v>352</v>
      </c>
      <c r="O2465" s="2067"/>
      <c r="P2465" s="2068">
        <v>243.25</v>
      </c>
      <c r="Q2465" s="2069" t="s">
        <v>14</v>
      </c>
      <c r="R2465" s="2070">
        <v>267.75</v>
      </c>
      <c r="S2465" s="1991" t="s">
        <v>352</v>
      </c>
      <c r="T2465" s="1989">
        <v>47.799935588625331</v>
      </c>
      <c r="U2465" s="1989">
        <v>45.934280111247361</v>
      </c>
      <c r="V2465" s="1989">
        <v>2.2800850752655109</v>
      </c>
      <c r="W2465" s="2071">
        <v>1.0406157552237583</v>
      </c>
      <c r="X2465" s="1987"/>
      <c r="Y2465" s="1988">
        <f t="shared" si="498"/>
        <v>0</v>
      </c>
      <c r="Z2465" s="1989">
        <f t="shared" si="495"/>
        <v>1.3323160556329449E-9</v>
      </c>
      <c r="AA2465" s="1989">
        <f t="shared" si="496"/>
        <v>0.64519545410591705</v>
      </c>
      <c r="AB2465" s="1991">
        <f t="shared" si="497"/>
        <v>2.0649805375321633E-9</v>
      </c>
      <c r="AC2465" s="1989"/>
      <c r="AD2465" s="2240"/>
    </row>
    <row r="2466" spans="1:30" x14ac:dyDescent="0.2">
      <c r="A2466" s="2173" t="s">
        <v>27</v>
      </c>
      <c r="B2466" s="2221">
        <f>AVERAGE(W2463:W2469)</f>
        <v>1.0583676807310778</v>
      </c>
      <c r="C2466" s="2060">
        <v>45554</v>
      </c>
      <c r="D2466" s="1989"/>
      <c r="E2466" s="2335"/>
      <c r="F2466" s="2353" t="s">
        <v>323</v>
      </c>
      <c r="G2466" s="2061"/>
      <c r="H2466" s="2062">
        <v>8.0369845429860884</v>
      </c>
      <c r="I2466" s="2063">
        <v>0</v>
      </c>
      <c r="J2466" s="2064"/>
      <c r="K2466" s="2065">
        <v>54.1875</v>
      </c>
      <c r="L2466" s="2066"/>
      <c r="M2466" s="2064"/>
      <c r="N2466" s="1919" t="s">
        <v>352</v>
      </c>
      <c r="O2466" s="2067"/>
      <c r="P2466" s="2068">
        <v>205</v>
      </c>
      <c r="Q2466" s="2069" t="s">
        <v>14</v>
      </c>
      <c r="R2466" s="2070">
        <v>224.4</v>
      </c>
      <c r="S2466" s="1991" t="s">
        <v>352</v>
      </c>
      <c r="T2466" s="1989">
        <v>48.712444790250281</v>
      </c>
      <c r="U2466" s="1989">
        <v>46.130785346693855</v>
      </c>
      <c r="V2466" s="1989">
        <v>-1.8656554773779703</v>
      </c>
      <c r="W2466" s="2071">
        <v>1.0559639170275139</v>
      </c>
      <c r="X2466" s="1987"/>
      <c r="Y2466" s="1988">
        <f t="shared" si="498"/>
        <v>0</v>
      </c>
      <c r="Z2466" s="1989">
        <f t="shared" si="495"/>
        <v>1.1419851905425242E-9</v>
      </c>
      <c r="AA2466" s="1989">
        <f t="shared" si="496"/>
        <v>0.62983365757958565</v>
      </c>
      <c r="AB2466" s="1991">
        <f t="shared" si="497"/>
        <v>1.813153642711168E-9</v>
      </c>
      <c r="AC2466" s="1989"/>
      <c r="AD2466" s="2240"/>
    </row>
    <row r="2467" spans="1:30" x14ac:dyDescent="0.2">
      <c r="A2467" s="2173" t="s">
        <v>336</v>
      </c>
      <c r="B2467" s="2222" t="str">
        <f>IFERROR(AVERAGE(N2463:N2469),"")</f>
        <v/>
      </c>
      <c r="C2467" s="2060">
        <v>45555</v>
      </c>
      <c r="D2467" s="1989"/>
      <c r="E2467" s="2335"/>
      <c r="F2467" s="2353" t="s">
        <v>323</v>
      </c>
      <c r="G2467" s="2061"/>
      <c r="H2467" s="2062">
        <v>8.0369845429860884</v>
      </c>
      <c r="I2467" s="2063">
        <v>0</v>
      </c>
      <c r="J2467" s="2064"/>
      <c r="K2467" s="2065">
        <v>54.1875</v>
      </c>
      <c r="L2467" s="2066"/>
      <c r="M2467" s="2064"/>
      <c r="N2467" s="1919" t="s">
        <v>352</v>
      </c>
      <c r="O2467" s="2067"/>
      <c r="P2467" s="2068">
        <v>205</v>
      </c>
      <c r="Q2467" s="2069" t="s">
        <v>14</v>
      </c>
      <c r="R2467" s="2070">
        <v>224.4</v>
      </c>
      <c r="S2467" s="1991" t="s">
        <v>352</v>
      </c>
      <c r="T2467" s="1989">
        <v>49.494595534500242</v>
      </c>
      <c r="U2467" s="1989">
        <v>46.32261188605829</v>
      </c>
      <c r="V2467" s="1989">
        <v>-2.5816594435564255</v>
      </c>
      <c r="W2467" s="2071">
        <v>1.068475923944967</v>
      </c>
      <c r="X2467" s="1987"/>
      <c r="Y2467" s="1988">
        <f t="shared" si="498"/>
        <v>0</v>
      </c>
      <c r="Z2467" s="1989">
        <f t="shared" si="495"/>
        <v>9.7884444903644923E-10</v>
      </c>
      <c r="AA2467" s="1989">
        <f t="shared" si="496"/>
        <v>0.61483761811340498</v>
      </c>
      <c r="AB2467" s="1991">
        <f t="shared" si="497"/>
        <v>1.5920373448195622E-9</v>
      </c>
      <c r="AC2467" s="1989"/>
      <c r="AD2467" s="2240"/>
    </row>
    <row r="2468" spans="1:30" x14ac:dyDescent="0.2">
      <c r="A2468" s="2173" t="s">
        <v>337</v>
      </c>
      <c r="B2468" s="2221" t="str">
        <f>IFERROR(AVERAGE(S2463:S2469),"")</f>
        <v/>
      </c>
      <c r="C2468" s="2060">
        <v>45556</v>
      </c>
      <c r="D2468" s="1989"/>
      <c r="E2468" s="2335"/>
      <c r="F2468" s="2353" t="s">
        <v>293</v>
      </c>
      <c r="G2468" s="2061"/>
      <c r="H2468" s="2062">
        <v>19.645962216188217</v>
      </c>
      <c r="I2468" s="2063">
        <v>0</v>
      </c>
      <c r="J2468" s="2064"/>
      <c r="K2468" s="2065">
        <v>132.45833333333337</v>
      </c>
      <c r="L2468" s="2066"/>
      <c r="M2468" s="2064"/>
      <c r="N2468" s="1919" t="s">
        <v>352</v>
      </c>
      <c r="O2468" s="2067"/>
      <c r="P2468" s="2068">
        <v>205</v>
      </c>
      <c r="Q2468" s="2069" t="s">
        <v>14</v>
      </c>
      <c r="R2468" s="2070">
        <v>224.4</v>
      </c>
      <c r="S2468" s="1991" t="s">
        <v>352</v>
      </c>
      <c r="T2468" s="1989">
        <v>61.346558077190693</v>
      </c>
      <c r="U2468" s="1989">
        <v>48.373462396707694</v>
      </c>
      <c r="V2468" s="1989">
        <v>-3.1719836484419517</v>
      </c>
      <c r="W2468" s="2071">
        <v>1.2681862128059278</v>
      </c>
      <c r="X2468" s="1987"/>
      <c r="Y2468" s="1988">
        <f t="shared" si="498"/>
        <v>0</v>
      </c>
      <c r="Z2468" s="1989">
        <f t="shared" si="495"/>
        <v>8.3900952774552788E-10</v>
      </c>
      <c r="AA2468" s="1989">
        <f t="shared" si="496"/>
        <v>0.60019862720594297</v>
      </c>
      <c r="AB2468" s="1991">
        <f t="shared" si="497"/>
        <v>1.3978864491098595E-9</v>
      </c>
      <c r="AC2468" s="1989"/>
      <c r="AD2468" s="2240"/>
    </row>
    <row r="2469" spans="1:30" ht="16" thickBot="1" x14ac:dyDescent="0.25">
      <c r="A2469" s="2177" t="s">
        <v>11</v>
      </c>
      <c r="B2469" s="2178">
        <f>IFERROR(SUM(M2463:M2469),"")</f>
        <v>0</v>
      </c>
      <c r="C2469" s="2160">
        <v>45557</v>
      </c>
      <c r="D2469" s="1734"/>
      <c r="E2469" s="2317"/>
      <c r="F2469" s="2351"/>
      <c r="G2469" s="2161"/>
      <c r="H2469" s="2162" t="s">
        <v>352</v>
      </c>
      <c r="I2469" s="2163" t="s">
        <v>352</v>
      </c>
      <c r="J2469" s="1024"/>
      <c r="K2469" s="2164" t="s">
        <v>355</v>
      </c>
      <c r="L2469" s="1028"/>
      <c r="M2469" s="1024"/>
      <c r="N2469" s="2165" t="s">
        <v>352</v>
      </c>
      <c r="O2469" s="2166"/>
      <c r="P2469" s="2167" t="s">
        <v>352</v>
      </c>
      <c r="Q2469" s="2168" t="s">
        <v>14</v>
      </c>
      <c r="R2469" s="2169" t="s">
        <v>352</v>
      </c>
      <c r="S2469" s="5" t="s">
        <v>352</v>
      </c>
      <c r="T2469" s="1734">
        <v>52.582764066163449</v>
      </c>
      <c r="U2469" s="1734">
        <v>47.221713292024177</v>
      </c>
      <c r="V2469" s="1734">
        <v>-12.973095680482999</v>
      </c>
      <c r="W2469" s="2049">
        <v>1.1135293575856928</v>
      </c>
      <c r="X2469" s="1987"/>
      <c r="Y2469" s="1988" t="str">
        <f t="shared" si="498"/>
        <v/>
      </c>
      <c r="Z2469" s="1989">
        <f t="shared" si="495"/>
        <v>7.1915102378188107E-10</v>
      </c>
      <c r="AA2469" s="1989">
        <f t="shared" si="496"/>
        <v>0.58590818370103959</v>
      </c>
      <c r="AB2469" s="1991">
        <f t="shared" si="497"/>
        <v>1.2274124919013399E-9</v>
      </c>
      <c r="AC2469" s="1989"/>
      <c r="AD2469" s="2240"/>
    </row>
    <row r="2470" spans="1:30" ht="16" thickBot="1" x14ac:dyDescent="0.25">
      <c r="A2470" s="2500">
        <f>WEEKNUM(C2470,1)</f>
        <v>39</v>
      </c>
      <c r="B2470" s="2501"/>
      <c r="C2470" s="2050">
        <v>45558</v>
      </c>
      <c r="D2470" s="1843"/>
      <c r="E2470" s="2322"/>
      <c r="F2470" s="2352" t="s">
        <v>323</v>
      </c>
      <c r="G2470" s="2052"/>
      <c r="H2470" s="2053">
        <v>8.0369845429860884</v>
      </c>
      <c r="I2470" s="2054">
        <v>0</v>
      </c>
      <c r="J2470" s="2055"/>
      <c r="K2470" s="2056">
        <v>54.1875</v>
      </c>
      <c r="L2470" s="2057"/>
      <c r="M2470" s="2055"/>
      <c r="N2470" s="1852" t="s">
        <v>352</v>
      </c>
      <c r="O2470" s="2058"/>
      <c r="P2470" s="1854">
        <v>205</v>
      </c>
      <c r="Q2470" s="1855" t="s">
        <v>14</v>
      </c>
      <c r="R2470" s="2059">
        <v>224.4</v>
      </c>
      <c r="S2470" s="1856" t="s">
        <v>352</v>
      </c>
      <c r="T2470" s="1843">
        <v>52.812012056711531</v>
      </c>
      <c r="U2470" s="1843">
        <v>47.387565356499792</v>
      </c>
      <c r="V2470" s="1843">
        <v>-5.3610507741392723</v>
      </c>
      <c r="W2470" s="2042">
        <v>1.1144698331598863</v>
      </c>
      <c r="X2470" s="1987"/>
      <c r="Y2470" s="1988">
        <f t="shared" si="498"/>
        <v>0</v>
      </c>
      <c r="Z2470" s="1989">
        <f t="shared" ref="Z2470:Z2533" si="499">Z2469+(X2470-Z2469)/7</f>
        <v>6.1641516324161233E-10</v>
      </c>
      <c r="AA2470" s="1989">
        <f t="shared" ref="AA2470:AA2533" si="500">AA2469+(X2470-AA2469)/42</f>
        <v>0.57195798885101479</v>
      </c>
      <c r="AB2470" s="1991">
        <f t="shared" ref="AB2470:AB2533" si="501">Z2470/AA2470</f>
        <v>1.0777280416694694E-9</v>
      </c>
      <c r="AC2470" s="1989"/>
      <c r="AD2470" s="2240"/>
    </row>
    <row r="2471" spans="1:30" x14ac:dyDescent="0.2">
      <c r="A2471" s="2170" t="s">
        <v>26</v>
      </c>
      <c r="B2471" s="2219">
        <f>SUM(H2470:H2476)</f>
        <v>65.785076383906585</v>
      </c>
      <c r="C2471" s="2060">
        <v>45559</v>
      </c>
      <c r="D2471" s="1989"/>
      <c r="E2471" s="2335"/>
      <c r="F2471" s="2353" t="s">
        <v>323</v>
      </c>
      <c r="G2471" s="2061"/>
      <c r="H2471" s="2062">
        <v>8.0369845429860884</v>
      </c>
      <c r="I2471" s="2063">
        <v>0</v>
      </c>
      <c r="J2471" s="2064"/>
      <c r="K2471" s="2065">
        <v>54.1875</v>
      </c>
      <c r="L2471" s="2066"/>
      <c r="M2471" s="2064"/>
      <c r="N2471" s="1919" t="s">
        <v>352</v>
      </c>
      <c r="O2471" s="2067"/>
      <c r="P2471" s="2068">
        <v>205</v>
      </c>
      <c r="Q2471" s="2069" t="s">
        <v>14</v>
      </c>
      <c r="R2471" s="2070">
        <v>224.4</v>
      </c>
      <c r="S2471" s="1991" t="s">
        <v>352</v>
      </c>
      <c r="T2471" s="1989">
        <v>53.008510334324171</v>
      </c>
      <c r="U2471" s="1989">
        <v>47.549468562297413</v>
      </c>
      <c r="V2471" s="1989">
        <v>-5.4244467002117389</v>
      </c>
      <c r="W2471" s="2071">
        <v>1.1148076295505709</v>
      </c>
      <c r="X2471" s="1987"/>
      <c r="Y2471" s="1988">
        <f t="shared" si="498"/>
        <v>0</v>
      </c>
      <c r="Z2471" s="1989">
        <f t="shared" si="499"/>
        <v>5.2835585420709627E-10</v>
      </c>
      <c r="AA2471" s="1989">
        <f t="shared" si="500"/>
        <v>0.55833994149741917</v>
      </c>
      <c r="AB2471" s="1991">
        <f t="shared" si="501"/>
        <v>9.4629779268538769E-10</v>
      </c>
      <c r="AC2471" s="1989"/>
      <c r="AD2471" s="2240"/>
    </row>
    <row r="2472" spans="1:30" x14ac:dyDescent="0.2">
      <c r="A2472" s="2173" t="s">
        <v>9</v>
      </c>
      <c r="B2472" s="2220">
        <f>SUM(K2470:K2476)</f>
        <v>451.84172917380334</v>
      </c>
      <c r="C2472" s="2060">
        <v>45560</v>
      </c>
      <c r="D2472" s="1989"/>
      <c r="E2472" s="2335"/>
      <c r="F2472" s="2354" t="s">
        <v>313</v>
      </c>
      <c r="G2472" s="2061"/>
      <c r="H2472" s="2062">
        <v>12.205179430665988</v>
      </c>
      <c r="I2472" s="2063">
        <v>0</v>
      </c>
      <c r="J2472" s="2064"/>
      <c r="K2472" s="2065">
        <v>90.591729173803344</v>
      </c>
      <c r="L2472" s="2066"/>
      <c r="M2472" s="2064"/>
      <c r="N2472" s="1919" t="s">
        <v>352</v>
      </c>
      <c r="O2472" s="2067"/>
      <c r="P2472" s="2068">
        <v>243.25</v>
      </c>
      <c r="Q2472" s="2069" t="s">
        <v>14</v>
      </c>
      <c r="R2472" s="2070">
        <v>267.75</v>
      </c>
      <c r="S2472" s="1991" t="s">
        <v>352</v>
      </c>
      <c r="T2472" s="1989">
        <v>58.377541597106912</v>
      </c>
      <c r="U2472" s="1989">
        <v>48.574284291142796</v>
      </c>
      <c r="V2472" s="1989">
        <v>-5.4590417720267581</v>
      </c>
      <c r="W2472" s="2071">
        <v>1.2018199022183365</v>
      </c>
      <c r="X2472" s="1987"/>
      <c r="Y2472" s="1988">
        <f t="shared" si="498"/>
        <v>0</v>
      </c>
      <c r="Z2472" s="1989">
        <f t="shared" si="499"/>
        <v>4.528764464632254E-10</v>
      </c>
      <c r="AA2472" s="1989">
        <f t="shared" si="500"/>
        <v>0.54504613336652818</v>
      </c>
      <c r="AB2472" s="1991">
        <f t="shared" si="501"/>
        <v>8.3089562284570637E-10</v>
      </c>
      <c r="AC2472" s="1989"/>
      <c r="AD2472" s="2240"/>
    </row>
    <row r="2473" spans="1:30" x14ac:dyDescent="0.2">
      <c r="A2473" s="2173" t="s">
        <v>27</v>
      </c>
      <c r="B2473" s="2221">
        <f>AVERAGE(W2470:W2476)</f>
        <v>1.1931077388101357</v>
      </c>
      <c r="C2473" s="2060">
        <v>45561</v>
      </c>
      <c r="D2473" s="1989"/>
      <c r="E2473" s="2335"/>
      <c r="F2473" s="2353" t="s">
        <v>323</v>
      </c>
      <c r="G2473" s="2061"/>
      <c r="H2473" s="2062">
        <v>8.0369845429860884</v>
      </c>
      <c r="I2473" s="2063">
        <v>0</v>
      </c>
      <c r="J2473" s="2064"/>
      <c r="K2473" s="2065">
        <v>54.1875</v>
      </c>
      <c r="L2473" s="2066"/>
      <c r="M2473" s="2064"/>
      <c r="N2473" s="1919" t="s">
        <v>352</v>
      </c>
      <c r="O2473" s="2067"/>
      <c r="P2473" s="2068">
        <v>205</v>
      </c>
      <c r="Q2473" s="2069" t="s">
        <v>14</v>
      </c>
      <c r="R2473" s="2070">
        <v>224.4</v>
      </c>
      <c r="S2473" s="1991" t="s">
        <v>352</v>
      </c>
      <c r="T2473" s="1989">
        <v>57.778964226091638</v>
      </c>
      <c r="U2473" s="1989">
        <v>48.707932284210827</v>
      </c>
      <c r="V2473" s="1989">
        <v>-9.8032573059641166</v>
      </c>
      <c r="W2473" s="2071">
        <v>1.1862331558020434</v>
      </c>
      <c r="X2473" s="1987"/>
      <c r="Y2473" s="1988">
        <f t="shared" si="498"/>
        <v>0</v>
      </c>
      <c r="Z2473" s="1989">
        <f t="shared" si="499"/>
        <v>3.881798112541932E-10</v>
      </c>
      <c r="AA2473" s="1989">
        <f t="shared" si="500"/>
        <v>0.53206884447684899</v>
      </c>
      <c r="AB2473" s="1991">
        <f t="shared" si="501"/>
        <v>7.2956688835232746E-10</v>
      </c>
      <c r="AC2473" s="1989"/>
      <c r="AD2473" s="2240"/>
    </row>
    <row r="2474" spans="1:30" x14ac:dyDescent="0.2">
      <c r="A2474" s="2173" t="s">
        <v>336</v>
      </c>
      <c r="B2474" s="2222" t="str">
        <f>IFERROR(AVERAGE(N2470:N2476),"")</f>
        <v/>
      </c>
      <c r="C2474" s="2060">
        <v>45562</v>
      </c>
      <c r="D2474" s="1989"/>
      <c r="E2474" s="2335"/>
      <c r="F2474" s="2353" t="s">
        <v>323</v>
      </c>
      <c r="G2474" s="2061"/>
      <c r="H2474" s="2062">
        <v>8.0369845429860884</v>
      </c>
      <c r="I2474" s="2063">
        <v>0</v>
      </c>
      <c r="J2474" s="2064"/>
      <c r="K2474" s="2065">
        <v>54.1875</v>
      </c>
      <c r="L2474" s="2066"/>
      <c r="M2474" s="2064"/>
      <c r="N2474" s="1919" t="s">
        <v>352</v>
      </c>
      <c r="O2474" s="2067"/>
      <c r="P2474" s="2068">
        <v>205</v>
      </c>
      <c r="Q2474" s="2069" t="s">
        <v>14</v>
      </c>
      <c r="R2474" s="2070">
        <v>224.4</v>
      </c>
      <c r="S2474" s="1991" t="s">
        <v>352</v>
      </c>
      <c r="T2474" s="1989">
        <v>57.26589790807855</v>
      </c>
      <c r="U2474" s="1989">
        <v>48.838398182205808</v>
      </c>
      <c r="V2474" s="1989">
        <v>-9.0710319418808112</v>
      </c>
      <c r="W2474" s="2071">
        <v>1.1725588888978609</v>
      </c>
      <c r="X2474" s="1987"/>
      <c r="Y2474" s="1988">
        <f t="shared" si="498"/>
        <v>0</v>
      </c>
      <c r="Z2474" s="1989">
        <f t="shared" si="499"/>
        <v>3.3272555250359419E-10</v>
      </c>
      <c r="AA2474" s="1989">
        <f t="shared" si="500"/>
        <v>0.51940053865597169</v>
      </c>
      <c r="AB2474" s="1991">
        <f t="shared" si="501"/>
        <v>6.4059531660204366E-10</v>
      </c>
      <c r="AC2474" s="1989"/>
      <c r="AD2474" s="2240"/>
    </row>
    <row r="2475" spans="1:30" x14ac:dyDescent="0.2">
      <c r="A2475" s="2173" t="s">
        <v>337</v>
      </c>
      <c r="B2475" s="2221" t="str">
        <f>IFERROR(AVERAGE(S2470:S2476),"")</f>
        <v/>
      </c>
      <c r="C2475" s="2060">
        <v>45563</v>
      </c>
      <c r="D2475" s="1989"/>
      <c r="E2475" s="2335"/>
      <c r="F2475" s="2353" t="s">
        <v>295</v>
      </c>
      <c r="G2475" s="2061"/>
      <c r="H2475" s="2062">
        <v>21.431958781296235</v>
      </c>
      <c r="I2475" s="2063">
        <v>0</v>
      </c>
      <c r="J2475" s="2064"/>
      <c r="K2475" s="2065">
        <v>144.5</v>
      </c>
      <c r="L2475" s="2066"/>
      <c r="M2475" s="2064"/>
      <c r="N2475" s="1919" t="s">
        <v>352</v>
      </c>
      <c r="O2475" s="2067"/>
      <c r="P2475" s="2068">
        <v>205</v>
      </c>
      <c r="Q2475" s="2069" t="s">
        <v>14</v>
      </c>
      <c r="R2475" s="2070">
        <v>224.4</v>
      </c>
      <c r="S2475" s="1991" t="s">
        <v>352</v>
      </c>
      <c r="T2475" s="1989">
        <v>69.727912492638751</v>
      </c>
      <c r="U2475" s="1989">
        <v>51.116055368343766</v>
      </c>
      <c r="V2475" s="1989">
        <v>-8.4274997258727424</v>
      </c>
      <c r="W2475" s="2071">
        <v>1.3641098083601602</v>
      </c>
      <c r="X2475" s="1987"/>
      <c r="Y2475" s="1988">
        <f t="shared" si="498"/>
        <v>0</v>
      </c>
      <c r="Z2475" s="1989">
        <f t="shared" si="499"/>
        <v>2.8519333071736646E-10</v>
      </c>
      <c r="AA2475" s="1989">
        <f t="shared" si="500"/>
        <v>0.50703385916416288</v>
      </c>
      <c r="AB2475" s="1991">
        <f t="shared" si="501"/>
        <v>5.6247393652862365E-10</v>
      </c>
      <c r="AC2475" s="1989"/>
      <c r="AD2475" s="2240"/>
    </row>
    <row r="2476" spans="1:30" ht="16" thickBot="1" x14ac:dyDescent="0.25">
      <c r="A2476" s="2177" t="s">
        <v>11</v>
      </c>
      <c r="B2476" s="2178">
        <f>IFERROR(SUM(M2470:M2476),"")</f>
        <v>0</v>
      </c>
      <c r="C2476" s="2160">
        <v>45564</v>
      </c>
      <c r="D2476" s="1734"/>
      <c r="E2476" s="2317"/>
      <c r="F2476" s="2351"/>
      <c r="G2476" s="2161"/>
      <c r="H2476" s="2162" t="s">
        <v>352</v>
      </c>
      <c r="I2476" s="2163" t="s">
        <v>352</v>
      </c>
      <c r="J2476" s="1024"/>
      <c r="K2476" s="2164" t="s">
        <v>355</v>
      </c>
      <c r="L2476" s="1028"/>
      <c r="M2476" s="1024"/>
      <c r="N2476" s="2165" t="s">
        <v>352</v>
      </c>
      <c r="O2476" s="2166"/>
      <c r="P2476" s="2167" t="s">
        <v>352</v>
      </c>
      <c r="Q2476" s="2168" t="s">
        <v>14</v>
      </c>
      <c r="R2476" s="2169" t="s">
        <v>352</v>
      </c>
      <c r="S2476" s="5" t="s">
        <v>352</v>
      </c>
      <c r="T2476" s="1734">
        <v>59.766782136547505</v>
      </c>
      <c r="U2476" s="1734">
        <v>49.899006431002249</v>
      </c>
      <c r="V2476" s="1734">
        <v>-18.611857124294986</v>
      </c>
      <c r="W2476" s="2049">
        <v>1.1977549536820919</v>
      </c>
      <c r="X2476" s="1987"/>
      <c r="Y2476" s="1988" t="str">
        <f t="shared" si="498"/>
        <v/>
      </c>
      <c r="Z2476" s="1989">
        <f t="shared" si="499"/>
        <v>2.4445142632917125E-10</v>
      </c>
      <c r="AA2476" s="1989">
        <f t="shared" si="500"/>
        <v>0.49496162442215902</v>
      </c>
      <c r="AB2476" s="1991">
        <f t="shared" si="501"/>
        <v>4.9387955402513295E-10</v>
      </c>
      <c r="AC2476" s="1989"/>
      <c r="AD2476" s="2240"/>
    </row>
    <row r="2477" spans="1:30" ht="16" thickBot="1" x14ac:dyDescent="0.25">
      <c r="A2477" s="2500">
        <f>WEEKNUM(C2477,1)</f>
        <v>40</v>
      </c>
      <c r="B2477" s="2501"/>
      <c r="C2477" s="2050">
        <v>45565</v>
      </c>
      <c r="D2477" s="1843"/>
      <c r="E2477" s="2322"/>
      <c r="F2477" s="2352" t="s">
        <v>323</v>
      </c>
      <c r="G2477" s="2052"/>
      <c r="H2477" s="2053">
        <v>8.0369845429860884</v>
      </c>
      <c r="I2477" s="2054">
        <v>0</v>
      </c>
      <c r="J2477" s="2055"/>
      <c r="K2477" s="2056">
        <v>54.1875</v>
      </c>
      <c r="L2477" s="2057"/>
      <c r="M2477" s="2055"/>
      <c r="N2477" s="1852" t="s">
        <v>352</v>
      </c>
      <c r="O2477" s="2058"/>
      <c r="P2477" s="1854">
        <v>205</v>
      </c>
      <c r="Q2477" s="1855" t="s">
        <v>14</v>
      </c>
      <c r="R2477" s="2059">
        <v>224.4</v>
      </c>
      <c r="S2477" s="1856" t="s">
        <v>352</v>
      </c>
      <c r="T2477" s="1843">
        <v>58.969741831326431</v>
      </c>
      <c r="U2477" s="1843">
        <v>50.001113420740289</v>
      </c>
      <c r="V2477" s="1843">
        <v>-9.867775705545256</v>
      </c>
      <c r="W2477" s="2042">
        <v>1.1793685739579147</v>
      </c>
      <c r="X2477" s="1987"/>
      <c r="Y2477" s="1988">
        <f t="shared" si="498"/>
        <v>0</v>
      </c>
      <c r="Z2477" s="1989">
        <f t="shared" si="499"/>
        <v>2.095297939964325E-10</v>
      </c>
      <c r="AA2477" s="1989">
        <f t="shared" si="500"/>
        <v>0.48317682384067906</v>
      </c>
      <c r="AB2477" s="1991">
        <f t="shared" si="501"/>
        <v>4.3365034011962889E-10</v>
      </c>
      <c r="AC2477" s="1989"/>
      <c r="AD2477" s="2240"/>
    </row>
    <row r="2478" spans="1:30" x14ac:dyDescent="0.2">
      <c r="A2478" s="2170" t="s">
        <v>26</v>
      </c>
      <c r="B2478" s="2219">
        <f>SUM(H2477:H2483)</f>
        <v>71.07633018787493</v>
      </c>
      <c r="C2478" s="2060">
        <v>45566</v>
      </c>
      <c r="D2478" s="1989"/>
      <c r="E2478" s="2335"/>
      <c r="F2478" s="2353" t="s">
        <v>323</v>
      </c>
      <c r="G2478" s="2061"/>
      <c r="H2478" s="2062">
        <v>8.0369845429860884</v>
      </c>
      <c r="I2478" s="2063">
        <v>0</v>
      </c>
      <c r="J2478" s="2064"/>
      <c r="K2478" s="2065">
        <v>54.1875</v>
      </c>
      <c r="L2478" s="2066"/>
      <c r="M2478" s="2064"/>
      <c r="N2478" s="1919" t="s">
        <v>352</v>
      </c>
      <c r="O2478" s="2067"/>
      <c r="P2478" s="2068">
        <v>205</v>
      </c>
      <c r="Q2478" s="2069" t="s">
        <v>14</v>
      </c>
      <c r="R2478" s="2070">
        <v>224.4</v>
      </c>
      <c r="S2478" s="1991" t="s">
        <v>352</v>
      </c>
      <c r="T2478" s="1989">
        <v>58.286564426851228</v>
      </c>
      <c r="U2478" s="1989">
        <v>50.100789291675042</v>
      </c>
      <c r="V2478" s="1989">
        <v>-8.9686284105861418</v>
      </c>
      <c r="W2478" s="2071">
        <v>1.1633861512145154</v>
      </c>
      <c r="X2478" s="1987"/>
      <c r="Y2478" s="1988">
        <f t="shared" si="498"/>
        <v>0</v>
      </c>
      <c r="Z2478" s="1989">
        <f t="shared" si="499"/>
        <v>1.7959696628265643E-10</v>
      </c>
      <c r="AA2478" s="1989">
        <f t="shared" si="500"/>
        <v>0.4716726137492343</v>
      </c>
      <c r="AB2478" s="1991">
        <f t="shared" si="501"/>
        <v>3.80766152300162E-10</v>
      </c>
      <c r="AC2478" s="1989"/>
      <c r="AD2478" s="2240"/>
    </row>
    <row r="2479" spans="1:30" x14ac:dyDescent="0.2">
      <c r="A2479" s="2173" t="s">
        <v>9</v>
      </c>
      <c r="B2479" s="2220">
        <f>SUM(K2477:K2483)</f>
        <v>489.23175099576167</v>
      </c>
      <c r="C2479" s="2060">
        <v>45567</v>
      </c>
      <c r="D2479" s="1989"/>
      <c r="E2479" s="2335"/>
      <c r="F2479" s="2354" t="s">
        <v>316</v>
      </c>
      <c r="G2479" s="2061"/>
      <c r="H2479" s="2062">
        <v>13.928392015930578</v>
      </c>
      <c r="I2479" s="2063">
        <v>0</v>
      </c>
      <c r="J2479" s="2064"/>
      <c r="K2479" s="2065">
        <v>103.92506250713667</v>
      </c>
      <c r="L2479" s="2066"/>
      <c r="M2479" s="2064"/>
      <c r="N2479" s="1919" t="s">
        <v>352</v>
      </c>
      <c r="O2479" s="2067"/>
      <c r="P2479" s="2068">
        <v>243.25</v>
      </c>
      <c r="Q2479" s="2069" t="s">
        <v>14</v>
      </c>
      <c r="R2479" s="2070">
        <v>267.75</v>
      </c>
      <c r="S2479" s="1991" t="s">
        <v>352</v>
      </c>
      <c r="T2479" s="1989">
        <v>64.806349866892006</v>
      </c>
      <c r="U2479" s="1989">
        <v>51.382319606328892</v>
      </c>
      <c r="V2479" s="1989">
        <v>-8.1857751351761863</v>
      </c>
      <c r="W2479" s="2071">
        <v>1.2612577704434667</v>
      </c>
      <c r="X2479" s="1987"/>
      <c r="Y2479" s="1988">
        <f t="shared" si="498"/>
        <v>0</v>
      </c>
      <c r="Z2479" s="1989">
        <f t="shared" si="499"/>
        <v>1.5394025681370551E-10</v>
      </c>
      <c r="AA2479" s="1989">
        <f t="shared" si="500"/>
        <v>0.46044231342187159</v>
      </c>
      <c r="AB2479" s="1991">
        <f t="shared" si="501"/>
        <v>3.3433125567819099E-10</v>
      </c>
      <c r="AC2479" s="1989"/>
      <c r="AD2479" s="2240"/>
    </row>
    <row r="2480" spans="1:30" x14ac:dyDescent="0.2">
      <c r="A2480" s="2173" t="s">
        <v>27</v>
      </c>
      <c r="B2480" s="2221">
        <f>AVERAGE(W2477:W2483)</f>
        <v>1.2439951793898965</v>
      </c>
      <c r="C2480" s="2060">
        <v>45568</v>
      </c>
      <c r="D2480" s="1989"/>
      <c r="E2480" s="2335"/>
      <c r="F2480" s="2353" t="s">
        <v>323</v>
      </c>
      <c r="G2480" s="2061"/>
      <c r="H2480" s="2062">
        <v>8.0369845429860884</v>
      </c>
      <c r="I2480" s="2063">
        <v>0</v>
      </c>
      <c r="J2480" s="2064"/>
      <c r="K2480" s="2065">
        <v>54.1875</v>
      </c>
      <c r="L2480" s="2066"/>
      <c r="M2480" s="2064"/>
      <c r="N2480" s="1919" t="s">
        <v>352</v>
      </c>
      <c r="O2480" s="2067"/>
      <c r="P2480" s="2068">
        <v>205</v>
      </c>
      <c r="Q2480" s="2069" t="s">
        <v>14</v>
      </c>
      <c r="R2480" s="2070">
        <v>224.4</v>
      </c>
      <c r="S2480" s="1991" t="s">
        <v>352</v>
      </c>
      <c r="T2480" s="1989">
        <v>63.289371314478863</v>
      </c>
      <c r="U2480" s="1989">
        <v>51.449109615702014</v>
      </c>
      <c r="V2480" s="1989">
        <v>-13.424030260563114</v>
      </c>
      <c r="W2480" s="2071">
        <v>1.2301354053980218</v>
      </c>
      <c r="X2480" s="1987"/>
      <c r="Y2480" s="1988">
        <f t="shared" si="498"/>
        <v>0</v>
      </c>
      <c r="Z2480" s="1989">
        <f t="shared" si="499"/>
        <v>1.3194879155460472E-10</v>
      </c>
      <c r="AA2480" s="1989">
        <f t="shared" si="500"/>
        <v>0.44947940119754132</v>
      </c>
      <c r="AB2480" s="1991">
        <f t="shared" si="501"/>
        <v>2.9355915132719212E-10</v>
      </c>
      <c r="AC2480" s="1989"/>
      <c r="AD2480" s="2240"/>
    </row>
    <row r="2481" spans="1:30" x14ac:dyDescent="0.2">
      <c r="A2481" s="2173" t="s">
        <v>336</v>
      </c>
      <c r="B2481" s="2222" t="str">
        <f>IFERROR(AVERAGE(N2477:N2483),"")</f>
        <v/>
      </c>
      <c r="C2481" s="2060">
        <v>45569</v>
      </c>
      <c r="D2481" s="1989"/>
      <c r="E2481" s="2335"/>
      <c r="F2481" s="2353" t="s">
        <v>323</v>
      </c>
      <c r="G2481" s="2061"/>
      <c r="H2481" s="2062">
        <v>8.0369845429860884</v>
      </c>
      <c r="I2481" s="2063">
        <v>0</v>
      </c>
      <c r="J2481" s="2064"/>
      <c r="K2481" s="2065">
        <v>54.1875</v>
      </c>
      <c r="L2481" s="2066"/>
      <c r="M2481" s="2064"/>
      <c r="N2481" s="1919" t="s">
        <v>352</v>
      </c>
      <c r="O2481" s="2067"/>
      <c r="P2481" s="2068">
        <v>205</v>
      </c>
      <c r="Q2481" s="2069" t="s">
        <v>14</v>
      </c>
      <c r="R2481" s="2070">
        <v>224.4</v>
      </c>
      <c r="S2481" s="1991" t="s">
        <v>352</v>
      </c>
      <c r="T2481" s="1989">
        <v>61.989103983839023</v>
      </c>
      <c r="U2481" s="1989">
        <v>51.514309386756729</v>
      </c>
      <c r="V2481" s="1989">
        <v>-11.84026169877685</v>
      </c>
      <c r="W2481" s="2071">
        <v>1.2033375720606116</v>
      </c>
      <c r="X2481" s="1987"/>
      <c r="Y2481" s="1988">
        <f t="shared" si="498"/>
        <v>0</v>
      </c>
      <c r="Z2481" s="1989">
        <f t="shared" si="499"/>
        <v>1.1309896418966119E-10</v>
      </c>
      <c r="AA2481" s="1989">
        <f t="shared" si="500"/>
        <v>0.43877751069283794</v>
      </c>
      <c r="AB2481" s="1991">
        <f t="shared" si="501"/>
        <v>2.5775925482387602E-10</v>
      </c>
      <c r="AC2481" s="1989"/>
      <c r="AD2481" s="2240"/>
    </row>
    <row r="2482" spans="1:30" x14ac:dyDescent="0.2">
      <c r="A2482" s="2173" t="s">
        <v>337</v>
      </c>
      <c r="B2482" s="2221" t="str">
        <f>IFERROR(AVERAGE(S2477:S2483),"")</f>
        <v/>
      </c>
      <c r="C2482" s="2060">
        <v>45570</v>
      </c>
      <c r="D2482" s="1989"/>
      <c r="E2482" s="2335"/>
      <c r="F2482" s="2353" t="s">
        <v>297</v>
      </c>
      <c r="G2482" s="2061"/>
      <c r="H2482" s="2062">
        <v>25</v>
      </c>
      <c r="I2482" s="2063">
        <v>0</v>
      </c>
      <c r="J2482" s="2064"/>
      <c r="K2482" s="2065">
        <v>168.55668848862501</v>
      </c>
      <c r="L2482" s="2066"/>
      <c r="M2482" s="2064"/>
      <c r="N2482" s="1919" t="s">
        <v>352</v>
      </c>
      <c r="O2482" s="2067"/>
      <c r="P2482" s="2068">
        <v>205</v>
      </c>
      <c r="Q2482" s="2069" t="s">
        <v>14</v>
      </c>
      <c r="R2482" s="2070">
        <v>224.4</v>
      </c>
      <c r="S2482" s="1991" t="s">
        <v>352</v>
      </c>
      <c r="T2482" s="1989">
        <v>77.213044627379873</v>
      </c>
      <c r="U2482" s="1989">
        <v>54.301032698705974</v>
      </c>
      <c r="V2482" s="1989">
        <v>-10.474794597082294</v>
      </c>
      <c r="W2482" s="2071">
        <v>1.421944312842137</v>
      </c>
      <c r="X2482" s="1987"/>
      <c r="Y2482" s="1988">
        <f t="shared" si="498"/>
        <v>0</v>
      </c>
      <c r="Z2482" s="1989">
        <f t="shared" si="499"/>
        <v>9.6941969305423875E-11</v>
      </c>
      <c r="AA2482" s="1989">
        <f t="shared" si="500"/>
        <v>0.4283304271049132</v>
      </c>
      <c r="AB2482" s="1991">
        <f t="shared" si="501"/>
        <v>2.2632519935754966E-10</v>
      </c>
      <c r="AC2482" s="1989"/>
      <c r="AD2482" s="2240"/>
    </row>
    <row r="2483" spans="1:30" ht="16" thickBot="1" x14ac:dyDescent="0.25">
      <c r="A2483" s="2177" t="s">
        <v>11</v>
      </c>
      <c r="B2483" s="2178">
        <f>IFERROR(SUM(M2477:M2483),"")</f>
        <v>0</v>
      </c>
      <c r="C2483" s="2160">
        <v>45571</v>
      </c>
      <c r="D2483" s="1734"/>
      <c r="E2483" s="2317"/>
      <c r="F2483" s="2355"/>
      <c r="G2483" s="2161"/>
      <c r="H2483" s="2162" t="s">
        <v>352</v>
      </c>
      <c r="I2483" s="2163" t="s">
        <v>352</v>
      </c>
      <c r="J2483" s="1024"/>
      <c r="K2483" s="2164" t="s">
        <v>355</v>
      </c>
      <c r="L2483" s="1028"/>
      <c r="M2483" s="1024"/>
      <c r="N2483" s="2165" t="s">
        <v>352</v>
      </c>
      <c r="O2483" s="2166"/>
      <c r="P2483" s="2167" t="s">
        <v>352</v>
      </c>
      <c r="Q2483" s="2168" t="s">
        <v>14</v>
      </c>
      <c r="R2483" s="2169" t="s">
        <v>352</v>
      </c>
      <c r="S2483" s="5" t="s">
        <v>352</v>
      </c>
      <c r="T2483" s="1734">
        <v>66.182609680611321</v>
      </c>
      <c r="U2483" s="1734">
        <v>53.008150967784402</v>
      </c>
      <c r="V2483" s="1734">
        <v>-22.912011928673898</v>
      </c>
      <c r="W2483" s="2049">
        <v>1.248536469812608</v>
      </c>
      <c r="X2483" s="1987"/>
      <c r="Y2483" s="1988" t="str">
        <f t="shared" si="498"/>
        <v/>
      </c>
      <c r="Z2483" s="1989">
        <f t="shared" si="499"/>
        <v>8.3093116547506178E-11</v>
      </c>
      <c r="AA2483" s="1989">
        <f t="shared" si="500"/>
        <v>0.41813208360241527</v>
      </c>
      <c r="AB2483" s="1991">
        <f t="shared" si="501"/>
        <v>1.9872456528955579E-10</v>
      </c>
      <c r="AC2483" s="1989"/>
      <c r="AD2483" s="2240"/>
    </row>
    <row r="2484" spans="1:30" ht="16" thickBot="1" x14ac:dyDescent="0.25">
      <c r="A2484" s="2500">
        <f>WEEKNUM(C2484,1)</f>
        <v>41</v>
      </c>
      <c r="B2484" s="2501"/>
      <c r="C2484" s="2050">
        <v>45572</v>
      </c>
      <c r="D2484" s="1843"/>
      <c r="E2484" s="2322"/>
      <c r="F2484" s="2349" t="s">
        <v>323</v>
      </c>
      <c r="G2484" s="2052"/>
      <c r="H2484" s="2053">
        <v>8.0369845429860884</v>
      </c>
      <c r="I2484" s="2054">
        <v>0</v>
      </c>
      <c r="J2484" s="2055"/>
      <c r="K2484" s="2056">
        <v>54.1875</v>
      </c>
      <c r="L2484" s="2057"/>
      <c r="M2484" s="2055"/>
      <c r="N2484" s="1852" t="s">
        <v>352</v>
      </c>
      <c r="O2484" s="2058"/>
      <c r="P2484" s="1854">
        <v>205</v>
      </c>
      <c r="Q2484" s="1855" t="s">
        <v>14</v>
      </c>
      <c r="R2484" s="2059">
        <v>224.4</v>
      </c>
      <c r="S2484" s="1856" t="s">
        <v>352</v>
      </c>
      <c r="T2484" s="1843">
        <v>64.469022583381133</v>
      </c>
      <c r="U2484" s="1843">
        <v>53.036230706646677</v>
      </c>
      <c r="V2484" s="1843">
        <v>-13.174458712826919</v>
      </c>
      <c r="W2484" s="2042">
        <v>1.2155656939493187</v>
      </c>
      <c r="X2484" s="1987"/>
      <c r="Y2484" s="1988">
        <f t="shared" si="498"/>
        <v>0</v>
      </c>
      <c r="Z2484" s="1989">
        <f t="shared" si="499"/>
        <v>7.1222671326433863E-11</v>
      </c>
      <c r="AA2484" s="1989">
        <f t="shared" si="500"/>
        <v>0.40817655780235779</v>
      </c>
      <c r="AB2484" s="1991">
        <f t="shared" si="501"/>
        <v>1.7448986220546362E-10</v>
      </c>
      <c r="AC2484" s="1989"/>
      <c r="AD2484" s="2240"/>
    </row>
    <row r="2485" spans="1:30" x14ac:dyDescent="0.2">
      <c r="A2485" s="2170" t="s">
        <v>26</v>
      </c>
      <c r="B2485" s="2219">
        <f>SUM(H2484:H2490)</f>
        <v>40.506679605686855</v>
      </c>
      <c r="C2485" s="2060">
        <v>45573</v>
      </c>
      <c r="D2485" s="1989"/>
      <c r="E2485" s="2335"/>
      <c r="F2485" s="2350"/>
      <c r="G2485" s="2061"/>
      <c r="H2485" s="2062" t="s">
        <v>352</v>
      </c>
      <c r="I2485" s="2063" t="s">
        <v>352</v>
      </c>
      <c r="J2485" s="2064"/>
      <c r="K2485" s="2065" t="s">
        <v>355</v>
      </c>
      <c r="L2485" s="2066"/>
      <c r="M2485" s="2064"/>
      <c r="N2485" s="1919" t="s">
        <v>352</v>
      </c>
      <c r="O2485" s="2067"/>
      <c r="P2485" s="2068" t="s">
        <v>352</v>
      </c>
      <c r="Q2485" s="2069" t="s">
        <v>14</v>
      </c>
      <c r="R2485" s="2070" t="s">
        <v>352</v>
      </c>
      <c r="S2485" s="1991" t="s">
        <v>352</v>
      </c>
      <c r="T2485" s="1989">
        <v>55.259162214326686</v>
      </c>
      <c r="U2485" s="1989">
        <v>51.773463308869374</v>
      </c>
      <c r="V2485" s="1989">
        <v>-11.432791876734456</v>
      </c>
      <c r="W2485" s="2071">
        <v>1.0673259751750115</v>
      </c>
      <c r="X2485" s="1987"/>
      <c r="Y2485" s="1988" t="str">
        <f t="shared" si="498"/>
        <v/>
      </c>
      <c r="Z2485" s="1989">
        <f t="shared" si="499"/>
        <v>6.1048003994086172E-11</v>
      </c>
      <c r="AA2485" s="1989">
        <f t="shared" si="500"/>
        <v>0.39845806833087305</v>
      </c>
      <c r="AB2485" s="1991">
        <f t="shared" si="501"/>
        <v>1.5321061071699246E-10</v>
      </c>
      <c r="AC2485" s="1989"/>
      <c r="AD2485" s="2240"/>
    </row>
    <row r="2486" spans="1:30" x14ac:dyDescent="0.2">
      <c r="A2486" s="2173" t="s">
        <v>9</v>
      </c>
      <c r="B2486" s="2220">
        <f>SUM(K2484:K2490)</f>
        <v>277.92514139410002</v>
      </c>
      <c r="C2486" s="2060">
        <v>45574</v>
      </c>
      <c r="D2486" s="1989"/>
      <c r="E2486" s="2335"/>
      <c r="F2486" s="2350" t="s">
        <v>283</v>
      </c>
      <c r="G2486" s="2061"/>
      <c r="H2486" s="2062">
        <v>10.715979390648117</v>
      </c>
      <c r="I2486" s="2063">
        <v>0</v>
      </c>
      <c r="J2486" s="2064"/>
      <c r="K2486" s="2065">
        <v>72.25</v>
      </c>
      <c r="L2486" s="2066"/>
      <c r="M2486" s="2064"/>
      <c r="N2486" s="1919" t="s">
        <v>352</v>
      </c>
      <c r="O2486" s="2067"/>
      <c r="P2486" s="2068">
        <v>205</v>
      </c>
      <c r="Q2486" s="2069" t="s">
        <v>14</v>
      </c>
      <c r="R2486" s="2070">
        <v>224.4</v>
      </c>
      <c r="S2486" s="1991" t="s">
        <v>352</v>
      </c>
      <c r="T2486" s="1989">
        <v>57.686424755137161</v>
      </c>
      <c r="U2486" s="1989">
        <v>52.260999896753439</v>
      </c>
      <c r="V2486" s="1989">
        <v>-3.485698905457312</v>
      </c>
      <c r="W2486" s="2071">
        <v>1.1038140270775945</v>
      </c>
      <c r="X2486" s="1987"/>
      <c r="Y2486" s="1988">
        <f t="shared" si="498"/>
        <v>0</v>
      </c>
      <c r="Z2486" s="1989">
        <f t="shared" si="499"/>
        <v>5.2326860566359578E-11</v>
      </c>
      <c r="AA2486" s="1989">
        <f t="shared" si="500"/>
        <v>0.38897097146585224</v>
      </c>
      <c r="AB2486" s="1991">
        <f t="shared" si="501"/>
        <v>1.3452638989784704E-10</v>
      </c>
      <c r="AC2486" s="1989"/>
      <c r="AD2486" s="2240"/>
    </row>
    <row r="2487" spans="1:30" x14ac:dyDescent="0.2">
      <c r="A2487" s="2173" t="s">
        <v>27</v>
      </c>
      <c r="B2487" s="2221">
        <f>AVERAGE(W2484:W2490)</f>
        <v>1.0290718911403631</v>
      </c>
      <c r="C2487" s="2060">
        <v>45575</v>
      </c>
      <c r="D2487" s="1989"/>
      <c r="E2487" s="2335"/>
      <c r="F2487" s="2350"/>
      <c r="G2487" s="2061"/>
      <c r="H2487" s="2062" t="s">
        <v>352</v>
      </c>
      <c r="I2487" s="2063" t="s">
        <v>352</v>
      </c>
      <c r="J2487" s="2064"/>
      <c r="K2487" s="2065" t="s">
        <v>355</v>
      </c>
      <c r="L2487" s="2066"/>
      <c r="M2487" s="2064"/>
      <c r="N2487" s="1919" t="s">
        <v>352</v>
      </c>
      <c r="O2487" s="2067"/>
      <c r="P2487" s="2068" t="s">
        <v>352</v>
      </c>
      <c r="Q2487" s="2069" t="s">
        <v>14</v>
      </c>
      <c r="R2487" s="2070" t="s">
        <v>352</v>
      </c>
      <c r="S2487" s="1991" t="s">
        <v>352</v>
      </c>
      <c r="T2487" s="1989">
        <v>49.445506932974709</v>
      </c>
      <c r="U2487" s="1989">
        <v>51.01669037540217</v>
      </c>
      <c r="V2487" s="1989">
        <v>-5.425424858383721</v>
      </c>
      <c r="W2487" s="2071">
        <v>0.96920256036081454</v>
      </c>
      <c r="X2487" s="1987"/>
      <c r="Y2487" s="1988" t="str">
        <f t="shared" si="498"/>
        <v/>
      </c>
      <c r="Z2487" s="1989">
        <f t="shared" si="499"/>
        <v>4.4851594771165352E-11</v>
      </c>
      <c r="AA2487" s="1989">
        <f t="shared" si="500"/>
        <v>0.37970975785952243</v>
      </c>
      <c r="AB2487" s="1991">
        <f t="shared" si="501"/>
        <v>1.1812073259323156E-10</v>
      </c>
      <c r="AC2487" s="1989"/>
      <c r="AD2487" s="2240"/>
    </row>
    <row r="2488" spans="1:30" x14ac:dyDescent="0.2">
      <c r="A2488" s="2173" t="s">
        <v>336</v>
      </c>
      <c r="B2488" s="2222" t="str">
        <f>IFERROR(AVERAGE(N2484:N2490),"")</f>
        <v/>
      </c>
      <c r="C2488" s="2060">
        <v>45576</v>
      </c>
      <c r="D2488" s="1989"/>
      <c r="E2488" s="2335"/>
      <c r="F2488" s="2350" t="s">
        <v>330</v>
      </c>
      <c r="G2488" s="2061"/>
      <c r="H2488" s="2062">
        <v>7.7537156720526452</v>
      </c>
      <c r="I2488" s="2063">
        <v>0</v>
      </c>
      <c r="J2488" s="2064"/>
      <c r="K2488" s="2065">
        <v>57.095895840470007</v>
      </c>
      <c r="L2488" s="2066"/>
      <c r="M2488" s="2064"/>
      <c r="N2488" s="1919" t="s">
        <v>352</v>
      </c>
      <c r="O2488" s="2067"/>
      <c r="P2488" s="2068">
        <v>294.25</v>
      </c>
      <c r="Q2488" s="2069" t="s">
        <v>14</v>
      </c>
      <c r="R2488" s="2070">
        <v>331.5</v>
      </c>
      <c r="S2488" s="1991" t="s">
        <v>352</v>
      </c>
      <c r="T2488" s="1989">
        <v>50.538419634045468</v>
      </c>
      <c r="U2488" s="1989">
        <v>51.16143336266569</v>
      </c>
      <c r="V2488" s="1989">
        <v>1.5711834424274613</v>
      </c>
      <c r="W2488" s="2071">
        <v>0.98782259042267462</v>
      </c>
      <c r="X2488" s="1987"/>
      <c r="Y2488" s="1988">
        <f t="shared" si="498"/>
        <v>0</v>
      </c>
      <c r="Z2488" s="1989">
        <f t="shared" si="499"/>
        <v>3.8444224089570303E-11</v>
      </c>
      <c r="AA2488" s="1989">
        <f t="shared" si="500"/>
        <v>0.37066904933905759</v>
      </c>
      <c r="AB2488" s="1991">
        <f t="shared" si="501"/>
        <v>1.0371576520381309E-10</v>
      </c>
      <c r="AC2488" s="1989"/>
      <c r="AD2488" s="2240"/>
    </row>
    <row r="2489" spans="1:30" x14ac:dyDescent="0.2">
      <c r="A2489" s="2173" t="s">
        <v>337</v>
      </c>
      <c r="B2489" s="2221" t="str">
        <f>IFERROR(AVERAGE(S2484:S2490),"")</f>
        <v/>
      </c>
      <c r="C2489" s="2060">
        <v>45577</v>
      </c>
      <c r="D2489" s="1989"/>
      <c r="E2489" s="2335"/>
      <c r="F2489" s="2350"/>
      <c r="G2489" s="2061"/>
      <c r="H2489" s="2062" t="s">
        <v>352</v>
      </c>
      <c r="I2489" s="2063" t="s">
        <v>352</v>
      </c>
      <c r="J2489" s="2064"/>
      <c r="K2489" s="2065" t="s">
        <v>355</v>
      </c>
      <c r="L2489" s="2066"/>
      <c r="M2489" s="2064"/>
      <c r="N2489" s="1919" t="s">
        <v>352</v>
      </c>
      <c r="O2489" s="2067"/>
      <c r="P2489" s="2068" t="s">
        <v>352</v>
      </c>
      <c r="Q2489" s="2069" t="s">
        <v>14</v>
      </c>
      <c r="R2489" s="2070" t="s">
        <v>352</v>
      </c>
      <c r="S2489" s="1991" t="s">
        <v>352</v>
      </c>
      <c r="T2489" s="1989">
        <v>43.3186454006104</v>
      </c>
      <c r="U2489" s="1989">
        <v>49.943303996887934</v>
      </c>
      <c r="V2489" s="1989">
        <v>0.6230137286202222</v>
      </c>
      <c r="W2489" s="2071">
        <v>0.86735642085893372</v>
      </c>
      <c r="X2489" s="1987"/>
      <c r="Y2489" s="1988" t="str">
        <f t="shared" si="498"/>
        <v/>
      </c>
      <c r="Z2489" s="1989">
        <f t="shared" si="499"/>
        <v>3.2952192076774548E-11</v>
      </c>
      <c r="AA2489" s="1989">
        <f t="shared" si="500"/>
        <v>0.36184359578336572</v>
      </c>
      <c r="AB2489" s="1991">
        <f t="shared" si="501"/>
        <v>9.106750115456759E-11</v>
      </c>
      <c r="AC2489" s="1989"/>
      <c r="AD2489" s="2240"/>
    </row>
    <row r="2490" spans="1:30" ht="16" thickBot="1" x14ac:dyDescent="0.25">
      <c r="A2490" s="2177" t="s">
        <v>11</v>
      </c>
      <c r="B2490" s="2178">
        <f>IFERROR(SUM(M2484:M2490),"")</f>
        <v>0</v>
      </c>
      <c r="C2490" s="2160">
        <v>45578</v>
      </c>
      <c r="D2490" s="1734"/>
      <c r="E2490" s="2317"/>
      <c r="F2490" s="2351" t="s">
        <v>285</v>
      </c>
      <c r="G2490" s="2161"/>
      <c r="H2490" s="2162">
        <v>14</v>
      </c>
      <c r="I2490" s="2163">
        <v>0</v>
      </c>
      <c r="J2490" s="1024"/>
      <c r="K2490" s="2164">
        <v>94.391745553629988</v>
      </c>
      <c r="L2490" s="1028"/>
      <c r="M2490" s="1024"/>
      <c r="N2490" s="2165" t="s">
        <v>352</v>
      </c>
      <c r="O2490" s="2166"/>
      <c r="P2490" s="2167">
        <v>205</v>
      </c>
      <c r="Q2490" s="2168" t="s">
        <v>14</v>
      </c>
      <c r="R2490" s="2169">
        <v>224.4</v>
      </c>
      <c r="S2490" s="5" t="s">
        <v>352</v>
      </c>
      <c r="T2490" s="1734">
        <v>50.614802565327487</v>
      </c>
      <c r="U2490" s="1734">
        <v>51.00160022442941</v>
      </c>
      <c r="V2490" s="1734">
        <v>6.6246585962775342</v>
      </c>
      <c r="W2490" s="2049">
        <v>0.99241597013819483</v>
      </c>
      <c r="X2490" s="1987"/>
      <c r="Y2490" s="1988">
        <f t="shared" si="498"/>
        <v>0</v>
      </c>
      <c r="Z2490" s="1989">
        <f t="shared" si="499"/>
        <v>2.8244736065806755E-11</v>
      </c>
      <c r="AA2490" s="1989">
        <f t="shared" si="500"/>
        <v>0.35322827207423796</v>
      </c>
      <c r="AB2490" s="1991">
        <f t="shared" si="501"/>
        <v>7.9961708330839847E-11</v>
      </c>
      <c r="AC2490" s="1989"/>
      <c r="AD2490" s="2240"/>
    </row>
    <row r="2491" spans="1:30" ht="16" thickBot="1" x14ac:dyDescent="0.25">
      <c r="A2491" s="2500">
        <f>WEEKNUM(C2491,1)</f>
        <v>42</v>
      </c>
      <c r="B2491" s="2501"/>
      <c r="C2491" s="2050">
        <v>45579</v>
      </c>
      <c r="D2491" s="1843"/>
      <c r="E2491" s="2322"/>
      <c r="F2491" s="2349"/>
      <c r="G2491" s="2052"/>
      <c r="H2491" s="2053" t="s">
        <v>352</v>
      </c>
      <c r="I2491" s="2054" t="s">
        <v>352</v>
      </c>
      <c r="J2491" s="2055"/>
      <c r="K2491" s="2056" t="s">
        <v>355</v>
      </c>
      <c r="L2491" s="2057"/>
      <c r="M2491" s="2055"/>
      <c r="N2491" s="1852" t="s">
        <v>352</v>
      </c>
      <c r="O2491" s="2058"/>
      <c r="P2491" s="1854" t="s">
        <v>352</v>
      </c>
      <c r="Q2491" s="1855" t="s">
        <v>14</v>
      </c>
      <c r="R2491" s="2059" t="s">
        <v>352</v>
      </c>
      <c r="S2491" s="1856" t="s">
        <v>352</v>
      </c>
      <c r="T2491" s="1843">
        <v>43.38411648456642</v>
      </c>
      <c r="U2491" s="1843">
        <v>49.78727640956204</v>
      </c>
      <c r="V2491" s="1843">
        <v>0.38679765910192287</v>
      </c>
      <c r="W2491" s="2042">
        <v>0.87138963231646382</v>
      </c>
      <c r="X2491" s="1987"/>
      <c r="Y2491" s="1988" t="str">
        <f t="shared" si="498"/>
        <v/>
      </c>
      <c r="Z2491" s="1989">
        <f t="shared" si="499"/>
        <v>2.4209773770691503E-11</v>
      </c>
      <c r="AA2491" s="1989">
        <f t="shared" si="500"/>
        <v>0.34481807512008944</v>
      </c>
      <c r="AB2491" s="1991">
        <f t="shared" si="501"/>
        <v>7.0210280485615458E-11</v>
      </c>
      <c r="AC2491" s="1989"/>
      <c r="AD2491" s="2240"/>
    </row>
    <row r="2492" spans="1:30" x14ac:dyDescent="0.2">
      <c r="A2492" s="2170" t="s">
        <v>26</v>
      </c>
      <c r="B2492" s="2219">
        <f>SUM(H2491:H2497)</f>
        <v>41.715979390648116</v>
      </c>
      <c r="C2492" s="2060">
        <v>45580</v>
      </c>
      <c r="D2492" s="1989"/>
      <c r="E2492" s="2335"/>
      <c r="F2492" s="2350" t="s">
        <v>283</v>
      </c>
      <c r="G2492" s="2061"/>
      <c r="H2492" s="2062">
        <v>10.715979390648117</v>
      </c>
      <c r="I2492" s="2063">
        <v>0</v>
      </c>
      <c r="J2492" s="2064"/>
      <c r="K2492" s="2065">
        <v>72.25</v>
      </c>
      <c r="L2492" s="2066"/>
      <c r="M2492" s="2064"/>
      <c r="N2492" s="1919" t="s">
        <v>352</v>
      </c>
      <c r="O2492" s="2067"/>
      <c r="P2492" s="2068">
        <v>205</v>
      </c>
      <c r="Q2492" s="2069" t="s">
        <v>14</v>
      </c>
      <c r="R2492" s="2070">
        <v>224.4</v>
      </c>
      <c r="S2492" s="1991" t="s">
        <v>352</v>
      </c>
      <c r="T2492" s="1989">
        <v>47.507814129628358</v>
      </c>
      <c r="U2492" s="1989">
        <v>50.322103161715326</v>
      </c>
      <c r="V2492" s="1989">
        <v>6.4031599249956201</v>
      </c>
      <c r="W2492" s="2071">
        <v>0.94407449499789475</v>
      </c>
      <c r="X2492" s="1987"/>
      <c r="Y2492" s="1988">
        <f t="shared" si="498"/>
        <v>0</v>
      </c>
      <c r="Z2492" s="1989">
        <f t="shared" si="499"/>
        <v>2.0751234660592716E-11</v>
      </c>
      <c r="AA2492" s="1989">
        <f t="shared" si="500"/>
        <v>0.33660812095056353</v>
      </c>
      <c r="AB2492" s="1991">
        <f t="shared" si="501"/>
        <v>6.1648051158101377E-11</v>
      </c>
      <c r="AC2492" s="1989"/>
      <c r="AD2492" s="2240"/>
    </row>
    <row r="2493" spans="1:30" x14ac:dyDescent="0.2">
      <c r="A2493" s="2173" t="s">
        <v>9</v>
      </c>
      <c r="B2493" s="2220">
        <f>SUM(K2491:K2497)</f>
        <v>139.67267539544997</v>
      </c>
      <c r="C2493" s="2060">
        <v>45581</v>
      </c>
      <c r="D2493" s="1989"/>
      <c r="E2493" s="2335"/>
      <c r="F2493" s="2350"/>
      <c r="G2493" s="2061"/>
      <c r="H2493" s="2062" t="s">
        <v>352</v>
      </c>
      <c r="I2493" s="2063" t="s">
        <v>352</v>
      </c>
      <c r="J2493" s="2064"/>
      <c r="K2493" s="2065" t="s">
        <v>355</v>
      </c>
      <c r="L2493" s="2066"/>
      <c r="M2493" s="2064"/>
      <c r="N2493" s="1919" t="s">
        <v>352</v>
      </c>
      <c r="O2493" s="2067"/>
      <c r="P2493" s="2068" t="s">
        <v>352</v>
      </c>
      <c r="Q2493" s="2069" t="s">
        <v>14</v>
      </c>
      <c r="R2493" s="2070" t="s">
        <v>352</v>
      </c>
      <c r="S2493" s="1991" t="s">
        <v>352</v>
      </c>
      <c r="T2493" s="1989">
        <v>40.720983539681448</v>
      </c>
      <c r="U2493" s="1989">
        <v>49.123957848341149</v>
      </c>
      <c r="V2493" s="1989">
        <v>2.8142890320869682</v>
      </c>
      <c r="W2493" s="2071">
        <v>0.82894345902254174</v>
      </c>
      <c r="X2493" s="1987"/>
      <c r="Y2493" s="1988" t="str">
        <f t="shared" si="498"/>
        <v/>
      </c>
      <c r="Z2493" s="1989">
        <f t="shared" si="499"/>
        <v>1.7786772566222327E-11</v>
      </c>
      <c r="AA2493" s="1989">
        <f t="shared" si="500"/>
        <v>0.32859364188031204</v>
      </c>
      <c r="AB2493" s="1991">
        <f t="shared" si="501"/>
        <v>5.4129996138820716E-11</v>
      </c>
      <c r="AC2493" s="1989"/>
      <c r="AD2493" s="2240"/>
    </row>
    <row r="2494" spans="1:30" x14ac:dyDescent="0.2">
      <c r="A2494" s="2173" t="s">
        <v>27</v>
      </c>
      <c r="B2494" s="2221">
        <f>AVERAGE(W2491:W2497)</f>
        <v>0.79246161063744036</v>
      </c>
      <c r="C2494" s="2060">
        <v>45582</v>
      </c>
      <c r="D2494" s="1989"/>
      <c r="E2494" s="2335"/>
      <c r="F2494" s="2350" t="s">
        <v>322</v>
      </c>
      <c r="G2494" s="2061"/>
      <c r="H2494" s="2062">
        <v>6</v>
      </c>
      <c r="I2494" s="2063">
        <v>0</v>
      </c>
      <c r="J2494" s="2064"/>
      <c r="K2494" s="2065">
        <v>40.45360523726999</v>
      </c>
      <c r="L2494" s="2066"/>
      <c r="M2494" s="2064"/>
      <c r="N2494" s="1919" t="s">
        <v>352</v>
      </c>
      <c r="O2494" s="2067"/>
      <c r="P2494" s="2068">
        <v>205</v>
      </c>
      <c r="Q2494" s="2069" t="s">
        <v>14</v>
      </c>
      <c r="R2494" s="2070">
        <v>224.4</v>
      </c>
      <c r="S2494" s="1991" t="s">
        <v>352</v>
      </c>
      <c r="T2494" s="1989">
        <v>40.682786639336953</v>
      </c>
      <c r="U2494" s="1989">
        <v>48.91752088141088</v>
      </c>
      <c r="V2494" s="1989">
        <v>8.4029743086597009</v>
      </c>
      <c r="W2494" s="2071">
        <v>0.83166084270629492</v>
      </c>
      <c r="X2494" s="1987"/>
      <c r="Y2494" s="1988">
        <f t="shared" si="498"/>
        <v>0</v>
      </c>
      <c r="Z2494" s="1989">
        <f t="shared" si="499"/>
        <v>1.5245805056761994E-11</v>
      </c>
      <c r="AA2494" s="1989">
        <f t="shared" si="500"/>
        <v>0.32076998374030463</v>
      </c>
      <c r="AB2494" s="1991">
        <f t="shared" si="501"/>
        <v>4.7528777097501111E-11</v>
      </c>
      <c r="AC2494" s="1989"/>
      <c r="AD2494" s="2240"/>
    </row>
    <row r="2495" spans="1:30" x14ac:dyDescent="0.2">
      <c r="A2495" s="2173" t="s">
        <v>336</v>
      </c>
      <c r="B2495" s="2222" t="str">
        <f>IFERROR(AVERAGE(N2491:N2497),"")</f>
        <v/>
      </c>
      <c r="C2495" s="2060">
        <v>45583</v>
      </c>
      <c r="D2495" s="1989"/>
      <c r="E2495" s="2335"/>
      <c r="F2495" s="2350"/>
      <c r="G2495" s="2061"/>
      <c r="H2495" s="2062" t="s">
        <v>352</v>
      </c>
      <c r="I2495" s="2063" t="s">
        <v>352</v>
      </c>
      <c r="J2495" s="2064"/>
      <c r="K2495" s="2065" t="s">
        <v>355</v>
      </c>
      <c r="L2495" s="2066"/>
      <c r="M2495" s="2064"/>
      <c r="N2495" s="1919" t="s">
        <v>352</v>
      </c>
      <c r="O2495" s="2067"/>
      <c r="P2495" s="2068" t="s">
        <v>352</v>
      </c>
      <c r="Q2495" s="2069" t="s">
        <v>14</v>
      </c>
      <c r="R2495" s="2070" t="s">
        <v>352</v>
      </c>
      <c r="S2495" s="1991" t="s">
        <v>352</v>
      </c>
      <c r="T2495" s="1989">
        <v>34.870959976574532</v>
      </c>
      <c r="U2495" s="1989">
        <v>47.752818003282052</v>
      </c>
      <c r="V2495" s="1989">
        <v>8.2347342420739267</v>
      </c>
      <c r="W2495" s="2071">
        <v>0.73023878871772241</v>
      </c>
      <c r="X2495" s="1987"/>
      <c r="Y2495" s="1988" t="str">
        <f t="shared" si="498"/>
        <v/>
      </c>
      <c r="Z2495" s="1989">
        <f t="shared" si="499"/>
        <v>1.3067832905795996E-11</v>
      </c>
      <c r="AA2495" s="1989">
        <f t="shared" si="500"/>
        <v>0.31313260317505931</v>
      </c>
      <c r="AB2495" s="1991">
        <f t="shared" si="501"/>
        <v>4.1732584768537559E-11</v>
      </c>
      <c r="AC2495" s="1989"/>
      <c r="AD2495" s="2240"/>
    </row>
    <row r="2496" spans="1:30" x14ac:dyDescent="0.2">
      <c r="A2496" s="2173" t="s">
        <v>337</v>
      </c>
      <c r="B2496" s="2221" t="str">
        <f>IFERROR(AVERAGE(S2491:S2497),"")</f>
        <v/>
      </c>
      <c r="C2496" s="2060">
        <v>45584</v>
      </c>
      <c r="D2496" s="1989"/>
      <c r="E2496" s="2335"/>
      <c r="F2496" s="2350" t="s">
        <v>356</v>
      </c>
      <c r="G2496" s="2061"/>
      <c r="H2496" s="2062">
        <v>4</v>
      </c>
      <c r="I2496" s="2063">
        <v>0</v>
      </c>
      <c r="J2496" s="2064"/>
      <c r="K2496" s="2065">
        <v>26.969070158179992</v>
      </c>
      <c r="L2496" s="2066"/>
      <c r="M2496" s="2064"/>
      <c r="N2496" s="1919" t="s">
        <v>352</v>
      </c>
      <c r="O2496" s="2067"/>
      <c r="P2496" s="2068">
        <v>205</v>
      </c>
      <c r="Q2496" s="2069" t="s">
        <v>14</v>
      </c>
      <c r="R2496" s="2070">
        <v>224.4</v>
      </c>
      <c r="S2496" s="1991" t="s">
        <v>352</v>
      </c>
      <c r="T2496" s="1989">
        <v>33.74211857394674</v>
      </c>
      <c r="U2496" s="1989">
        <v>47.257966864112952</v>
      </c>
      <c r="V2496" s="1989">
        <v>12.881858026707519</v>
      </c>
      <c r="W2496" s="2071">
        <v>0.71399852369802308</v>
      </c>
      <c r="X2496" s="1987"/>
      <c r="Y2496" s="1988">
        <f t="shared" si="498"/>
        <v>0</v>
      </c>
      <c r="Z2496" s="1989">
        <f t="shared" si="499"/>
        <v>1.1200999633539425E-11</v>
      </c>
      <c r="AA2496" s="1989">
        <f t="shared" si="500"/>
        <v>0.30567706500422459</v>
      </c>
      <c r="AB2496" s="1991">
        <f t="shared" si="501"/>
        <v>3.664324516261834E-11</v>
      </c>
      <c r="AC2496" s="1989"/>
      <c r="AD2496" s="2240"/>
    </row>
    <row r="2497" spans="1:30" ht="16" thickBot="1" x14ac:dyDescent="0.25">
      <c r="A2497" s="2177" t="s">
        <v>11</v>
      </c>
      <c r="B2497" s="2178">
        <f>IFERROR(SUM(M2491:M2497),"")</f>
        <v>0</v>
      </c>
      <c r="C2497" s="2160">
        <v>45585</v>
      </c>
      <c r="D2497" s="1734"/>
      <c r="E2497" s="2317"/>
      <c r="F2497" s="2351" t="s">
        <v>0</v>
      </c>
      <c r="G2497" s="2161"/>
      <c r="H2497" s="2162">
        <v>21</v>
      </c>
      <c r="I2497" s="2163">
        <v>0</v>
      </c>
      <c r="J2497" s="1024"/>
      <c r="K2497" s="2164" t="s">
        <v>355</v>
      </c>
      <c r="L2497" s="1028"/>
      <c r="M2497" s="1024"/>
      <c r="N2497" s="2165" t="s">
        <v>352</v>
      </c>
      <c r="O2497" s="2166"/>
      <c r="P2497" s="2167" t="s">
        <v>352</v>
      </c>
      <c r="Q2497" s="2168" t="s">
        <v>14</v>
      </c>
      <c r="R2497" s="2169" t="s">
        <v>352</v>
      </c>
      <c r="S2497" s="5" t="s">
        <v>352</v>
      </c>
      <c r="T2497" s="1734">
        <v>28.921815920525777</v>
      </c>
      <c r="U2497" s="1734">
        <v>46.132777176872168</v>
      </c>
      <c r="V2497" s="1734">
        <v>13.515848290166211</v>
      </c>
      <c r="W2497" s="2049">
        <v>0.62692553300314224</v>
      </c>
      <c r="X2497" s="1987"/>
      <c r="Y2497" s="1988" t="str">
        <f t="shared" si="498"/>
        <v/>
      </c>
      <c r="Z2497" s="1989">
        <f t="shared" si="499"/>
        <v>9.6008568287480787E-12</v>
      </c>
      <c r="AA2497" s="1989">
        <f t="shared" si="500"/>
        <v>0.29839903964698117</v>
      </c>
      <c r="AB2497" s="1991">
        <f t="shared" si="501"/>
        <v>3.2174556728152686E-11</v>
      </c>
      <c r="AC2497" s="1989"/>
      <c r="AD2497" s="2240"/>
    </row>
    <row r="2498" spans="1:30" ht="16" thickBot="1" x14ac:dyDescent="0.25">
      <c r="A2498" s="2500">
        <f>WEEKNUM(C2498,1)</f>
        <v>43</v>
      </c>
      <c r="B2498" s="2501"/>
      <c r="C2498" s="2050">
        <v>45586</v>
      </c>
      <c r="D2498" s="1843"/>
      <c r="E2498" s="2322"/>
      <c r="F2498" s="2110"/>
      <c r="G2498" s="2052"/>
      <c r="H2498" s="2053" t="s">
        <v>352</v>
      </c>
      <c r="I2498" s="2054" t="s">
        <v>352</v>
      </c>
      <c r="J2498" s="2055"/>
      <c r="K2498" s="2056" t="s">
        <v>355</v>
      </c>
      <c r="L2498" s="2057"/>
      <c r="M2498" s="2055"/>
      <c r="N2498" s="1852" t="s">
        <v>352</v>
      </c>
      <c r="O2498" s="2058"/>
      <c r="P2498" s="1854" t="s">
        <v>352</v>
      </c>
      <c r="Q2498" s="1855" t="s">
        <v>14</v>
      </c>
      <c r="R2498" s="2059" t="s">
        <v>352</v>
      </c>
      <c r="S2498" s="1856" t="s">
        <v>352</v>
      </c>
      <c r="T2498" s="1843">
        <v>24.790127931879237</v>
      </c>
      <c r="U2498" s="1843">
        <v>45.03437772027997</v>
      </c>
      <c r="V2498" s="1843">
        <v>17.210961256346391</v>
      </c>
      <c r="W2498" s="2042">
        <v>0.55047119971007608</v>
      </c>
      <c r="X2498" s="1987"/>
      <c r="Y2498" s="1988" t="str">
        <f t="shared" si="498"/>
        <v/>
      </c>
      <c r="Z2498" s="1989">
        <f t="shared" si="499"/>
        <v>8.2293058532126389E-12</v>
      </c>
      <c r="AA2498" s="1989">
        <f t="shared" si="500"/>
        <v>0.29129430060776734</v>
      </c>
      <c r="AB2498" s="1991">
        <f t="shared" si="501"/>
        <v>2.8250830297890163E-11</v>
      </c>
      <c r="AC2498" s="1989"/>
      <c r="AD2498" s="2240"/>
    </row>
    <row r="2499" spans="1:30" x14ac:dyDescent="0.2">
      <c r="A2499" s="2170" t="s">
        <v>26</v>
      </c>
      <c r="B2499" s="2219">
        <f>SUM(H2498:H2504)</f>
        <v>0</v>
      </c>
      <c r="C2499" s="2060">
        <v>45587</v>
      </c>
      <c r="D2499" s="1989"/>
      <c r="E2499" s="2335"/>
      <c r="F2499" s="2108"/>
      <c r="G2499" s="2061"/>
      <c r="H2499" s="2062" t="s">
        <v>352</v>
      </c>
      <c r="I2499" s="2063" t="s">
        <v>352</v>
      </c>
      <c r="J2499" s="2064"/>
      <c r="K2499" s="2065" t="s">
        <v>355</v>
      </c>
      <c r="L2499" s="2066"/>
      <c r="M2499" s="2064"/>
      <c r="N2499" s="1919" t="s">
        <v>352</v>
      </c>
      <c r="O2499" s="2067"/>
      <c r="P2499" s="2068" t="s">
        <v>352</v>
      </c>
      <c r="Q2499" s="2069" t="s">
        <v>14</v>
      </c>
      <c r="R2499" s="2070" t="s">
        <v>352</v>
      </c>
      <c r="S2499" s="1991" t="s">
        <v>352</v>
      </c>
      <c r="T2499" s="1989">
        <v>21.248681084467918</v>
      </c>
      <c r="U2499" s="1989">
        <v>43.962130631701875</v>
      </c>
      <c r="V2499" s="1989">
        <v>20.244249788400733</v>
      </c>
      <c r="W2499" s="2071">
        <v>0.48334056559909122</v>
      </c>
      <c r="X2499" s="1987"/>
      <c r="Y2499" s="1988" t="str">
        <f t="shared" si="498"/>
        <v/>
      </c>
      <c r="Z2499" s="1989">
        <f t="shared" si="499"/>
        <v>7.0536907313251186E-12</v>
      </c>
      <c r="AA2499" s="1989">
        <f t="shared" si="500"/>
        <v>0.28435872202186813</v>
      </c>
      <c r="AB2499" s="1991">
        <f t="shared" si="501"/>
        <v>2.4805607090830386E-11</v>
      </c>
      <c r="AC2499" s="1989"/>
      <c r="AD2499" s="2240"/>
    </row>
    <row r="2500" spans="1:30" x14ac:dyDescent="0.2">
      <c r="A2500" s="2173" t="s">
        <v>9</v>
      </c>
      <c r="B2500" s="2220">
        <f>SUM(K2498:K2504)</f>
        <v>0</v>
      </c>
      <c r="C2500" s="2060">
        <v>45588</v>
      </c>
      <c r="D2500" s="1989"/>
      <c r="E2500" s="2335"/>
      <c r="F2500" s="2108"/>
      <c r="G2500" s="2061"/>
      <c r="H2500" s="2062" t="s">
        <v>352</v>
      </c>
      <c r="I2500" s="2063" t="s">
        <v>352</v>
      </c>
      <c r="J2500" s="2064"/>
      <c r="K2500" s="2065" t="s">
        <v>355</v>
      </c>
      <c r="L2500" s="2066"/>
      <c r="M2500" s="2064"/>
      <c r="N2500" s="1919" t="s">
        <v>352</v>
      </c>
      <c r="O2500" s="2067"/>
      <c r="P2500" s="2068" t="s">
        <v>352</v>
      </c>
      <c r="Q2500" s="2069" t="s">
        <v>14</v>
      </c>
      <c r="R2500" s="2070" t="s">
        <v>352</v>
      </c>
      <c r="S2500" s="1991" t="s">
        <v>352</v>
      </c>
      <c r="T2500" s="1989">
        <v>18.213155215258215</v>
      </c>
      <c r="U2500" s="1989">
        <v>42.915413235708975</v>
      </c>
      <c r="V2500" s="1989">
        <v>22.713449547233957</v>
      </c>
      <c r="W2500" s="2071">
        <v>0.42439659418456788</v>
      </c>
      <c r="X2500" s="1987"/>
      <c r="Y2500" s="1988" t="str">
        <f t="shared" si="498"/>
        <v/>
      </c>
      <c r="Z2500" s="1989">
        <f t="shared" si="499"/>
        <v>6.0460206268501014E-12</v>
      </c>
      <c r="AA2500" s="1989">
        <f t="shared" si="500"/>
        <v>0.27758827625944271</v>
      </c>
      <c r="AB2500" s="1991">
        <f t="shared" si="501"/>
        <v>2.1780533055363262E-11</v>
      </c>
      <c r="AC2500" s="1989"/>
      <c r="AD2500" s="2240"/>
    </row>
    <row r="2501" spans="1:30" x14ac:dyDescent="0.2">
      <c r="A2501" s="2173" t="s">
        <v>27</v>
      </c>
      <c r="B2501" s="2221">
        <f>AVERAGE(W2498:W2504)</f>
        <v>0.3853714127229248</v>
      </c>
      <c r="C2501" s="2060">
        <v>45589</v>
      </c>
      <c r="D2501" s="1989"/>
      <c r="E2501" s="2335"/>
      <c r="F2501" s="2108"/>
      <c r="G2501" s="2061"/>
      <c r="H2501" s="2062" t="s">
        <v>352</v>
      </c>
      <c r="I2501" s="2063" t="s">
        <v>352</v>
      </c>
      <c r="J2501" s="2064"/>
      <c r="K2501" s="2065" t="s">
        <v>355</v>
      </c>
      <c r="L2501" s="2066"/>
      <c r="M2501" s="2064"/>
      <c r="N2501" s="1919" t="s">
        <v>352</v>
      </c>
      <c r="O2501" s="2067"/>
      <c r="P2501" s="2068" t="s">
        <v>352</v>
      </c>
      <c r="Q2501" s="2069" t="s">
        <v>14</v>
      </c>
      <c r="R2501" s="2070" t="s">
        <v>352</v>
      </c>
      <c r="S2501" s="1991" t="s">
        <v>352</v>
      </c>
      <c r="T2501" s="1989">
        <v>15.611275898792755</v>
      </c>
      <c r="U2501" s="1989">
        <v>41.89361768247781</v>
      </c>
      <c r="V2501" s="1989">
        <v>24.70225802045076</v>
      </c>
      <c r="W2501" s="2071">
        <v>0.3726409119669376</v>
      </c>
      <c r="X2501" s="1987"/>
      <c r="Y2501" s="1988" t="str">
        <f t="shared" si="498"/>
        <v/>
      </c>
      <c r="Z2501" s="1989">
        <f t="shared" si="499"/>
        <v>5.1823033944429443E-12</v>
      </c>
      <c r="AA2501" s="1989">
        <f t="shared" si="500"/>
        <v>0.27097903158659886</v>
      </c>
      <c r="AB2501" s="1991">
        <f t="shared" si="501"/>
        <v>1.9124370487636035E-11</v>
      </c>
      <c r="AC2501" s="1989"/>
      <c r="AD2501" s="2240"/>
    </row>
    <row r="2502" spans="1:30" x14ac:dyDescent="0.2">
      <c r="A2502" s="2173" t="s">
        <v>336</v>
      </c>
      <c r="B2502" s="2222" t="str">
        <f>IFERROR(AVERAGE(N2498:N2504),"")</f>
        <v/>
      </c>
      <c r="C2502" s="2060">
        <v>45590</v>
      </c>
      <c r="D2502" s="1989"/>
      <c r="E2502" s="2335"/>
      <c r="F2502" s="2108"/>
      <c r="G2502" s="2061"/>
      <c r="H2502" s="2062" t="s">
        <v>352</v>
      </c>
      <c r="I2502" s="2063" t="s">
        <v>352</v>
      </c>
      <c r="J2502" s="2064"/>
      <c r="K2502" s="2065" t="s">
        <v>355</v>
      </c>
      <c r="L2502" s="2066"/>
      <c r="M2502" s="2064"/>
      <c r="N2502" s="1919" t="s">
        <v>352</v>
      </c>
      <c r="O2502" s="2067"/>
      <c r="P2502" s="2068" t="s">
        <v>352</v>
      </c>
      <c r="Q2502" s="2069" t="s">
        <v>14</v>
      </c>
      <c r="R2502" s="2070" t="s">
        <v>352</v>
      </c>
      <c r="S2502" s="1991" t="s">
        <v>352</v>
      </c>
      <c r="T2502" s="1989">
        <v>13.381093627536647</v>
      </c>
      <c r="U2502" s="1989">
        <v>40.896150594799764</v>
      </c>
      <c r="V2502" s="1989">
        <v>26.282341783685055</v>
      </c>
      <c r="W2502" s="2071">
        <v>0.32719689831243304</v>
      </c>
      <c r="X2502" s="1987"/>
      <c r="Y2502" s="1988" t="str">
        <f t="shared" si="498"/>
        <v/>
      </c>
      <c r="Z2502" s="1989">
        <f t="shared" si="499"/>
        <v>4.441974338093952E-12</v>
      </c>
      <c r="AA2502" s="1989">
        <f t="shared" si="500"/>
        <v>0.26452714988215603</v>
      </c>
      <c r="AB2502" s="1991">
        <f t="shared" si="501"/>
        <v>1.6792130184265787E-11</v>
      </c>
      <c r="AC2502" s="1989"/>
      <c r="AD2502" s="2240"/>
    </row>
    <row r="2503" spans="1:30" x14ac:dyDescent="0.2">
      <c r="A2503" s="2173" t="s">
        <v>337</v>
      </c>
      <c r="B2503" s="2221" t="str">
        <f>IFERROR(AVERAGE(S2498:S2504),"")</f>
        <v/>
      </c>
      <c r="C2503" s="2060">
        <v>45591</v>
      </c>
      <c r="D2503" s="1989"/>
      <c r="E2503" s="2335"/>
      <c r="F2503" s="2108"/>
      <c r="G2503" s="2061"/>
      <c r="H2503" s="2062" t="s">
        <v>352</v>
      </c>
      <c r="I2503" s="2063" t="s">
        <v>352</v>
      </c>
      <c r="J2503" s="2064"/>
      <c r="K2503" s="2065" t="s">
        <v>355</v>
      </c>
      <c r="L2503" s="2066"/>
      <c r="M2503" s="2064"/>
      <c r="N2503" s="1919" t="s">
        <v>352</v>
      </c>
      <c r="O2503" s="2067"/>
      <c r="P2503" s="2068" t="s">
        <v>352</v>
      </c>
      <c r="Q2503" s="2069" t="s">
        <v>14</v>
      </c>
      <c r="R2503" s="2070" t="s">
        <v>352</v>
      </c>
      <c r="S2503" s="1991" t="s">
        <v>352</v>
      </c>
      <c r="T2503" s="1989">
        <v>11.46950882360284</v>
      </c>
      <c r="U2503" s="1989">
        <v>39.922432723495007</v>
      </c>
      <c r="V2503" s="1989">
        <v>27.515056967263117</v>
      </c>
      <c r="W2503" s="2071">
        <v>0.28729483754262414</v>
      </c>
      <c r="X2503" s="1987"/>
      <c r="Y2503" s="1988" t="str">
        <f t="shared" si="498"/>
        <v/>
      </c>
      <c r="Z2503" s="1989">
        <f t="shared" si="499"/>
        <v>3.8074065755091021E-12</v>
      </c>
      <c r="AA2503" s="1989">
        <f t="shared" si="500"/>
        <v>0.25822888440877134</v>
      </c>
      <c r="AB2503" s="1991">
        <f t="shared" si="501"/>
        <v>1.4744309430087036E-11</v>
      </c>
      <c r="AC2503" s="1989"/>
      <c r="AD2503" s="2240"/>
    </row>
    <row r="2504" spans="1:30" ht="16" thickBot="1" x14ac:dyDescent="0.25">
      <c r="A2504" s="2177" t="s">
        <v>11</v>
      </c>
      <c r="B2504" s="2178">
        <f>IFERROR(SUM(M2498:M2504),"")</f>
        <v>0</v>
      </c>
      <c r="C2504" s="2160">
        <v>45592</v>
      </c>
      <c r="D2504" s="1734"/>
      <c r="E2504" s="2317"/>
      <c r="F2504" s="2111"/>
      <c r="G2504" s="2161"/>
      <c r="H2504" s="2162" t="s">
        <v>352</v>
      </c>
      <c r="I2504" s="2163" t="s">
        <v>352</v>
      </c>
      <c r="J2504" s="1024"/>
      <c r="K2504" s="2164" t="s">
        <v>355</v>
      </c>
      <c r="L2504" s="1028"/>
      <c r="M2504" s="1024"/>
      <c r="N2504" s="2165" t="s">
        <v>352</v>
      </c>
      <c r="O2504" s="2166"/>
      <c r="P2504" s="2167" t="s">
        <v>352</v>
      </c>
      <c r="Q2504" s="2168" t="s">
        <v>14</v>
      </c>
      <c r="R2504" s="2169" t="s">
        <v>352</v>
      </c>
      <c r="S2504" s="5" t="s">
        <v>352</v>
      </c>
      <c r="T2504" s="1734">
        <v>9.8310075630881482</v>
      </c>
      <c r="U2504" s="1734">
        <v>38.971898611030838</v>
      </c>
      <c r="V2504" s="1734">
        <v>28.452923899892166</v>
      </c>
      <c r="W2504" s="2049">
        <v>0.25225888174474315</v>
      </c>
      <c r="X2504" s="1987"/>
      <c r="Y2504" s="1988" t="str">
        <f t="shared" si="498"/>
        <v/>
      </c>
      <c r="Z2504" s="1989">
        <f t="shared" si="499"/>
        <v>3.2634913504363731E-12</v>
      </c>
      <c r="AA2504" s="1989">
        <f t="shared" si="500"/>
        <v>0.25208057763713393</v>
      </c>
      <c r="AB2504" s="1991">
        <f t="shared" si="501"/>
        <v>1.2946222914222762E-11</v>
      </c>
      <c r="AC2504" s="1989"/>
      <c r="AD2504" s="2240"/>
    </row>
    <row r="2505" spans="1:30" ht="16" thickBot="1" x14ac:dyDescent="0.25">
      <c r="A2505" s="2500">
        <f>WEEKNUM(C2505,1)</f>
        <v>44</v>
      </c>
      <c r="B2505" s="2501"/>
      <c r="C2505" s="2050">
        <v>45593</v>
      </c>
      <c r="D2505" s="1843"/>
      <c r="E2505" s="2322"/>
      <c r="F2505" s="2180" t="s">
        <v>343</v>
      </c>
      <c r="G2505" s="2052"/>
      <c r="H2505" s="2053">
        <v>5.3579896953240587</v>
      </c>
      <c r="I2505" s="2054">
        <v>0</v>
      </c>
      <c r="J2505" s="2055"/>
      <c r="K2505" s="2056">
        <v>36.125</v>
      </c>
      <c r="L2505" s="2057"/>
      <c r="M2505" s="2055"/>
      <c r="N2505" s="1852" t="s">
        <v>352</v>
      </c>
      <c r="O2505" s="2058"/>
      <c r="P2505" s="1854">
        <v>205</v>
      </c>
      <c r="Q2505" s="1855" t="s">
        <v>14</v>
      </c>
      <c r="R2505" s="2059">
        <v>224.4</v>
      </c>
      <c r="S2505" s="1856" t="s">
        <v>352</v>
      </c>
      <c r="T2505" s="1843">
        <v>13.587292196932697</v>
      </c>
      <c r="U2505" s="1843">
        <v>38.904115310768198</v>
      </c>
      <c r="V2505" s="1843">
        <v>29.140891047942688</v>
      </c>
      <c r="W2505" s="2042">
        <v>0.34925076918975451</v>
      </c>
      <c r="X2505" s="1987"/>
      <c r="Y2505" s="1988">
        <f t="shared" si="498"/>
        <v>0</v>
      </c>
      <c r="Z2505" s="1989">
        <f t="shared" si="499"/>
        <v>2.7972783003740341E-12</v>
      </c>
      <c r="AA2505" s="1989">
        <f t="shared" si="500"/>
        <v>0.24607865912196408</v>
      </c>
      <c r="AB2505" s="1991">
        <f t="shared" si="501"/>
        <v>1.1367415241756571E-11</v>
      </c>
      <c r="AC2505" s="1989"/>
      <c r="AD2505" s="2240"/>
    </row>
    <row r="2506" spans="1:30" x14ac:dyDescent="0.2">
      <c r="A2506" s="2170" t="s">
        <v>26</v>
      </c>
      <c r="B2506" s="2219">
        <f>SUM(H2505:H2511)</f>
        <v>32.147938171944354</v>
      </c>
      <c r="C2506" s="2060">
        <v>45594</v>
      </c>
      <c r="D2506" s="1989"/>
      <c r="E2506" s="2335"/>
      <c r="F2506" s="2181" t="s">
        <v>343</v>
      </c>
      <c r="G2506" s="2061"/>
      <c r="H2506" s="2062">
        <v>5.3579896953240587</v>
      </c>
      <c r="I2506" s="2063">
        <v>0</v>
      </c>
      <c r="J2506" s="2064"/>
      <c r="K2506" s="2065">
        <v>36.125</v>
      </c>
      <c r="L2506" s="2066"/>
      <c r="M2506" s="2064"/>
      <c r="N2506" s="1919" t="s">
        <v>352</v>
      </c>
      <c r="O2506" s="2067"/>
      <c r="P2506" s="2068">
        <v>205</v>
      </c>
      <c r="Q2506" s="2069" t="s">
        <v>14</v>
      </c>
      <c r="R2506" s="2070">
        <v>224.4</v>
      </c>
      <c r="S2506" s="1991" t="s">
        <v>352</v>
      </c>
      <c r="T2506" s="1989">
        <v>16.806964740228025</v>
      </c>
      <c r="U2506" s="1989">
        <v>38.837945898607053</v>
      </c>
      <c r="V2506" s="1989">
        <v>25.3168231138355</v>
      </c>
      <c r="W2506" s="2071">
        <v>0.43274597436500412</v>
      </c>
      <c r="X2506" s="1987"/>
      <c r="Y2506" s="1988">
        <f t="shared" si="498"/>
        <v>0</v>
      </c>
      <c r="Z2506" s="1989">
        <f t="shared" si="499"/>
        <v>2.397667114606315E-12</v>
      </c>
      <c r="AA2506" s="1989">
        <f t="shared" si="500"/>
        <v>0.24021964342858398</v>
      </c>
      <c r="AB2506" s="1991">
        <f t="shared" si="501"/>
        <v>9.9811450903228424E-12</v>
      </c>
      <c r="AC2506" s="1989"/>
      <c r="AD2506" s="2240"/>
    </row>
    <row r="2507" spans="1:30" x14ac:dyDescent="0.2">
      <c r="A2507" s="2173" t="s">
        <v>9</v>
      </c>
      <c r="B2507" s="2220">
        <f>SUM(K2505:K2511)</f>
        <v>216.75</v>
      </c>
      <c r="C2507" s="2060">
        <v>45595</v>
      </c>
      <c r="D2507" s="1989"/>
      <c r="E2507" s="2335"/>
      <c r="F2507" s="2181"/>
      <c r="G2507" s="2061"/>
      <c r="H2507" s="2062" t="s">
        <v>352</v>
      </c>
      <c r="I2507" s="2063" t="s">
        <v>352</v>
      </c>
      <c r="J2507" s="2064"/>
      <c r="K2507" s="2065" t="s">
        <v>355</v>
      </c>
      <c r="L2507" s="2066"/>
      <c r="M2507" s="2064"/>
      <c r="N2507" s="1919" t="s">
        <v>352</v>
      </c>
      <c r="O2507" s="2067"/>
      <c r="P2507" s="2068" t="s">
        <v>352</v>
      </c>
      <c r="Q2507" s="2069" t="s">
        <v>14</v>
      </c>
      <c r="R2507" s="2070" t="s">
        <v>352</v>
      </c>
      <c r="S2507" s="1991" t="s">
        <v>352</v>
      </c>
      <c r="T2507" s="1989">
        <v>14.405969777338306</v>
      </c>
      <c r="U2507" s="1989">
        <v>37.913232901021168</v>
      </c>
      <c r="V2507" s="1989">
        <v>22.030981158379028</v>
      </c>
      <c r="W2507" s="2071">
        <v>0.37997207505219877</v>
      </c>
      <c r="X2507" s="1987"/>
      <c r="Y2507" s="1988" t="str">
        <f t="shared" si="498"/>
        <v/>
      </c>
      <c r="Z2507" s="1989">
        <f t="shared" si="499"/>
        <v>2.055143241091127E-12</v>
      </c>
      <c r="AA2507" s="1989">
        <f t="shared" si="500"/>
        <v>0.23450012810885579</v>
      </c>
      <c r="AB2507" s="1991">
        <f t="shared" si="501"/>
        <v>8.7639322744298123E-12</v>
      </c>
      <c r="AC2507" s="1989"/>
      <c r="AD2507" s="2240"/>
    </row>
    <row r="2508" spans="1:30" x14ac:dyDescent="0.2">
      <c r="A2508" s="2173" t="s">
        <v>27</v>
      </c>
      <c r="B2508" s="2221">
        <f>AVERAGE(W2505:W2511)</f>
        <v>0.47016376339883198</v>
      </c>
      <c r="C2508" s="2060">
        <v>45596</v>
      </c>
      <c r="D2508" s="1989"/>
      <c r="E2508" s="2335"/>
      <c r="F2508" s="2181" t="s">
        <v>343</v>
      </c>
      <c r="G2508" s="2061"/>
      <c r="H2508" s="2062">
        <v>5.3579896953240587</v>
      </c>
      <c r="I2508" s="2063">
        <v>0</v>
      </c>
      <c r="J2508" s="2064"/>
      <c r="K2508" s="2065">
        <v>36.125</v>
      </c>
      <c r="L2508" s="2066"/>
      <c r="M2508" s="2064"/>
      <c r="N2508" s="1919" t="s">
        <v>352</v>
      </c>
      <c r="O2508" s="2067"/>
      <c r="P2508" s="2068">
        <v>205</v>
      </c>
      <c r="Q2508" s="2069" t="s">
        <v>14</v>
      </c>
      <c r="R2508" s="2070">
        <v>224.4</v>
      </c>
      <c r="S2508" s="1991" t="s">
        <v>352</v>
      </c>
      <c r="T2508" s="1989">
        <v>17.508688380575691</v>
      </c>
      <c r="U2508" s="1989">
        <v>37.870655927187329</v>
      </c>
      <c r="V2508" s="1989">
        <v>23.507263123682861</v>
      </c>
      <c r="W2508" s="2071">
        <v>0.46232862758540738</v>
      </c>
      <c r="X2508" s="1987"/>
      <c r="Y2508" s="1988">
        <f t="shared" si="498"/>
        <v>0</v>
      </c>
      <c r="Z2508" s="1989">
        <f t="shared" si="499"/>
        <v>1.7615513495066803E-12</v>
      </c>
      <c r="AA2508" s="1989">
        <f t="shared" si="500"/>
        <v>0.2289167917253116</v>
      </c>
      <c r="AB2508" s="1991">
        <f t="shared" si="501"/>
        <v>7.6951600458408124E-12</v>
      </c>
      <c r="AC2508" s="1989"/>
      <c r="AD2508" s="2240"/>
    </row>
    <row r="2509" spans="1:30" x14ac:dyDescent="0.2">
      <c r="A2509" s="2173" t="s">
        <v>336</v>
      </c>
      <c r="B2509" s="2222" t="str">
        <f>IFERROR(AVERAGE(N2505:N2511),"")</f>
        <v/>
      </c>
      <c r="C2509" s="2060">
        <v>45597</v>
      </c>
      <c r="D2509" s="1989"/>
      <c r="E2509" s="2335"/>
      <c r="F2509" s="2182" t="s">
        <v>343</v>
      </c>
      <c r="G2509" s="2061"/>
      <c r="H2509" s="2062">
        <v>5.3579896953240587</v>
      </c>
      <c r="I2509" s="2063">
        <v>0</v>
      </c>
      <c r="J2509" s="2064"/>
      <c r="K2509" s="2065">
        <v>36.125</v>
      </c>
      <c r="L2509" s="2066"/>
      <c r="M2509" s="2064"/>
      <c r="N2509" s="1919" t="s">
        <v>352</v>
      </c>
      <c r="O2509" s="2067"/>
      <c r="P2509" s="2068">
        <v>205</v>
      </c>
      <c r="Q2509" s="2069" t="s">
        <v>14</v>
      </c>
      <c r="R2509" s="2070">
        <v>224.4</v>
      </c>
      <c r="S2509" s="1991" t="s">
        <v>352</v>
      </c>
      <c r="T2509" s="1989">
        <v>20.168161469064877</v>
      </c>
      <c r="U2509" s="1989">
        <v>37.829092690825725</v>
      </c>
      <c r="V2509" s="1989">
        <v>20.361967546611638</v>
      </c>
      <c r="W2509" s="2071">
        <v>0.53313891596337548</v>
      </c>
      <c r="X2509" s="1987"/>
      <c r="Y2509" s="1988">
        <f t="shared" si="498"/>
        <v>0</v>
      </c>
      <c r="Z2509" s="1989">
        <f t="shared" si="499"/>
        <v>1.5099011567200118E-12</v>
      </c>
      <c r="AA2509" s="1989">
        <f t="shared" si="500"/>
        <v>0.22346639192232798</v>
      </c>
      <c r="AB2509" s="1991">
        <f t="shared" si="501"/>
        <v>6.756725893909006E-12</v>
      </c>
      <c r="AC2509" s="1989"/>
      <c r="AD2509" s="2240"/>
    </row>
    <row r="2510" spans="1:30" x14ac:dyDescent="0.2">
      <c r="A2510" s="2173" t="s">
        <v>337</v>
      </c>
      <c r="B2510" s="2221" t="str">
        <f>IFERROR(AVERAGE(S2505:S2511),"")</f>
        <v/>
      </c>
      <c r="C2510" s="2060">
        <v>45598</v>
      </c>
      <c r="D2510" s="1989"/>
      <c r="E2510" s="2335"/>
      <c r="F2510" s="2182"/>
      <c r="G2510" s="2061"/>
      <c r="H2510" s="2062" t="s">
        <v>352</v>
      </c>
      <c r="I2510" s="2063" t="s">
        <v>352</v>
      </c>
      <c r="J2510" s="2064"/>
      <c r="K2510" s="2065" t="s">
        <v>355</v>
      </c>
      <c r="L2510" s="2066"/>
      <c r="M2510" s="2064"/>
      <c r="N2510" s="1919" t="s">
        <v>352</v>
      </c>
      <c r="O2510" s="2067"/>
      <c r="P2510" s="2068" t="s">
        <v>352</v>
      </c>
      <c r="Q2510" s="2069" t="s">
        <v>14</v>
      </c>
      <c r="R2510" s="2070" t="s">
        <v>352</v>
      </c>
      <c r="S2510" s="1991" t="s">
        <v>352</v>
      </c>
      <c r="T2510" s="1989">
        <v>17.286995544912752</v>
      </c>
      <c r="U2510" s="1989">
        <v>36.928400007710827</v>
      </c>
      <c r="V2510" s="1989">
        <v>17.660931221760848</v>
      </c>
      <c r="W2510" s="2071">
        <v>0.46812197499223213</v>
      </c>
      <c r="X2510" s="1987"/>
      <c r="Y2510" s="1988" t="str">
        <f t="shared" si="498"/>
        <v/>
      </c>
      <c r="Z2510" s="1989">
        <f t="shared" si="499"/>
        <v>1.2942009914742957E-12</v>
      </c>
      <c r="AA2510" s="1989">
        <f t="shared" si="500"/>
        <v>0.21814576354322493</v>
      </c>
      <c r="AB2510" s="1991">
        <f t="shared" si="501"/>
        <v>5.9327349312371756E-12</v>
      </c>
      <c r="AC2510" s="1989"/>
      <c r="AD2510" s="2240"/>
    </row>
    <row r="2511" spans="1:30" ht="16" thickBot="1" x14ac:dyDescent="0.25">
      <c r="A2511" s="2177" t="s">
        <v>11</v>
      </c>
      <c r="B2511" s="2178">
        <f>IFERROR(SUM(M2505:M2511),"")</f>
        <v>0</v>
      </c>
      <c r="C2511" s="2160">
        <v>45599</v>
      </c>
      <c r="D2511" s="1734"/>
      <c r="E2511" s="2317"/>
      <c r="F2511" s="2184" t="s">
        <v>283</v>
      </c>
      <c r="G2511" s="2161"/>
      <c r="H2511" s="2162">
        <v>10.715979390648117</v>
      </c>
      <c r="I2511" s="2163">
        <v>0</v>
      </c>
      <c r="J2511" s="1024"/>
      <c r="K2511" s="2164">
        <v>72.25</v>
      </c>
      <c r="L2511" s="1028"/>
      <c r="M2511" s="1024"/>
      <c r="N2511" s="2165" t="s">
        <v>352</v>
      </c>
      <c r="O2511" s="2166"/>
      <c r="P2511" s="2167">
        <v>205</v>
      </c>
      <c r="Q2511" s="2168" t="s">
        <v>14</v>
      </c>
      <c r="R2511" s="2169">
        <v>224.4</v>
      </c>
      <c r="S2511" s="5" t="s">
        <v>352</v>
      </c>
      <c r="T2511" s="1734">
        <v>25.138853324210931</v>
      </c>
      <c r="U2511" s="1734">
        <v>37.769390483717714</v>
      </c>
      <c r="V2511" s="1734">
        <v>19.641404462798075</v>
      </c>
      <c r="W2511" s="2049">
        <v>0.66558800664385154</v>
      </c>
      <c r="X2511" s="1987"/>
      <c r="Y2511" s="1988">
        <f t="shared" si="498"/>
        <v>0</v>
      </c>
      <c r="Z2511" s="1989">
        <f t="shared" si="499"/>
        <v>1.1093151355493964E-12</v>
      </c>
      <c r="AA2511" s="1989">
        <f t="shared" si="500"/>
        <v>0.21295181679219577</v>
      </c>
      <c r="AB2511" s="1991">
        <f t="shared" si="501"/>
        <v>5.2092306713302035E-12</v>
      </c>
      <c r="AC2511" s="1989"/>
      <c r="AD2511" s="2240"/>
    </row>
    <row r="2512" spans="1:30" ht="16" thickBot="1" x14ac:dyDescent="0.25">
      <c r="A2512" s="2500">
        <f>WEEKNUM(C2512,1)</f>
        <v>45</v>
      </c>
      <c r="B2512" s="2501"/>
      <c r="C2512" s="2050">
        <v>45600</v>
      </c>
      <c r="D2512" s="1843"/>
      <c r="E2512" s="2322"/>
      <c r="F2512" s="2180" t="s">
        <v>343</v>
      </c>
      <c r="G2512" s="2052"/>
      <c r="H2512" s="2053">
        <v>5.3579896953240587</v>
      </c>
      <c r="I2512" s="2054">
        <v>0</v>
      </c>
      <c r="J2512" s="2055"/>
      <c r="K2512" s="2056">
        <v>36.125</v>
      </c>
      <c r="L2512" s="2057"/>
      <c r="M2512" s="2055"/>
      <c r="N2512" s="1852" t="s">
        <v>352</v>
      </c>
      <c r="O2512" s="2058"/>
      <c r="P2512" s="1854">
        <v>205</v>
      </c>
      <c r="Q2512" s="1855" t="s">
        <v>14</v>
      </c>
      <c r="R2512" s="2059">
        <v>224.4</v>
      </c>
      <c r="S2512" s="1856" t="s">
        <v>352</v>
      </c>
      <c r="T2512" s="1843">
        <v>26.708302849323655</v>
      </c>
      <c r="U2512" s="1843">
        <v>37.730238329343486</v>
      </c>
      <c r="V2512" s="1843">
        <v>12.630537159506783</v>
      </c>
      <c r="W2512" s="2042">
        <v>0.70787527542735207</v>
      </c>
      <c r="X2512" s="1987"/>
      <c r="Y2512" s="1988">
        <f t="shared" si="498"/>
        <v>0</v>
      </c>
      <c r="Z2512" s="1989">
        <f t="shared" si="499"/>
        <v>9.5084154475662559E-13</v>
      </c>
      <c r="AA2512" s="1989">
        <f t="shared" si="500"/>
        <v>0.20788153544000063</v>
      </c>
      <c r="AB2512" s="1991">
        <f t="shared" si="501"/>
        <v>4.5739586382411543E-12</v>
      </c>
      <c r="AC2512" s="1989"/>
      <c r="AD2512" s="2240"/>
    </row>
    <row r="2513" spans="1:30" x14ac:dyDescent="0.2">
      <c r="A2513" s="2170" t="s">
        <v>26</v>
      </c>
      <c r="B2513" s="2219">
        <f>SUM(H2512:H2518)</f>
        <v>32.147938171944354</v>
      </c>
      <c r="C2513" s="2060">
        <v>45601</v>
      </c>
      <c r="D2513" s="1989"/>
      <c r="E2513" s="2335"/>
      <c r="F2513" s="2181" t="s">
        <v>343</v>
      </c>
      <c r="G2513" s="2061"/>
      <c r="H2513" s="2062">
        <v>5.3579896953240587</v>
      </c>
      <c r="I2513" s="2063">
        <v>0</v>
      </c>
      <c r="J2513" s="2064"/>
      <c r="K2513" s="2065">
        <v>36.125</v>
      </c>
      <c r="L2513" s="2066"/>
      <c r="M2513" s="2064"/>
      <c r="N2513" s="1919" t="s">
        <v>352</v>
      </c>
      <c r="O2513" s="2067"/>
      <c r="P2513" s="2068">
        <v>205</v>
      </c>
      <c r="Q2513" s="2069" t="s">
        <v>14</v>
      </c>
      <c r="R2513" s="2070">
        <v>224.4</v>
      </c>
      <c r="S2513" s="1991" t="s">
        <v>352</v>
      </c>
      <c r="T2513" s="1989">
        <v>28.053545299420275</v>
      </c>
      <c r="U2513" s="1989">
        <v>37.692018369121023</v>
      </c>
      <c r="V2513" s="1989">
        <v>11.021935480019831</v>
      </c>
      <c r="W2513" s="2071">
        <v>0.74428344549473602</v>
      </c>
      <c r="X2513" s="1987"/>
      <c r="Y2513" s="1988">
        <f t="shared" si="498"/>
        <v>0</v>
      </c>
      <c r="Z2513" s="1989">
        <f t="shared" si="499"/>
        <v>8.1500703836282196E-13</v>
      </c>
      <c r="AA2513" s="1989">
        <f t="shared" si="500"/>
        <v>0.20293197507238156</v>
      </c>
      <c r="AB2513" s="1991">
        <f t="shared" si="501"/>
        <v>4.0161588043093067E-12</v>
      </c>
      <c r="AC2513" s="1989"/>
      <c r="AD2513" s="2240"/>
    </row>
    <row r="2514" spans="1:30" x14ac:dyDescent="0.2">
      <c r="A2514" s="2173" t="s">
        <v>9</v>
      </c>
      <c r="B2514" s="2220">
        <f>SUM(K2512:K2518)</f>
        <v>216.75</v>
      </c>
      <c r="C2514" s="2060">
        <v>45602</v>
      </c>
      <c r="D2514" s="1989"/>
      <c r="E2514" s="2335"/>
      <c r="F2514" s="2181"/>
      <c r="G2514" s="2061"/>
      <c r="H2514" s="2062" t="s">
        <v>352</v>
      </c>
      <c r="I2514" s="2063" t="s">
        <v>352</v>
      </c>
      <c r="J2514" s="2064"/>
      <c r="K2514" s="2065" t="s">
        <v>355</v>
      </c>
      <c r="L2514" s="2066"/>
      <c r="M2514" s="2064"/>
      <c r="N2514" s="1919" t="s">
        <v>352</v>
      </c>
      <c r="O2514" s="2067"/>
      <c r="P2514" s="2068" t="s">
        <v>352</v>
      </c>
      <c r="Q2514" s="2069" t="s">
        <v>14</v>
      </c>
      <c r="R2514" s="2070" t="s">
        <v>352</v>
      </c>
      <c r="S2514" s="1991" t="s">
        <v>352</v>
      </c>
      <c r="T2514" s="1989">
        <v>24.045895970931664</v>
      </c>
      <c r="U2514" s="1989">
        <v>36.794589360332424</v>
      </c>
      <c r="V2514" s="1989">
        <v>9.6384730697007477</v>
      </c>
      <c r="W2514" s="2071">
        <v>0.65351717165391454</v>
      </c>
      <c r="X2514" s="1987"/>
      <c r="Y2514" s="1988" t="str">
        <f t="shared" si="498"/>
        <v/>
      </c>
      <c r="Z2514" s="1989">
        <f t="shared" si="499"/>
        <v>6.9857746145384734E-13</v>
      </c>
      <c r="AA2514" s="1989">
        <f t="shared" si="500"/>
        <v>0.198100261380182</v>
      </c>
      <c r="AB2514" s="1991">
        <f t="shared" si="501"/>
        <v>3.5263833403691471E-12</v>
      </c>
      <c r="AC2514" s="1989"/>
      <c r="AD2514" s="2240"/>
    </row>
    <row r="2515" spans="1:30" x14ac:dyDescent="0.2">
      <c r="A2515" s="2173" t="s">
        <v>27</v>
      </c>
      <c r="B2515" s="2221">
        <f>AVERAGE(W2512:W2518)</f>
        <v>0.71772198753370542</v>
      </c>
      <c r="C2515" s="2060">
        <v>45603</v>
      </c>
      <c r="D2515" s="1989"/>
      <c r="E2515" s="2335"/>
      <c r="F2515" s="2181" t="s">
        <v>343</v>
      </c>
      <c r="G2515" s="2061"/>
      <c r="H2515" s="2062">
        <v>5.3579896953240587</v>
      </c>
      <c r="I2515" s="2063">
        <v>0</v>
      </c>
      <c r="J2515" s="2064"/>
      <c r="K2515" s="2065">
        <v>36.125</v>
      </c>
      <c r="L2515" s="2066"/>
      <c r="M2515" s="2064"/>
      <c r="N2515" s="1919" t="s">
        <v>352</v>
      </c>
      <c r="O2515" s="2067"/>
      <c r="P2515" s="2068">
        <v>205</v>
      </c>
      <c r="Q2515" s="2069" t="s">
        <v>14</v>
      </c>
      <c r="R2515" s="2070">
        <v>224.4</v>
      </c>
      <c r="S2515" s="1991" t="s">
        <v>352</v>
      </c>
      <c r="T2515" s="1989">
        <v>25.771482260798567</v>
      </c>
      <c r="U2515" s="1989">
        <v>36.778646756514988</v>
      </c>
      <c r="V2515" s="1989">
        <v>12.74869338940076</v>
      </c>
      <c r="W2515" s="2071">
        <v>0.70071861075838504</v>
      </c>
      <c r="X2515" s="1987"/>
      <c r="Y2515" s="1988">
        <f t="shared" si="498"/>
        <v>0</v>
      </c>
      <c r="Z2515" s="1989">
        <f t="shared" si="499"/>
        <v>5.9878068124615489E-13</v>
      </c>
      <c r="AA2515" s="1989">
        <f t="shared" si="500"/>
        <v>0.19338358849017767</v>
      </c>
      <c r="AB2515" s="1991">
        <f t="shared" si="501"/>
        <v>3.0963365915436415E-12</v>
      </c>
      <c r="AC2515" s="1989"/>
      <c r="AD2515" s="2240"/>
    </row>
    <row r="2516" spans="1:30" x14ac:dyDescent="0.2">
      <c r="A2516" s="2173" t="s">
        <v>336</v>
      </c>
      <c r="B2516" s="2222" t="str">
        <f>IFERROR(AVERAGE(N2512:N2518),"")</f>
        <v/>
      </c>
      <c r="C2516" s="2060">
        <v>45604</v>
      </c>
      <c r="D2516" s="1989"/>
      <c r="E2516" s="2335"/>
      <c r="F2516" s="2182" t="s">
        <v>343</v>
      </c>
      <c r="G2516" s="2061"/>
      <c r="H2516" s="2062">
        <v>5.3579896953240587</v>
      </c>
      <c r="I2516" s="2063">
        <v>0</v>
      </c>
      <c r="J2516" s="2064"/>
      <c r="K2516" s="2065">
        <v>36.125</v>
      </c>
      <c r="L2516" s="2066"/>
      <c r="M2516" s="2064"/>
      <c r="N2516" s="1919" t="s">
        <v>352</v>
      </c>
      <c r="O2516" s="2067"/>
      <c r="P2516" s="2068">
        <v>205</v>
      </c>
      <c r="Q2516" s="2069" t="s">
        <v>14</v>
      </c>
      <c r="R2516" s="2070">
        <v>224.4</v>
      </c>
      <c r="S2516" s="1991" t="s">
        <v>352</v>
      </c>
      <c r="T2516" s="1989">
        <v>27.250556223541629</v>
      </c>
      <c r="U2516" s="1989">
        <v>36.763083738502729</v>
      </c>
      <c r="V2516" s="1989">
        <v>11.00716449571642</v>
      </c>
      <c r="W2516" s="2071">
        <v>0.74124783484910883</v>
      </c>
      <c r="X2516" s="1987"/>
      <c r="Y2516" s="1988">
        <f t="shared" si="498"/>
        <v>0</v>
      </c>
      <c r="Z2516" s="1989">
        <f t="shared" si="499"/>
        <v>5.1324058392527565E-13</v>
      </c>
      <c r="AA2516" s="1989">
        <f t="shared" si="500"/>
        <v>0.18877921733564962</v>
      </c>
      <c r="AB2516" s="1991">
        <f t="shared" si="501"/>
        <v>2.7187345681846609E-12</v>
      </c>
      <c r="AC2516" s="1989"/>
      <c r="AD2516" s="2240"/>
    </row>
    <row r="2517" spans="1:30" x14ac:dyDescent="0.2">
      <c r="A2517" s="2173" t="s">
        <v>337</v>
      </c>
      <c r="B2517" s="2221" t="str">
        <f>IFERROR(AVERAGE(S2512:S2518),"")</f>
        <v/>
      </c>
      <c r="C2517" s="2060">
        <v>45605</v>
      </c>
      <c r="D2517" s="1989"/>
      <c r="E2517" s="2335"/>
      <c r="F2517" s="2182"/>
      <c r="G2517" s="2061"/>
      <c r="H2517" s="2062" t="s">
        <v>352</v>
      </c>
      <c r="I2517" s="2063" t="s">
        <v>352</v>
      </c>
      <c r="J2517" s="2064"/>
      <c r="K2517" s="2065" t="s">
        <v>355</v>
      </c>
      <c r="L2517" s="2066"/>
      <c r="M2517" s="2064"/>
      <c r="N2517" s="1919" t="s">
        <v>352</v>
      </c>
      <c r="O2517" s="2067"/>
      <c r="P2517" s="2068" t="s">
        <v>352</v>
      </c>
      <c r="Q2517" s="2069" t="s">
        <v>14</v>
      </c>
      <c r="R2517" s="2070" t="s">
        <v>352</v>
      </c>
      <c r="S2517" s="1991" t="s">
        <v>352</v>
      </c>
      <c r="T2517" s="1989">
        <v>23.357619620178539</v>
      </c>
      <c r="U2517" s="1989">
        <v>35.887772220919331</v>
      </c>
      <c r="V2517" s="1989">
        <v>9.5125275149610999</v>
      </c>
      <c r="W2517" s="2071">
        <v>0.65085175742848578</v>
      </c>
      <c r="X2517" s="1987"/>
      <c r="Y2517" s="1988" t="str">
        <f t="shared" si="498"/>
        <v/>
      </c>
      <c r="Z2517" s="1989">
        <f t="shared" si="499"/>
        <v>4.3992050050737912E-13</v>
      </c>
      <c r="AA2517" s="1989">
        <f t="shared" si="500"/>
        <v>0.18428447406575321</v>
      </c>
      <c r="AB2517" s="1991">
        <f t="shared" si="501"/>
        <v>2.3871815720645804E-12</v>
      </c>
      <c r="AC2517" s="1989"/>
      <c r="AD2517" s="2240"/>
    </row>
    <row r="2518" spans="1:30" ht="16" thickBot="1" x14ac:dyDescent="0.25">
      <c r="A2518" s="2177" t="s">
        <v>11</v>
      </c>
      <c r="B2518" s="2178">
        <f>IFERROR(SUM(M2512:M2518),"")</f>
        <v>0</v>
      </c>
      <c r="C2518" s="2160">
        <v>45606</v>
      </c>
      <c r="D2518" s="1734"/>
      <c r="E2518" s="2317"/>
      <c r="F2518" s="2184" t="s">
        <v>283</v>
      </c>
      <c r="G2518" s="2161"/>
      <c r="H2518" s="2162">
        <v>10.715979390648117</v>
      </c>
      <c r="I2518" s="2163">
        <v>0</v>
      </c>
      <c r="J2518" s="1024"/>
      <c r="K2518" s="2164">
        <v>72.25</v>
      </c>
      <c r="L2518" s="1028"/>
      <c r="M2518" s="1024"/>
      <c r="N2518" s="2165" t="s">
        <v>352</v>
      </c>
      <c r="O2518" s="2166"/>
      <c r="P2518" s="2167">
        <v>205</v>
      </c>
      <c r="Q2518" s="2168" t="s">
        <v>14</v>
      </c>
      <c r="R2518" s="2169">
        <v>224.4</v>
      </c>
      <c r="S2518" s="5" t="s">
        <v>352</v>
      </c>
      <c r="T2518" s="1734">
        <v>30.342245388724464</v>
      </c>
      <c r="U2518" s="1734">
        <v>36.753539548992677</v>
      </c>
      <c r="V2518" s="1734">
        <v>12.530152600740792</v>
      </c>
      <c r="W2518" s="2049">
        <v>0.82555981712395565</v>
      </c>
      <c r="X2518" s="1987"/>
      <c r="Y2518" s="1988">
        <f t="shared" si="498"/>
        <v>0</v>
      </c>
      <c r="Z2518" s="1989">
        <f t="shared" si="499"/>
        <v>3.770747147206107E-13</v>
      </c>
      <c r="AA2518" s="1989">
        <f t="shared" si="500"/>
        <v>0.17989674849275908</v>
      </c>
      <c r="AB2518" s="1991">
        <f t="shared" si="501"/>
        <v>2.0960618681542659E-12</v>
      </c>
      <c r="AC2518" s="1989"/>
      <c r="AD2518" s="2240"/>
    </row>
    <row r="2519" spans="1:30" ht="16" thickBot="1" x14ac:dyDescent="0.25">
      <c r="A2519" s="2500">
        <f>WEEKNUM(C2519,1)</f>
        <v>46</v>
      </c>
      <c r="B2519" s="2501"/>
      <c r="C2519" s="2050">
        <v>45607</v>
      </c>
      <c r="D2519" s="1843"/>
      <c r="E2519" s="2322"/>
      <c r="F2519" s="2180" t="s">
        <v>343</v>
      </c>
      <c r="G2519" s="2052"/>
      <c r="H2519" s="2053">
        <v>5.3579896953240587</v>
      </c>
      <c r="I2519" s="2054">
        <v>0</v>
      </c>
      <c r="J2519" s="2055"/>
      <c r="K2519" s="2056">
        <v>36.125</v>
      </c>
      <c r="L2519" s="2057"/>
      <c r="M2519" s="2055"/>
      <c r="N2519" s="1852" t="s">
        <v>352</v>
      </c>
      <c r="O2519" s="2058"/>
      <c r="P2519" s="1854">
        <v>205</v>
      </c>
      <c r="Q2519" s="1855" t="s">
        <v>14</v>
      </c>
      <c r="R2519" s="2059">
        <v>224.4</v>
      </c>
      <c r="S2519" s="1856" t="s">
        <v>352</v>
      </c>
      <c r="T2519" s="1843">
        <v>31.168353190335257</v>
      </c>
      <c r="U2519" s="1843">
        <v>36.73857432163571</v>
      </c>
      <c r="V2519" s="1843">
        <v>6.4112941602682127</v>
      </c>
      <c r="W2519" s="2042">
        <v>0.84838221857672647</v>
      </c>
      <c r="X2519" s="1987"/>
      <c r="Y2519" s="1988">
        <f t="shared" si="498"/>
        <v>0</v>
      </c>
      <c r="Z2519" s="1989">
        <f t="shared" si="499"/>
        <v>3.2320689833195205E-13</v>
      </c>
      <c r="AA2519" s="1989">
        <f t="shared" si="500"/>
        <v>0.17561349257626482</v>
      </c>
      <c r="AB2519" s="1991">
        <f t="shared" si="501"/>
        <v>1.8404445671598432E-12</v>
      </c>
      <c r="AC2519" s="1989"/>
      <c r="AD2519" s="2240"/>
    </row>
    <row r="2520" spans="1:30" x14ac:dyDescent="0.2">
      <c r="A2520" s="2170" t="s">
        <v>26</v>
      </c>
      <c r="B2520" s="2219">
        <f>SUM(H2519:H2525)</f>
        <v>32.147938171944354</v>
      </c>
      <c r="C2520" s="2060">
        <v>45608</v>
      </c>
      <c r="D2520" s="1989"/>
      <c r="E2520" s="2335"/>
      <c r="F2520" s="2181" t="s">
        <v>343</v>
      </c>
      <c r="G2520" s="2061"/>
      <c r="H2520" s="2062">
        <v>5.3579896953240587</v>
      </c>
      <c r="I2520" s="2063">
        <v>0</v>
      </c>
      <c r="J2520" s="2064"/>
      <c r="K2520" s="2065">
        <v>36.125</v>
      </c>
      <c r="L2520" s="2066"/>
      <c r="M2520" s="2064"/>
      <c r="N2520" s="1919" t="s">
        <v>352</v>
      </c>
      <c r="O2520" s="2067"/>
      <c r="P2520" s="2068">
        <v>205</v>
      </c>
      <c r="Q2520" s="2069" t="s">
        <v>14</v>
      </c>
      <c r="R2520" s="2070">
        <v>224.4</v>
      </c>
      <c r="S2520" s="1991" t="s">
        <v>352</v>
      </c>
      <c r="T2520" s="1989">
        <v>31.876445591715935</v>
      </c>
      <c r="U2520" s="1989">
        <v>36.723965409215815</v>
      </c>
      <c r="V2520" s="1989">
        <v>5.5702211313004533</v>
      </c>
      <c r="W2520" s="2071">
        <v>0.86800118768537449</v>
      </c>
      <c r="X2520" s="1987"/>
      <c r="Y2520" s="1988">
        <f t="shared" ref="Y2520:Y2569" si="502">IFERROR(X2520/K2520,"")</f>
        <v>0</v>
      </c>
      <c r="Z2520" s="1989">
        <f t="shared" si="499"/>
        <v>2.7703448428453035E-13</v>
      </c>
      <c r="AA2520" s="1989">
        <f t="shared" si="500"/>
        <v>0.17143221894349661</v>
      </c>
      <c r="AB2520" s="1991">
        <f t="shared" si="501"/>
        <v>1.6160001077501064E-12</v>
      </c>
      <c r="AC2520" s="1989"/>
      <c r="AD2520" s="2240"/>
    </row>
    <row r="2521" spans="1:30" x14ac:dyDescent="0.2">
      <c r="A2521" s="2173" t="s">
        <v>9</v>
      </c>
      <c r="B2521" s="2220">
        <f>SUM(K2519:K2525)</f>
        <v>216.75</v>
      </c>
      <c r="C2521" s="2060">
        <v>45609</v>
      </c>
      <c r="D2521" s="1989"/>
      <c r="E2521" s="2335"/>
      <c r="F2521" s="2181"/>
      <c r="G2521" s="2061"/>
      <c r="H2521" s="2062" t="s">
        <v>352</v>
      </c>
      <c r="I2521" s="2063" t="s">
        <v>352</v>
      </c>
      <c r="J2521" s="2064"/>
      <c r="K2521" s="2065" t="s">
        <v>355</v>
      </c>
      <c r="L2521" s="2066"/>
      <c r="M2521" s="2064"/>
      <c r="N2521" s="1919" t="s">
        <v>352</v>
      </c>
      <c r="O2521" s="2067"/>
      <c r="P2521" s="2068" t="s">
        <v>352</v>
      </c>
      <c r="Q2521" s="2069" t="s">
        <v>14</v>
      </c>
      <c r="R2521" s="2070" t="s">
        <v>352</v>
      </c>
      <c r="S2521" s="1991" t="s">
        <v>352</v>
      </c>
      <c r="T2521" s="1989">
        <v>27.322667650042231</v>
      </c>
      <c r="U2521" s="1989">
        <v>35.849585280424961</v>
      </c>
      <c r="V2521" s="1989">
        <v>4.8475198174998795</v>
      </c>
      <c r="W2521" s="2071">
        <v>0.76214738430910933</v>
      </c>
      <c r="X2521" s="1987"/>
      <c r="Y2521" s="1988" t="str">
        <f t="shared" si="502"/>
        <v/>
      </c>
      <c r="Z2521" s="1989">
        <f t="shared" si="499"/>
        <v>2.3745812938674029E-13</v>
      </c>
      <c r="AA2521" s="1989">
        <f t="shared" si="500"/>
        <v>0.16735049944484193</v>
      </c>
      <c r="AB2521" s="1991">
        <f t="shared" si="501"/>
        <v>1.4189269238781421E-12</v>
      </c>
      <c r="AC2521" s="1989"/>
      <c r="AD2521" s="2240"/>
    </row>
    <row r="2522" spans="1:30" x14ac:dyDescent="0.2">
      <c r="A2522" s="2173" t="s">
        <v>27</v>
      </c>
      <c r="B2522" s="2221">
        <f>AVERAGE(W2519:W2525)</f>
        <v>0.81761547630708742</v>
      </c>
      <c r="C2522" s="2060">
        <v>45610</v>
      </c>
      <c r="D2522" s="1989"/>
      <c r="E2522" s="2335"/>
      <c r="F2522" s="2181" t="s">
        <v>343</v>
      </c>
      <c r="G2522" s="2061"/>
      <c r="H2522" s="2062">
        <v>5.3579896953240587</v>
      </c>
      <c r="I2522" s="2063">
        <v>0</v>
      </c>
      <c r="J2522" s="2064"/>
      <c r="K2522" s="2065">
        <v>36.125</v>
      </c>
      <c r="L2522" s="2066"/>
      <c r="M2522" s="2064"/>
      <c r="N2522" s="1919" t="s">
        <v>352</v>
      </c>
      <c r="O2522" s="2067"/>
      <c r="P2522" s="2068">
        <v>205</v>
      </c>
      <c r="Q2522" s="2069" t="s">
        <v>14</v>
      </c>
      <c r="R2522" s="2070">
        <v>224.4</v>
      </c>
      <c r="S2522" s="1991" t="s">
        <v>352</v>
      </c>
      <c r="T2522" s="1989">
        <v>28.580143700036199</v>
      </c>
      <c r="U2522" s="1989">
        <v>35.856142773748175</v>
      </c>
      <c r="V2522" s="1989">
        <v>8.5269176303827301</v>
      </c>
      <c r="W2522" s="2071">
        <v>0.79707803152102996</v>
      </c>
      <c r="X2522" s="1987"/>
      <c r="Y2522" s="1988">
        <f t="shared" si="502"/>
        <v>0</v>
      </c>
      <c r="Z2522" s="1989">
        <f t="shared" si="499"/>
        <v>2.0353553947434881E-13</v>
      </c>
      <c r="AA2522" s="1989">
        <f t="shared" si="500"/>
        <v>0.16336596374377427</v>
      </c>
      <c r="AB2522" s="1991">
        <f t="shared" si="501"/>
        <v>1.245887055112515E-12</v>
      </c>
      <c r="AC2522" s="1989"/>
      <c r="AD2522" s="2240"/>
    </row>
    <row r="2523" spans="1:30" x14ac:dyDescent="0.2">
      <c r="A2523" s="2173" t="s">
        <v>336</v>
      </c>
      <c r="B2523" s="2222" t="str">
        <f>IFERROR(AVERAGE(N2519:N2525),"")</f>
        <v/>
      </c>
      <c r="C2523" s="2060">
        <v>45611</v>
      </c>
      <c r="D2523" s="1989"/>
      <c r="E2523" s="2335"/>
      <c r="F2523" s="2182" t="s">
        <v>343</v>
      </c>
      <c r="G2523" s="2061"/>
      <c r="H2523" s="2062">
        <v>5.3579896953240587</v>
      </c>
      <c r="I2523" s="2063">
        <v>0</v>
      </c>
      <c r="J2523" s="2064"/>
      <c r="K2523" s="2065">
        <v>36.125</v>
      </c>
      <c r="L2523" s="2066"/>
      <c r="M2523" s="2064"/>
      <c r="N2523" s="1919" t="s">
        <v>352</v>
      </c>
      <c r="O2523" s="2067"/>
      <c r="P2523" s="2068">
        <v>205</v>
      </c>
      <c r="Q2523" s="2069" t="s">
        <v>14</v>
      </c>
      <c r="R2523" s="2070">
        <v>224.4</v>
      </c>
      <c r="S2523" s="1991" t="s">
        <v>352</v>
      </c>
      <c r="T2523" s="1989">
        <v>29.657980314316742</v>
      </c>
      <c r="U2523" s="1989">
        <v>35.862544136277982</v>
      </c>
      <c r="V2523" s="1989">
        <v>7.2759990737119757</v>
      </c>
      <c r="W2523" s="2071">
        <v>0.82699041656431727</v>
      </c>
      <c r="X2523" s="1987"/>
      <c r="Y2523" s="1988">
        <f t="shared" si="502"/>
        <v>0</v>
      </c>
      <c r="Z2523" s="1989">
        <f t="shared" si="499"/>
        <v>1.7445903383515612E-13</v>
      </c>
      <c r="AA2523" s="1989">
        <f t="shared" si="500"/>
        <v>0.15947629794035106</v>
      </c>
      <c r="AB2523" s="1991">
        <f t="shared" si="501"/>
        <v>1.0939496093670863E-12</v>
      </c>
      <c r="AC2523" s="1989"/>
      <c r="AD2523" s="2240"/>
    </row>
    <row r="2524" spans="1:30" x14ac:dyDescent="0.2">
      <c r="A2524" s="2173" t="s">
        <v>337</v>
      </c>
      <c r="B2524" s="2221" t="str">
        <f>IFERROR(AVERAGE(S2519:S2525),"")</f>
        <v/>
      </c>
      <c r="C2524" s="2060">
        <v>45612</v>
      </c>
      <c r="D2524" s="1989"/>
      <c r="E2524" s="2335"/>
      <c r="F2524" s="2182"/>
      <c r="G2524" s="2061"/>
      <c r="H2524" s="2062" t="s">
        <v>352</v>
      </c>
      <c r="I2524" s="2063" t="s">
        <v>352</v>
      </c>
      <c r="J2524" s="2064"/>
      <c r="K2524" s="2065" t="s">
        <v>355</v>
      </c>
      <c r="L2524" s="2066"/>
      <c r="M2524" s="2064"/>
      <c r="N2524" s="1919" t="s">
        <v>352</v>
      </c>
      <c r="O2524" s="2067"/>
      <c r="P2524" s="2068" t="s">
        <v>352</v>
      </c>
      <c r="Q2524" s="2069" t="s">
        <v>14</v>
      </c>
      <c r="R2524" s="2070" t="s">
        <v>352</v>
      </c>
      <c r="S2524" s="1991" t="s">
        <v>352</v>
      </c>
      <c r="T2524" s="1989">
        <v>25.421125983700065</v>
      </c>
      <c r="U2524" s="1989">
        <v>35.008674037795174</v>
      </c>
      <c r="V2524" s="1989">
        <v>6.2045638219612407</v>
      </c>
      <c r="W2524" s="2071">
        <v>0.72613792673940047</v>
      </c>
      <c r="X2524" s="1987"/>
      <c r="Y2524" s="1988" t="str">
        <f t="shared" si="502"/>
        <v/>
      </c>
      <c r="Z2524" s="1989">
        <f t="shared" si="499"/>
        <v>1.4953631471584811E-13</v>
      </c>
      <c r="AA2524" s="1989">
        <f t="shared" si="500"/>
        <v>0.15567924322748555</v>
      </c>
      <c r="AB2524" s="1991">
        <f t="shared" si="501"/>
        <v>9.6054112041988086E-13</v>
      </c>
      <c r="AC2524" s="1989"/>
      <c r="AD2524" s="2240"/>
    </row>
    <row r="2525" spans="1:30" ht="16" thickBot="1" x14ac:dyDescent="0.25">
      <c r="A2525" s="2177" t="s">
        <v>11</v>
      </c>
      <c r="B2525" s="2178">
        <f>IFERROR(SUM(M2519:M2525),"")</f>
        <v>0</v>
      </c>
      <c r="C2525" s="2160">
        <v>45613</v>
      </c>
      <c r="D2525" s="1734"/>
      <c r="E2525" s="2317"/>
      <c r="F2525" s="2184" t="s">
        <v>283</v>
      </c>
      <c r="G2525" s="2161"/>
      <c r="H2525" s="2162">
        <v>10.715979390648117</v>
      </c>
      <c r="I2525" s="2163">
        <v>0</v>
      </c>
      <c r="J2525" s="1024"/>
      <c r="K2525" s="2164">
        <v>72.25</v>
      </c>
      <c r="L2525" s="1028"/>
      <c r="M2525" s="1024"/>
      <c r="N2525" s="2165" t="s">
        <v>352</v>
      </c>
      <c r="O2525" s="2166"/>
      <c r="P2525" s="2167">
        <v>205</v>
      </c>
      <c r="Q2525" s="2168" t="s">
        <v>14</v>
      </c>
      <c r="R2525" s="2169">
        <v>224.4</v>
      </c>
      <c r="S2525" s="5" t="s">
        <v>352</v>
      </c>
      <c r="T2525" s="1734">
        <v>32.110965128885773</v>
      </c>
      <c r="U2525" s="1734">
        <v>35.895372274990528</v>
      </c>
      <c r="V2525" s="1734">
        <v>9.5875480540951088</v>
      </c>
      <c r="W2525" s="2049">
        <v>0.89457116875365372</v>
      </c>
      <c r="X2525" s="1987"/>
      <c r="Y2525" s="1988">
        <f t="shared" si="502"/>
        <v>0</v>
      </c>
      <c r="Z2525" s="1989">
        <f t="shared" si="499"/>
        <v>1.2817398404215553E-13</v>
      </c>
      <c r="AA2525" s="1989">
        <f t="shared" si="500"/>
        <v>0.15197259457921208</v>
      </c>
      <c r="AB2525" s="1991">
        <f t="shared" si="501"/>
        <v>8.4340195939306614E-13</v>
      </c>
      <c r="AC2525" s="1989"/>
      <c r="AD2525" s="2240"/>
    </row>
    <row r="2526" spans="1:30" ht="16" thickBot="1" x14ac:dyDescent="0.25">
      <c r="A2526" s="2500">
        <f>WEEKNUM(C2526,1)</f>
        <v>47</v>
      </c>
      <c r="B2526" s="2501"/>
      <c r="C2526" s="2050">
        <v>45614</v>
      </c>
      <c r="D2526" s="1843"/>
      <c r="E2526" s="2322"/>
      <c r="F2526" s="2180" t="s">
        <v>343</v>
      </c>
      <c r="G2526" s="2052"/>
      <c r="H2526" s="2053">
        <v>5.3579896953240587</v>
      </c>
      <c r="I2526" s="2054">
        <v>0</v>
      </c>
      <c r="J2526" s="2055"/>
      <c r="K2526" s="2056">
        <v>36.125</v>
      </c>
      <c r="L2526" s="2057"/>
      <c r="M2526" s="2055"/>
      <c r="N2526" s="1852" t="s">
        <v>352</v>
      </c>
      <c r="O2526" s="2058"/>
      <c r="P2526" s="1854">
        <v>205</v>
      </c>
      <c r="Q2526" s="1855" t="s">
        <v>14</v>
      </c>
      <c r="R2526" s="2059">
        <v>224.4</v>
      </c>
      <c r="S2526" s="1856" t="s">
        <v>352</v>
      </c>
      <c r="T2526" s="1843">
        <v>32.684398681902088</v>
      </c>
      <c r="U2526" s="1843">
        <v>35.900839601776468</v>
      </c>
      <c r="V2526" s="1843">
        <v>3.7844071461047548</v>
      </c>
      <c r="W2526" s="2042">
        <v>0.9104076407250592</v>
      </c>
      <c r="X2526" s="1987"/>
      <c r="Y2526" s="1988">
        <f t="shared" si="502"/>
        <v>0</v>
      </c>
      <c r="Z2526" s="1989">
        <f t="shared" si="499"/>
        <v>1.0986341489327617E-13</v>
      </c>
      <c r="AA2526" s="1989">
        <f t="shared" si="500"/>
        <v>0.14835419947018322</v>
      </c>
      <c r="AB2526" s="1991">
        <f t="shared" si="501"/>
        <v>7.4054806190610684E-13</v>
      </c>
      <c r="AC2526" s="1989"/>
      <c r="AD2526" s="2240"/>
    </row>
    <row r="2527" spans="1:30" x14ac:dyDescent="0.2">
      <c r="A2527" s="2170" t="s">
        <v>26</v>
      </c>
      <c r="B2527" s="2219">
        <f>SUM(H2526:H2532)</f>
        <v>32.147938171944354</v>
      </c>
      <c r="C2527" s="2060">
        <v>45615</v>
      </c>
      <c r="D2527" s="1989"/>
      <c r="E2527" s="2335"/>
      <c r="F2527" s="2181" t="s">
        <v>343</v>
      </c>
      <c r="G2527" s="2061"/>
      <c r="H2527" s="2062">
        <v>5.3579896953240587</v>
      </c>
      <c r="I2527" s="2063">
        <v>0</v>
      </c>
      <c r="J2527" s="2064"/>
      <c r="K2527" s="2065">
        <v>36.125</v>
      </c>
      <c r="L2527" s="2066"/>
      <c r="M2527" s="2064"/>
      <c r="N2527" s="1919" t="s">
        <v>352</v>
      </c>
      <c r="O2527" s="2067"/>
      <c r="P2527" s="2068">
        <v>205</v>
      </c>
      <c r="Q2527" s="2069" t="s">
        <v>14</v>
      </c>
      <c r="R2527" s="2070">
        <v>224.4</v>
      </c>
      <c r="S2527" s="1991" t="s">
        <v>352</v>
      </c>
      <c r="T2527" s="1989">
        <v>33.175913155916078</v>
      </c>
      <c r="U2527" s="1989">
        <v>35.906176754115123</v>
      </c>
      <c r="V2527" s="1989">
        <v>3.2164409198743797</v>
      </c>
      <c r="W2527" s="2071">
        <v>0.92396117200403027</v>
      </c>
      <c r="X2527" s="1987"/>
      <c r="Y2527" s="1988">
        <f t="shared" si="502"/>
        <v>0</v>
      </c>
      <c r="Z2527" s="1989">
        <f t="shared" si="499"/>
        <v>9.4168641337093849E-14</v>
      </c>
      <c r="AA2527" s="1989">
        <f t="shared" si="500"/>
        <v>0.14482195662565506</v>
      </c>
      <c r="AB2527" s="1991">
        <f t="shared" si="501"/>
        <v>6.5023732264926441E-13</v>
      </c>
      <c r="AC2527" s="1989"/>
      <c r="AD2527" s="2240"/>
    </row>
    <row r="2528" spans="1:30" x14ac:dyDescent="0.2">
      <c r="A2528" s="2173" t="s">
        <v>9</v>
      </c>
      <c r="B2528" s="2220">
        <f>SUM(K2526:K2532)</f>
        <v>216.75</v>
      </c>
      <c r="C2528" s="2060">
        <v>45616</v>
      </c>
      <c r="D2528" s="1989"/>
      <c r="E2528" s="2335"/>
      <c r="F2528" s="2181"/>
      <c r="G2528" s="2061"/>
      <c r="H2528" s="2062" t="s">
        <v>352</v>
      </c>
      <c r="I2528" s="2063" t="s">
        <v>352</v>
      </c>
      <c r="J2528" s="2064"/>
      <c r="K2528" s="2065" t="s">
        <v>355</v>
      </c>
      <c r="L2528" s="2066"/>
      <c r="M2528" s="2064"/>
      <c r="N2528" s="1919" t="s">
        <v>352</v>
      </c>
      <c r="O2528" s="2067"/>
      <c r="P2528" s="2068" t="s">
        <v>352</v>
      </c>
      <c r="Q2528" s="2069" t="s">
        <v>14</v>
      </c>
      <c r="R2528" s="2070" t="s">
        <v>352</v>
      </c>
      <c r="S2528" s="1991" t="s">
        <v>352</v>
      </c>
      <c r="T2528" s="1989">
        <v>28.436496990785209</v>
      </c>
      <c r="U2528" s="1989">
        <v>35.051267783779046</v>
      </c>
      <c r="V2528" s="1989">
        <v>2.7302635981990448</v>
      </c>
      <c r="W2528" s="2071">
        <v>0.81128298029622181</v>
      </c>
      <c r="X2528" s="1987"/>
      <c r="Y2528" s="1988" t="str">
        <f t="shared" si="502"/>
        <v/>
      </c>
      <c r="Z2528" s="1989">
        <f t="shared" si="499"/>
        <v>8.0715978288937586E-14</v>
      </c>
      <c r="AA2528" s="1989">
        <f t="shared" si="500"/>
        <v>0.1413738148012347</v>
      </c>
      <c r="AB2528" s="1991">
        <f t="shared" si="501"/>
        <v>5.7094008817984193E-13</v>
      </c>
      <c r="AC2528" s="1989"/>
      <c r="AD2528" s="2240"/>
    </row>
    <row r="2529" spans="1:30" x14ac:dyDescent="0.2">
      <c r="A2529" s="2173" t="s">
        <v>27</v>
      </c>
      <c r="B2529" s="2221">
        <f>AVERAGE(W2526:W2532)</f>
        <v>0.8640476140697736</v>
      </c>
      <c r="C2529" s="2060">
        <v>45617</v>
      </c>
      <c r="D2529" s="1989"/>
      <c r="E2529" s="2335"/>
      <c r="F2529" s="2181" t="s">
        <v>343</v>
      </c>
      <c r="G2529" s="2061"/>
      <c r="H2529" s="2062">
        <v>5.3579896953240587</v>
      </c>
      <c r="I2529" s="2063">
        <v>0</v>
      </c>
      <c r="J2529" s="2064"/>
      <c r="K2529" s="2065">
        <v>36.125</v>
      </c>
      <c r="L2529" s="2066"/>
      <c r="M2529" s="2064"/>
      <c r="N2529" s="1919" t="s">
        <v>352</v>
      </c>
      <c r="O2529" s="2067"/>
      <c r="P2529" s="2068">
        <v>205</v>
      </c>
      <c r="Q2529" s="2069" t="s">
        <v>14</v>
      </c>
      <c r="R2529" s="2070">
        <v>224.4</v>
      </c>
      <c r="S2529" s="1991" t="s">
        <v>352</v>
      </c>
      <c r="T2529" s="1989">
        <v>29.534854563530178</v>
      </c>
      <c r="U2529" s="1989">
        <v>35.07683283654621</v>
      </c>
      <c r="V2529" s="1989">
        <v>6.6147707929938377</v>
      </c>
      <c r="W2529" s="2071">
        <v>0.84200459890888724</v>
      </c>
      <c r="X2529" s="1987"/>
      <c r="Y2529" s="1988">
        <f t="shared" si="502"/>
        <v>0</v>
      </c>
      <c r="Z2529" s="1989">
        <f t="shared" si="499"/>
        <v>6.9185124247660786E-14</v>
      </c>
      <c r="AA2529" s="1989">
        <f t="shared" si="500"/>
        <v>0.13800777159168148</v>
      </c>
      <c r="AB2529" s="1991">
        <f t="shared" si="501"/>
        <v>5.0131324815791004E-13</v>
      </c>
      <c r="AC2529" s="1989"/>
      <c r="AD2529" s="2240"/>
    </row>
    <row r="2530" spans="1:30" x14ac:dyDescent="0.2">
      <c r="A2530" s="2173" t="s">
        <v>336</v>
      </c>
      <c r="B2530" s="2222" t="str">
        <f>IFERROR(AVERAGE(N2526:N2532),"")</f>
        <v/>
      </c>
      <c r="C2530" s="2060">
        <v>45618</v>
      </c>
      <c r="D2530" s="1989"/>
      <c r="E2530" s="2335"/>
      <c r="F2530" s="2182" t="s">
        <v>343</v>
      </c>
      <c r="G2530" s="2061"/>
      <c r="H2530" s="2062">
        <v>5.3579896953240587</v>
      </c>
      <c r="I2530" s="2063">
        <v>0</v>
      </c>
      <c r="J2530" s="2064"/>
      <c r="K2530" s="2065">
        <v>36.125</v>
      </c>
      <c r="L2530" s="2066"/>
      <c r="M2530" s="2064"/>
      <c r="N2530" s="1919" t="s">
        <v>352</v>
      </c>
      <c r="O2530" s="2067"/>
      <c r="P2530" s="2068">
        <v>205</v>
      </c>
      <c r="Q2530" s="2069" t="s">
        <v>14</v>
      </c>
      <c r="R2530" s="2070">
        <v>224.4</v>
      </c>
      <c r="S2530" s="1991" t="s">
        <v>352</v>
      </c>
      <c r="T2530" s="1989">
        <v>30.476303911597295</v>
      </c>
      <c r="U2530" s="1989">
        <v>35.101789197580821</v>
      </c>
      <c r="V2530" s="1989">
        <v>5.5419782730160314</v>
      </c>
      <c r="W2530" s="2071">
        <v>0.86822650948224855</v>
      </c>
      <c r="X2530" s="1987"/>
      <c r="Y2530" s="1988">
        <f t="shared" si="502"/>
        <v>0</v>
      </c>
      <c r="Z2530" s="1989">
        <f t="shared" si="499"/>
        <v>5.9301535069423526E-14</v>
      </c>
      <c r="AA2530" s="1989">
        <f t="shared" si="500"/>
        <v>0.13472187226807003</v>
      </c>
      <c r="AB2530" s="1991">
        <f t="shared" si="501"/>
        <v>4.4017748618743311E-13</v>
      </c>
      <c r="AC2530" s="1989"/>
      <c r="AD2530" s="2240"/>
    </row>
    <row r="2531" spans="1:30" x14ac:dyDescent="0.2">
      <c r="A2531" s="2173" t="s">
        <v>337</v>
      </c>
      <c r="B2531" s="2221" t="str">
        <f>IFERROR(AVERAGE(S2526:S2532),"")</f>
        <v/>
      </c>
      <c r="C2531" s="2060">
        <v>45619</v>
      </c>
      <c r="D2531" s="1989"/>
      <c r="E2531" s="2335"/>
      <c r="F2531" s="2182"/>
      <c r="G2531" s="2061"/>
      <c r="H2531" s="2062" t="s">
        <v>352</v>
      </c>
      <c r="I2531" s="2063" t="s">
        <v>352</v>
      </c>
      <c r="J2531" s="2064"/>
      <c r="K2531" s="2065" t="s">
        <v>355</v>
      </c>
      <c r="L2531" s="2066"/>
      <c r="M2531" s="2064"/>
      <c r="N2531" s="1919" t="s">
        <v>352</v>
      </c>
      <c r="O2531" s="2067"/>
      <c r="P2531" s="2068" t="s">
        <v>352</v>
      </c>
      <c r="Q2531" s="2069" t="s">
        <v>14</v>
      </c>
      <c r="R2531" s="2070" t="s">
        <v>352</v>
      </c>
      <c r="S2531" s="1991" t="s">
        <v>352</v>
      </c>
      <c r="T2531" s="1989">
        <v>26.122546209940538</v>
      </c>
      <c r="U2531" s="1989">
        <v>34.266032311924135</v>
      </c>
      <c r="V2531" s="1989">
        <v>4.625485285983526</v>
      </c>
      <c r="W2531" s="2071">
        <v>0.7623452278380719</v>
      </c>
      <c r="X2531" s="1987"/>
      <c r="Y2531" s="1988" t="str">
        <f t="shared" si="502"/>
        <v/>
      </c>
      <c r="Z2531" s="1989">
        <f t="shared" si="499"/>
        <v>5.0829887202363021E-14</v>
      </c>
      <c r="AA2531" s="1989">
        <f t="shared" si="500"/>
        <v>0.1315142086426398</v>
      </c>
      <c r="AB2531" s="1991">
        <f t="shared" si="501"/>
        <v>3.8649730494506319E-13</v>
      </c>
      <c r="AC2531" s="1989"/>
      <c r="AD2531" s="2240"/>
    </row>
    <row r="2532" spans="1:30" ht="16" thickBot="1" x14ac:dyDescent="0.25">
      <c r="A2532" s="2177" t="s">
        <v>11</v>
      </c>
      <c r="B2532" s="2178">
        <f>IFERROR(SUM(M2526:M2532),"")</f>
        <v>0</v>
      </c>
      <c r="C2532" s="2160">
        <v>45620</v>
      </c>
      <c r="D2532" s="1734"/>
      <c r="E2532" s="2317"/>
      <c r="F2532" s="2184" t="s">
        <v>283</v>
      </c>
      <c r="G2532" s="2161"/>
      <c r="H2532" s="2162">
        <v>10.715979390648117</v>
      </c>
      <c r="I2532" s="2163">
        <v>0</v>
      </c>
      <c r="J2532" s="1024"/>
      <c r="K2532" s="2164">
        <v>72.25</v>
      </c>
      <c r="L2532" s="1028"/>
      <c r="M2532" s="1024"/>
      <c r="N2532" s="2165" t="s">
        <v>352</v>
      </c>
      <c r="O2532" s="2166"/>
      <c r="P2532" s="2167">
        <v>205</v>
      </c>
      <c r="Q2532" s="2168" t="s">
        <v>14</v>
      </c>
      <c r="R2532" s="2169">
        <v>224.4</v>
      </c>
      <c r="S2532" s="5" t="s">
        <v>352</v>
      </c>
      <c r="T2532" s="1734">
        <v>32.712182465663318</v>
      </c>
      <c r="U2532" s="1734">
        <v>35.170412494973561</v>
      </c>
      <c r="V2532" s="1734">
        <v>8.1434861019835978</v>
      </c>
      <c r="W2532" s="2049">
        <v>0.93010516923389608</v>
      </c>
      <c r="X2532" s="1987"/>
      <c r="Y2532" s="1988">
        <f t="shared" si="502"/>
        <v>0</v>
      </c>
      <c r="Z2532" s="1989">
        <f t="shared" si="499"/>
        <v>4.3568474744882586E-14</v>
      </c>
      <c r="AA2532" s="1989">
        <f t="shared" si="500"/>
        <v>0.12838291796067219</v>
      </c>
      <c r="AB2532" s="1991">
        <f t="shared" si="501"/>
        <v>3.3936348726883591E-13</v>
      </c>
      <c r="AC2532" s="1989"/>
      <c r="AD2532" s="2240"/>
    </row>
    <row r="2533" spans="1:30" ht="16" thickBot="1" x14ac:dyDescent="0.25">
      <c r="A2533" s="2500">
        <f>WEEKNUM(C2533,1)</f>
        <v>48</v>
      </c>
      <c r="B2533" s="2501"/>
      <c r="C2533" s="2050">
        <v>45621</v>
      </c>
      <c r="D2533" s="1843"/>
      <c r="E2533" s="2322"/>
      <c r="F2533" s="2180" t="s">
        <v>343</v>
      </c>
      <c r="G2533" s="2052"/>
      <c r="H2533" s="2053">
        <v>5.3579896953240587</v>
      </c>
      <c r="I2533" s="2054">
        <v>0</v>
      </c>
      <c r="J2533" s="2055"/>
      <c r="K2533" s="2056">
        <v>36.125</v>
      </c>
      <c r="L2533" s="2057"/>
      <c r="M2533" s="2055"/>
      <c r="N2533" s="1852" t="s">
        <v>352</v>
      </c>
      <c r="O2533" s="2058"/>
      <c r="P2533" s="1854">
        <v>205</v>
      </c>
      <c r="Q2533" s="1855" t="s">
        <v>14</v>
      </c>
      <c r="R2533" s="2059">
        <v>224.4</v>
      </c>
      <c r="S2533" s="1856" t="s">
        <v>352</v>
      </c>
      <c r="T2533" s="1843">
        <v>33.199727827711413</v>
      </c>
      <c r="U2533" s="1843">
        <v>35.193140768902765</v>
      </c>
      <c r="V2533" s="1843">
        <v>2.4582300293102435</v>
      </c>
      <c r="W2533" s="2042">
        <v>0.94335791300125271</v>
      </c>
      <c r="X2533" s="1987"/>
      <c r="Y2533" s="1988">
        <f t="shared" si="502"/>
        <v>0</v>
      </c>
      <c r="Z2533" s="1989">
        <f t="shared" si="499"/>
        <v>3.7344406924185075E-14</v>
      </c>
      <c r="AA2533" s="1989">
        <f t="shared" si="500"/>
        <v>0.12532618181875144</v>
      </c>
      <c r="AB2533" s="1991">
        <f t="shared" si="501"/>
        <v>2.9797769613849007E-13</v>
      </c>
      <c r="AC2533" s="1989"/>
      <c r="AD2533" s="2240"/>
    </row>
    <row r="2534" spans="1:30" x14ac:dyDescent="0.2">
      <c r="A2534" s="2170" t="s">
        <v>26</v>
      </c>
      <c r="B2534" s="2219">
        <f>SUM(H2533:H2539)</f>
        <v>32.147938171944354</v>
      </c>
      <c r="C2534" s="2060">
        <v>45622</v>
      </c>
      <c r="D2534" s="1989"/>
      <c r="E2534" s="2335"/>
      <c r="F2534" s="2181" t="s">
        <v>343</v>
      </c>
      <c r="G2534" s="2061"/>
      <c r="H2534" s="2062">
        <v>5.3579896953240587</v>
      </c>
      <c r="I2534" s="2063">
        <v>0</v>
      </c>
      <c r="J2534" s="2064"/>
      <c r="K2534" s="2065">
        <v>36.125</v>
      </c>
      <c r="L2534" s="2066"/>
      <c r="M2534" s="2064"/>
      <c r="N2534" s="1919" t="s">
        <v>352</v>
      </c>
      <c r="O2534" s="2067"/>
      <c r="P2534" s="2068">
        <v>205</v>
      </c>
      <c r="Q2534" s="2069" t="s">
        <v>14</v>
      </c>
      <c r="R2534" s="2070">
        <v>224.4</v>
      </c>
      <c r="S2534" s="1991" t="s">
        <v>352</v>
      </c>
      <c r="T2534" s="1989">
        <v>33.617623852324066</v>
      </c>
      <c r="U2534" s="1989">
        <v>35.215327893452702</v>
      </c>
      <c r="V2534" s="1989">
        <v>1.9934129411913517</v>
      </c>
      <c r="W2534" s="2071">
        <v>0.95463043689490434</v>
      </c>
      <c r="X2534" s="1987"/>
      <c r="Y2534" s="1988">
        <f t="shared" si="502"/>
        <v>0</v>
      </c>
      <c r="Z2534" s="1989">
        <f t="shared" ref="Z2534:Z2569" si="503">Z2533+(X2534-Z2533)/7</f>
        <v>3.2009491649301494E-14</v>
      </c>
      <c r="AA2534" s="1989">
        <f t="shared" ref="AA2534:AA2569" si="504">AA2533+(X2534-AA2533)/42</f>
        <v>0.12234222510878116</v>
      </c>
      <c r="AB2534" s="1991">
        <f t="shared" ref="AB2534:AB2569" si="505">Z2534/AA2534</f>
        <v>2.6163895270696692E-13</v>
      </c>
      <c r="AC2534" s="1989"/>
      <c r="AD2534" s="2240"/>
    </row>
    <row r="2535" spans="1:30" x14ac:dyDescent="0.2">
      <c r="A2535" s="2173" t="s">
        <v>9</v>
      </c>
      <c r="B2535" s="2220">
        <f>SUM(K2533:K2539)</f>
        <v>216.75</v>
      </c>
      <c r="C2535" s="2060">
        <v>45623</v>
      </c>
      <c r="D2535" s="1989"/>
      <c r="E2535" s="2335"/>
      <c r="F2535" s="2181"/>
      <c r="G2535" s="2061"/>
      <c r="H2535" s="2062" t="s">
        <v>352</v>
      </c>
      <c r="I2535" s="2063" t="s">
        <v>352</v>
      </c>
      <c r="J2535" s="2064"/>
      <c r="K2535" s="2065" t="s">
        <v>355</v>
      </c>
      <c r="L2535" s="2066"/>
      <c r="M2535" s="2064"/>
      <c r="N2535" s="1919" t="s">
        <v>352</v>
      </c>
      <c r="O2535" s="2067"/>
      <c r="P2535" s="2068" t="s">
        <v>352</v>
      </c>
      <c r="Q2535" s="2069" t="s">
        <v>14</v>
      </c>
      <c r="R2535" s="2070" t="s">
        <v>352</v>
      </c>
      <c r="S2535" s="1991" t="s">
        <v>352</v>
      </c>
      <c r="T2535" s="1989">
        <v>28.815106159134913</v>
      </c>
      <c r="U2535" s="1989">
        <v>34.376867705513355</v>
      </c>
      <c r="V2535" s="1989">
        <v>1.5977040411286367</v>
      </c>
      <c r="W2535" s="2071">
        <v>0.83821209093211113</v>
      </c>
      <c r="X2535" s="1987"/>
      <c r="Y2535" s="1988" t="str">
        <f t="shared" si="502"/>
        <v/>
      </c>
      <c r="Z2535" s="1989">
        <f t="shared" si="503"/>
        <v>2.7436707127972709E-14</v>
      </c>
      <c r="AA2535" s="1989">
        <f t="shared" si="504"/>
        <v>0.11942931498714351</v>
      </c>
      <c r="AB2535" s="1991">
        <f t="shared" si="505"/>
        <v>2.2973176335245872E-13</v>
      </c>
      <c r="AC2535" s="1989"/>
      <c r="AD2535" s="2240"/>
    </row>
    <row r="2536" spans="1:30" x14ac:dyDescent="0.2">
      <c r="A2536" s="2173" t="s">
        <v>27</v>
      </c>
      <c r="B2536" s="2221">
        <f>AVERAGE(W2533:W2539)</f>
        <v>0.89034048816059375</v>
      </c>
      <c r="C2536" s="2060">
        <v>45624</v>
      </c>
      <c r="D2536" s="1989"/>
      <c r="E2536" s="2335"/>
      <c r="F2536" s="2181" t="s">
        <v>343</v>
      </c>
      <c r="G2536" s="2061"/>
      <c r="H2536" s="2062">
        <v>5.3579896953240587</v>
      </c>
      <c r="I2536" s="2063">
        <v>0</v>
      </c>
      <c r="J2536" s="2064"/>
      <c r="K2536" s="2065">
        <v>36.125</v>
      </c>
      <c r="L2536" s="2066"/>
      <c r="M2536" s="2064"/>
      <c r="N2536" s="1919" t="s">
        <v>352</v>
      </c>
      <c r="O2536" s="2067"/>
      <c r="P2536" s="2068">
        <v>205</v>
      </c>
      <c r="Q2536" s="2069" t="s">
        <v>14</v>
      </c>
      <c r="R2536" s="2070">
        <v>224.4</v>
      </c>
      <c r="S2536" s="1991" t="s">
        <v>352</v>
      </c>
      <c r="T2536" s="1989">
        <v>29.859376707829927</v>
      </c>
      <c r="U2536" s="1989">
        <v>34.418489903001131</v>
      </c>
      <c r="V2536" s="1989">
        <v>5.5617615463784418</v>
      </c>
      <c r="W2536" s="2071">
        <v>0.86753883717676783</v>
      </c>
      <c r="X2536" s="1987"/>
      <c r="Y2536" s="1988">
        <f t="shared" si="502"/>
        <v>0</v>
      </c>
      <c r="Z2536" s="1989">
        <f t="shared" si="503"/>
        <v>2.351717753826232E-14</v>
      </c>
      <c r="AA2536" s="1989">
        <f t="shared" si="504"/>
        <v>0.116585759868402</v>
      </c>
      <c r="AB2536" s="1991">
        <f t="shared" si="505"/>
        <v>2.0171569465093937E-13</v>
      </c>
      <c r="AC2536" s="1989"/>
      <c r="AD2536" s="2240"/>
    </row>
    <row r="2537" spans="1:30" x14ac:dyDescent="0.2">
      <c r="A2537" s="2173" t="s">
        <v>336</v>
      </c>
      <c r="B2537" s="2222" t="str">
        <f>IFERROR(AVERAGE(N2533:N2539),"")</f>
        <v/>
      </c>
      <c r="C2537" s="2060">
        <v>45625</v>
      </c>
      <c r="D2537" s="1989"/>
      <c r="E2537" s="2335"/>
      <c r="F2537" s="2182" t="s">
        <v>343</v>
      </c>
      <c r="G2537" s="2061"/>
      <c r="H2537" s="2062">
        <v>5.3579896953240587</v>
      </c>
      <c r="I2537" s="2063">
        <v>0</v>
      </c>
      <c r="J2537" s="2064"/>
      <c r="K2537" s="2065">
        <v>36.125</v>
      </c>
      <c r="L2537" s="2066"/>
      <c r="M2537" s="2064"/>
      <c r="N2537" s="1919" t="s">
        <v>352</v>
      </c>
      <c r="O2537" s="2067"/>
      <c r="P2537" s="2068">
        <v>205</v>
      </c>
      <c r="Q2537" s="2069" t="s">
        <v>14</v>
      </c>
      <c r="R2537" s="2070">
        <v>224.4</v>
      </c>
      <c r="S2537" s="1991" t="s">
        <v>352</v>
      </c>
      <c r="T2537" s="1989">
        <v>30.75446574956851</v>
      </c>
      <c r="U2537" s="1989">
        <v>34.45912109578682</v>
      </c>
      <c r="V2537" s="1989">
        <v>4.5591131951712036</v>
      </c>
      <c r="W2537" s="2071">
        <v>0.89249129901135915</v>
      </c>
      <c r="X2537" s="1987"/>
      <c r="Y2537" s="1988">
        <f t="shared" si="502"/>
        <v>0</v>
      </c>
      <c r="Z2537" s="1989">
        <f t="shared" si="503"/>
        <v>2.0157580747081989E-14</v>
      </c>
      <c r="AA2537" s="1989">
        <f t="shared" si="504"/>
        <v>0.11380990844296386</v>
      </c>
      <c r="AB2537" s="1991">
        <f t="shared" si="505"/>
        <v>1.7711621969350775E-13</v>
      </c>
      <c r="AC2537" s="1989"/>
      <c r="AD2537" s="2240"/>
    </row>
    <row r="2538" spans="1:30" x14ac:dyDescent="0.2">
      <c r="A2538" s="2173" t="s">
        <v>337</v>
      </c>
      <c r="B2538" s="2221" t="str">
        <f>IFERROR(AVERAGE(S2533:S2539),"")</f>
        <v/>
      </c>
      <c r="C2538" s="2060">
        <v>45626</v>
      </c>
      <c r="D2538" s="1989"/>
      <c r="E2538" s="2335"/>
      <c r="F2538" s="2182"/>
      <c r="G2538" s="2061"/>
      <c r="H2538" s="2062" t="s">
        <v>352</v>
      </c>
      <c r="I2538" s="2063" t="s">
        <v>352</v>
      </c>
      <c r="J2538" s="2064"/>
      <c r="K2538" s="2065" t="s">
        <v>355</v>
      </c>
      <c r="L2538" s="2066"/>
      <c r="M2538" s="2064"/>
      <c r="N2538" s="1919" t="s">
        <v>352</v>
      </c>
      <c r="O2538" s="2067"/>
      <c r="P2538" s="2068" t="s">
        <v>352</v>
      </c>
      <c r="Q2538" s="2069" t="s">
        <v>14</v>
      </c>
      <c r="R2538" s="2070" t="s">
        <v>352</v>
      </c>
      <c r="S2538" s="1991" t="s">
        <v>352</v>
      </c>
      <c r="T2538" s="1989">
        <v>26.360970642487295</v>
      </c>
      <c r="U2538" s="1989">
        <v>33.638665831601422</v>
      </c>
      <c r="V2538" s="1989">
        <v>3.7046553462183098</v>
      </c>
      <c r="W2538" s="2071">
        <v>0.78365089669290078</v>
      </c>
      <c r="X2538" s="1987"/>
      <c r="Y2538" s="1988" t="str">
        <f t="shared" si="502"/>
        <v/>
      </c>
      <c r="Z2538" s="1989">
        <f t="shared" si="503"/>
        <v>1.7277926354641704E-14</v>
      </c>
      <c r="AA2538" s="1989">
        <f t="shared" si="504"/>
        <v>0.11110014871813138</v>
      </c>
      <c r="AB2538" s="1991">
        <f t="shared" si="505"/>
        <v>1.5551668070649461E-13</v>
      </c>
      <c r="AC2538" s="1989"/>
      <c r="AD2538" s="2240"/>
    </row>
    <row r="2539" spans="1:30" ht="16" thickBot="1" x14ac:dyDescent="0.25">
      <c r="A2539" s="2177" t="s">
        <v>11</v>
      </c>
      <c r="B2539" s="2178">
        <f>IFERROR(SUM(M2533:M2539),"")</f>
        <v>0</v>
      </c>
      <c r="C2539" s="2160">
        <v>45627</v>
      </c>
      <c r="D2539" s="1734"/>
      <c r="E2539" s="2317"/>
      <c r="F2539" s="2184" t="s">
        <v>283</v>
      </c>
      <c r="G2539" s="2161"/>
      <c r="H2539" s="2162">
        <v>10.715979390648117</v>
      </c>
      <c r="I2539" s="2163">
        <v>0</v>
      </c>
      <c r="J2539" s="1024"/>
      <c r="K2539" s="2164">
        <v>72.25</v>
      </c>
      <c r="L2539" s="1028"/>
      <c r="M2539" s="1024"/>
      <c r="N2539" s="2165" t="s">
        <v>352</v>
      </c>
      <c r="O2539" s="2166"/>
      <c r="P2539" s="2167">
        <v>205</v>
      </c>
      <c r="Q2539" s="2168" t="s">
        <v>14</v>
      </c>
      <c r="R2539" s="2169">
        <v>224.4</v>
      </c>
      <c r="S2539" s="5" t="s">
        <v>352</v>
      </c>
      <c r="T2539" s="1734">
        <v>32.916546264989108</v>
      </c>
      <c r="U2539" s="1734">
        <v>34.557983311801387</v>
      </c>
      <c r="V2539" s="1734">
        <v>7.2776951891141266</v>
      </c>
      <c r="W2539" s="2049">
        <v>0.95250194341485961</v>
      </c>
      <c r="X2539" s="1987"/>
      <c r="Y2539" s="1988">
        <f t="shared" si="502"/>
        <v>0</v>
      </c>
      <c r="Z2539" s="1989">
        <f t="shared" si="503"/>
        <v>1.4809651161121462E-14</v>
      </c>
      <c r="AA2539" s="1989">
        <f t="shared" si="504"/>
        <v>0.10845490708198539</v>
      </c>
      <c r="AB2539" s="1991">
        <f t="shared" si="505"/>
        <v>1.3655123183984893E-13</v>
      </c>
      <c r="AC2539" s="1989"/>
      <c r="AD2539" s="2240"/>
    </row>
    <row r="2540" spans="1:30" ht="16" thickBot="1" x14ac:dyDescent="0.25">
      <c r="A2540" s="2500">
        <f>WEEKNUM(C2540,1)</f>
        <v>49</v>
      </c>
      <c r="B2540" s="2501"/>
      <c r="C2540" s="2050">
        <v>45628</v>
      </c>
      <c r="D2540" s="1843"/>
      <c r="E2540" s="2322"/>
      <c r="F2540" s="2180" t="s">
        <v>343</v>
      </c>
      <c r="G2540" s="2052"/>
      <c r="H2540" s="2053">
        <v>5.3579896953240587</v>
      </c>
      <c r="I2540" s="2054">
        <v>0</v>
      </c>
      <c r="J2540" s="2055"/>
      <c r="K2540" s="2056">
        <v>36.125</v>
      </c>
      <c r="L2540" s="2057"/>
      <c r="M2540" s="2055"/>
      <c r="N2540" s="1852" t="s">
        <v>352</v>
      </c>
      <c r="O2540" s="2058"/>
      <c r="P2540" s="1854">
        <v>205</v>
      </c>
      <c r="Q2540" s="1855" t="s">
        <v>14</v>
      </c>
      <c r="R2540" s="2059">
        <v>224.4</v>
      </c>
      <c r="S2540" s="1856" t="s">
        <v>352</v>
      </c>
      <c r="T2540" s="1843">
        <v>33.374896798562091</v>
      </c>
      <c r="U2540" s="1843">
        <v>34.595293232948976</v>
      </c>
      <c r="V2540" s="1843">
        <v>1.6414370468122783</v>
      </c>
      <c r="W2540" s="2042">
        <v>0.96472362797536393</v>
      </c>
      <c r="X2540" s="1987"/>
      <c r="Y2540" s="1988">
        <f t="shared" si="502"/>
        <v>0</v>
      </c>
      <c r="Z2540" s="1989">
        <f t="shared" si="503"/>
        <v>1.2693986709532683E-14</v>
      </c>
      <c r="AA2540" s="1989">
        <f t="shared" si="504"/>
        <v>0.10587264738955716</v>
      </c>
      <c r="AB2540" s="1991">
        <f t="shared" si="505"/>
        <v>1.1989864259108689E-13</v>
      </c>
      <c r="AC2540" s="1989"/>
      <c r="AD2540" s="2240"/>
    </row>
    <row r="2541" spans="1:30" x14ac:dyDescent="0.2">
      <c r="A2541" s="2170" t="s">
        <v>26</v>
      </c>
      <c r="B2541" s="2219">
        <f>SUM(H2540:H2546)</f>
        <v>32.147938171944354</v>
      </c>
      <c r="C2541" s="2060">
        <v>45629</v>
      </c>
      <c r="D2541" s="1989"/>
      <c r="E2541" s="2335"/>
      <c r="F2541" s="2181" t="s">
        <v>343</v>
      </c>
      <c r="G2541" s="2061"/>
      <c r="H2541" s="2062">
        <v>5.3579896953240587</v>
      </c>
      <c r="I2541" s="2063">
        <v>0</v>
      </c>
      <c r="J2541" s="2064"/>
      <c r="K2541" s="2065">
        <v>36.125</v>
      </c>
      <c r="L2541" s="2066"/>
      <c r="M2541" s="2064"/>
      <c r="N2541" s="1919" t="s">
        <v>352</v>
      </c>
      <c r="O2541" s="2067"/>
      <c r="P2541" s="2068">
        <v>205</v>
      </c>
      <c r="Q2541" s="2069" t="s">
        <v>14</v>
      </c>
      <c r="R2541" s="2070">
        <v>224.4</v>
      </c>
      <c r="S2541" s="1991" t="s">
        <v>352</v>
      </c>
      <c r="T2541" s="1989">
        <v>33.767768684481794</v>
      </c>
      <c r="U2541" s="1989">
        <v>34.631714822640667</v>
      </c>
      <c r="V2541" s="1989">
        <v>1.2203964343868847</v>
      </c>
      <c r="W2541" s="2071">
        <v>0.97505332489068475</v>
      </c>
      <c r="X2541" s="1987"/>
      <c r="Y2541" s="1988">
        <f t="shared" si="502"/>
        <v>0</v>
      </c>
      <c r="Z2541" s="1989">
        <f t="shared" si="503"/>
        <v>1.08805600367423E-14</v>
      </c>
      <c r="AA2541" s="1989">
        <f t="shared" si="504"/>
        <v>0.10335187007075819</v>
      </c>
      <c r="AB2541" s="1991">
        <f t="shared" si="505"/>
        <v>1.0527685690924702E-13</v>
      </c>
      <c r="AC2541" s="1989"/>
      <c r="AD2541" s="2240"/>
    </row>
    <row r="2542" spans="1:30" x14ac:dyDescent="0.2">
      <c r="A2542" s="2173" t="s">
        <v>9</v>
      </c>
      <c r="B2542" s="2220">
        <f>SUM(K2540:K2546)</f>
        <v>216.75</v>
      </c>
      <c r="C2542" s="2060">
        <v>45630</v>
      </c>
      <c r="D2542" s="1989"/>
      <c r="E2542" s="2335"/>
      <c r="F2542" s="2181"/>
      <c r="G2542" s="2061"/>
      <c r="H2542" s="2062" t="s">
        <v>352</v>
      </c>
      <c r="I2542" s="2063" t="s">
        <v>352</v>
      </c>
      <c r="J2542" s="2064"/>
      <c r="K2542" s="2065" t="s">
        <v>355</v>
      </c>
      <c r="L2542" s="2066"/>
      <c r="M2542" s="2064"/>
      <c r="N2542" s="1919" t="s">
        <v>352</v>
      </c>
      <c r="O2542" s="2067"/>
      <c r="P2542" s="2068" t="s">
        <v>352</v>
      </c>
      <c r="Q2542" s="2069" t="s">
        <v>14</v>
      </c>
      <c r="R2542" s="2070" t="s">
        <v>352</v>
      </c>
      <c r="S2542" s="1991" t="s">
        <v>352</v>
      </c>
      <c r="T2542" s="1989">
        <v>28.943801729555823</v>
      </c>
      <c r="U2542" s="1989">
        <v>33.807150184006368</v>
      </c>
      <c r="V2542" s="1989">
        <v>0.86394613815887311</v>
      </c>
      <c r="W2542" s="2071">
        <v>0.85614438283084504</v>
      </c>
      <c r="X2542" s="1987"/>
      <c r="Y2542" s="1988" t="str">
        <f t="shared" si="502"/>
        <v/>
      </c>
      <c r="Z2542" s="1989">
        <f t="shared" si="503"/>
        <v>9.326194317207685E-15</v>
      </c>
      <c r="AA2542" s="1989">
        <f t="shared" si="504"/>
        <v>0.10089111125954967</v>
      </c>
      <c r="AB2542" s="1991">
        <f t="shared" si="505"/>
        <v>9.243821582275347E-14</v>
      </c>
      <c r="AC2542" s="1989"/>
      <c r="AD2542" s="2240"/>
    </row>
    <row r="2543" spans="1:30" x14ac:dyDescent="0.2">
      <c r="A2543" s="2173" t="s">
        <v>27</v>
      </c>
      <c r="B2543" s="2221">
        <f>AVERAGE(W2540:W2546)</f>
        <v>0.90831342454395791</v>
      </c>
      <c r="C2543" s="2060">
        <v>45631</v>
      </c>
      <c r="D2543" s="1989"/>
      <c r="E2543" s="2335"/>
      <c r="F2543" s="2181" t="s">
        <v>343</v>
      </c>
      <c r="G2543" s="2061"/>
      <c r="H2543" s="2062">
        <v>5.3579896953240587</v>
      </c>
      <c r="I2543" s="2063">
        <v>0</v>
      </c>
      <c r="J2543" s="2064"/>
      <c r="K2543" s="2065">
        <v>36.125</v>
      </c>
      <c r="L2543" s="2066"/>
      <c r="M2543" s="2064"/>
      <c r="N2543" s="1919" t="s">
        <v>352</v>
      </c>
      <c r="O2543" s="2067"/>
      <c r="P2543" s="2068">
        <v>205</v>
      </c>
      <c r="Q2543" s="2069" t="s">
        <v>14</v>
      </c>
      <c r="R2543" s="2070">
        <v>224.4</v>
      </c>
      <c r="S2543" s="1991" t="s">
        <v>352</v>
      </c>
      <c r="T2543" s="1989">
        <v>29.969687196762134</v>
      </c>
      <c r="U2543" s="1989">
        <v>33.862337084387171</v>
      </c>
      <c r="V2543" s="1989">
        <v>4.863348454450545</v>
      </c>
      <c r="W2543" s="2071">
        <v>0.8850448544669467</v>
      </c>
      <c r="X2543" s="1987"/>
      <c r="Y2543" s="1988">
        <f t="shared" si="502"/>
        <v>0</v>
      </c>
      <c r="Z2543" s="1989">
        <f t="shared" si="503"/>
        <v>7.9938808433208736E-15</v>
      </c>
      <c r="AA2543" s="1989">
        <f t="shared" si="504"/>
        <v>9.8488941943846095E-2</v>
      </c>
      <c r="AB2543" s="1991">
        <f t="shared" si="505"/>
        <v>8.1165262673637209E-14</v>
      </c>
      <c r="AC2543" s="1989"/>
      <c r="AD2543" s="2240"/>
    </row>
    <row r="2544" spans="1:30" x14ac:dyDescent="0.2">
      <c r="A2544" s="2173" t="s">
        <v>336</v>
      </c>
      <c r="B2544" s="2222" t="str">
        <f>IFERROR(AVERAGE(N2540:N2546),"")</f>
        <v/>
      </c>
      <c r="C2544" s="2060">
        <v>45632</v>
      </c>
      <c r="D2544" s="1989"/>
      <c r="E2544" s="2335"/>
      <c r="F2544" s="2182" t="s">
        <v>343</v>
      </c>
      <c r="G2544" s="2061"/>
      <c r="H2544" s="2062">
        <v>5.3579896953240587</v>
      </c>
      <c r="I2544" s="2063">
        <v>0</v>
      </c>
      <c r="J2544" s="2064"/>
      <c r="K2544" s="2065">
        <v>36.125</v>
      </c>
      <c r="L2544" s="2066"/>
      <c r="M2544" s="2064"/>
      <c r="N2544" s="1919" t="s">
        <v>352</v>
      </c>
      <c r="O2544" s="2067"/>
      <c r="P2544" s="2068">
        <v>205</v>
      </c>
      <c r="Q2544" s="2069" t="s">
        <v>14</v>
      </c>
      <c r="R2544" s="2070">
        <v>224.4</v>
      </c>
      <c r="S2544" s="1991" t="s">
        <v>352</v>
      </c>
      <c r="T2544" s="1989">
        <v>30.849017597224687</v>
      </c>
      <c r="U2544" s="1989">
        <v>33.916210010949385</v>
      </c>
      <c r="V2544" s="1989">
        <v>3.8926498876250371</v>
      </c>
      <c r="W2544" s="2071">
        <v>0.90956559082708544</v>
      </c>
      <c r="X2544" s="1987"/>
      <c r="Y2544" s="1988">
        <f t="shared" si="502"/>
        <v>0</v>
      </c>
      <c r="Z2544" s="1989">
        <f t="shared" si="503"/>
        <v>6.8518978657036059E-15</v>
      </c>
      <c r="AA2544" s="1989">
        <f t="shared" si="504"/>
        <v>9.6143967135659286E-2</v>
      </c>
      <c r="AB2544" s="1991">
        <f t="shared" si="505"/>
        <v>7.1267059908559492E-14</v>
      </c>
      <c r="AC2544" s="1989"/>
      <c r="AD2544" s="2240"/>
    </row>
    <row r="2545" spans="1:30" x14ac:dyDescent="0.2">
      <c r="A2545" s="2173" t="s">
        <v>337</v>
      </c>
      <c r="B2545" s="2221" t="str">
        <f>IFERROR(AVERAGE(S2540:S2546),"")</f>
        <v/>
      </c>
      <c r="C2545" s="2060">
        <v>45633</v>
      </c>
      <c r="D2545" s="1989"/>
      <c r="E2545" s="2335"/>
      <c r="F2545" s="2182"/>
      <c r="G2545" s="2061"/>
      <c r="H2545" s="2062" t="s">
        <v>352</v>
      </c>
      <c r="I2545" s="2063" t="s">
        <v>352</v>
      </c>
      <c r="J2545" s="2064"/>
      <c r="K2545" s="2065" t="s">
        <v>355</v>
      </c>
      <c r="L2545" s="2066"/>
      <c r="M2545" s="2064"/>
      <c r="N2545" s="1919" t="s">
        <v>352</v>
      </c>
      <c r="O2545" s="2067"/>
      <c r="P2545" s="2068" t="s">
        <v>352</v>
      </c>
      <c r="Q2545" s="2069" t="s">
        <v>14</v>
      </c>
      <c r="R2545" s="2070" t="s">
        <v>352</v>
      </c>
      <c r="S2545" s="1991" t="s">
        <v>352</v>
      </c>
      <c r="T2545" s="1989">
        <v>26.442015083335448</v>
      </c>
      <c r="U2545" s="1989">
        <v>33.108681201164877</v>
      </c>
      <c r="V2545" s="1989">
        <v>3.0671924137246975</v>
      </c>
      <c r="W2545" s="2071">
        <v>0.79864295779939209</v>
      </c>
      <c r="X2545" s="1987"/>
      <c r="Y2545" s="1988" t="str">
        <f t="shared" si="502"/>
        <v/>
      </c>
      <c r="Z2545" s="1989">
        <f t="shared" si="503"/>
        <v>5.8730553134602335E-15</v>
      </c>
      <c r="AA2545" s="1989">
        <f t="shared" si="504"/>
        <v>9.3854825061000735E-2</v>
      </c>
      <c r="AB2545" s="1991">
        <f t="shared" si="505"/>
        <v>6.257595504166199E-14</v>
      </c>
      <c r="AC2545" s="1989"/>
      <c r="AD2545" s="2240"/>
    </row>
    <row r="2546" spans="1:30" ht="16" thickBot="1" x14ac:dyDescent="0.25">
      <c r="A2546" s="2177" t="s">
        <v>11</v>
      </c>
      <c r="B2546" s="2178">
        <f>IFERROR(SUM(M2540:M2546),"")</f>
        <v>0</v>
      </c>
      <c r="C2546" s="2160">
        <v>45634</v>
      </c>
      <c r="D2546" s="1734"/>
      <c r="E2546" s="2317"/>
      <c r="F2546" s="2184" t="s">
        <v>283</v>
      </c>
      <c r="G2546" s="2161"/>
      <c r="H2546" s="2162">
        <v>10.715979390648117</v>
      </c>
      <c r="I2546" s="2163">
        <v>0</v>
      </c>
      <c r="J2546" s="1024"/>
      <c r="K2546" s="2164">
        <v>72.25</v>
      </c>
      <c r="L2546" s="1028"/>
      <c r="M2546" s="1024"/>
      <c r="N2546" s="2165" t="s">
        <v>352</v>
      </c>
      <c r="O2546" s="2166"/>
      <c r="P2546" s="2167">
        <v>205</v>
      </c>
      <c r="Q2546" s="2168" t="s">
        <v>14</v>
      </c>
      <c r="R2546" s="2169">
        <v>224.4</v>
      </c>
      <c r="S2546" s="5" t="s">
        <v>352</v>
      </c>
      <c r="T2546" s="1734">
        <v>32.986012928573238</v>
      </c>
      <c r="U2546" s="1734">
        <v>34.040617363041903</v>
      </c>
      <c r="V2546" s="1734">
        <v>6.6666661178294291</v>
      </c>
      <c r="W2546" s="2049">
        <v>0.96901923301738779</v>
      </c>
      <c r="X2546" s="1987"/>
      <c r="Y2546" s="1988">
        <f t="shared" si="502"/>
        <v>0</v>
      </c>
      <c r="Z2546" s="1989">
        <f t="shared" si="503"/>
        <v>5.0340474115373427E-15</v>
      </c>
      <c r="AA2546" s="1989">
        <f t="shared" si="504"/>
        <v>9.162018636907214E-2</v>
      </c>
      <c r="AB2546" s="1991">
        <f t="shared" si="505"/>
        <v>5.4944741012191021E-14</v>
      </c>
      <c r="AC2546" s="1989"/>
      <c r="AD2546" s="2240"/>
    </row>
    <row r="2547" spans="1:30" ht="16" thickBot="1" x14ac:dyDescent="0.25">
      <c r="A2547" s="2500">
        <f>WEEKNUM(C2547,1)</f>
        <v>50</v>
      </c>
      <c r="B2547" s="2501"/>
      <c r="C2547" s="2050">
        <v>45635</v>
      </c>
      <c r="D2547" s="1843"/>
      <c r="E2547" s="2322"/>
      <c r="F2547" s="2180" t="s">
        <v>343</v>
      </c>
      <c r="G2547" s="2052"/>
      <c r="H2547" s="2053">
        <v>5.3579896953240587</v>
      </c>
      <c r="I2547" s="2054">
        <v>0</v>
      </c>
      <c r="J2547" s="2055"/>
      <c r="K2547" s="2056">
        <v>36.125</v>
      </c>
      <c r="L2547" s="2057"/>
      <c r="M2547" s="2055"/>
      <c r="N2547" s="1852" t="s">
        <v>352</v>
      </c>
      <c r="O2547" s="2058"/>
      <c r="P2547" s="1854">
        <v>205</v>
      </c>
      <c r="Q2547" s="1855" t="s">
        <v>14</v>
      </c>
      <c r="R2547" s="2059">
        <v>224.4</v>
      </c>
      <c r="S2547" s="1856" t="s">
        <v>352</v>
      </c>
      <c r="T2547" s="1843">
        <v>33.434439653062775</v>
      </c>
      <c r="U2547" s="1843">
        <v>34.090245521064716</v>
      </c>
      <c r="V2547" s="1843">
        <v>1.0546044344686649</v>
      </c>
      <c r="W2547" s="2042">
        <v>0.98076265342246616</v>
      </c>
      <c r="X2547" s="1987"/>
      <c r="Y2547" s="1988">
        <f t="shared" si="502"/>
        <v>0</v>
      </c>
      <c r="Z2547" s="1989">
        <f t="shared" si="503"/>
        <v>4.3148977813177223E-15</v>
      </c>
      <c r="AA2547" s="1989">
        <f t="shared" si="504"/>
        <v>8.9438753360284715E-2</v>
      </c>
      <c r="AB2547" s="1991">
        <f t="shared" si="505"/>
        <v>4.8244162839972598E-14</v>
      </c>
      <c r="AC2547" s="1989"/>
      <c r="AD2547" s="2240"/>
    </row>
    <row r="2548" spans="1:30" x14ac:dyDescent="0.2">
      <c r="A2548" s="2170" t="s">
        <v>26</v>
      </c>
      <c r="B2548" s="2219">
        <f>SUM(H2547:H2553)</f>
        <v>32.147938171944354</v>
      </c>
      <c r="C2548" s="2060">
        <v>45636</v>
      </c>
      <c r="D2548" s="1989"/>
      <c r="E2548" s="2335"/>
      <c r="F2548" s="2181" t="s">
        <v>343</v>
      </c>
      <c r="G2548" s="2061"/>
      <c r="H2548" s="2062">
        <v>5.3579896953240587</v>
      </c>
      <c r="I2548" s="2063">
        <v>0</v>
      </c>
      <c r="J2548" s="2064"/>
      <c r="K2548" s="2065">
        <v>36.125</v>
      </c>
      <c r="L2548" s="2066"/>
      <c r="M2548" s="2064"/>
      <c r="N2548" s="1919" t="s">
        <v>352</v>
      </c>
      <c r="O2548" s="2067"/>
      <c r="P2548" s="2068">
        <v>205</v>
      </c>
      <c r="Q2548" s="2069" t="s">
        <v>14</v>
      </c>
      <c r="R2548" s="2070">
        <v>224.4</v>
      </c>
      <c r="S2548" s="1991" t="s">
        <v>352</v>
      </c>
      <c r="T2548" s="1989">
        <v>33.818805416910948</v>
      </c>
      <c r="U2548" s="1989">
        <v>34.138692056277463</v>
      </c>
      <c r="V2548" s="1989">
        <v>0.65580586800194141</v>
      </c>
      <c r="W2548" s="2071">
        <v>0.99062979217718172</v>
      </c>
      <c r="X2548" s="1987"/>
      <c r="Y2548" s="1988">
        <f t="shared" si="502"/>
        <v>0</v>
      </c>
      <c r="Z2548" s="1989">
        <f t="shared" si="503"/>
        <v>3.6984838125580473E-15</v>
      </c>
      <c r="AA2548" s="1989">
        <f t="shared" si="504"/>
        <v>8.7309259232658892E-2</v>
      </c>
      <c r="AB2548" s="1991">
        <f t="shared" si="505"/>
        <v>4.2360728347293007E-14</v>
      </c>
      <c r="AC2548" s="1989"/>
      <c r="AD2548" s="2240"/>
    </row>
    <row r="2549" spans="1:30" x14ac:dyDescent="0.2">
      <c r="A2549" s="2173" t="s">
        <v>9</v>
      </c>
      <c r="B2549" s="2220">
        <f>SUM(K2547:K2553)</f>
        <v>216.75</v>
      </c>
      <c r="C2549" s="2060">
        <v>45637</v>
      </c>
      <c r="D2549" s="1989"/>
      <c r="E2549" s="2335"/>
      <c r="F2549" s="2181"/>
      <c r="G2549" s="2061"/>
      <c r="H2549" s="2062" t="s">
        <v>352</v>
      </c>
      <c r="I2549" s="2063" t="s">
        <v>352</v>
      </c>
      <c r="J2549" s="2064"/>
      <c r="K2549" s="2065" t="s">
        <v>355</v>
      </c>
      <c r="L2549" s="2066"/>
      <c r="M2549" s="2064"/>
      <c r="N2549" s="1919" t="s">
        <v>352</v>
      </c>
      <c r="O2549" s="2067"/>
      <c r="P2549" s="2068" t="s">
        <v>352</v>
      </c>
      <c r="Q2549" s="2069" t="s">
        <v>14</v>
      </c>
      <c r="R2549" s="2070" t="s">
        <v>352</v>
      </c>
      <c r="S2549" s="1991" t="s">
        <v>352</v>
      </c>
      <c r="T2549" s="1989">
        <v>28.987547500209384</v>
      </c>
      <c r="U2549" s="1989">
        <v>33.325866054937521</v>
      </c>
      <c r="V2549" s="1989">
        <v>0.31988663936651562</v>
      </c>
      <c r="W2549" s="2071">
        <v>0.86982128093606204</v>
      </c>
      <c r="X2549" s="1987"/>
      <c r="Y2549" s="1988" t="str">
        <f t="shared" si="502"/>
        <v/>
      </c>
      <c r="Z2549" s="1989">
        <f t="shared" si="503"/>
        <v>3.170128982192612E-15</v>
      </c>
      <c r="AA2549" s="1989">
        <f t="shared" si="504"/>
        <v>8.5230467346167016E-2</v>
      </c>
      <c r="AB2549" s="1991">
        <f t="shared" si="505"/>
        <v>3.719478586591581E-14</v>
      </c>
      <c r="AC2549" s="1989"/>
      <c r="AD2549" s="2240"/>
    </row>
    <row r="2550" spans="1:30" x14ac:dyDescent="0.2">
      <c r="A2550" s="2173" t="s">
        <v>27</v>
      </c>
      <c r="B2550" s="2221">
        <f>AVERAGE(W2547:W2553)</f>
        <v>0.92222686017991429</v>
      </c>
      <c r="C2550" s="2060">
        <v>45638</v>
      </c>
      <c r="D2550" s="1989"/>
      <c r="E2550" s="2335"/>
      <c r="F2550" s="2181" t="s">
        <v>343</v>
      </c>
      <c r="G2550" s="2061"/>
      <c r="H2550" s="2062">
        <v>5.3579896953240587</v>
      </c>
      <c r="I2550" s="2063">
        <v>0</v>
      </c>
      <c r="J2550" s="2064"/>
      <c r="K2550" s="2065">
        <v>36.125</v>
      </c>
      <c r="L2550" s="2066"/>
      <c r="M2550" s="2064"/>
      <c r="N2550" s="1919" t="s">
        <v>352</v>
      </c>
      <c r="O2550" s="2067"/>
      <c r="P2550" s="2068">
        <v>205</v>
      </c>
      <c r="Q2550" s="2069" t="s">
        <v>14</v>
      </c>
      <c r="R2550" s="2070">
        <v>224.4</v>
      </c>
      <c r="S2550" s="1991" t="s">
        <v>352</v>
      </c>
      <c r="T2550" s="1989">
        <v>30.007183571608042</v>
      </c>
      <c r="U2550" s="1989">
        <v>33.392512101248535</v>
      </c>
      <c r="V2550" s="1989">
        <v>4.3383185547281364</v>
      </c>
      <c r="W2550" s="2071">
        <v>0.8986201301843979</v>
      </c>
      <c r="X2550" s="1987"/>
      <c r="Y2550" s="1988">
        <f t="shared" si="502"/>
        <v>0</v>
      </c>
      <c r="Z2550" s="1989">
        <f t="shared" si="503"/>
        <v>2.7172534133079532E-15</v>
      </c>
      <c r="AA2550" s="1989">
        <f t="shared" si="504"/>
        <v>8.3201170504591609E-2</v>
      </c>
      <c r="AB2550" s="1991">
        <f t="shared" si="505"/>
        <v>3.265883637007242E-14</v>
      </c>
      <c r="AC2550" s="1989"/>
      <c r="AD2550" s="2240"/>
    </row>
    <row r="2551" spans="1:30" x14ac:dyDescent="0.2">
      <c r="A2551" s="2173" t="s">
        <v>336</v>
      </c>
      <c r="B2551" s="2222" t="str">
        <f>IFERROR(AVERAGE(N2547:N2553),"")</f>
        <v/>
      </c>
      <c r="C2551" s="2060">
        <v>45639</v>
      </c>
      <c r="D2551" s="1989"/>
      <c r="E2551" s="2335"/>
      <c r="F2551" s="2182" t="s">
        <v>343</v>
      </c>
      <c r="G2551" s="2061"/>
      <c r="H2551" s="2062">
        <v>5.3579896953240587</v>
      </c>
      <c r="I2551" s="2063">
        <v>0</v>
      </c>
      <c r="J2551" s="2064"/>
      <c r="K2551" s="2065">
        <v>36.125</v>
      </c>
      <c r="L2551" s="2066"/>
      <c r="M2551" s="2064"/>
      <c r="N2551" s="1919" t="s">
        <v>352</v>
      </c>
      <c r="O2551" s="2067"/>
      <c r="P2551" s="2068">
        <v>205</v>
      </c>
      <c r="Q2551" s="2069" t="s">
        <v>14</v>
      </c>
      <c r="R2551" s="2070">
        <v>224.4</v>
      </c>
      <c r="S2551" s="1991" t="s">
        <v>352</v>
      </c>
      <c r="T2551" s="1989">
        <v>30.881157347092607</v>
      </c>
      <c r="U2551" s="1989">
        <v>33.457571336933093</v>
      </c>
      <c r="V2551" s="1989">
        <v>3.3853285296404927</v>
      </c>
      <c r="W2551" s="2071">
        <v>0.92299459025597486</v>
      </c>
      <c r="X2551" s="1987"/>
      <c r="Y2551" s="1988">
        <f t="shared" si="502"/>
        <v>0</v>
      </c>
      <c r="Z2551" s="1989">
        <f t="shared" si="503"/>
        <v>2.3290743542639598E-15</v>
      </c>
      <c r="AA2551" s="1989">
        <f t="shared" si="504"/>
        <v>8.122019025448228E-2</v>
      </c>
      <c r="AB2551" s="1991">
        <f t="shared" si="505"/>
        <v>2.867605144689286E-14</v>
      </c>
      <c r="AC2551" s="1989"/>
      <c r="AD2551" s="2240"/>
    </row>
    <row r="2552" spans="1:30" x14ac:dyDescent="0.2">
      <c r="A2552" s="2173" t="s">
        <v>337</v>
      </c>
      <c r="B2552" s="2221" t="str">
        <f>IFERROR(AVERAGE(S2547:S2553),"")</f>
        <v/>
      </c>
      <c r="C2552" s="2060">
        <v>45640</v>
      </c>
      <c r="D2552" s="1989"/>
      <c r="E2552" s="2335"/>
      <c r="F2552" s="2182"/>
      <c r="G2552" s="2061"/>
      <c r="H2552" s="2062" t="s">
        <v>352</v>
      </c>
      <c r="I2552" s="2063" t="s">
        <v>352</v>
      </c>
      <c r="J2552" s="2064"/>
      <c r="K2552" s="2065" t="s">
        <v>355</v>
      </c>
      <c r="L2552" s="2066"/>
      <c r="M2552" s="2064"/>
      <c r="N2552" s="1919" t="s">
        <v>352</v>
      </c>
      <c r="O2552" s="2067"/>
      <c r="P2552" s="2068" t="s">
        <v>352</v>
      </c>
      <c r="Q2552" s="2069" t="s">
        <v>14</v>
      </c>
      <c r="R2552" s="2070" t="s">
        <v>352</v>
      </c>
      <c r="S2552" s="1991" t="s">
        <v>352</v>
      </c>
      <c r="T2552" s="1989">
        <v>26.469563440365093</v>
      </c>
      <c r="U2552" s="1989">
        <v>32.660962495577543</v>
      </c>
      <c r="V2552" s="1989">
        <v>2.5764139898404856</v>
      </c>
      <c r="W2552" s="2071">
        <v>0.81043427437109983</v>
      </c>
      <c r="X2552" s="1987"/>
      <c r="Y2552" s="1988" t="str">
        <f t="shared" si="502"/>
        <v/>
      </c>
      <c r="Z2552" s="1989">
        <f t="shared" si="503"/>
        <v>1.9963494465119654E-15</v>
      </c>
      <c r="AA2552" s="1989">
        <f t="shared" si="504"/>
        <v>7.9286376200804129E-2</v>
      </c>
      <c r="AB2552" s="1991">
        <f t="shared" si="505"/>
        <v>2.5178972002149824E-14</v>
      </c>
      <c r="AC2552" s="1989"/>
      <c r="AD2552" s="2240"/>
    </row>
    <row r="2553" spans="1:30" ht="16" thickBot="1" x14ac:dyDescent="0.25">
      <c r="A2553" s="2177" t="s">
        <v>11</v>
      </c>
      <c r="B2553" s="2178">
        <f>IFERROR(SUM(M2547:M2553),"")</f>
        <v>0</v>
      </c>
      <c r="C2553" s="2160">
        <v>45641</v>
      </c>
      <c r="D2553" s="1734"/>
      <c r="E2553" s="2317"/>
      <c r="F2553" s="2184" t="s">
        <v>283</v>
      </c>
      <c r="G2553" s="2161"/>
      <c r="H2553" s="2162">
        <v>10.715979390648117</v>
      </c>
      <c r="I2553" s="2163">
        <v>0</v>
      </c>
      <c r="J2553" s="1024"/>
      <c r="K2553" s="2164">
        <v>72.25</v>
      </c>
      <c r="L2553" s="1028"/>
      <c r="M2553" s="1024"/>
      <c r="N2553" s="2165" t="s">
        <v>352</v>
      </c>
      <c r="O2553" s="2166"/>
      <c r="P2553" s="2167">
        <v>205</v>
      </c>
      <c r="Q2553" s="2168" t="s">
        <v>14</v>
      </c>
      <c r="R2553" s="2169">
        <v>224.4</v>
      </c>
      <c r="S2553" s="5" t="s">
        <v>352</v>
      </c>
      <c r="T2553" s="1734">
        <v>33.009625806027223</v>
      </c>
      <c r="U2553" s="1734">
        <v>33.60355862663522</v>
      </c>
      <c r="V2553" s="1734">
        <v>6.1913990552124503</v>
      </c>
      <c r="W2553" s="2049">
        <v>0.9823252999122174</v>
      </c>
      <c r="X2553" s="1987"/>
      <c r="Y2553" s="1988">
        <f t="shared" si="502"/>
        <v>0</v>
      </c>
      <c r="Z2553" s="1989">
        <f t="shared" si="503"/>
        <v>1.7111566684388275E-15</v>
      </c>
      <c r="AA2553" s="1989">
        <f t="shared" si="504"/>
        <v>7.7398605338880225E-2</v>
      </c>
      <c r="AB2553" s="1991">
        <f t="shared" si="505"/>
        <v>2.2108365660424238E-14</v>
      </c>
      <c r="AC2553" s="1989"/>
      <c r="AD2553" s="2240"/>
    </row>
    <row r="2554" spans="1:30" ht="16" thickBot="1" x14ac:dyDescent="0.25">
      <c r="A2554" s="2500">
        <f>WEEKNUM(C2554,1)</f>
        <v>51</v>
      </c>
      <c r="B2554" s="2501"/>
      <c r="C2554" s="2050">
        <v>45642</v>
      </c>
      <c r="D2554" s="1843"/>
      <c r="E2554" s="2322"/>
      <c r="F2554" s="2180" t="s">
        <v>343</v>
      </c>
      <c r="G2554" s="2052"/>
      <c r="H2554" s="2053">
        <v>5.3579896953240587</v>
      </c>
      <c r="I2554" s="2054">
        <v>0</v>
      </c>
      <c r="J2554" s="2055"/>
      <c r="K2554" s="2056">
        <v>36.125</v>
      </c>
      <c r="L2554" s="2057"/>
      <c r="M2554" s="2055"/>
      <c r="N2554" s="1852" t="s">
        <v>352</v>
      </c>
      <c r="O2554" s="2058"/>
      <c r="P2554" s="1854">
        <v>205</v>
      </c>
      <c r="Q2554" s="1855" t="s">
        <v>14</v>
      </c>
      <c r="R2554" s="2059">
        <v>224.4</v>
      </c>
      <c r="S2554" s="1856" t="s">
        <v>352</v>
      </c>
      <c r="T2554" s="1843">
        <v>33.45467926230905</v>
      </c>
      <c r="U2554" s="1843">
        <v>33.66359294504867</v>
      </c>
      <c r="V2554" s="1843">
        <v>0.59393282060799635</v>
      </c>
      <c r="W2554" s="2042">
        <v>0.99379407649442997</v>
      </c>
      <c r="X2554" s="1987"/>
      <c r="Y2554" s="1988">
        <f t="shared" si="502"/>
        <v>0</v>
      </c>
      <c r="Z2554" s="1989">
        <f t="shared" si="503"/>
        <v>1.4667057158047092E-15</v>
      </c>
      <c r="AA2554" s="1989">
        <f t="shared" si="504"/>
        <v>7.5555781402240216E-2</v>
      </c>
      <c r="AB2554" s="1991">
        <f t="shared" si="505"/>
        <v>1.9412223506713963E-14</v>
      </c>
      <c r="AC2554" s="1989"/>
      <c r="AD2554" s="2240"/>
    </row>
    <row r="2555" spans="1:30" x14ac:dyDescent="0.2">
      <c r="A2555" s="2170" t="s">
        <v>26</v>
      </c>
      <c r="B2555" s="2219">
        <f>SUM(H2554:H2560)</f>
        <v>32.147938171944354</v>
      </c>
      <c r="C2555" s="2060">
        <v>45643</v>
      </c>
      <c r="D2555" s="1989"/>
      <c r="E2555" s="2335"/>
      <c r="F2555" s="2181" t="s">
        <v>343</v>
      </c>
      <c r="G2555" s="2061"/>
      <c r="H2555" s="2062">
        <v>5.3579896953240587</v>
      </c>
      <c r="I2555" s="2063">
        <v>0</v>
      </c>
      <c r="J2555" s="2064"/>
      <c r="K2555" s="2065">
        <v>36.125</v>
      </c>
      <c r="L2555" s="2066"/>
      <c r="M2555" s="2064"/>
      <c r="N2555" s="1919" t="s">
        <v>352</v>
      </c>
      <c r="O2555" s="2067"/>
      <c r="P2555" s="2068">
        <v>205</v>
      </c>
      <c r="Q2555" s="2069" t="s">
        <v>14</v>
      </c>
      <c r="R2555" s="2070">
        <v>224.4</v>
      </c>
      <c r="S2555" s="1991" t="s">
        <v>352</v>
      </c>
      <c r="T2555" s="1989">
        <v>33.836153653407756</v>
      </c>
      <c r="U2555" s="1989">
        <v>33.722197874928462</v>
      </c>
      <c r="V2555" s="1989">
        <v>0.2089136827396203</v>
      </c>
      <c r="W2555" s="2071">
        <v>1.0033792512250221</v>
      </c>
      <c r="X2555" s="1987"/>
      <c r="Y2555" s="1988">
        <f t="shared" si="502"/>
        <v>0</v>
      </c>
      <c r="Z2555" s="1989">
        <f t="shared" si="503"/>
        <v>1.2571763278326079E-15</v>
      </c>
      <c r="AA2555" s="1989">
        <f t="shared" si="504"/>
        <v>7.3756834225996395E-2</v>
      </c>
      <c r="AB2555" s="1991">
        <f t="shared" si="505"/>
        <v>1.7044879176626895E-14</v>
      </c>
      <c r="AC2555" s="1989"/>
      <c r="AD2555" s="2240"/>
    </row>
    <row r="2556" spans="1:30" x14ac:dyDescent="0.2">
      <c r="A2556" s="2173" t="s">
        <v>9</v>
      </c>
      <c r="B2556" s="2220">
        <f>SUM(K2554:K2560)</f>
        <v>216.75</v>
      </c>
      <c r="C2556" s="2060">
        <v>45644</v>
      </c>
      <c r="D2556" s="1989"/>
      <c r="E2556" s="2335"/>
      <c r="F2556" s="2181"/>
      <c r="G2556" s="2061"/>
      <c r="H2556" s="2062" t="s">
        <v>352</v>
      </c>
      <c r="I2556" s="2063" t="s">
        <v>352</v>
      </c>
      <c r="J2556" s="2064"/>
      <c r="K2556" s="2065" t="s">
        <v>355</v>
      </c>
      <c r="L2556" s="2066"/>
      <c r="M2556" s="2064"/>
      <c r="N2556" s="1919" t="s">
        <v>352</v>
      </c>
      <c r="O2556" s="2067"/>
      <c r="P2556" s="2068" t="s">
        <v>352</v>
      </c>
      <c r="Q2556" s="2069" t="s">
        <v>14</v>
      </c>
      <c r="R2556" s="2070" t="s">
        <v>352</v>
      </c>
      <c r="S2556" s="1991" t="s">
        <v>352</v>
      </c>
      <c r="T2556" s="1989">
        <v>29.002417417206647</v>
      </c>
      <c r="U2556" s="1989">
        <v>32.919288401715882</v>
      </c>
      <c r="V2556" s="1989">
        <v>-0.11395577847929417</v>
      </c>
      <c r="W2556" s="2071">
        <v>0.88101592790489747</v>
      </c>
      <c r="X2556" s="1987"/>
      <c r="Y2556" s="1988" t="str">
        <f t="shared" si="502"/>
        <v/>
      </c>
      <c r="Z2556" s="1989">
        <f t="shared" si="503"/>
        <v>1.0775797095708067E-15</v>
      </c>
      <c r="AA2556" s="1989">
        <f t="shared" si="504"/>
        <v>7.2000719125377435E-2</v>
      </c>
      <c r="AB2556" s="1991">
        <f t="shared" si="505"/>
        <v>1.4966235374599226E-14</v>
      </c>
      <c r="AC2556" s="1989"/>
      <c r="AD2556" s="2240"/>
    </row>
    <row r="2557" spans="1:30" x14ac:dyDescent="0.2">
      <c r="A2557" s="2173" t="s">
        <v>27</v>
      </c>
      <c r="B2557" s="2221">
        <f>AVERAGE(W2554:W2560)</f>
        <v>0.93369185061498505</v>
      </c>
      <c r="C2557" s="2060">
        <v>45645</v>
      </c>
      <c r="D2557" s="1989"/>
      <c r="E2557" s="2335"/>
      <c r="F2557" s="2181" t="s">
        <v>343</v>
      </c>
      <c r="G2557" s="2061"/>
      <c r="H2557" s="2062">
        <v>5.3579896953240587</v>
      </c>
      <c r="I2557" s="2063">
        <v>0</v>
      </c>
      <c r="J2557" s="2064"/>
      <c r="K2557" s="2065">
        <v>36.125</v>
      </c>
      <c r="L2557" s="2066"/>
      <c r="M2557" s="2064"/>
      <c r="N2557" s="1919" t="s">
        <v>352</v>
      </c>
      <c r="O2557" s="2067"/>
      <c r="P2557" s="2068">
        <v>205</v>
      </c>
      <c r="Q2557" s="2069" t="s">
        <v>14</v>
      </c>
      <c r="R2557" s="2070">
        <v>224.4</v>
      </c>
      <c r="S2557" s="1991" t="s">
        <v>352</v>
      </c>
      <c r="T2557" s="1989">
        <v>30.019929214748554</v>
      </c>
      <c r="U2557" s="1989">
        <v>32.995614868341697</v>
      </c>
      <c r="V2557" s="1989">
        <v>3.9168709845092344</v>
      </c>
      <c r="W2557" s="2071">
        <v>0.90981572352972806</v>
      </c>
      <c r="X2557" s="1987"/>
      <c r="Y2557" s="1988">
        <f t="shared" si="502"/>
        <v>0</v>
      </c>
      <c r="Z2557" s="1989">
        <f t="shared" si="503"/>
        <v>9.2363975106069153E-16</v>
      </c>
      <c r="AA2557" s="1989">
        <f t="shared" si="504"/>
        <v>7.028641628905892E-2</v>
      </c>
      <c r="AB2557" s="1991">
        <f t="shared" si="505"/>
        <v>1.3141084719160297E-14</v>
      </c>
      <c r="AC2557" s="1989"/>
      <c r="AD2557" s="2240"/>
    </row>
    <row r="2558" spans="1:30" x14ac:dyDescent="0.2">
      <c r="A2558" s="2173" t="s">
        <v>336</v>
      </c>
      <c r="B2558" s="2222" t="str">
        <f>IFERROR(AVERAGE(N2554:N2560),"")</f>
        <v/>
      </c>
      <c r="C2558" s="2060">
        <v>45646</v>
      </c>
      <c r="D2558" s="1989"/>
      <c r="E2558" s="2335"/>
      <c r="F2558" s="2182" t="s">
        <v>343</v>
      </c>
      <c r="G2558" s="2061"/>
      <c r="H2558" s="2062">
        <v>5.3579896953240587</v>
      </c>
      <c r="I2558" s="2063">
        <v>0</v>
      </c>
      <c r="J2558" s="2064"/>
      <c r="K2558" s="2065">
        <v>36.125</v>
      </c>
      <c r="L2558" s="2066"/>
      <c r="M2558" s="2064"/>
      <c r="N2558" s="1919" t="s">
        <v>352</v>
      </c>
      <c r="O2558" s="2067"/>
      <c r="P2558" s="2068">
        <v>205</v>
      </c>
      <c r="Q2558" s="2069" t="s">
        <v>14</v>
      </c>
      <c r="R2558" s="2070">
        <v>224.4</v>
      </c>
      <c r="S2558" s="1991" t="s">
        <v>352</v>
      </c>
      <c r="T2558" s="1989">
        <v>30.89208218407019</v>
      </c>
      <c r="U2558" s="1989">
        <v>33.070124038143085</v>
      </c>
      <c r="V2558" s="1989">
        <v>2.9756856535931426</v>
      </c>
      <c r="W2558" s="2071">
        <v>0.93413868506931697</v>
      </c>
      <c r="X2558" s="1987"/>
      <c r="Y2558" s="1988">
        <f t="shared" si="502"/>
        <v>0</v>
      </c>
      <c r="Z2558" s="1989">
        <f t="shared" si="503"/>
        <v>7.9169121519487845E-16</v>
      </c>
      <c r="AA2558" s="1989">
        <f t="shared" si="504"/>
        <v>6.8612930186938467E-2</v>
      </c>
      <c r="AB2558" s="1991">
        <f t="shared" si="505"/>
        <v>1.1538513411945626E-14</v>
      </c>
      <c r="AC2558" s="1989"/>
      <c r="AD2558" s="2240"/>
    </row>
    <row r="2559" spans="1:30" x14ac:dyDescent="0.2">
      <c r="A2559" s="2173" t="s">
        <v>337</v>
      </c>
      <c r="B2559" s="2221" t="str">
        <f>IFERROR(AVERAGE(S2554:S2560),"")</f>
        <v/>
      </c>
      <c r="C2559" s="2060">
        <v>45647</v>
      </c>
      <c r="D2559" s="1989"/>
      <c r="E2559" s="2335"/>
      <c r="F2559" s="2182"/>
      <c r="G2559" s="2061"/>
      <c r="H2559" s="2062" t="s">
        <v>352</v>
      </c>
      <c r="I2559" s="2063" t="s">
        <v>352</v>
      </c>
      <c r="J2559" s="2064"/>
      <c r="K2559" s="2065" t="s">
        <v>355</v>
      </c>
      <c r="L2559" s="2066"/>
      <c r="M2559" s="2064"/>
      <c r="N2559" s="1919" t="s">
        <v>352</v>
      </c>
      <c r="O2559" s="2067"/>
      <c r="P2559" s="2068" t="s">
        <v>352</v>
      </c>
      <c r="Q2559" s="2069" t="s">
        <v>14</v>
      </c>
      <c r="R2559" s="2070" t="s">
        <v>352</v>
      </c>
      <c r="S2559" s="1991" t="s">
        <v>352</v>
      </c>
      <c r="T2559" s="1989">
        <v>26.478927586345876</v>
      </c>
      <c r="U2559" s="1989">
        <v>32.282740132473009</v>
      </c>
      <c r="V2559" s="1989">
        <v>2.1780418540728945</v>
      </c>
      <c r="W2559" s="2071">
        <v>0.82021933323159535</v>
      </c>
      <c r="X2559" s="1987"/>
      <c r="Y2559" s="1988" t="str">
        <f t="shared" si="502"/>
        <v/>
      </c>
      <c r="Z2559" s="1989">
        <f t="shared" si="503"/>
        <v>6.7859247016703873E-16</v>
      </c>
      <c r="AA2559" s="1989">
        <f t="shared" si="504"/>
        <v>6.697928899201136E-2</v>
      </c>
      <c r="AB2559" s="1991">
        <f t="shared" si="505"/>
        <v>1.013137763000104E-14</v>
      </c>
      <c r="AC2559" s="1989"/>
      <c r="AD2559" s="2240"/>
    </row>
    <row r="2560" spans="1:30" ht="16" thickBot="1" x14ac:dyDescent="0.25">
      <c r="A2560" s="2177" t="s">
        <v>11</v>
      </c>
      <c r="B2560" s="2178">
        <f>IFERROR(SUM(M2554:M2560),"")</f>
        <v>0</v>
      </c>
      <c r="C2560" s="2160">
        <v>45648</v>
      </c>
      <c r="D2560" s="1734"/>
      <c r="E2560" s="2317"/>
      <c r="F2560" s="2184" t="s">
        <v>283</v>
      </c>
      <c r="G2560" s="2161"/>
      <c r="H2560" s="2162">
        <v>10.715979390648117</v>
      </c>
      <c r="I2560" s="2163">
        <v>0</v>
      </c>
      <c r="J2560" s="1024"/>
      <c r="K2560" s="2164">
        <v>72.25</v>
      </c>
      <c r="L2560" s="1028"/>
      <c r="M2560" s="1024"/>
      <c r="N2560" s="2165" t="s">
        <v>352</v>
      </c>
      <c r="O2560" s="2166"/>
      <c r="P2560" s="2167">
        <v>205</v>
      </c>
      <c r="Q2560" s="2168" t="s">
        <v>14</v>
      </c>
      <c r="R2560" s="2169">
        <v>224.4</v>
      </c>
      <c r="S2560" s="5" t="s">
        <v>352</v>
      </c>
      <c r="T2560" s="1734">
        <v>33.017652216867894</v>
      </c>
      <c r="U2560" s="1734">
        <v>33.234341557890318</v>
      </c>
      <c r="V2560" s="1734">
        <v>5.8038125461271335</v>
      </c>
      <c r="W2560" s="2049">
        <v>0.99347995684990553</v>
      </c>
      <c r="X2560" s="1987"/>
      <c r="Y2560" s="1988">
        <f t="shared" si="502"/>
        <v>0</v>
      </c>
      <c r="Z2560" s="1989">
        <f t="shared" si="503"/>
        <v>5.8165068871460467E-16</v>
      </c>
      <c r="AA2560" s="1989">
        <f t="shared" si="504"/>
        <v>6.5384544016011084E-2</v>
      </c>
      <c r="AB2560" s="1991">
        <f t="shared" si="505"/>
        <v>8.8958437726838412E-15</v>
      </c>
      <c r="AC2560" s="1989"/>
      <c r="AD2560" s="2240"/>
    </row>
    <row r="2561" spans="1:30" ht="16" thickBot="1" x14ac:dyDescent="0.25">
      <c r="A2561" s="2500">
        <f>WEEKNUM(C2561,1)</f>
        <v>52</v>
      </c>
      <c r="B2561" s="2501"/>
      <c r="C2561" s="2050">
        <v>45649</v>
      </c>
      <c r="D2561" s="1843"/>
      <c r="E2561" s="2322"/>
      <c r="F2561" s="2180" t="s">
        <v>343</v>
      </c>
      <c r="G2561" s="2052"/>
      <c r="H2561" s="2053">
        <v>5.3579896953240587</v>
      </c>
      <c r="I2561" s="2054">
        <v>0</v>
      </c>
      <c r="J2561" s="2055"/>
      <c r="K2561" s="2056">
        <v>36.125</v>
      </c>
      <c r="L2561" s="2057"/>
      <c r="M2561" s="2055"/>
      <c r="N2561" s="1852" t="s">
        <v>352</v>
      </c>
      <c r="O2561" s="2058"/>
      <c r="P2561" s="1854">
        <v>205</v>
      </c>
      <c r="Q2561" s="1855" t="s">
        <v>14</v>
      </c>
      <c r="R2561" s="2059">
        <v>224.4</v>
      </c>
      <c r="S2561" s="1856" t="s">
        <v>352</v>
      </c>
      <c r="T2561" s="1843">
        <v>33.461559043029624</v>
      </c>
      <c r="U2561" s="1843">
        <v>33.303166758892928</v>
      </c>
      <c r="V2561" s="1843">
        <v>0.21668934102242332</v>
      </c>
      <c r="W2561" s="2042">
        <v>1.0047560727567868</v>
      </c>
      <c r="X2561" s="1987"/>
      <c r="Y2561" s="1988">
        <f t="shared" si="502"/>
        <v>0</v>
      </c>
      <c r="Z2561" s="1989">
        <f t="shared" si="503"/>
        <v>4.9855773318394682E-16</v>
      </c>
      <c r="AA2561" s="1989">
        <f t="shared" si="504"/>
        <v>6.3827769158487008E-2</v>
      </c>
      <c r="AB2561" s="1991">
        <f t="shared" si="505"/>
        <v>7.8109847760150799E-15</v>
      </c>
      <c r="AC2561" s="1989"/>
      <c r="AD2561" s="2240"/>
    </row>
    <row r="2562" spans="1:30" x14ac:dyDescent="0.2">
      <c r="A2562" s="2170" t="s">
        <v>26</v>
      </c>
      <c r="B2562" s="2219">
        <f>SUM(H2561:H2567)</f>
        <v>32.147938171944354</v>
      </c>
      <c r="C2562" s="2060">
        <v>45650</v>
      </c>
      <c r="D2562" s="1989"/>
      <c r="E2562" s="2335"/>
      <c r="F2562" s="2181" t="s">
        <v>343</v>
      </c>
      <c r="G2562" s="2061"/>
      <c r="H2562" s="2062">
        <v>5.3579896953240587</v>
      </c>
      <c r="I2562" s="2063">
        <v>0</v>
      </c>
      <c r="J2562" s="2064"/>
      <c r="K2562" s="2065">
        <v>36.125</v>
      </c>
      <c r="L2562" s="2066"/>
      <c r="M2562" s="2064"/>
      <c r="N2562" s="1919" t="s">
        <v>352</v>
      </c>
      <c r="O2562" s="2067"/>
      <c r="P2562" s="2068">
        <v>205</v>
      </c>
      <c r="Q2562" s="2069" t="s">
        <v>14</v>
      </c>
      <c r="R2562" s="2070">
        <v>224.4</v>
      </c>
      <c r="S2562" s="1991" t="s">
        <v>352</v>
      </c>
      <c r="T2562" s="1989">
        <v>33.842050608311105</v>
      </c>
      <c r="U2562" s="1989">
        <v>33.370353264633572</v>
      </c>
      <c r="V2562" s="1989">
        <v>-0.15839228413669559</v>
      </c>
      <c r="W2562" s="2071">
        <v>1.0141352217621695</v>
      </c>
      <c r="X2562" s="1987"/>
      <c r="Y2562" s="1988">
        <f t="shared" si="502"/>
        <v>0</v>
      </c>
      <c r="Z2562" s="1989">
        <f t="shared" si="503"/>
        <v>4.273351998719544E-16</v>
      </c>
      <c r="AA2562" s="1989">
        <f t="shared" si="504"/>
        <v>6.2308060368999219E-2</v>
      </c>
      <c r="AB2562" s="1991">
        <f t="shared" si="505"/>
        <v>6.8584256569888498E-15</v>
      </c>
      <c r="AC2562" s="1989"/>
      <c r="AD2562" s="2240"/>
    </row>
    <row r="2563" spans="1:30" x14ac:dyDescent="0.2">
      <c r="A2563" s="2173" t="s">
        <v>9</v>
      </c>
      <c r="B2563" s="2220">
        <f>SUM(K2561:K2567)</f>
        <v>216.75</v>
      </c>
      <c r="C2563" s="2060">
        <v>45651</v>
      </c>
      <c r="D2563" s="1989"/>
      <c r="E2563" s="2335"/>
      <c r="F2563" s="2181"/>
      <c r="G2563" s="2061"/>
      <c r="H2563" s="2062" t="s">
        <v>352</v>
      </c>
      <c r="I2563" s="2063" t="s">
        <v>352</v>
      </c>
      <c r="J2563" s="2064"/>
      <c r="K2563" s="2065" t="s">
        <v>355</v>
      </c>
      <c r="L2563" s="2066"/>
      <c r="M2563" s="2064"/>
      <c r="N2563" s="1919" t="s">
        <v>352</v>
      </c>
      <c r="O2563" s="2067"/>
      <c r="P2563" s="2068" t="s">
        <v>352</v>
      </c>
      <c r="Q2563" s="2069" t="s">
        <v>14</v>
      </c>
      <c r="R2563" s="2070" t="s">
        <v>352</v>
      </c>
      <c r="S2563" s="1991" t="s">
        <v>352</v>
      </c>
      <c r="T2563" s="1989">
        <v>29.007471949980946</v>
      </c>
      <c r="U2563" s="1989">
        <v>32.575821044047061</v>
      </c>
      <c r="V2563" s="1989">
        <v>-0.47169734367753335</v>
      </c>
      <c r="W2563" s="2071">
        <v>0.89046019471800242</v>
      </c>
      <c r="X2563" s="1987"/>
      <c r="Y2563" s="1988" t="str">
        <f t="shared" si="502"/>
        <v/>
      </c>
      <c r="Z2563" s="1989">
        <f t="shared" si="503"/>
        <v>3.662873141759609E-16</v>
      </c>
      <c r="AA2563" s="1989">
        <f t="shared" si="504"/>
        <v>6.0824535122118287E-2</v>
      </c>
      <c r="AB2563" s="1991">
        <f t="shared" si="505"/>
        <v>6.0220322841853316E-15</v>
      </c>
      <c r="AC2563" s="1989"/>
      <c r="AD2563" s="2240"/>
    </row>
    <row r="2564" spans="1:30" x14ac:dyDescent="0.2">
      <c r="A2564" s="2173" t="s">
        <v>27</v>
      </c>
      <c r="B2564" s="2221">
        <f>AVERAGE(W2561:W2567)</f>
        <v>0.94338901359315697</v>
      </c>
      <c r="C2564" s="2060">
        <v>45652</v>
      </c>
      <c r="D2564" s="1989"/>
      <c r="E2564" s="2335"/>
      <c r="F2564" s="2181" t="s">
        <v>343</v>
      </c>
      <c r="G2564" s="2061"/>
      <c r="H2564" s="2062">
        <v>5.3579896953240587</v>
      </c>
      <c r="I2564" s="2063">
        <v>0</v>
      </c>
      <c r="J2564" s="2064"/>
      <c r="K2564" s="2065">
        <v>36.125</v>
      </c>
      <c r="L2564" s="2066"/>
      <c r="M2564" s="2064"/>
      <c r="N2564" s="1919" t="s">
        <v>352</v>
      </c>
      <c r="O2564" s="2067"/>
      <c r="P2564" s="2068">
        <v>205</v>
      </c>
      <c r="Q2564" s="2069" t="s">
        <v>14</v>
      </c>
      <c r="R2564" s="2070">
        <v>224.4</v>
      </c>
      <c r="S2564" s="1991" t="s">
        <v>352</v>
      </c>
      <c r="T2564" s="1989">
        <v>30.024261671412241</v>
      </c>
      <c r="U2564" s="1989">
        <v>32.660325304903083</v>
      </c>
      <c r="V2564" s="1989">
        <v>3.5683490940661144</v>
      </c>
      <c r="W2564" s="2071">
        <v>0.91928850650195126</v>
      </c>
      <c r="X2564" s="1987"/>
      <c r="Y2564" s="1988">
        <f t="shared" si="502"/>
        <v>0</v>
      </c>
      <c r="Z2564" s="1989">
        <f t="shared" si="503"/>
        <v>3.1396055500796649E-16</v>
      </c>
      <c r="AA2564" s="1989">
        <f t="shared" si="504"/>
        <v>5.9376331904924994E-2</v>
      </c>
      <c r="AB2564" s="1991">
        <f t="shared" si="505"/>
        <v>5.28763810318712E-15</v>
      </c>
      <c r="AC2564" s="1989"/>
      <c r="AD2564" s="2240"/>
    </row>
    <row r="2565" spans="1:30" x14ac:dyDescent="0.2">
      <c r="A2565" s="2173" t="s">
        <v>336</v>
      </c>
      <c r="B2565" s="2222" t="str">
        <f>IFERROR(AVERAGE(N2561:N2567),"")</f>
        <v/>
      </c>
      <c r="C2565" s="2060">
        <v>45653</v>
      </c>
      <c r="D2565" s="1989"/>
      <c r="E2565" s="2335"/>
      <c r="F2565" s="2182" t="s">
        <v>343</v>
      </c>
      <c r="G2565" s="2061"/>
      <c r="H2565" s="2062">
        <v>5.3579896953240587</v>
      </c>
      <c r="I2565" s="2063">
        <v>0</v>
      </c>
      <c r="J2565" s="2064"/>
      <c r="K2565" s="2065">
        <v>36.125</v>
      </c>
      <c r="L2565" s="2066"/>
      <c r="M2565" s="2064"/>
      <c r="N2565" s="1919" t="s">
        <v>352</v>
      </c>
      <c r="O2565" s="2067"/>
      <c r="P2565" s="2068">
        <v>205</v>
      </c>
      <c r="Q2565" s="2069" t="s">
        <v>14</v>
      </c>
      <c r="R2565" s="2070">
        <v>224.4</v>
      </c>
      <c r="S2565" s="1991" t="s">
        <v>352</v>
      </c>
      <c r="T2565" s="1989">
        <v>30.895795718353348</v>
      </c>
      <c r="U2565" s="1989">
        <v>32.74281755954825</v>
      </c>
      <c r="V2565" s="1989">
        <v>2.6360636334908421</v>
      </c>
      <c r="W2565" s="2071">
        <v>0.94359001518926144</v>
      </c>
      <c r="X2565" s="1987"/>
      <c r="Y2565" s="1988">
        <f t="shared" si="502"/>
        <v>0</v>
      </c>
      <c r="Z2565" s="1989">
        <f t="shared" si="503"/>
        <v>2.6910904714968558E-16</v>
      </c>
      <c r="AA2565" s="1989">
        <f t="shared" si="504"/>
        <v>5.7962609716712493E-2</v>
      </c>
      <c r="AB2565" s="1991">
        <f t="shared" si="505"/>
        <v>4.6428041881643014E-15</v>
      </c>
      <c r="AC2565" s="1989"/>
      <c r="AD2565" s="2240"/>
    </row>
    <row r="2566" spans="1:30" x14ac:dyDescent="0.2">
      <c r="A2566" s="2173" t="s">
        <v>337</v>
      </c>
      <c r="B2566" s="2221" t="str">
        <f>IFERROR(AVERAGE(S2561:S2567),"")</f>
        <v/>
      </c>
      <c r="C2566" s="2060">
        <v>45654</v>
      </c>
      <c r="D2566" s="1989"/>
      <c r="E2566" s="2335"/>
      <c r="F2566" s="2182"/>
      <c r="G2566" s="2061"/>
      <c r="H2566" s="2062" t="s">
        <v>352</v>
      </c>
      <c r="I2566" s="2063" t="s">
        <v>352</v>
      </c>
      <c r="J2566" s="2064"/>
      <c r="K2566" s="2065" t="s">
        <v>355</v>
      </c>
      <c r="L2566" s="2066"/>
      <c r="M2566" s="2064"/>
      <c r="N2566" s="1919" t="s">
        <v>352</v>
      </c>
      <c r="O2566" s="2067"/>
      <c r="P2566" s="2068" t="s">
        <v>352</v>
      </c>
      <c r="Q2566" s="2069" t="s">
        <v>14</v>
      </c>
      <c r="R2566" s="2070" t="s">
        <v>352</v>
      </c>
      <c r="S2566" s="1991" t="s">
        <v>352</v>
      </c>
      <c r="T2566" s="1989">
        <v>26.482110615731443</v>
      </c>
      <c r="U2566" s="1989">
        <v>31.963226665273293</v>
      </c>
      <c r="V2566" s="1989">
        <v>1.847021841194902</v>
      </c>
      <c r="W2566" s="2071">
        <v>0.82851806211740031</v>
      </c>
      <c r="X2566" s="1987"/>
      <c r="Y2566" s="1988" t="str">
        <f t="shared" si="502"/>
        <v/>
      </c>
      <c r="Z2566" s="1989">
        <f t="shared" si="503"/>
        <v>2.3066489755687336E-16</v>
      </c>
      <c r="AA2566" s="1989">
        <f t="shared" si="504"/>
        <v>5.6582547580600294E-2</v>
      </c>
      <c r="AB2566" s="1991">
        <f t="shared" si="505"/>
        <v>4.0766085554613377E-15</v>
      </c>
      <c r="AC2566" s="1989"/>
      <c r="AD2566" s="2240"/>
    </row>
    <row r="2567" spans="1:30" ht="16" thickBot="1" x14ac:dyDescent="0.25">
      <c r="A2567" s="2177" t="s">
        <v>11</v>
      </c>
      <c r="B2567" s="2178">
        <f>IFERROR(SUM(M2561:M2567),"")</f>
        <v>0</v>
      </c>
      <c r="C2567" s="2160">
        <v>45655</v>
      </c>
      <c r="D2567" s="1734"/>
      <c r="E2567" s="2317"/>
      <c r="F2567" s="2184" t="s">
        <v>283</v>
      </c>
      <c r="G2567" s="2161"/>
      <c r="H2567" s="2162">
        <v>10.715979390648117</v>
      </c>
      <c r="I2567" s="2163">
        <v>0</v>
      </c>
      <c r="J2567" s="1024"/>
      <c r="K2567" s="2164">
        <v>72.25</v>
      </c>
      <c r="L2567" s="1028"/>
      <c r="M2567" s="1024"/>
      <c r="N2567" s="2165" t="s">
        <v>352</v>
      </c>
      <c r="O2567" s="2166"/>
      <c r="P2567" s="2167">
        <v>205</v>
      </c>
      <c r="Q2567" s="2168" t="s">
        <v>14</v>
      </c>
      <c r="R2567" s="2169">
        <v>224.4</v>
      </c>
      <c r="S2567" s="5" t="s">
        <v>352</v>
      </c>
      <c r="T2567" s="1734">
        <v>33.020380527769809</v>
      </c>
      <c r="U2567" s="1734">
        <v>32.92243555419536</v>
      </c>
      <c r="V2567" s="1734">
        <v>5.4811160495418498</v>
      </c>
      <c r="W2567" s="2049">
        <v>1.0029750221065272</v>
      </c>
      <c r="X2567" s="1987"/>
      <c r="Y2567" s="1988">
        <f t="shared" si="502"/>
        <v>0</v>
      </c>
      <c r="Z2567" s="1989">
        <f t="shared" si="503"/>
        <v>1.9771276933446288E-16</v>
      </c>
      <c r="AA2567" s="1989">
        <f t="shared" si="504"/>
        <v>5.5235344066776479E-2</v>
      </c>
      <c r="AB2567" s="1991">
        <f t="shared" si="505"/>
        <v>3.5794611706489791E-15</v>
      </c>
      <c r="AC2567" s="1989"/>
      <c r="AD2567" s="2240"/>
    </row>
    <row r="2568" spans="1:30" ht="16" thickBot="1" x14ac:dyDescent="0.25">
      <c r="A2568" s="2500">
        <f>WEEKNUM(C2568,1)</f>
        <v>53</v>
      </c>
      <c r="B2568" s="2501"/>
      <c r="C2568" s="2050">
        <v>45656</v>
      </c>
      <c r="D2568" s="1843"/>
      <c r="E2568" s="2322"/>
      <c r="F2568" s="2223"/>
      <c r="G2568" s="2052"/>
      <c r="H2568" s="2053" t="s">
        <v>352</v>
      </c>
      <c r="I2568" s="2054" t="s">
        <v>352</v>
      </c>
      <c r="J2568" s="2055"/>
      <c r="K2568" s="2056" t="s">
        <v>355</v>
      </c>
      <c r="L2568" s="2057"/>
      <c r="M2568" s="2055"/>
      <c r="N2568" s="1852" t="s">
        <v>352</v>
      </c>
      <c r="O2568" s="2058"/>
      <c r="P2568" s="1854" t="s">
        <v>352</v>
      </c>
      <c r="Q2568" s="1855" t="s">
        <v>14</v>
      </c>
      <c r="R2568" s="2059" t="s">
        <v>352</v>
      </c>
      <c r="S2568" s="1856" t="s">
        <v>352</v>
      </c>
      <c r="T2568" s="1843">
        <v>28.303183309516982</v>
      </c>
      <c r="U2568" s="1843">
        <v>32.138568041000234</v>
      </c>
      <c r="V2568" s="1843">
        <v>-9.7944973574449534E-2</v>
      </c>
      <c r="W2568" s="2042">
        <v>0.88066099502036543</v>
      </c>
      <c r="X2568" s="1987"/>
      <c r="Y2568" s="1988" t="str">
        <f t="shared" si="502"/>
        <v/>
      </c>
      <c r="Z2568" s="1989">
        <f t="shared" si="503"/>
        <v>1.6946808800096818E-16</v>
      </c>
      <c r="AA2568" s="1989">
        <f t="shared" si="504"/>
        <v>5.3920216827091326E-2</v>
      </c>
      <c r="AB2568" s="1991">
        <f t="shared" si="505"/>
        <v>3.1429415156917863E-15</v>
      </c>
      <c r="AC2568" s="1989"/>
      <c r="AD2568" s="2240"/>
    </row>
    <row r="2569" spans="1:30" x14ac:dyDescent="0.2">
      <c r="A2569" s="2170" t="s">
        <v>26</v>
      </c>
      <c r="B2569" s="2347">
        <f>SUM(H2568:H2569)</f>
        <v>10.715979390648117</v>
      </c>
      <c r="C2569" s="2346">
        <v>45657</v>
      </c>
      <c r="D2569" s="1989"/>
      <c r="E2569" s="2335"/>
      <c r="F2569" s="2224" t="s">
        <v>283</v>
      </c>
      <c r="G2569" s="2061"/>
      <c r="H2569" s="2062">
        <v>10.715979390648117</v>
      </c>
      <c r="I2569" s="2063">
        <v>0</v>
      </c>
      <c r="J2569" s="2064"/>
      <c r="K2569" s="2065">
        <v>72.25</v>
      </c>
      <c r="L2569" s="2066"/>
      <c r="M2569" s="2064"/>
      <c r="N2569" s="1919" t="s">
        <v>352</v>
      </c>
      <c r="O2569" s="2067"/>
      <c r="P2569" s="2068">
        <v>205</v>
      </c>
      <c r="Q2569" s="2069" t="s">
        <v>14</v>
      </c>
      <c r="R2569" s="2070">
        <v>224.4</v>
      </c>
      <c r="S2569" s="1991" t="s">
        <v>352</v>
      </c>
      <c r="T2569" s="1989">
        <v>34.581299979585985</v>
      </c>
      <c r="U2569" s="1989">
        <v>33.093602135262131</v>
      </c>
      <c r="V2569" s="1989">
        <v>3.8353847314832521</v>
      </c>
      <c r="W2569" s="2071">
        <v>1.0449542433683481</v>
      </c>
      <c r="X2569" s="1987"/>
      <c r="Y2569" s="1988">
        <f t="shared" si="502"/>
        <v>0</v>
      </c>
      <c r="Z2569" s="1989">
        <f t="shared" si="503"/>
        <v>1.4525836114368701E-16</v>
      </c>
      <c r="AA2569" s="1989">
        <f t="shared" si="504"/>
        <v>5.2636402140732008E-2</v>
      </c>
      <c r="AB2569" s="1991">
        <f t="shared" si="505"/>
        <v>2.7596559649976661E-15</v>
      </c>
      <c r="AC2569" s="1989"/>
      <c r="AD2569" s="2240"/>
    </row>
    <row r="2570" spans="1:30" x14ac:dyDescent="0.2">
      <c r="A2570" s="2173" t="s">
        <v>9</v>
      </c>
      <c r="B2570" s="2174">
        <f>SUM(K2568:K2569)</f>
        <v>72.25</v>
      </c>
    </row>
    <row r="2571" spans="1:30" x14ac:dyDescent="0.2">
      <c r="A2571" s="2173" t="s">
        <v>27</v>
      </c>
      <c r="B2571" s="2175">
        <f>AVERAGE(W2568:W2569)</f>
        <v>0.96280761919435676</v>
      </c>
    </row>
    <row r="2572" spans="1:30" x14ac:dyDescent="0.2">
      <c r="A2572" s="2173" t="s">
        <v>336</v>
      </c>
      <c r="B2572" s="2176" t="str">
        <f>IFERROR(AVERAGE(N2568:N2569),"")</f>
        <v/>
      </c>
    </row>
    <row r="2573" spans="1:30" x14ac:dyDescent="0.2">
      <c r="A2573" s="2173" t="s">
        <v>337</v>
      </c>
      <c r="B2573" s="2175" t="str">
        <f>IFERROR(AVERAGE(S2568:S2569),"")</f>
        <v/>
      </c>
    </row>
    <row r="2574" spans="1:30" ht="16" thickBot="1" x14ac:dyDescent="0.25">
      <c r="A2574" s="2177" t="s">
        <v>11</v>
      </c>
      <c r="B2574" s="2178">
        <f>IFERROR(SUM(M2568:M2569),"")</f>
        <v>0</v>
      </c>
    </row>
  </sheetData>
  <sheetProtection selectLockedCells="1" selectUnlockedCells="1"/>
  <mergeCells count="106">
    <mergeCell ref="A2561:B2561"/>
    <mergeCell ref="A2568:B2568"/>
    <mergeCell ref="A2519:B2519"/>
    <mergeCell ref="A2526:B2526"/>
    <mergeCell ref="A2533:B2533"/>
    <mergeCell ref="A2540:B2540"/>
    <mergeCell ref="A2547:B2547"/>
    <mergeCell ref="A2554:B2554"/>
    <mergeCell ref="A2477:B2477"/>
    <mergeCell ref="A2484:B2484"/>
    <mergeCell ref="A2491:B2491"/>
    <mergeCell ref="A2498:B2498"/>
    <mergeCell ref="A2505:B2505"/>
    <mergeCell ref="A2512:B2512"/>
    <mergeCell ref="A2442:B2442"/>
    <mergeCell ref="A2449:B2449"/>
    <mergeCell ref="A2456:B2456"/>
    <mergeCell ref="A2463:B2463"/>
    <mergeCell ref="A2470:B2470"/>
    <mergeCell ref="A2393:B2393"/>
    <mergeCell ref="A2400:B2400"/>
    <mergeCell ref="A2407:B2407"/>
    <mergeCell ref="A2414:B2414"/>
    <mergeCell ref="A2421:B2421"/>
    <mergeCell ref="A2428:B2428"/>
    <mergeCell ref="A2435:B2435"/>
    <mergeCell ref="A2351:B2351"/>
    <mergeCell ref="A2358:B2358"/>
    <mergeCell ref="A2365:B2365"/>
    <mergeCell ref="A2372:B2372"/>
    <mergeCell ref="A2379:B2379"/>
    <mergeCell ref="A2386:B2386"/>
    <mergeCell ref="A2309:B2309"/>
    <mergeCell ref="A2316:B2316"/>
    <mergeCell ref="A2323:B2323"/>
    <mergeCell ref="A2330:B2330"/>
    <mergeCell ref="A2337:B2337"/>
    <mergeCell ref="A2344:B2344"/>
    <mergeCell ref="A2274:B2274"/>
    <mergeCell ref="A2281:B2281"/>
    <mergeCell ref="A2288:B2288"/>
    <mergeCell ref="A2295:B2295"/>
    <mergeCell ref="A2302:B2302"/>
    <mergeCell ref="A2239:B2239"/>
    <mergeCell ref="A2246:B2246"/>
    <mergeCell ref="A2253:B2253"/>
    <mergeCell ref="A2260:B2260"/>
    <mergeCell ref="A2267:B2267"/>
    <mergeCell ref="A2197:B2197"/>
    <mergeCell ref="A2204:B2204"/>
    <mergeCell ref="A2211:B2211"/>
    <mergeCell ref="A2218:B2218"/>
    <mergeCell ref="A2225:B2225"/>
    <mergeCell ref="A2232:B2232"/>
    <mergeCell ref="A2155:B2155"/>
    <mergeCell ref="A2162:B2162"/>
    <mergeCell ref="A2169:B2169"/>
    <mergeCell ref="A2176:B2176"/>
    <mergeCell ref="A2183:B2183"/>
    <mergeCell ref="A2190:B2190"/>
    <mergeCell ref="A2113:B2113"/>
    <mergeCell ref="A2120:B2120"/>
    <mergeCell ref="A2127:B2127"/>
    <mergeCell ref="A2134:B2134"/>
    <mergeCell ref="A2141:B2141"/>
    <mergeCell ref="A2148:B2148"/>
    <mergeCell ref="A2078:B2078"/>
    <mergeCell ref="A2085:B2085"/>
    <mergeCell ref="A2092:B2092"/>
    <mergeCell ref="A2099:B2099"/>
    <mergeCell ref="A2106:B2106"/>
    <mergeCell ref="A2043:B2043"/>
    <mergeCell ref="A2050:B2050"/>
    <mergeCell ref="A2057:B2057"/>
    <mergeCell ref="A2064:B2064"/>
    <mergeCell ref="A2071:B2071"/>
    <mergeCell ref="A2001:B2001"/>
    <mergeCell ref="A2008:B2008"/>
    <mergeCell ref="A2015:B2015"/>
    <mergeCell ref="A2022:B2022"/>
    <mergeCell ref="A2029:B2029"/>
    <mergeCell ref="A2036:B2036"/>
    <mergeCell ref="A1959:B1959"/>
    <mergeCell ref="A1966:B1966"/>
    <mergeCell ref="A1973:B1973"/>
    <mergeCell ref="A1980:B1980"/>
    <mergeCell ref="A1987:B1987"/>
    <mergeCell ref="A1994:B1994"/>
    <mergeCell ref="A1917:B1917"/>
    <mergeCell ref="A1924:B1924"/>
    <mergeCell ref="A1931:B1931"/>
    <mergeCell ref="A1938:B1938"/>
    <mergeCell ref="A1945:B1945"/>
    <mergeCell ref="A1952:B1952"/>
    <mergeCell ref="A1875:B1875"/>
    <mergeCell ref="A1882:B1882"/>
    <mergeCell ref="A1889:B1889"/>
    <mergeCell ref="A1896:B1896"/>
    <mergeCell ref="A1903:B1903"/>
    <mergeCell ref="A1910:B1910"/>
    <mergeCell ref="A1:B1"/>
    <mergeCell ref="A1840:B1840"/>
    <mergeCell ref="A1847:B1847"/>
    <mergeCell ref="A1854:B1854"/>
    <mergeCell ref="A1861:B1861"/>
    <mergeCell ref="A1868:B1868"/>
  </mergeCells>
  <conditionalFormatting sqref="B15">
    <cfRule type="cellIs" dxfId="4229" priority="3631" operator="greaterThan">
      <formula>50</formula>
    </cfRule>
    <cfRule type="cellIs" dxfId="4228" priority="3632" operator="between">
      <formula>35</formula>
      <formula>50</formula>
    </cfRule>
    <cfRule type="cellIs" dxfId="4227" priority="3633" operator="lessThan">
      <formula>35</formula>
    </cfRule>
  </conditionalFormatting>
  <conditionalFormatting sqref="B17">
    <cfRule type="cellIs" dxfId="4226" priority="3635" operator="between">
      <formula>250</formula>
      <formula>350</formula>
    </cfRule>
    <cfRule type="cellIs" dxfId="4225" priority="3634" operator="greaterThan">
      <formula>350</formula>
    </cfRule>
    <cfRule type="cellIs" dxfId="4224" priority="3636" operator="lessThan">
      <formula>250</formula>
    </cfRule>
  </conditionalFormatting>
  <conditionalFormatting sqref="B19">
    <cfRule type="cellIs" dxfId="4223" priority="3626" operator="lessThan">
      <formula>0.8</formula>
    </cfRule>
    <cfRule type="cellIs" dxfId="4222" priority="3629" operator="between">
      <formula>1.3</formula>
      <formula>1.5</formula>
    </cfRule>
    <cfRule type="cellIs" dxfId="4221" priority="3627" operator="between">
      <formula>0.8</formula>
      <formula>0.99999</formula>
    </cfRule>
    <cfRule type="cellIs" dxfId="4220" priority="3628" operator="between">
      <formula>1</formula>
      <formula>1.3</formula>
    </cfRule>
    <cfRule type="cellIs" dxfId="4219" priority="3630" operator="greaterThan">
      <formula>1.5</formula>
    </cfRule>
  </conditionalFormatting>
  <conditionalFormatting sqref="B22">
    <cfRule type="cellIs" dxfId="4218" priority="3642" operator="greaterThan">
      <formula>50</formula>
    </cfRule>
    <cfRule type="cellIs" dxfId="4217" priority="3643" operator="between">
      <formula>35</formula>
      <formula>50</formula>
    </cfRule>
    <cfRule type="cellIs" dxfId="4216" priority="3644" operator="lessThan">
      <formula>35</formula>
    </cfRule>
  </conditionalFormatting>
  <conditionalFormatting sqref="B24">
    <cfRule type="cellIs" dxfId="4215" priority="3645" operator="greaterThan">
      <formula>350</formula>
    </cfRule>
    <cfRule type="cellIs" dxfId="4214" priority="3646" operator="between">
      <formula>250</formula>
      <formula>350</formula>
    </cfRule>
    <cfRule type="cellIs" dxfId="4213" priority="3647" operator="lessThan">
      <formula>250</formula>
    </cfRule>
  </conditionalFormatting>
  <conditionalFormatting sqref="B26">
    <cfRule type="cellIs" dxfId="4212" priority="3641" operator="greaterThan">
      <formula>1.5</formula>
    </cfRule>
    <cfRule type="cellIs" dxfId="4211" priority="3638" operator="between">
      <formula>0.8</formula>
      <formula>0.99999</formula>
    </cfRule>
    <cfRule type="cellIs" dxfId="4210" priority="3639" operator="between">
      <formula>1</formula>
      <formula>1.3</formula>
    </cfRule>
    <cfRule type="cellIs" dxfId="4209" priority="3640" operator="between">
      <formula>1.3</formula>
      <formula>1.5</formula>
    </cfRule>
    <cfRule type="cellIs" dxfId="4208" priority="3637" operator="lessThan">
      <formula>0.8</formula>
    </cfRule>
  </conditionalFormatting>
  <conditionalFormatting sqref="B29">
    <cfRule type="cellIs" dxfId="4207" priority="3653" operator="greaterThan">
      <formula>50</formula>
    </cfRule>
    <cfRule type="cellIs" dxfId="4206" priority="3655" operator="lessThan">
      <formula>35</formula>
    </cfRule>
    <cfRule type="cellIs" dxfId="4205" priority="3654" operator="between">
      <formula>35</formula>
      <formula>50</formula>
    </cfRule>
  </conditionalFormatting>
  <conditionalFormatting sqref="B31">
    <cfRule type="cellIs" dxfId="4204" priority="3657" operator="between">
      <formula>250</formula>
      <formula>350</formula>
    </cfRule>
    <cfRule type="cellIs" dxfId="4203" priority="3658" operator="lessThan">
      <formula>250</formula>
    </cfRule>
    <cfRule type="cellIs" dxfId="4202" priority="3656" operator="greaterThan">
      <formula>350</formula>
    </cfRule>
  </conditionalFormatting>
  <conditionalFormatting sqref="B33">
    <cfRule type="cellIs" dxfId="4201" priority="3649" operator="between">
      <formula>0.8</formula>
      <formula>0.99999</formula>
    </cfRule>
    <cfRule type="cellIs" dxfId="4200" priority="3648" operator="lessThan">
      <formula>0.8</formula>
    </cfRule>
    <cfRule type="cellIs" dxfId="4199" priority="3651" operator="between">
      <formula>1.3</formula>
      <formula>1.5</formula>
    </cfRule>
    <cfRule type="cellIs" dxfId="4198" priority="3650" operator="between">
      <formula>1</formula>
      <formula>1.3</formula>
    </cfRule>
    <cfRule type="cellIs" dxfId="4197" priority="3652" operator="greaterThan">
      <formula>1.5</formula>
    </cfRule>
  </conditionalFormatting>
  <conditionalFormatting sqref="B36">
    <cfRule type="cellIs" dxfId="4196" priority="3659" operator="greaterThan">
      <formula>50</formula>
    </cfRule>
    <cfRule type="cellIs" dxfId="4195" priority="3660" operator="between">
      <formula>35</formula>
      <formula>50</formula>
    </cfRule>
    <cfRule type="cellIs" dxfId="4194" priority="3661" operator="lessThan">
      <formula>35</formula>
    </cfRule>
  </conditionalFormatting>
  <conditionalFormatting sqref="B38">
    <cfRule type="cellIs" dxfId="4193" priority="3662" operator="greaterThan">
      <formula>350</formula>
    </cfRule>
    <cfRule type="cellIs" dxfId="4192" priority="3663" operator="between">
      <formula>250</formula>
      <formula>350</formula>
    </cfRule>
    <cfRule type="cellIs" dxfId="4191" priority="3664" operator="lessThan">
      <formula>250</formula>
    </cfRule>
  </conditionalFormatting>
  <conditionalFormatting sqref="B40">
    <cfRule type="cellIs" dxfId="4190" priority="2593" operator="between">
      <formula>0.8</formula>
      <formula>0.99999</formula>
    </cfRule>
    <cfRule type="cellIs" dxfId="4189" priority="2592" operator="lessThan">
      <formula>0.8</formula>
    </cfRule>
    <cfRule type="cellIs" dxfId="4188" priority="2594" operator="between">
      <formula>1</formula>
      <formula>1.3</formula>
    </cfRule>
    <cfRule type="cellIs" dxfId="4187" priority="2596" operator="greaterThan">
      <formula>1.5</formula>
    </cfRule>
    <cfRule type="cellIs" dxfId="4186" priority="2595" operator="between">
      <formula>1.3</formula>
      <formula>1.5</formula>
    </cfRule>
  </conditionalFormatting>
  <conditionalFormatting sqref="B43">
    <cfRule type="cellIs" dxfId="4185" priority="3665" operator="greaterThan">
      <formula>50</formula>
    </cfRule>
    <cfRule type="cellIs" dxfId="4184" priority="3667" operator="lessThan">
      <formula>35</formula>
    </cfRule>
    <cfRule type="cellIs" dxfId="4183" priority="3666" operator="between">
      <formula>35</formula>
      <formula>50</formula>
    </cfRule>
  </conditionalFormatting>
  <conditionalFormatting sqref="B45">
    <cfRule type="cellIs" dxfId="4182" priority="3668" operator="greaterThan">
      <formula>350</formula>
    </cfRule>
    <cfRule type="cellIs" dxfId="4181" priority="3669" operator="between">
      <formula>250</formula>
      <formula>350</formula>
    </cfRule>
    <cfRule type="cellIs" dxfId="4180" priority="3670" operator="lessThan">
      <formula>250</formula>
    </cfRule>
  </conditionalFormatting>
  <conditionalFormatting sqref="B47">
    <cfRule type="cellIs" dxfId="4179" priority="2597" operator="lessThan">
      <formula>0.8</formula>
    </cfRule>
    <cfRule type="cellIs" dxfId="4178" priority="2601" operator="greaterThan">
      <formula>1.5</formula>
    </cfRule>
    <cfRule type="cellIs" dxfId="4177" priority="2600" operator="between">
      <formula>1.3</formula>
      <formula>1.5</formula>
    </cfRule>
    <cfRule type="cellIs" dxfId="4176" priority="2598" operator="between">
      <formula>0.8</formula>
      <formula>0.99999</formula>
    </cfRule>
    <cfRule type="cellIs" dxfId="4175" priority="2599" operator="between">
      <formula>1</formula>
      <formula>1.3</formula>
    </cfRule>
  </conditionalFormatting>
  <conditionalFormatting sqref="B50">
    <cfRule type="cellIs" dxfId="4174" priority="3673" operator="lessThan">
      <formula>35</formula>
    </cfRule>
    <cfRule type="cellIs" dxfId="4173" priority="3672" operator="between">
      <formula>35</formula>
      <formula>50</formula>
    </cfRule>
    <cfRule type="cellIs" dxfId="4172" priority="3671" operator="greaterThan">
      <formula>50</formula>
    </cfRule>
  </conditionalFormatting>
  <conditionalFormatting sqref="B52">
    <cfRule type="cellIs" dxfId="4171" priority="3675" operator="between">
      <formula>250</formula>
      <formula>350</formula>
    </cfRule>
    <cfRule type="cellIs" dxfId="4170" priority="3674" operator="greaterThan">
      <formula>350</formula>
    </cfRule>
    <cfRule type="cellIs" dxfId="4169" priority="3676" operator="lessThan">
      <formula>250</formula>
    </cfRule>
  </conditionalFormatting>
  <conditionalFormatting sqref="B54">
    <cfRule type="cellIs" dxfId="4168" priority="2605" operator="between">
      <formula>1.3</formula>
      <formula>1.5</formula>
    </cfRule>
    <cfRule type="cellIs" dxfId="4167" priority="2604" operator="between">
      <formula>1</formula>
      <formula>1.3</formula>
    </cfRule>
    <cfRule type="cellIs" dxfId="4166" priority="2606" operator="greaterThan">
      <formula>1.5</formula>
    </cfRule>
    <cfRule type="cellIs" dxfId="4165" priority="2603" operator="between">
      <formula>0.8</formula>
      <formula>0.99999</formula>
    </cfRule>
    <cfRule type="cellIs" dxfId="4164" priority="2602" operator="lessThan">
      <formula>0.8</formula>
    </cfRule>
  </conditionalFormatting>
  <conditionalFormatting sqref="B57">
    <cfRule type="cellIs" dxfId="4163" priority="3678" operator="between">
      <formula>35</formula>
      <formula>50</formula>
    </cfRule>
    <cfRule type="cellIs" dxfId="4162" priority="3679" operator="lessThan">
      <formula>35</formula>
    </cfRule>
    <cfRule type="cellIs" dxfId="4161" priority="3677" operator="greaterThan">
      <formula>50</formula>
    </cfRule>
  </conditionalFormatting>
  <conditionalFormatting sqref="B59">
    <cfRule type="cellIs" dxfId="4160" priority="3682" operator="lessThan">
      <formula>250</formula>
    </cfRule>
    <cfRule type="cellIs" dxfId="4159" priority="3681" operator="between">
      <formula>250</formula>
      <formula>350</formula>
    </cfRule>
    <cfRule type="cellIs" dxfId="4158" priority="3680" operator="greaterThan">
      <formula>350</formula>
    </cfRule>
  </conditionalFormatting>
  <conditionalFormatting sqref="B61">
    <cfRule type="cellIs" dxfId="4157" priority="2607" operator="lessThan">
      <formula>0.8</formula>
    </cfRule>
    <cfRule type="cellIs" dxfId="4156" priority="2608" operator="between">
      <formula>0.8</formula>
      <formula>0.99999</formula>
    </cfRule>
    <cfRule type="cellIs" dxfId="4155" priority="2609" operator="between">
      <formula>1</formula>
      <formula>1.3</formula>
    </cfRule>
    <cfRule type="cellIs" dxfId="4154" priority="2610" operator="between">
      <formula>1.3</formula>
      <formula>1.5</formula>
    </cfRule>
    <cfRule type="cellIs" dxfId="4153" priority="2611" operator="greaterThan">
      <formula>1.5</formula>
    </cfRule>
  </conditionalFormatting>
  <conditionalFormatting sqref="B64">
    <cfRule type="cellIs" dxfId="4152" priority="3683" operator="greaterThan">
      <formula>50</formula>
    </cfRule>
    <cfRule type="cellIs" dxfId="4151" priority="3685" operator="lessThan">
      <formula>35</formula>
    </cfRule>
    <cfRule type="cellIs" dxfId="4150" priority="3684" operator="between">
      <formula>35</formula>
      <formula>50</formula>
    </cfRule>
  </conditionalFormatting>
  <conditionalFormatting sqref="B66">
    <cfRule type="cellIs" dxfId="4149" priority="3687" operator="between">
      <formula>250</formula>
      <formula>350</formula>
    </cfRule>
    <cfRule type="cellIs" dxfId="4148" priority="3688" operator="lessThan">
      <formula>250</formula>
    </cfRule>
    <cfRule type="cellIs" dxfId="4147" priority="3686" operator="greaterThan">
      <formula>350</formula>
    </cfRule>
  </conditionalFormatting>
  <conditionalFormatting sqref="B68">
    <cfRule type="cellIs" dxfId="4146" priority="2612" operator="lessThan">
      <formula>0.8</formula>
    </cfRule>
    <cfRule type="cellIs" dxfId="4145" priority="2613" operator="between">
      <formula>0.8</formula>
      <formula>0.99999</formula>
    </cfRule>
    <cfRule type="cellIs" dxfId="4144" priority="2616" operator="greaterThan">
      <formula>1.5</formula>
    </cfRule>
    <cfRule type="cellIs" dxfId="4143" priority="2615" operator="between">
      <formula>1.3</formula>
      <formula>1.5</formula>
    </cfRule>
    <cfRule type="cellIs" dxfId="4142" priority="2614" operator="between">
      <formula>1</formula>
      <formula>1.3</formula>
    </cfRule>
  </conditionalFormatting>
  <conditionalFormatting sqref="B71">
    <cfRule type="cellIs" dxfId="4141" priority="3691" operator="lessThan">
      <formula>35</formula>
    </cfRule>
    <cfRule type="cellIs" dxfId="4140" priority="3689" operator="greaterThan">
      <formula>50</formula>
    </cfRule>
    <cfRule type="cellIs" dxfId="4139" priority="3690" operator="between">
      <formula>35</formula>
      <formula>50</formula>
    </cfRule>
  </conditionalFormatting>
  <conditionalFormatting sqref="B73">
    <cfRule type="cellIs" dxfId="4138" priority="3694" operator="lessThan">
      <formula>250</formula>
    </cfRule>
    <cfRule type="cellIs" dxfId="4137" priority="3693" operator="between">
      <formula>250</formula>
      <formula>350</formula>
    </cfRule>
    <cfRule type="cellIs" dxfId="4136" priority="3692" operator="greaterThan">
      <formula>350</formula>
    </cfRule>
  </conditionalFormatting>
  <conditionalFormatting sqref="B75">
    <cfRule type="cellIs" dxfId="4135" priority="2621" operator="greaterThan">
      <formula>1.5</formula>
    </cfRule>
    <cfRule type="cellIs" dxfId="4134" priority="2617" operator="lessThan">
      <formula>0.8</formula>
    </cfRule>
    <cfRule type="cellIs" dxfId="4133" priority="2620" operator="between">
      <formula>1.3</formula>
      <formula>1.5</formula>
    </cfRule>
    <cfRule type="cellIs" dxfId="4132" priority="2619" operator="between">
      <formula>1</formula>
      <formula>1.3</formula>
    </cfRule>
    <cfRule type="cellIs" dxfId="4131" priority="2618" operator="between">
      <formula>0.8</formula>
      <formula>0.99999</formula>
    </cfRule>
  </conditionalFormatting>
  <conditionalFormatting sqref="B78">
    <cfRule type="cellIs" dxfId="4130" priority="3696" operator="between">
      <formula>35</formula>
      <formula>50</formula>
    </cfRule>
    <cfRule type="cellIs" dxfId="4129" priority="3697" operator="lessThan">
      <formula>35</formula>
    </cfRule>
    <cfRule type="cellIs" dxfId="4128" priority="3695" operator="greaterThan">
      <formula>50</formula>
    </cfRule>
  </conditionalFormatting>
  <conditionalFormatting sqref="B80">
    <cfRule type="cellIs" dxfId="4127" priority="3700" operator="lessThan">
      <formula>250</formula>
    </cfRule>
    <cfRule type="cellIs" dxfId="4126" priority="3699" operator="between">
      <formula>250</formula>
      <formula>350</formula>
    </cfRule>
    <cfRule type="cellIs" dxfId="4125" priority="3698" operator="greaterThan">
      <formula>350</formula>
    </cfRule>
  </conditionalFormatting>
  <conditionalFormatting sqref="B82">
    <cfRule type="cellIs" dxfId="4124" priority="2626" operator="greaterThan">
      <formula>1.5</formula>
    </cfRule>
    <cfRule type="cellIs" dxfId="4123" priority="2624" operator="between">
      <formula>1</formula>
      <formula>1.3</formula>
    </cfRule>
    <cfRule type="cellIs" dxfId="4122" priority="2623" operator="between">
      <formula>0.8</formula>
      <formula>0.99999</formula>
    </cfRule>
    <cfRule type="cellIs" dxfId="4121" priority="2625" operator="between">
      <formula>1.3</formula>
      <formula>1.5</formula>
    </cfRule>
    <cfRule type="cellIs" dxfId="4120" priority="2622" operator="lessThan">
      <formula>0.8</formula>
    </cfRule>
  </conditionalFormatting>
  <conditionalFormatting sqref="B85">
    <cfRule type="cellIs" dxfId="4119" priority="3701" operator="greaterThan">
      <formula>50</formula>
    </cfRule>
    <cfRule type="cellIs" dxfId="4118" priority="3702" operator="between">
      <formula>35</formula>
      <formula>50</formula>
    </cfRule>
    <cfRule type="cellIs" dxfId="4117" priority="3703" operator="lessThan">
      <formula>35</formula>
    </cfRule>
  </conditionalFormatting>
  <conditionalFormatting sqref="B87">
    <cfRule type="cellIs" dxfId="4116" priority="3704" operator="greaterThan">
      <formula>350</formula>
    </cfRule>
    <cfRule type="cellIs" dxfId="4115" priority="3705" operator="between">
      <formula>250</formula>
      <formula>350</formula>
    </cfRule>
    <cfRule type="cellIs" dxfId="4114" priority="3706" operator="lessThan">
      <formula>250</formula>
    </cfRule>
  </conditionalFormatting>
  <conditionalFormatting sqref="B89">
    <cfRule type="cellIs" dxfId="4113" priority="3235" operator="between">
      <formula>1</formula>
      <formula>1.3</formula>
    </cfRule>
    <cfRule type="cellIs" dxfId="4112" priority="3234" operator="between">
      <formula>0.8</formula>
      <formula>0.99999</formula>
    </cfRule>
    <cfRule type="cellIs" dxfId="4111" priority="3236" operator="between">
      <formula>1.3</formula>
      <formula>1.5</formula>
    </cfRule>
    <cfRule type="cellIs" dxfId="4110" priority="3237" operator="greaterThan">
      <formula>1.5</formula>
    </cfRule>
    <cfRule type="cellIs" dxfId="4109" priority="3233" operator="lessThan">
      <formula>0.8</formula>
    </cfRule>
  </conditionalFormatting>
  <conditionalFormatting sqref="B92">
    <cfRule type="cellIs" dxfId="4108" priority="3707" operator="greaterThan">
      <formula>50</formula>
    </cfRule>
    <cfRule type="cellIs" dxfId="4107" priority="3709" operator="lessThan">
      <formula>35</formula>
    </cfRule>
    <cfRule type="cellIs" dxfId="4106" priority="3708" operator="between">
      <formula>35</formula>
      <formula>50</formula>
    </cfRule>
  </conditionalFormatting>
  <conditionalFormatting sqref="B94">
    <cfRule type="cellIs" dxfId="4105" priority="3712" operator="lessThan">
      <formula>250</formula>
    </cfRule>
    <cfRule type="cellIs" dxfId="4104" priority="3711" operator="between">
      <formula>250</formula>
      <formula>350</formula>
    </cfRule>
    <cfRule type="cellIs" dxfId="4103" priority="3710" operator="greaterThan">
      <formula>350</formula>
    </cfRule>
  </conditionalFormatting>
  <conditionalFormatting sqref="B96">
    <cfRule type="cellIs" dxfId="4102" priority="3228" operator="lessThan">
      <formula>0.8</formula>
    </cfRule>
    <cfRule type="cellIs" dxfId="4101" priority="3232" operator="greaterThan">
      <formula>1.5</formula>
    </cfRule>
    <cfRule type="cellIs" dxfId="4100" priority="3229" operator="between">
      <formula>0.8</formula>
      <formula>0.99999</formula>
    </cfRule>
    <cfRule type="cellIs" dxfId="4099" priority="3230" operator="between">
      <formula>1</formula>
      <formula>1.3</formula>
    </cfRule>
    <cfRule type="cellIs" dxfId="4098" priority="3231" operator="between">
      <formula>1.3</formula>
      <formula>1.5</formula>
    </cfRule>
  </conditionalFormatting>
  <conditionalFormatting sqref="B99">
    <cfRule type="cellIs" dxfId="4097" priority="3713" operator="greaterThan">
      <formula>50</formula>
    </cfRule>
    <cfRule type="cellIs" dxfId="4096" priority="3715" operator="lessThan">
      <formula>35</formula>
    </cfRule>
    <cfRule type="cellIs" dxfId="4095" priority="3714" operator="between">
      <formula>35</formula>
      <formula>50</formula>
    </cfRule>
  </conditionalFormatting>
  <conditionalFormatting sqref="B101">
    <cfRule type="cellIs" dxfId="4094" priority="3717" operator="between">
      <formula>250</formula>
      <formula>350</formula>
    </cfRule>
    <cfRule type="cellIs" dxfId="4093" priority="3716" operator="greaterThan">
      <formula>350</formula>
    </cfRule>
    <cfRule type="cellIs" dxfId="4092" priority="3718" operator="lessThan">
      <formula>250</formula>
    </cfRule>
  </conditionalFormatting>
  <conditionalFormatting sqref="B103">
    <cfRule type="cellIs" dxfId="4091" priority="3226" operator="between">
      <formula>1.3</formula>
      <formula>1.5</formula>
    </cfRule>
    <cfRule type="cellIs" dxfId="4090" priority="3227" operator="greaterThan">
      <formula>1.5</formula>
    </cfRule>
    <cfRule type="cellIs" dxfId="4089" priority="3225" operator="between">
      <formula>1</formula>
      <formula>1.3</formula>
    </cfRule>
    <cfRule type="cellIs" dxfId="4088" priority="3224" operator="between">
      <formula>0.8</formula>
      <formula>0.99999</formula>
    </cfRule>
    <cfRule type="cellIs" dxfId="4087" priority="3223" operator="lessThan">
      <formula>0.8</formula>
    </cfRule>
  </conditionalFormatting>
  <conditionalFormatting sqref="B106">
    <cfRule type="cellIs" dxfId="4086" priority="3720" operator="between">
      <formula>35</formula>
      <formula>50</formula>
    </cfRule>
    <cfRule type="cellIs" dxfId="4085" priority="3719" operator="greaterThan">
      <formula>50</formula>
    </cfRule>
    <cfRule type="cellIs" dxfId="4084" priority="3721" operator="lessThan">
      <formula>35</formula>
    </cfRule>
  </conditionalFormatting>
  <conditionalFormatting sqref="B108">
    <cfRule type="cellIs" dxfId="4083" priority="3722" operator="greaterThan">
      <formula>350</formula>
    </cfRule>
    <cfRule type="cellIs" dxfId="4082" priority="3723" operator="between">
      <formula>250</formula>
      <formula>350</formula>
    </cfRule>
    <cfRule type="cellIs" dxfId="4081" priority="3724" operator="lessThan">
      <formula>250</formula>
    </cfRule>
  </conditionalFormatting>
  <conditionalFormatting sqref="B110">
    <cfRule type="cellIs" dxfId="4080" priority="3218" operator="lessThan">
      <formula>0.8</formula>
    </cfRule>
    <cfRule type="cellIs" dxfId="4079" priority="3220" operator="between">
      <formula>1</formula>
      <formula>1.3</formula>
    </cfRule>
    <cfRule type="cellIs" dxfId="4078" priority="3222" operator="greaterThan">
      <formula>1.5</formula>
    </cfRule>
    <cfRule type="cellIs" dxfId="4077" priority="3221" operator="between">
      <formula>1.3</formula>
      <formula>1.5</formula>
    </cfRule>
    <cfRule type="cellIs" dxfId="4076" priority="3219" operator="between">
      <formula>0.8</formula>
      <formula>0.99999</formula>
    </cfRule>
  </conditionalFormatting>
  <conditionalFormatting sqref="B113">
    <cfRule type="cellIs" dxfId="4075" priority="3727" operator="lessThan">
      <formula>35</formula>
    </cfRule>
    <cfRule type="cellIs" dxfId="4074" priority="3726" operator="between">
      <formula>35</formula>
      <formula>50</formula>
    </cfRule>
    <cfRule type="cellIs" dxfId="4073" priority="3725" operator="greaterThan">
      <formula>50</formula>
    </cfRule>
  </conditionalFormatting>
  <conditionalFormatting sqref="B115">
    <cfRule type="cellIs" dxfId="4072" priority="3728" operator="greaterThan">
      <formula>350</formula>
    </cfRule>
    <cfRule type="cellIs" dxfId="4071" priority="3730" operator="lessThan">
      <formula>250</formula>
    </cfRule>
    <cfRule type="cellIs" dxfId="4070" priority="3729" operator="between">
      <formula>250</formula>
      <formula>350</formula>
    </cfRule>
  </conditionalFormatting>
  <conditionalFormatting sqref="B117">
    <cfRule type="cellIs" dxfId="4069" priority="3217" operator="greaterThan">
      <formula>1.5</formula>
    </cfRule>
    <cfRule type="cellIs" dxfId="4068" priority="3214" operator="between">
      <formula>0.8</formula>
      <formula>0.99999</formula>
    </cfRule>
    <cfRule type="cellIs" dxfId="4067" priority="3213" operator="lessThan">
      <formula>0.8</formula>
    </cfRule>
    <cfRule type="cellIs" dxfId="4066" priority="3216" operator="between">
      <formula>1.3</formula>
      <formula>1.5</formula>
    </cfRule>
    <cfRule type="cellIs" dxfId="4065" priority="3215" operator="between">
      <formula>1</formula>
      <formula>1.3</formula>
    </cfRule>
  </conditionalFormatting>
  <conditionalFormatting sqref="B120">
    <cfRule type="cellIs" dxfId="4064" priority="3732" operator="between">
      <formula>35</formula>
      <formula>50</formula>
    </cfRule>
    <cfRule type="cellIs" dxfId="4063" priority="3733" operator="lessThan">
      <formula>35</formula>
    </cfRule>
    <cfRule type="cellIs" dxfId="4062" priority="3731" operator="greaterThan">
      <formula>50</formula>
    </cfRule>
  </conditionalFormatting>
  <conditionalFormatting sqref="B122">
    <cfRule type="cellIs" dxfId="4061" priority="3734" operator="greaterThan">
      <formula>350</formula>
    </cfRule>
    <cfRule type="cellIs" dxfId="4060" priority="3735" operator="between">
      <formula>250</formula>
      <formula>350</formula>
    </cfRule>
    <cfRule type="cellIs" dxfId="4059" priority="3736" operator="lessThan">
      <formula>250</formula>
    </cfRule>
  </conditionalFormatting>
  <conditionalFormatting sqref="B124">
    <cfRule type="cellIs" dxfId="4058" priority="3210" operator="between">
      <formula>1</formula>
      <formula>1.3</formula>
    </cfRule>
    <cfRule type="cellIs" dxfId="4057" priority="3208" operator="lessThan">
      <formula>0.8</formula>
    </cfRule>
    <cfRule type="cellIs" dxfId="4056" priority="3211" operator="between">
      <formula>1.3</formula>
      <formula>1.5</formula>
    </cfRule>
    <cfRule type="cellIs" dxfId="4055" priority="3212" operator="greaterThan">
      <formula>1.5</formula>
    </cfRule>
    <cfRule type="cellIs" dxfId="4054" priority="3209" operator="between">
      <formula>0.8</formula>
      <formula>0.99999</formula>
    </cfRule>
  </conditionalFormatting>
  <conditionalFormatting sqref="B127">
    <cfRule type="cellIs" dxfId="4053" priority="3737" operator="greaterThan">
      <formula>50</formula>
    </cfRule>
    <cfRule type="cellIs" dxfId="4052" priority="3739" operator="lessThan">
      <formula>35</formula>
    </cfRule>
    <cfRule type="cellIs" dxfId="4051" priority="3738" operator="between">
      <formula>35</formula>
      <formula>50</formula>
    </cfRule>
  </conditionalFormatting>
  <conditionalFormatting sqref="B129">
    <cfRule type="cellIs" dxfId="4050" priority="3741" operator="between">
      <formula>250</formula>
      <formula>350</formula>
    </cfRule>
    <cfRule type="cellIs" dxfId="4049" priority="3742" operator="lessThan">
      <formula>250</formula>
    </cfRule>
    <cfRule type="cellIs" dxfId="4048" priority="3740" operator="greaterThan">
      <formula>350</formula>
    </cfRule>
  </conditionalFormatting>
  <conditionalFormatting sqref="B131">
    <cfRule type="cellIs" dxfId="4047" priority="3203" operator="lessThan">
      <formula>0.8</formula>
    </cfRule>
    <cfRule type="cellIs" dxfId="4046" priority="3205" operator="between">
      <formula>1</formula>
      <formula>1.3</formula>
    </cfRule>
    <cfRule type="cellIs" dxfId="4045" priority="3206" operator="between">
      <formula>1.3</formula>
      <formula>1.5</formula>
    </cfRule>
    <cfRule type="cellIs" dxfId="4044" priority="3207" operator="greaterThan">
      <formula>1.5</formula>
    </cfRule>
    <cfRule type="cellIs" dxfId="4043" priority="3204" operator="between">
      <formula>0.8</formula>
      <formula>0.99999</formula>
    </cfRule>
  </conditionalFormatting>
  <conditionalFormatting sqref="B134">
    <cfRule type="cellIs" dxfId="4042" priority="3744" operator="between">
      <formula>35</formula>
      <formula>50</formula>
    </cfRule>
    <cfRule type="cellIs" dxfId="4041" priority="3745" operator="lessThan">
      <formula>35</formula>
    </cfRule>
    <cfRule type="cellIs" dxfId="4040" priority="3743" operator="greaterThan">
      <formula>50</formula>
    </cfRule>
  </conditionalFormatting>
  <conditionalFormatting sqref="B136">
    <cfRule type="cellIs" dxfId="4039" priority="3747" operator="between">
      <formula>250</formula>
      <formula>350</formula>
    </cfRule>
    <cfRule type="cellIs" dxfId="4038" priority="3748" operator="lessThan">
      <formula>250</formula>
    </cfRule>
    <cfRule type="cellIs" dxfId="4037" priority="3746" operator="greaterThan">
      <formula>350</formula>
    </cfRule>
  </conditionalFormatting>
  <conditionalFormatting sqref="B138">
    <cfRule type="cellIs" dxfId="4036" priority="3199" operator="between">
      <formula>0.8</formula>
      <formula>0.99999</formula>
    </cfRule>
    <cfRule type="cellIs" dxfId="4035" priority="3202" operator="greaterThan">
      <formula>1.5</formula>
    </cfRule>
    <cfRule type="cellIs" dxfId="4034" priority="3198" operator="lessThan">
      <formula>0.8</formula>
    </cfRule>
    <cfRule type="cellIs" dxfId="4033" priority="3200" operator="between">
      <formula>1</formula>
      <formula>1.3</formula>
    </cfRule>
    <cfRule type="cellIs" dxfId="4032" priority="3201" operator="between">
      <formula>1.3</formula>
      <formula>1.5</formula>
    </cfRule>
  </conditionalFormatting>
  <conditionalFormatting sqref="B141">
    <cfRule type="cellIs" dxfId="4031" priority="3749" operator="greaterThan">
      <formula>50</formula>
    </cfRule>
    <cfRule type="cellIs" dxfId="4030" priority="3750" operator="between">
      <formula>35</formula>
      <formula>50</formula>
    </cfRule>
    <cfRule type="cellIs" dxfId="4029" priority="3751" operator="lessThan">
      <formula>35</formula>
    </cfRule>
  </conditionalFormatting>
  <conditionalFormatting sqref="B143">
    <cfRule type="cellIs" dxfId="4028" priority="3752" operator="greaterThan">
      <formula>350</formula>
    </cfRule>
    <cfRule type="cellIs" dxfId="4027" priority="3753" operator="between">
      <formula>250</formula>
      <formula>350</formula>
    </cfRule>
    <cfRule type="cellIs" dxfId="4026" priority="3754" operator="lessThan">
      <formula>250</formula>
    </cfRule>
  </conditionalFormatting>
  <conditionalFormatting sqref="B145">
    <cfRule type="cellIs" dxfId="4025" priority="3194" operator="between">
      <formula>0.8</formula>
      <formula>0.99999</formula>
    </cfRule>
    <cfRule type="cellIs" dxfId="4024" priority="3196" operator="between">
      <formula>1.3</formula>
      <formula>1.5</formula>
    </cfRule>
    <cfRule type="cellIs" dxfId="4023" priority="3197" operator="greaterThan">
      <formula>1.5</formula>
    </cfRule>
    <cfRule type="cellIs" dxfId="4022" priority="3195" operator="between">
      <formula>1</formula>
      <formula>1.3</formula>
    </cfRule>
    <cfRule type="cellIs" dxfId="4021" priority="3193" operator="lessThan">
      <formula>0.8</formula>
    </cfRule>
  </conditionalFormatting>
  <conditionalFormatting sqref="B148">
    <cfRule type="cellIs" dxfId="4020" priority="3756" operator="between">
      <formula>35</formula>
      <formula>50</formula>
    </cfRule>
    <cfRule type="cellIs" dxfId="4019" priority="3755" operator="greaterThan">
      <formula>50</formula>
    </cfRule>
    <cfRule type="cellIs" dxfId="4018" priority="3757" operator="lessThan">
      <formula>35</formula>
    </cfRule>
  </conditionalFormatting>
  <conditionalFormatting sqref="B150">
    <cfRule type="cellIs" dxfId="4017" priority="3758" operator="greaterThan">
      <formula>350</formula>
    </cfRule>
    <cfRule type="cellIs" dxfId="4016" priority="3760" operator="lessThan">
      <formula>250</formula>
    </cfRule>
    <cfRule type="cellIs" dxfId="4015" priority="3759" operator="between">
      <formula>250</formula>
      <formula>350</formula>
    </cfRule>
  </conditionalFormatting>
  <conditionalFormatting sqref="B152">
    <cfRule type="cellIs" dxfId="4014" priority="3192" operator="greaterThan">
      <formula>1.5</formula>
    </cfRule>
    <cfRule type="cellIs" dxfId="4013" priority="3190" operator="between">
      <formula>1</formula>
      <formula>1.3</formula>
    </cfRule>
    <cfRule type="cellIs" dxfId="4012" priority="3188" operator="lessThan">
      <formula>0.8</formula>
    </cfRule>
    <cfRule type="cellIs" dxfId="4011" priority="3191" operator="between">
      <formula>1.3</formula>
      <formula>1.5</formula>
    </cfRule>
    <cfRule type="cellIs" dxfId="4010" priority="3189" operator="between">
      <formula>0.8</formula>
      <formula>0.99999</formula>
    </cfRule>
  </conditionalFormatting>
  <conditionalFormatting sqref="B155">
    <cfRule type="cellIs" dxfId="4009" priority="3761" operator="greaterThan">
      <formula>50</formula>
    </cfRule>
    <cfRule type="cellIs" dxfId="4008" priority="3762" operator="between">
      <formula>35</formula>
      <formula>50</formula>
    </cfRule>
    <cfRule type="cellIs" dxfId="4007" priority="3763" operator="lessThan">
      <formula>35</formula>
    </cfRule>
  </conditionalFormatting>
  <conditionalFormatting sqref="B157">
    <cfRule type="cellIs" dxfId="4006" priority="3766" operator="lessThan">
      <formula>250</formula>
    </cfRule>
    <cfRule type="cellIs" dxfId="4005" priority="3765" operator="between">
      <formula>250</formula>
      <formula>350</formula>
    </cfRule>
    <cfRule type="cellIs" dxfId="4004" priority="3764" operator="greaterThan">
      <formula>350</formula>
    </cfRule>
  </conditionalFormatting>
  <conditionalFormatting sqref="B159">
    <cfRule type="cellIs" dxfId="4003" priority="3184" operator="between">
      <formula>0.8</formula>
      <formula>0.99999</formula>
    </cfRule>
    <cfRule type="cellIs" dxfId="4002" priority="3185" operator="between">
      <formula>1</formula>
      <formula>1.3</formula>
    </cfRule>
    <cfRule type="cellIs" dxfId="4001" priority="3186" operator="between">
      <formula>1.3</formula>
      <formula>1.5</formula>
    </cfRule>
    <cfRule type="cellIs" dxfId="4000" priority="3183" operator="lessThan">
      <formula>0.8</formula>
    </cfRule>
    <cfRule type="cellIs" dxfId="3999" priority="3187" operator="greaterThan">
      <formula>1.5</formula>
    </cfRule>
  </conditionalFormatting>
  <conditionalFormatting sqref="B162">
    <cfRule type="cellIs" dxfId="3998" priority="3767" operator="greaterThan">
      <formula>50</formula>
    </cfRule>
    <cfRule type="cellIs" dxfId="3997" priority="3768" operator="between">
      <formula>35</formula>
      <formula>50</formula>
    </cfRule>
    <cfRule type="cellIs" dxfId="3996" priority="3769" operator="lessThan">
      <formula>35</formula>
    </cfRule>
  </conditionalFormatting>
  <conditionalFormatting sqref="B164">
    <cfRule type="cellIs" dxfId="3995" priority="3770" operator="greaterThan">
      <formula>350</formula>
    </cfRule>
    <cfRule type="cellIs" dxfId="3994" priority="3771" operator="between">
      <formula>250</formula>
      <formula>350</formula>
    </cfRule>
    <cfRule type="cellIs" dxfId="3993" priority="3772" operator="lessThan">
      <formula>250</formula>
    </cfRule>
  </conditionalFormatting>
  <conditionalFormatting sqref="B166">
    <cfRule type="cellIs" dxfId="3992" priority="3182" operator="greaterThan">
      <formula>1.5</formula>
    </cfRule>
    <cfRule type="cellIs" dxfId="3991" priority="3181" operator="between">
      <formula>1.3</formula>
      <formula>1.5</formula>
    </cfRule>
    <cfRule type="cellIs" dxfId="3990" priority="3179" operator="between">
      <formula>0.8</formula>
      <formula>0.99999</formula>
    </cfRule>
    <cfRule type="cellIs" dxfId="3989" priority="3180" operator="between">
      <formula>1</formula>
      <formula>1.3</formula>
    </cfRule>
    <cfRule type="cellIs" dxfId="3988" priority="3178" operator="lessThan">
      <formula>0.8</formula>
    </cfRule>
  </conditionalFormatting>
  <conditionalFormatting sqref="B169">
    <cfRule type="cellIs" dxfId="3987" priority="3775" operator="lessThan">
      <formula>35</formula>
    </cfRule>
    <cfRule type="cellIs" dxfId="3986" priority="3774" operator="between">
      <formula>35</formula>
      <formula>50</formula>
    </cfRule>
    <cfRule type="cellIs" dxfId="3985" priority="3773" operator="greaterThan">
      <formula>50</formula>
    </cfRule>
  </conditionalFormatting>
  <conditionalFormatting sqref="B171">
    <cfRule type="cellIs" dxfId="3984" priority="3776" operator="greaterThan">
      <formula>350</formula>
    </cfRule>
    <cfRule type="cellIs" dxfId="3983" priority="3777" operator="between">
      <formula>250</formula>
      <formula>350</formula>
    </cfRule>
    <cfRule type="cellIs" dxfId="3982" priority="3778" operator="lessThan">
      <formula>250</formula>
    </cfRule>
  </conditionalFormatting>
  <conditionalFormatting sqref="B173">
    <cfRule type="cellIs" dxfId="3981" priority="3173" operator="lessThan">
      <formula>0.8</formula>
    </cfRule>
    <cfRule type="cellIs" dxfId="3980" priority="3174" operator="between">
      <formula>0.8</formula>
      <formula>0.99999</formula>
    </cfRule>
    <cfRule type="cellIs" dxfId="3979" priority="3175" operator="between">
      <formula>1</formula>
      <formula>1.3</formula>
    </cfRule>
    <cfRule type="cellIs" dxfId="3978" priority="3176" operator="between">
      <formula>1.3</formula>
      <formula>1.5</formula>
    </cfRule>
    <cfRule type="cellIs" dxfId="3977" priority="3177" operator="greaterThan">
      <formula>1.5</formula>
    </cfRule>
  </conditionalFormatting>
  <conditionalFormatting sqref="B176">
    <cfRule type="cellIs" dxfId="3976" priority="3779" operator="greaterThan">
      <formula>50</formula>
    </cfRule>
    <cfRule type="cellIs" dxfId="3975" priority="3781" operator="lessThan">
      <formula>35</formula>
    </cfRule>
    <cfRule type="cellIs" dxfId="3974" priority="3780" operator="between">
      <formula>35</formula>
      <formula>50</formula>
    </cfRule>
  </conditionalFormatting>
  <conditionalFormatting sqref="B178">
    <cfRule type="cellIs" dxfId="3973" priority="3783" operator="between">
      <formula>250</formula>
      <formula>350</formula>
    </cfRule>
    <cfRule type="cellIs" dxfId="3972" priority="3784" operator="lessThan">
      <formula>250</formula>
    </cfRule>
    <cfRule type="cellIs" dxfId="3971" priority="3782" operator="greaterThan">
      <formula>350</formula>
    </cfRule>
  </conditionalFormatting>
  <conditionalFormatting sqref="B180">
    <cfRule type="cellIs" dxfId="3970" priority="3169" operator="between">
      <formula>0.8</formula>
      <formula>0.99999</formula>
    </cfRule>
    <cfRule type="cellIs" dxfId="3969" priority="3172" operator="greaterThan">
      <formula>1.5</formula>
    </cfRule>
    <cfRule type="cellIs" dxfId="3968" priority="3168" operator="lessThan">
      <formula>0.8</formula>
    </cfRule>
    <cfRule type="cellIs" dxfId="3967" priority="3171" operator="between">
      <formula>1.3</formula>
      <formula>1.5</formula>
    </cfRule>
    <cfRule type="cellIs" dxfId="3966" priority="3170" operator="between">
      <formula>1</formula>
      <formula>1.3</formula>
    </cfRule>
  </conditionalFormatting>
  <conditionalFormatting sqref="B183">
    <cfRule type="cellIs" dxfId="3965" priority="3785" operator="greaterThan">
      <formula>50</formula>
    </cfRule>
    <cfRule type="cellIs" dxfId="3964" priority="3786" operator="between">
      <formula>35</formula>
      <formula>50</formula>
    </cfRule>
    <cfRule type="cellIs" dxfId="3963" priority="3787" operator="lessThan">
      <formula>35</formula>
    </cfRule>
  </conditionalFormatting>
  <conditionalFormatting sqref="B185">
    <cfRule type="cellIs" dxfId="3962" priority="3790" operator="lessThan">
      <formula>250</formula>
    </cfRule>
    <cfRule type="cellIs" dxfId="3961" priority="3788" operator="greaterThan">
      <formula>350</formula>
    </cfRule>
    <cfRule type="cellIs" dxfId="3960" priority="3789" operator="between">
      <formula>250</formula>
      <formula>350</formula>
    </cfRule>
  </conditionalFormatting>
  <conditionalFormatting sqref="B187">
    <cfRule type="cellIs" dxfId="3959" priority="2630" operator="between">
      <formula>1.3</formula>
      <formula>1.5</formula>
    </cfRule>
    <cfRule type="cellIs" dxfId="3958" priority="2628" operator="between">
      <formula>0.8</formula>
      <formula>0.99999</formula>
    </cfRule>
    <cfRule type="cellIs" dxfId="3957" priority="2629" operator="between">
      <formula>1</formula>
      <formula>1.3</formula>
    </cfRule>
    <cfRule type="cellIs" dxfId="3956" priority="2631" operator="greaterThan">
      <formula>1.5</formula>
    </cfRule>
    <cfRule type="cellIs" dxfId="3955" priority="2627" operator="lessThan">
      <formula>0.8</formula>
    </cfRule>
  </conditionalFormatting>
  <conditionalFormatting sqref="B190">
    <cfRule type="cellIs" dxfId="3954" priority="3791" operator="greaterThan">
      <formula>50</formula>
    </cfRule>
    <cfRule type="cellIs" dxfId="3953" priority="3793" operator="lessThan">
      <formula>35</formula>
    </cfRule>
    <cfRule type="cellIs" dxfId="3952" priority="3792" operator="between">
      <formula>35</formula>
      <formula>50</formula>
    </cfRule>
  </conditionalFormatting>
  <conditionalFormatting sqref="B192">
    <cfRule type="cellIs" dxfId="3951" priority="3796" operator="lessThan">
      <formula>250</formula>
    </cfRule>
    <cfRule type="cellIs" dxfId="3950" priority="3795" operator="between">
      <formula>250</formula>
      <formula>350</formula>
    </cfRule>
    <cfRule type="cellIs" dxfId="3949" priority="3794" operator="greaterThan">
      <formula>350</formula>
    </cfRule>
  </conditionalFormatting>
  <conditionalFormatting sqref="B194">
    <cfRule type="cellIs" dxfId="3948" priority="3163" operator="lessThan">
      <formula>0.8</formula>
    </cfRule>
    <cfRule type="cellIs" dxfId="3947" priority="3164" operator="between">
      <formula>0.8</formula>
      <formula>0.99999</formula>
    </cfRule>
    <cfRule type="cellIs" dxfId="3946" priority="3167" operator="greaterThan">
      <formula>1.5</formula>
    </cfRule>
    <cfRule type="cellIs" dxfId="3945" priority="3165" operator="between">
      <formula>1</formula>
      <formula>1.3</formula>
    </cfRule>
    <cfRule type="cellIs" dxfId="3944" priority="3166" operator="between">
      <formula>1.3</formula>
      <formula>1.5</formula>
    </cfRule>
  </conditionalFormatting>
  <conditionalFormatting sqref="B197">
    <cfRule type="cellIs" dxfId="3943" priority="3798" operator="between">
      <formula>35</formula>
      <formula>50</formula>
    </cfRule>
    <cfRule type="cellIs" dxfId="3942" priority="3799" operator="lessThan">
      <formula>35</formula>
    </cfRule>
    <cfRule type="cellIs" dxfId="3941" priority="3797" operator="greaterThan">
      <formula>50</formula>
    </cfRule>
  </conditionalFormatting>
  <conditionalFormatting sqref="B199">
    <cfRule type="cellIs" dxfId="3940" priority="3801" operator="between">
      <formula>250</formula>
      <formula>350</formula>
    </cfRule>
    <cfRule type="cellIs" dxfId="3939" priority="3802" operator="lessThan">
      <formula>250</formula>
    </cfRule>
    <cfRule type="cellIs" dxfId="3938" priority="3800" operator="greaterThan">
      <formula>350</formula>
    </cfRule>
  </conditionalFormatting>
  <conditionalFormatting sqref="B201">
    <cfRule type="cellIs" dxfId="3937" priority="2633" operator="between">
      <formula>0.8</formula>
      <formula>0.99999</formula>
    </cfRule>
    <cfRule type="cellIs" dxfId="3936" priority="2632" operator="lessThan">
      <formula>0.8</formula>
    </cfRule>
    <cfRule type="cellIs" dxfId="3935" priority="2635" operator="between">
      <formula>1.3</formula>
      <formula>1.5</formula>
    </cfRule>
    <cfRule type="cellIs" dxfId="3934" priority="2636" operator="greaterThan">
      <formula>1.5</formula>
    </cfRule>
    <cfRule type="cellIs" dxfId="3933" priority="2634" operator="between">
      <formula>1</formula>
      <formula>1.3</formula>
    </cfRule>
  </conditionalFormatting>
  <conditionalFormatting sqref="B204">
    <cfRule type="cellIs" dxfId="3932" priority="3803" operator="greaterThan">
      <formula>50</formula>
    </cfRule>
    <cfRule type="cellIs" dxfId="3931" priority="3804" operator="between">
      <formula>35</formula>
      <formula>50</formula>
    </cfRule>
    <cfRule type="cellIs" dxfId="3930" priority="3805" operator="lessThan">
      <formula>35</formula>
    </cfRule>
  </conditionalFormatting>
  <conditionalFormatting sqref="B206">
    <cfRule type="cellIs" dxfId="3929" priority="3806" operator="greaterThan">
      <formula>350</formula>
    </cfRule>
    <cfRule type="cellIs" dxfId="3928" priority="3807" operator="between">
      <formula>250</formula>
      <formula>350</formula>
    </cfRule>
    <cfRule type="cellIs" dxfId="3927" priority="3808" operator="lessThan">
      <formula>250</formula>
    </cfRule>
  </conditionalFormatting>
  <conditionalFormatting sqref="B208">
    <cfRule type="cellIs" dxfId="3926" priority="3162" operator="greaterThan">
      <formula>1.5</formula>
    </cfRule>
    <cfRule type="cellIs" dxfId="3925" priority="3160" operator="between">
      <formula>1</formula>
      <formula>1.3</formula>
    </cfRule>
    <cfRule type="cellIs" dxfId="3924" priority="3159" operator="between">
      <formula>0.8</formula>
      <formula>0.99999</formula>
    </cfRule>
    <cfRule type="cellIs" dxfId="3923" priority="3158" operator="lessThan">
      <formula>0.8</formula>
    </cfRule>
    <cfRule type="cellIs" dxfId="3922" priority="3161" operator="between">
      <formula>1.3</formula>
      <formula>1.5</formula>
    </cfRule>
  </conditionalFormatting>
  <conditionalFormatting sqref="B211">
    <cfRule type="cellIs" dxfId="3921" priority="3810" operator="between">
      <formula>35</formula>
      <formula>50</formula>
    </cfRule>
    <cfRule type="cellIs" dxfId="3920" priority="3809" operator="greaterThan">
      <formula>50</formula>
    </cfRule>
    <cfRule type="cellIs" dxfId="3919" priority="3811" operator="lessThan">
      <formula>35</formula>
    </cfRule>
  </conditionalFormatting>
  <conditionalFormatting sqref="B213">
    <cfRule type="cellIs" dxfId="3918" priority="3812" operator="greaterThan">
      <formula>350</formula>
    </cfRule>
    <cfRule type="cellIs" dxfId="3917" priority="3813" operator="between">
      <formula>250</formula>
      <formula>350</formula>
    </cfRule>
    <cfRule type="cellIs" dxfId="3916" priority="3814" operator="lessThan">
      <formula>250</formula>
    </cfRule>
  </conditionalFormatting>
  <conditionalFormatting sqref="B215">
    <cfRule type="cellIs" dxfId="3915" priority="3155" operator="between">
      <formula>1</formula>
      <formula>1.3</formula>
    </cfRule>
    <cfRule type="cellIs" dxfId="3914" priority="3157" operator="greaterThan">
      <formula>1.5</formula>
    </cfRule>
    <cfRule type="cellIs" dxfId="3913" priority="3153" operator="lessThan">
      <formula>0.8</formula>
    </cfRule>
    <cfRule type="cellIs" dxfId="3912" priority="3154" operator="between">
      <formula>0.8</formula>
      <formula>0.99999</formula>
    </cfRule>
    <cfRule type="cellIs" dxfId="3911" priority="3156" operator="between">
      <formula>1.3</formula>
      <formula>1.5</formula>
    </cfRule>
  </conditionalFormatting>
  <conditionalFormatting sqref="B218">
    <cfRule type="cellIs" dxfId="3910" priority="3815" operator="greaterThan">
      <formula>50</formula>
    </cfRule>
    <cfRule type="cellIs" dxfId="3909" priority="3817" operator="lessThan">
      <formula>35</formula>
    </cfRule>
    <cfRule type="cellIs" dxfId="3908" priority="3816" operator="between">
      <formula>35</formula>
      <formula>50</formula>
    </cfRule>
  </conditionalFormatting>
  <conditionalFormatting sqref="B220">
    <cfRule type="cellIs" dxfId="3907" priority="3818" operator="greaterThan">
      <formula>350</formula>
    </cfRule>
    <cfRule type="cellIs" dxfId="3906" priority="3819" operator="between">
      <formula>250</formula>
      <formula>350</formula>
    </cfRule>
    <cfRule type="cellIs" dxfId="3905" priority="3820" operator="lessThan">
      <formula>250</formula>
    </cfRule>
  </conditionalFormatting>
  <conditionalFormatting sqref="B222">
    <cfRule type="cellIs" dxfId="3904" priority="2638" operator="between">
      <formula>0.8</formula>
      <formula>0.99999</formula>
    </cfRule>
    <cfRule type="cellIs" dxfId="3903" priority="2641" operator="greaterThan">
      <formula>1.5</formula>
    </cfRule>
    <cfRule type="cellIs" dxfId="3902" priority="2639" operator="between">
      <formula>1</formula>
      <formula>1.3</formula>
    </cfRule>
    <cfRule type="cellIs" dxfId="3901" priority="2640" operator="between">
      <formula>1.3</formula>
      <formula>1.5</formula>
    </cfRule>
    <cfRule type="cellIs" dxfId="3900" priority="2637" operator="lessThan">
      <formula>0.8</formula>
    </cfRule>
  </conditionalFormatting>
  <conditionalFormatting sqref="B225">
    <cfRule type="cellIs" dxfId="3899" priority="3823" operator="lessThan">
      <formula>35</formula>
    </cfRule>
    <cfRule type="cellIs" dxfId="3898" priority="3821" operator="greaterThan">
      <formula>50</formula>
    </cfRule>
    <cfRule type="cellIs" dxfId="3897" priority="3822" operator="between">
      <formula>35</formula>
      <formula>50</formula>
    </cfRule>
  </conditionalFormatting>
  <conditionalFormatting sqref="B227">
    <cfRule type="cellIs" dxfId="3896" priority="3826" operator="lessThan">
      <formula>250</formula>
    </cfRule>
    <cfRule type="cellIs" dxfId="3895" priority="3825" operator="between">
      <formula>250</formula>
      <formula>350</formula>
    </cfRule>
    <cfRule type="cellIs" dxfId="3894" priority="3824" operator="greaterThan">
      <formula>350</formula>
    </cfRule>
  </conditionalFormatting>
  <conditionalFormatting sqref="B229">
    <cfRule type="cellIs" dxfId="3893" priority="3152" operator="greaterThan">
      <formula>1.5</formula>
    </cfRule>
    <cfRule type="cellIs" dxfId="3892" priority="3148" operator="lessThan">
      <formula>0.8</formula>
    </cfRule>
    <cfRule type="cellIs" dxfId="3891" priority="3149" operator="between">
      <formula>0.8</formula>
      <formula>0.99999</formula>
    </cfRule>
    <cfRule type="cellIs" dxfId="3890" priority="3150" operator="between">
      <formula>1</formula>
      <formula>1.3</formula>
    </cfRule>
    <cfRule type="cellIs" dxfId="3889" priority="3151" operator="between">
      <formula>1.3</formula>
      <formula>1.5</formula>
    </cfRule>
  </conditionalFormatting>
  <conditionalFormatting sqref="B232">
    <cfRule type="cellIs" dxfId="3888" priority="3827" operator="greaterThan">
      <formula>50</formula>
    </cfRule>
    <cfRule type="cellIs" dxfId="3887" priority="3828" operator="between">
      <formula>35</formula>
      <formula>50</formula>
    </cfRule>
    <cfRule type="cellIs" dxfId="3886" priority="3829" operator="lessThan">
      <formula>35</formula>
    </cfRule>
  </conditionalFormatting>
  <conditionalFormatting sqref="B234">
    <cfRule type="cellIs" dxfId="3885" priority="3830" operator="greaterThan">
      <formula>350</formula>
    </cfRule>
    <cfRule type="cellIs" dxfId="3884" priority="3831" operator="between">
      <formula>250</formula>
      <formula>350</formula>
    </cfRule>
    <cfRule type="cellIs" dxfId="3883" priority="3832" operator="lessThan">
      <formula>250</formula>
    </cfRule>
  </conditionalFormatting>
  <conditionalFormatting sqref="B236">
    <cfRule type="cellIs" dxfId="3882" priority="3143" operator="lessThan">
      <formula>0.8</formula>
    </cfRule>
    <cfRule type="cellIs" dxfId="3881" priority="3146" operator="between">
      <formula>1.3</formula>
      <formula>1.5</formula>
    </cfRule>
    <cfRule type="cellIs" dxfId="3880" priority="3147" operator="greaterThan">
      <formula>1.5</formula>
    </cfRule>
    <cfRule type="cellIs" dxfId="3879" priority="3145" operator="between">
      <formula>1</formula>
      <formula>1.3</formula>
    </cfRule>
    <cfRule type="cellIs" dxfId="3878" priority="3144" operator="between">
      <formula>0.8</formula>
      <formula>0.99999</formula>
    </cfRule>
  </conditionalFormatting>
  <conditionalFormatting sqref="B239">
    <cfRule type="cellIs" dxfId="3877" priority="3834" operator="between">
      <formula>35</formula>
      <formula>50</formula>
    </cfRule>
    <cfRule type="cellIs" dxfId="3876" priority="3833" operator="greaterThan">
      <formula>50</formula>
    </cfRule>
    <cfRule type="cellIs" dxfId="3875" priority="3835" operator="lessThan">
      <formula>35</formula>
    </cfRule>
  </conditionalFormatting>
  <conditionalFormatting sqref="B241">
    <cfRule type="cellIs" dxfId="3874" priority="3837" operator="between">
      <formula>250</formula>
      <formula>350</formula>
    </cfRule>
    <cfRule type="cellIs" dxfId="3873" priority="3836" operator="greaterThan">
      <formula>350</formula>
    </cfRule>
    <cfRule type="cellIs" dxfId="3872" priority="3838" operator="lessThan">
      <formula>250</formula>
    </cfRule>
  </conditionalFormatting>
  <conditionalFormatting sqref="B243">
    <cfRule type="cellIs" dxfId="3871" priority="3138" operator="lessThan">
      <formula>0.8</formula>
    </cfRule>
    <cfRule type="cellIs" dxfId="3870" priority="3139" operator="between">
      <formula>0.8</formula>
      <formula>0.99999</formula>
    </cfRule>
    <cfRule type="cellIs" dxfId="3869" priority="3142" operator="greaterThan">
      <formula>1.5</formula>
    </cfRule>
    <cfRule type="cellIs" dxfId="3868" priority="3141" operator="between">
      <formula>1.3</formula>
      <formula>1.5</formula>
    </cfRule>
    <cfRule type="cellIs" dxfId="3867" priority="3140" operator="between">
      <formula>1</formula>
      <formula>1.3</formula>
    </cfRule>
  </conditionalFormatting>
  <conditionalFormatting sqref="B246">
    <cfRule type="cellIs" dxfId="3866" priority="3839" operator="greaterThan">
      <formula>50</formula>
    </cfRule>
    <cfRule type="cellIs" dxfId="3865" priority="3840" operator="between">
      <formula>35</formula>
      <formula>50</formula>
    </cfRule>
    <cfRule type="cellIs" dxfId="3864" priority="3841" operator="lessThan">
      <formula>35</formula>
    </cfRule>
  </conditionalFormatting>
  <conditionalFormatting sqref="B248">
    <cfRule type="cellIs" dxfId="3863" priority="3842" operator="greaterThan">
      <formula>350</formula>
    </cfRule>
    <cfRule type="cellIs" dxfId="3862" priority="3843" operator="between">
      <formula>250</formula>
      <formula>350</formula>
    </cfRule>
    <cfRule type="cellIs" dxfId="3861" priority="3844" operator="lessThan">
      <formula>250</formula>
    </cfRule>
  </conditionalFormatting>
  <conditionalFormatting sqref="B250">
    <cfRule type="cellIs" dxfId="3860" priority="3135" operator="between">
      <formula>1</formula>
      <formula>1.3</formula>
    </cfRule>
    <cfRule type="cellIs" dxfId="3859" priority="3133" operator="lessThan">
      <formula>0.8</formula>
    </cfRule>
    <cfRule type="cellIs" dxfId="3858" priority="3134" operator="between">
      <formula>0.8</formula>
      <formula>0.99999</formula>
    </cfRule>
    <cfRule type="cellIs" dxfId="3857" priority="3137" operator="greaterThan">
      <formula>1.5</formula>
    </cfRule>
    <cfRule type="cellIs" dxfId="3856" priority="3136" operator="between">
      <formula>1.3</formula>
      <formula>1.5</formula>
    </cfRule>
  </conditionalFormatting>
  <conditionalFormatting sqref="B253">
    <cfRule type="cellIs" dxfId="3855" priority="3847" operator="lessThan">
      <formula>35</formula>
    </cfRule>
    <cfRule type="cellIs" dxfId="3854" priority="3846" operator="between">
      <formula>35</formula>
      <formula>50</formula>
    </cfRule>
    <cfRule type="cellIs" dxfId="3853" priority="3845" operator="greaterThan">
      <formula>50</formula>
    </cfRule>
  </conditionalFormatting>
  <conditionalFormatting sqref="B255">
    <cfRule type="cellIs" dxfId="3852" priority="3850" operator="lessThan">
      <formula>250</formula>
    </cfRule>
    <cfRule type="cellIs" dxfId="3851" priority="3848" operator="greaterThan">
      <formula>350</formula>
    </cfRule>
    <cfRule type="cellIs" dxfId="3850" priority="3849" operator="between">
      <formula>250</formula>
      <formula>350</formula>
    </cfRule>
  </conditionalFormatting>
  <conditionalFormatting sqref="B257">
    <cfRule type="cellIs" dxfId="3849" priority="3128" operator="lessThan">
      <formula>0.8</formula>
    </cfRule>
    <cfRule type="cellIs" dxfId="3848" priority="3130" operator="between">
      <formula>1</formula>
      <formula>1.3</formula>
    </cfRule>
    <cfRule type="cellIs" dxfId="3847" priority="3129" operator="between">
      <formula>0.8</formula>
      <formula>0.99999</formula>
    </cfRule>
    <cfRule type="cellIs" dxfId="3846" priority="3132" operator="greaterThan">
      <formula>1.5</formula>
    </cfRule>
    <cfRule type="cellIs" dxfId="3845" priority="3131" operator="between">
      <formula>1.3</formula>
      <formula>1.5</formula>
    </cfRule>
  </conditionalFormatting>
  <conditionalFormatting sqref="B260">
    <cfRule type="cellIs" dxfId="3844" priority="3851" operator="greaterThan">
      <formula>50</formula>
    </cfRule>
    <cfRule type="cellIs" dxfId="3843" priority="3852" operator="between">
      <formula>35</formula>
      <formula>50</formula>
    </cfRule>
    <cfRule type="cellIs" dxfId="3842" priority="3853" operator="lessThan">
      <formula>35</formula>
    </cfRule>
  </conditionalFormatting>
  <conditionalFormatting sqref="B262">
    <cfRule type="cellIs" dxfId="3841" priority="3854" operator="greaterThan">
      <formula>350</formula>
    </cfRule>
    <cfRule type="cellIs" dxfId="3840" priority="3855" operator="between">
      <formula>250</formula>
      <formula>350</formula>
    </cfRule>
    <cfRule type="cellIs" dxfId="3839" priority="3856" operator="lessThan">
      <formula>250</formula>
    </cfRule>
  </conditionalFormatting>
  <conditionalFormatting sqref="B264">
    <cfRule type="cellIs" dxfId="3838" priority="3123" operator="lessThan">
      <formula>0.8</formula>
    </cfRule>
    <cfRule type="cellIs" dxfId="3837" priority="3126" operator="between">
      <formula>1.3</formula>
      <formula>1.5</formula>
    </cfRule>
    <cfRule type="cellIs" dxfId="3836" priority="3124" operator="between">
      <formula>0.8</formula>
      <formula>0.99999</formula>
    </cfRule>
    <cfRule type="cellIs" dxfId="3835" priority="3125" operator="between">
      <formula>1</formula>
      <formula>1.3</formula>
    </cfRule>
    <cfRule type="cellIs" dxfId="3834" priority="3127" operator="greaterThan">
      <formula>1.5</formula>
    </cfRule>
  </conditionalFormatting>
  <conditionalFormatting sqref="B267">
    <cfRule type="cellIs" dxfId="3833" priority="3857" operator="greaterThan">
      <formula>50</formula>
    </cfRule>
    <cfRule type="cellIs" dxfId="3832" priority="3858" operator="between">
      <formula>35</formula>
      <formula>50</formula>
    </cfRule>
    <cfRule type="cellIs" dxfId="3831" priority="3859" operator="lessThan">
      <formula>35</formula>
    </cfRule>
  </conditionalFormatting>
  <conditionalFormatting sqref="B269">
    <cfRule type="cellIs" dxfId="3830" priority="3860" operator="greaterThan">
      <formula>350</formula>
    </cfRule>
    <cfRule type="cellIs" dxfId="3829" priority="3861" operator="between">
      <formula>250</formula>
      <formula>350</formula>
    </cfRule>
    <cfRule type="cellIs" dxfId="3828" priority="3862" operator="lessThan">
      <formula>250</formula>
    </cfRule>
  </conditionalFormatting>
  <conditionalFormatting sqref="B271">
    <cfRule type="cellIs" dxfId="3827" priority="3119" operator="between">
      <formula>0.8</formula>
      <formula>0.99999</formula>
    </cfRule>
    <cfRule type="cellIs" dxfId="3826" priority="3120" operator="between">
      <formula>1</formula>
      <formula>1.3</formula>
    </cfRule>
    <cfRule type="cellIs" dxfId="3825" priority="3122" operator="greaterThan">
      <formula>1.5</formula>
    </cfRule>
    <cfRule type="cellIs" dxfId="3824" priority="3121" operator="between">
      <formula>1.3</formula>
      <formula>1.5</formula>
    </cfRule>
    <cfRule type="cellIs" dxfId="3823" priority="3118" operator="lessThan">
      <formula>0.8</formula>
    </cfRule>
  </conditionalFormatting>
  <conditionalFormatting sqref="B274">
    <cfRule type="cellIs" dxfId="3822" priority="3863" operator="greaterThan">
      <formula>50</formula>
    </cfRule>
    <cfRule type="cellIs" dxfId="3821" priority="3864" operator="between">
      <formula>35</formula>
      <formula>50</formula>
    </cfRule>
    <cfRule type="cellIs" dxfId="3820" priority="3865" operator="lessThan">
      <formula>35</formula>
    </cfRule>
  </conditionalFormatting>
  <conditionalFormatting sqref="B276">
    <cfRule type="cellIs" dxfId="3819" priority="3868" operator="lessThan">
      <formula>250</formula>
    </cfRule>
    <cfRule type="cellIs" dxfId="3818" priority="3866" operator="greaterThan">
      <formula>350</formula>
    </cfRule>
    <cfRule type="cellIs" dxfId="3817" priority="3867" operator="between">
      <formula>250</formula>
      <formula>350</formula>
    </cfRule>
  </conditionalFormatting>
  <conditionalFormatting sqref="B278">
    <cfRule type="cellIs" dxfId="3816" priority="3117" operator="greaterThan">
      <formula>1.5</formula>
    </cfRule>
    <cfRule type="cellIs" dxfId="3815" priority="3113" operator="lessThan">
      <formula>0.8</formula>
    </cfRule>
    <cfRule type="cellIs" dxfId="3814" priority="3114" operator="between">
      <formula>0.8</formula>
      <formula>0.99999</formula>
    </cfRule>
    <cfRule type="cellIs" dxfId="3813" priority="3115" operator="between">
      <formula>1</formula>
      <formula>1.3</formula>
    </cfRule>
    <cfRule type="cellIs" dxfId="3812" priority="3116" operator="between">
      <formula>1.3</formula>
      <formula>1.5</formula>
    </cfRule>
  </conditionalFormatting>
  <conditionalFormatting sqref="B281">
    <cfRule type="cellIs" dxfId="3811" priority="3871" operator="lessThan">
      <formula>35</formula>
    </cfRule>
    <cfRule type="cellIs" dxfId="3810" priority="3870" operator="between">
      <formula>35</formula>
      <formula>50</formula>
    </cfRule>
    <cfRule type="cellIs" dxfId="3809" priority="3869" operator="greaterThan">
      <formula>50</formula>
    </cfRule>
  </conditionalFormatting>
  <conditionalFormatting sqref="B283">
    <cfRule type="cellIs" dxfId="3808" priority="3872" operator="greaterThan">
      <formula>350</formula>
    </cfRule>
    <cfRule type="cellIs" dxfId="3807" priority="3874" operator="lessThan">
      <formula>250</formula>
    </cfRule>
    <cfRule type="cellIs" dxfId="3806" priority="3873" operator="between">
      <formula>250</formula>
      <formula>350</formula>
    </cfRule>
  </conditionalFormatting>
  <conditionalFormatting sqref="B285">
    <cfRule type="cellIs" dxfId="3805" priority="3112" operator="greaterThan">
      <formula>1.5</formula>
    </cfRule>
    <cfRule type="cellIs" dxfId="3804" priority="3111" operator="between">
      <formula>1.3</formula>
      <formula>1.5</formula>
    </cfRule>
    <cfRule type="cellIs" dxfId="3803" priority="3108" operator="lessThan">
      <formula>0.8</formula>
    </cfRule>
    <cfRule type="cellIs" dxfId="3802" priority="3109" operator="between">
      <formula>0.8</formula>
      <formula>0.99999</formula>
    </cfRule>
    <cfRule type="cellIs" dxfId="3801" priority="3110" operator="between">
      <formula>1</formula>
      <formula>1.3</formula>
    </cfRule>
  </conditionalFormatting>
  <conditionalFormatting sqref="B288">
    <cfRule type="cellIs" dxfId="3800" priority="3877" operator="lessThan">
      <formula>35</formula>
    </cfRule>
    <cfRule type="cellIs" dxfId="3799" priority="3876" operator="between">
      <formula>35</formula>
      <formula>50</formula>
    </cfRule>
    <cfRule type="cellIs" dxfId="3798" priority="3875" operator="greaterThan">
      <formula>50</formula>
    </cfRule>
  </conditionalFormatting>
  <conditionalFormatting sqref="B290">
    <cfRule type="cellIs" dxfId="3797" priority="3879" operator="between">
      <formula>250</formula>
      <formula>350</formula>
    </cfRule>
    <cfRule type="cellIs" dxfId="3796" priority="3880" operator="lessThan">
      <formula>250</formula>
    </cfRule>
    <cfRule type="cellIs" dxfId="3795" priority="3878" operator="greaterThan">
      <formula>350</formula>
    </cfRule>
  </conditionalFormatting>
  <conditionalFormatting sqref="B292">
    <cfRule type="cellIs" dxfId="3794" priority="3106" operator="between">
      <formula>1.3</formula>
      <formula>1.5</formula>
    </cfRule>
    <cfRule type="cellIs" dxfId="3793" priority="3105" operator="between">
      <formula>1</formula>
      <formula>1.3</formula>
    </cfRule>
    <cfRule type="cellIs" dxfId="3792" priority="3104" operator="between">
      <formula>0.8</formula>
      <formula>0.99999</formula>
    </cfRule>
    <cfRule type="cellIs" dxfId="3791" priority="3103" operator="lessThan">
      <formula>0.8</formula>
    </cfRule>
    <cfRule type="cellIs" dxfId="3790" priority="3107" operator="greaterThan">
      <formula>1.5</formula>
    </cfRule>
  </conditionalFormatting>
  <conditionalFormatting sqref="B295">
    <cfRule type="cellIs" dxfId="3789" priority="3882" operator="between">
      <formula>35</formula>
      <formula>50</formula>
    </cfRule>
    <cfRule type="cellIs" dxfId="3788" priority="3881" operator="greaterThan">
      <formula>50</formula>
    </cfRule>
    <cfRule type="cellIs" dxfId="3787" priority="3883" operator="lessThan">
      <formula>35</formula>
    </cfRule>
  </conditionalFormatting>
  <conditionalFormatting sqref="B297">
    <cfRule type="cellIs" dxfId="3786" priority="3884" operator="greaterThan">
      <formula>350</formula>
    </cfRule>
    <cfRule type="cellIs" dxfId="3785" priority="3886" operator="lessThan">
      <formula>250</formula>
    </cfRule>
    <cfRule type="cellIs" dxfId="3784" priority="3885" operator="between">
      <formula>250</formula>
      <formula>350</formula>
    </cfRule>
  </conditionalFormatting>
  <conditionalFormatting sqref="B299">
    <cfRule type="cellIs" dxfId="3783" priority="3099" operator="between">
      <formula>0.8</formula>
      <formula>0.99999</formula>
    </cfRule>
    <cfRule type="cellIs" dxfId="3782" priority="3100" operator="between">
      <formula>1</formula>
      <formula>1.3</formula>
    </cfRule>
    <cfRule type="cellIs" dxfId="3781" priority="3101" operator="between">
      <formula>1.3</formula>
      <formula>1.5</formula>
    </cfRule>
    <cfRule type="cellIs" dxfId="3780" priority="3102" operator="greaterThan">
      <formula>1.5</formula>
    </cfRule>
    <cfRule type="cellIs" dxfId="3779" priority="3098" operator="lessThan">
      <formula>0.8</formula>
    </cfRule>
  </conditionalFormatting>
  <conditionalFormatting sqref="B302">
    <cfRule type="cellIs" dxfId="3778" priority="3887" operator="greaterThan">
      <formula>50</formula>
    </cfRule>
    <cfRule type="cellIs" dxfId="3777" priority="3888" operator="between">
      <formula>35</formula>
      <formula>50</formula>
    </cfRule>
    <cfRule type="cellIs" dxfId="3776" priority="3889" operator="lessThan">
      <formula>35</formula>
    </cfRule>
  </conditionalFormatting>
  <conditionalFormatting sqref="B304">
    <cfRule type="cellIs" dxfId="3775" priority="3890" operator="greaterThan">
      <formula>350</formula>
    </cfRule>
    <cfRule type="cellIs" dxfId="3774" priority="3892" operator="lessThan">
      <formula>250</formula>
    </cfRule>
    <cfRule type="cellIs" dxfId="3773" priority="3891" operator="between">
      <formula>250</formula>
      <formula>350</formula>
    </cfRule>
  </conditionalFormatting>
  <conditionalFormatting sqref="B306">
    <cfRule type="cellIs" dxfId="3772" priority="3097" operator="greaterThan">
      <formula>1.5</formula>
    </cfRule>
    <cfRule type="cellIs" dxfId="3771" priority="3094" operator="between">
      <formula>0.8</formula>
      <formula>0.99999</formula>
    </cfRule>
    <cfRule type="cellIs" dxfId="3770" priority="3093" operator="lessThan">
      <formula>0.8</formula>
    </cfRule>
    <cfRule type="cellIs" dxfId="3769" priority="3095" operator="between">
      <formula>1</formula>
      <formula>1.3</formula>
    </cfRule>
    <cfRule type="cellIs" dxfId="3768" priority="3096" operator="between">
      <formula>1.3</formula>
      <formula>1.5</formula>
    </cfRule>
  </conditionalFormatting>
  <conditionalFormatting sqref="B309">
    <cfRule type="cellIs" dxfId="3767" priority="3895" operator="lessThan">
      <formula>35</formula>
    </cfRule>
    <cfRule type="cellIs" dxfId="3766" priority="3893" operator="greaterThan">
      <formula>50</formula>
    </cfRule>
    <cfRule type="cellIs" dxfId="3765" priority="3894" operator="between">
      <formula>35</formula>
      <formula>50</formula>
    </cfRule>
  </conditionalFormatting>
  <conditionalFormatting sqref="B311">
    <cfRule type="cellIs" dxfId="3764" priority="3896" operator="greaterThan">
      <formula>350</formula>
    </cfRule>
    <cfRule type="cellIs" dxfId="3763" priority="3897" operator="between">
      <formula>250</formula>
      <formula>350</formula>
    </cfRule>
    <cfRule type="cellIs" dxfId="3762" priority="3898" operator="lessThan">
      <formula>250</formula>
    </cfRule>
  </conditionalFormatting>
  <conditionalFormatting sqref="B313">
    <cfRule type="cellIs" dxfId="3761" priority="3091" operator="between">
      <formula>1.3</formula>
      <formula>1.5</formula>
    </cfRule>
    <cfRule type="cellIs" dxfId="3760" priority="3092" operator="greaterThan">
      <formula>1.5</formula>
    </cfRule>
    <cfRule type="cellIs" dxfId="3759" priority="3090" operator="between">
      <formula>1</formula>
      <formula>1.3</formula>
    </cfRule>
    <cfRule type="cellIs" dxfId="3758" priority="3089" operator="between">
      <formula>0.8</formula>
      <formula>0.99999</formula>
    </cfRule>
    <cfRule type="cellIs" dxfId="3757" priority="3088" operator="lessThan">
      <formula>0.8</formula>
    </cfRule>
  </conditionalFormatting>
  <conditionalFormatting sqref="B316">
    <cfRule type="cellIs" dxfId="3756" priority="3899" operator="greaterThan">
      <formula>50</formula>
    </cfRule>
    <cfRule type="cellIs" dxfId="3755" priority="3901" operator="lessThan">
      <formula>35</formula>
    </cfRule>
    <cfRule type="cellIs" dxfId="3754" priority="3900" operator="between">
      <formula>35</formula>
      <formula>50</formula>
    </cfRule>
  </conditionalFormatting>
  <conditionalFormatting sqref="B318">
    <cfRule type="cellIs" dxfId="3753" priority="3904" operator="lessThan">
      <formula>250</formula>
    </cfRule>
    <cfRule type="cellIs" dxfId="3752" priority="3902" operator="greaterThan">
      <formula>350</formula>
    </cfRule>
    <cfRule type="cellIs" dxfId="3751" priority="3903" operator="between">
      <formula>250</formula>
      <formula>350</formula>
    </cfRule>
  </conditionalFormatting>
  <conditionalFormatting sqref="B320">
    <cfRule type="cellIs" dxfId="3750" priority="3083" operator="lessThan">
      <formula>0.8</formula>
    </cfRule>
    <cfRule type="cellIs" dxfId="3749" priority="3084" operator="between">
      <formula>0.8</formula>
      <formula>0.99999</formula>
    </cfRule>
    <cfRule type="cellIs" dxfId="3748" priority="3086" operator="between">
      <formula>1.3</formula>
      <formula>1.5</formula>
    </cfRule>
    <cfRule type="cellIs" dxfId="3747" priority="3085" operator="between">
      <formula>1</formula>
      <formula>1.3</formula>
    </cfRule>
    <cfRule type="cellIs" dxfId="3746" priority="3087" operator="greaterThan">
      <formula>1.5</formula>
    </cfRule>
  </conditionalFormatting>
  <conditionalFormatting sqref="B323">
    <cfRule type="cellIs" dxfId="3745" priority="3905" operator="greaterThan">
      <formula>50</formula>
    </cfRule>
    <cfRule type="cellIs" dxfId="3744" priority="3906" operator="between">
      <formula>35</formula>
      <formula>50</formula>
    </cfRule>
    <cfRule type="cellIs" dxfId="3743" priority="3907" operator="lessThan">
      <formula>35</formula>
    </cfRule>
  </conditionalFormatting>
  <conditionalFormatting sqref="B325">
    <cfRule type="cellIs" dxfId="3742" priority="3908" operator="greaterThan">
      <formula>350</formula>
    </cfRule>
    <cfRule type="cellIs" dxfId="3741" priority="3909" operator="between">
      <formula>250</formula>
      <formula>350</formula>
    </cfRule>
    <cfRule type="cellIs" dxfId="3740" priority="3910" operator="lessThan">
      <formula>250</formula>
    </cfRule>
  </conditionalFormatting>
  <conditionalFormatting sqref="B327">
    <cfRule type="cellIs" dxfId="3739" priority="3081" operator="between">
      <formula>1.3</formula>
      <formula>1.5</formula>
    </cfRule>
    <cfRule type="cellIs" dxfId="3738" priority="3082" operator="greaterThan">
      <formula>1.5</formula>
    </cfRule>
    <cfRule type="cellIs" dxfId="3737" priority="3080" operator="between">
      <formula>1</formula>
      <formula>1.3</formula>
    </cfRule>
    <cfRule type="cellIs" dxfId="3736" priority="3079" operator="between">
      <formula>0.8</formula>
      <formula>0.99999</formula>
    </cfRule>
    <cfRule type="cellIs" dxfId="3735" priority="3078" operator="lessThan">
      <formula>0.8</formula>
    </cfRule>
  </conditionalFormatting>
  <conditionalFormatting sqref="B330">
    <cfRule type="cellIs" dxfId="3734" priority="3912" operator="between">
      <formula>35</formula>
      <formula>50</formula>
    </cfRule>
    <cfRule type="cellIs" dxfId="3733" priority="3911" operator="greaterThan">
      <formula>50</formula>
    </cfRule>
    <cfRule type="cellIs" dxfId="3732" priority="3913" operator="lessThan">
      <formula>35</formula>
    </cfRule>
  </conditionalFormatting>
  <conditionalFormatting sqref="B332">
    <cfRule type="cellIs" dxfId="3731" priority="3914" operator="greaterThan">
      <formula>350</formula>
    </cfRule>
    <cfRule type="cellIs" dxfId="3730" priority="3915" operator="between">
      <formula>250</formula>
      <formula>350</formula>
    </cfRule>
    <cfRule type="cellIs" dxfId="3729" priority="3916" operator="lessThan">
      <formula>250</formula>
    </cfRule>
  </conditionalFormatting>
  <conditionalFormatting sqref="B334">
    <cfRule type="cellIs" dxfId="3728" priority="3077" operator="greaterThan">
      <formula>1.5</formula>
    </cfRule>
    <cfRule type="cellIs" dxfId="3727" priority="3076" operator="between">
      <formula>1.3</formula>
      <formula>1.5</formula>
    </cfRule>
    <cfRule type="cellIs" dxfId="3726" priority="3075" operator="between">
      <formula>1</formula>
      <formula>1.3</formula>
    </cfRule>
    <cfRule type="cellIs" dxfId="3725" priority="3074" operator="between">
      <formula>0.8</formula>
      <formula>0.99999</formula>
    </cfRule>
    <cfRule type="cellIs" dxfId="3724" priority="3073" operator="lessThan">
      <formula>0.8</formula>
    </cfRule>
  </conditionalFormatting>
  <conditionalFormatting sqref="B337">
    <cfRule type="cellIs" dxfId="3723" priority="3917" operator="greaterThan">
      <formula>50</formula>
    </cfRule>
    <cfRule type="cellIs" dxfId="3722" priority="3918" operator="between">
      <formula>35</formula>
      <formula>50</formula>
    </cfRule>
    <cfRule type="cellIs" dxfId="3721" priority="3919" operator="lessThan">
      <formula>35</formula>
    </cfRule>
  </conditionalFormatting>
  <conditionalFormatting sqref="B339">
    <cfRule type="cellIs" dxfId="3720" priority="3920" operator="greaterThan">
      <formula>350</formula>
    </cfRule>
    <cfRule type="cellIs" dxfId="3719" priority="3922" operator="lessThan">
      <formula>250</formula>
    </cfRule>
    <cfRule type="cellIs" dxfId="3718" priority="3921" operator="between">
      <formula>250</formula>
      <formula>350</formula>
    </cfRule>
  </conditionalFormatting>
  <conditionalFormatting sqref="B341">
    <cfRule type="cellIs" dxfId="3717" priority="3071" operator="between">
      <formula>1.3</formula>
      <formula>1.5</formula>
    </cfRule>
    <cfRule type="cellIs" dxfId="3716" priority="3072" operator="greaterThan">
      <formula>1.5</formula>
    </cfRule>
    <cfRule type="cellIs" dxfId="3715" priority="3068" operator="lessThan">
      <formula>0.8</formula>
    </cfRule>
    <cfRule type="cellIs" dxfId="3714" priority="3069" operator="between">
      <formula>0.8</formula>
      <formula>0.99999</formula>
    </cfRule>
    <cfRule type="cellIs" dxfId="3713" priority="3070" operator="between">
      <formula>1</formula>
      <formula>1.3</formula>
    </cfRule>
  </conditionalFormatting>
  <conditionalFormatting sqref="B344">
    <cfRule type="cellIs" dxfId="3712" priority="3925" operator="lessThan">
      <formula>35</formula>
    </cfRule>
    <cfRule type="cellIs" dxfId="3711" priority="3923" operator="greaterThan">
      <formula>50</formula>
    </cfRule>
    <cfRule type="cellIs" dxfId="3710" priority="3924" operator="between">
      <formula>35</formula>
      <formula>50</formula>
    </cfRule>
  </conditionalFormatting>
  <conditionalFormatting sqref="B346">
    <cfRule type="cellIs" dxfId="3709" priority="3926" operator="greaterThan">
      <formula>350</formula>
    </cfRule>
    <cfRule type="cellIs" dxfId="3708" priority="3928" operator="lessThan">
      <formula>250</formula>
    </cfRule>
    <cfRule type="cellIs" dxfId="3707" priority="3927" operator="between">
      <formula>250</formula>
      <formula>350</formula>
    </cfRule>
  </conditionalFormatting>
  <conditionalFormatting sqref="B348">
    <cfRule type="cellIs" dxfId="3706" priority="3066" operator="between">
      <formula>1.3</formula>
      <formula>1.5</formula>
    </cfRule>
    <cfRule type="cellIs" dxfId="3705" priority="3065" operator="between">
      <formula>1</formula>
      <formula>1.3</formula>
    </cfRule>
    <cfRule type="cellIs" dxfId="3704" priority="3064" operator="between">
      <formula>0.8</formula>
      <formula>0.99999</formula>
    </cfRule>
    <cfRule type="cellIs" dxfId="3703" priority="3067" operator="greaterThan">
      <formula>1.5</formula>
    </cfRule>
    <cfRule type="cellIs" dxfId="3702" priority="3063" operator="lessThan">
      <formula>0.8</formula>
    </cfRule>
  </conditionalFormatting>
  <conditionalFormatting sqref="B351">
    <cfRule type="cellIs" dxfId="3701" priority="3931" operator="lessThan">
      <formula>35</formula>
    </cfRule>
    <cfRule type="cellIs" dxfId="3700" priority="3930" operator="between">
      <formula>35</formula>
      <formula>50</formula>
    </cfRule>
    <cfRule type="cellIs" dxfId="3699" priority="3929" operator="greaterThan">
      <formula>50</formula>
    </cfRule>
  </conditionalFormatting>
  <conditionalFormatting sqref="B353">
    <cfRule type="cellIs" dxfId="3698" priority="3932" operator="greaterThan">
      <formula>350</formula>
    </cfRule>
    <cfRule type="cellIs" dxfId="3697" priority="3934" operator="lessThan">
      <formula>250</formula>
    </cfRule>
    <cfRule type="cellIs" dxfId="3696" priority="3933" operator="between">
      <formula>250</formula>
      <formula>350</formula>
    </cfRule>
  </conditionalFormatting>
  <conditionalFormatting sqref="B355">
    <cfRule type="cellIs" dxfId="3695" priority="3058" operator="lessThan">
      <formula>0.8</formula>
    </cfRule>
    <cfRule type="cellIs" dxfId="3694" priority="3060" operator="between">
      <formula>1</formula>
      <formula>1.3</formula>
    </cfRule>
    <cfRule type="cellIs" dxfId="3693" priority="3062" operator="greaterThan">
      <formula>1.5</formula>
    </cfRule>
    <cfRule type="cellIs" dxfId="3692" priority="3061" operator="between">
      <formula>1.3</formula>
      <formula>1.5</formula>
    </cfRule>
    <cfRule type="cellIs" dxfId="3691" priority="3059" operator="between">
      <formula>0.8</formula>
      <formula>0.99999</formula>
    </cfRule>
  </conditionalFormatting>
  <conditionalFormatting sqref="B358">
    <cfRule type="cellIs" dxfId="3690" priority="3935" operator="greaterThan">
      <formula>50</formula>
    </cfRule>
    <cfRule type="cellIs" dxfId="3689" priority="3936" operator="between">
      <formula>35</formula>
      <formula>50</formula>
    </cfRule>
    <cfRule type="cellIs" dxfId="3688" priority="3937" operator="lessThan">
      <formula>35</formula>
    </cfRule>
  </conditionalFormatting>
  <conditionalFormatting sqref="B360">
    <cfRule type="cellIs" dxfId="3687" priority="3938" operator="greaterThan">
      <formula>350</formula>
    </cfRule>
    <cfRule type="cellIs" dxfId="3686" priority="3940" operator="lessThan">
      <formula>250</formula>
    </cfRule>
    <cfRule type="cellIs" dxfId="3685" priority="3939" operator="between">
      <formula>250</formula>
      <formula>350</formula>
    </cfRule>
  </conditionalFormatting>
  <conditionalFormatting sqref="B362">
    <cfRule type="cellIs" dxfId="3684" priority="3053" operator="lessThan">
      <formula>0.8</formula>
    </cfRule>
    <cfRule type="cellIs" dxfId="3683" priority="3055" operator="between">
      <formula>1</formula>
      <formula>1.3</formula>
    </cfRule>
    <cfRule type="cellIs" dxfId="3682" priority="3057" operator="greaterThan">
      <formula>1.5</formula>
    </cfRule>
    <cfRule type="cellIs" dxfId="3681" priority="3054" operator="between">
      <formula>0.8</formula>
      <formula>0.99999</formula>
    </cfRule>
    <cfRule type="cellIs" dxfId="3680" priority="3056" operator="between">
      <formula>1.3</formula>
      <formula>1.5</formula>
    </cfRule>
  </conditionalFormatting>
  <conditionalFormatting sqref="B365">
    <cfRule type="cellIs" dxfId="3679" priority="3942" operator="between">
      <formula>35</formula>
      <formula>50</formula>
    </cfRule>
    <cfRule type="cellIs" dxfId="3678" priority="3941" operator="greaterThan">
      <formula>50</formula>
    </cfRule>
    <cfRule type="cellIs" dxfId="3677" priority="3943" operator="lessThan">
      <formula>35</formula>
    </cfRule>
  </conditionalFormatting>
  <conditionalFormatting sqref="B367">
    <cfRule type="cellIs" dxfId="3676" priority="3944" operator="greaterThan">
      <formula>350</formula>
    </cfRule>
    <cfRule type="cellIs" dxfId="3675" priority="3946" operator="lessThan">
      <formula>250</formula>
    </cfRule>
    <cfRule type="cellIs" dxfId="3674" priority="3945" operator="between">
      <formula>250</formula>
      <formula>350</formula>
    </cfRule>
  </conditionalFormatting>
  <conditionalFormatting sqref="B369">
    <cfRule type="cellIs" dxfId="3673" priority="3050" operator="between">
      <formula>1</formula>
      <formula>1.3</formula>
    </cfRule>
    <cfRule type="cellIs" dxfId="3672" priority="3051" operator="between">
      <formula>1.3</formula>
      <formula>1.5</formula>
    </cfRule>
    <cfRule type="cellIs" dxfId="3671" priority="3049" operator="between">
      <formula>0.8</formula>
      <formula>0.99999</formula>
    </cfRule>
    <cfRule type="cellIs" dxfId="3670" priority="3048" operator="lessThan">
      <formula>0.8</formula>
    </cfRule>
    <cfRule type="cellIs" dxfId="3669" priority="3052" operator="greaterThan">
      <formula>1.5</formula>
    </cfRule>
  </conditionalFormatting>
  <conditionalFormatting sqref="B372">
    <cfRule type="cellIs" dxfId="3668" priority="3947" operator="greaterThan">
      <formula>50</formula>
    </cfRule>
    <cfRule type="cellIs" dxfId="3667" priority="3949" operator="lessThan">
      <formula>35</formula>
    </cfRule>
    <cfRule type="cellIs" dxfId="3666" priority="3948" operator="between">
      <formula>35</formula>
      <formula>50</formula>
    </cfRule>
  </conditionalFormatting>
  <conditionalFormatting sqref="B374">
    <cfRule type="cellIs" dxfId="3665" priority="3950" operator="greaterThan">
      <formula>350</formula>
    </cfRule>
    <cfRule type="cellIs" dxfId="3664" priority="3952" operator="lessThan">
      <formula>250</formula>
    </cfRule>
    <cfRule type="cellIs" dxfId="3663" priority="3951" operator="between">
      <formula>250</formula>
      <formula>350</formula>
    </cfRule>
  </conditionalFormatting>
  <conditionalFormatting sqref="B376">
    <cfRule type="cellIs" dxfId="3662" priority="3045" operator="between">
      <formula>1</formula>
      <formula>1.3</formula>
    </cfRule>
    <cfRule type="cellIs" dxfId="3661" priority="3046" operator="between">
      <formula>1.3</formula>
      <formula>1.5</formula>
    </cfRule>
    <cfRule type="cellIs" dxfId="3660" priority="3047" operator="greaterThan">
      <formula>1.5</formula>
    </cfRule>
    <cfRule type="cellIs" dxfId="3659" priority="3044" operator="between">
      <formula>0.8</formula>
      <formula>0.99999</formula>
    </cfRule>
    <cfRule type="cellIs" dxfId="3658" priority="3043" operator="lessThan">
      <formula>0.8</formula>
    </cfRule>
  </conditionalFormatting>
  <conditionalFormatting sqref="B379">
    <cfRule type="cellIs" dxfId="3657" priority="3953" operator="greaterThan">
      <formula>50</formula>
    </cfRule>
    <cfRule type="cellIs" dxfId="3656" priority="3954" operator="between">
      <formula>35</formula>
      <formula>50</formula>
    </cfRule>
    <cfRule type="cellIs" dxfId="3655" priority="3955" operator="lessThan">
      <formula>35</formula>
    </cfRule>
  </conditionalFormatting>
  <conditionalFormatting sqref="B381">
    <cfRule type="cellIs" dxfId="3654" priority="3956" operator="greaterThan">
      <formula>350</formula>
    </cfRule>
    <cfRule type="cellIs" dxfId="3653" priority="3957" operator="between">
      <formula>250</formula>
      <formula>350</formula>
    </cfRule>
    <cfRule type="cellIs" dxfId="3652" priority="3958" operator="lessThan">
      <formula>250</formula>
    </cfRule>
  </conditionalFormatting>
  <conditionalFormatting sqref="B383">
    <cfRule type="cellIs" dxfId="3651" priority="3042" operator="greaterThan">
      <formula>1.5</formula>
    </cfRule>
    <cfRule type="cellIs" dxfId="3650" priority="3038" operator="lessThan">
      <formula>0.8</formula>
    </cfRule>
    <cfRule type="cellIs" dxfId="3649" priority="3041" operator="between">
      <formula>1.3</formula>
      <formula>1.5</formula>
    </cfRule>
    <cfRule type="cellIs" dxfId="3648" priority="3040" operator="between">
      <formula>1</formula>
      <formula>1.3</formula>
    </cfRule>
    <cfRule type="cellIs" dxfId="3647" priority="3039" operator="between">
      <formula>0.8</formula>
      <formula>0.99999</formula>
    </cfRule>
  </conditionalFormatting>
  <conditionalFormatting sqref="B386">
    <cfRule type="cellIs" dxfId="3646" priority="3960" operator="between">
      <formula>35</formula>
      <formula>50</formula>
    </cfRule>
    <cfRule type="cellIs" dxfId="3645" priority="3959" operator="greaterThan">
      <formula>50</formula>
    </cfRule>
    <cfRule type="cellIs" dxfId="3644" priority="3961" operator="lessThan">
      <formula>35</formula>
    </cfRule>
  </conditionalFormatting>
  <conditionalFormatting sqref="B388">
    <cfRule type="cellIs" dxfId="3643" priority="3964" operator="lessThan">
      <formula>250</formula>
    </cfRule>
    <cfRule type="cellIs" dxfId="3642" priority="3962" operator="greaterThan">
      <formula>350</formula>
    </cfRule>
    <cfRule type="cellIs" dxfId="3641" priority="3963" operator="between">
      <formula>250</formula>
      <formula>350</formula>
    </cfRule>
  </conditionalFormatting>
  <conditionalFormatting sqref="B390">
    <cfRule type="cellIs" dxfId="3640" priority="3037" operator="greaterThan">
      <formula>1.5</formula>
    </cfRule>
    <cfRule type="cellIs" dxfId="3639" priority="3033" operator="lessThan">
      <formula>0.8</formula>
    </cfRule>
    <cfRule type="cellIs" dxfId="3638" priority="3036" operator="between">
      <formula>1.3</formula>
      <formula>1.5</formula>
    </cfRule>
    <cfRule type="cellIs" dxfId="3637" priority="3035" operator="between">
      <formula>1</formula>
      <formula>1.3</formula>
    </cfRule>
    <cfRule type="cellIs" dxfId="3636" priority="3034" operator="between">
      <formula>0.8</formula>
      <formula>0.99999</formula>
    </cfRule>
  </conditionalFormatting>
  <conditionalFormatting sqref="B393">
    <cfRule type="cellIs" dxfId="3635" priority="3965" operator="greaterThan">
      <formula>50</formula>
    </cfRule>
    <cfRule type="cellIs" dxfId="3634" priority="3966" operator="between">
      <formula>35</formula>
      <formula>50</formula>
    </cfRule>
    <cfRule type="cellIs" dxfId="3633" priority="3967" operator="lessThan">
      <formula>35</formula>
    </cfRule>
  </conditionalFormatting>
  <conditionalFormatting sqref="B395">
    <cfRule type="cellIs" dxfId="3632" priority="3968" operator="greaterThan">
      <formula>350</formula>
    </cfRule>
    <cfRule type="cellIs" dxfId="3631" priority="3969" operator="between">
      <formula>250</formula>
      <formula>350</formula>
    </cfRule>
    <cfRule type="cellIs" dxfId="3630" priority="3970" operator="lessThan">
      <formula>250</formula>
    </cfRule>
  </conditionalFormatting>
  <conditionalFormatting sqref="B397">
    <cfRule type="cellIs" dxfId="3629" priority="3028" operator="lessThan">
      <formula>0.8</formula>
    </cfRule>
    <cfRule type="cellIs" dxfId="3628" priority="3029" operator="between">
      <formula>0.8</formula>
      <formula>0.99999</formula>
    </cfRule>
    <cfRule type="cellIs" dxfId="3627" priority="3030" operator="between">
      <formula>1</formula>
      <formula>1.3</formula>
    </cfRule>
    <cfRule type="cellIs" dxfId="3626" priority="3031" operator="between">
      <formula>1.3</formula>
      <formula>1.5</formula>
    </cfRule>
    <cfRule type="cellIs" dxfId="3625" priority="3032" operator="greaterThan">
      <formula>1.5</formula>
    </cfRule>
  </conditionalFormatting>
  <conditionalFormatting sqref="B400">
    <cfRule type="cellIs" dxfId="3624" priority="3973" operator="lessThan">
      <formula>35</formula>
    </cfRule>
    <cfRule type="cellIs" dxfId="3623" priority="3972" operator="between">
      <formula>35</formula>
      <formula>50</formula>
    </cfRule>
    <cfRule type="cellIs" dxfId="3622" priority="3971" operator="greaterThan">
      <formula>50</formula>
    </cfRule>
  </conditionalFormatting>
  <conditionalFormatting sqref="B402">
    <cfRule type="cellIs" dxfId="3621" priority="3975" operator="between">
      <formula>250</formula>
      <formula>350</formula>
    </cfRule>
    <cfRule type="cellIs" dxfId="3620" priority="3976" operator="lessThan">
      <formula>250</formula>
    </cfRule>
    <cfRule type="cellIs" dxfId="3619" priority="3974" operator="greaterThan">
      <formula>350</formula>
    </cfRule>
  </conditionalFormatting>
  <conditionalFormatting sqref="B404">
    <cfRule type="cellIs" dxfId="3618" priority="3027" operator="greaterThan">
      <formula>1.5</formula>
    </cfRule>
    <cfRule type="cellIs" dxfId="3617" priority="3023" operator="lessThan">
      <formula>0.8</formula>
    </cfRule>
    <cfRule type="cellIs" dxfId="3616" priority="3026" operator="between">
      <formula>1.3</formula>
      <formula>1.5</formula>
    </cfRule>
    <cfRule type="cellIs" dxfId="3615" priority="3024" operator="between">
      <formula>0.8</formula>
      <formula>0.99999</formula>
    </cfRule>
    <cfRule type="cellIs" dxfId="3614" priority="3025" operator="between">
      <formula>1</formula>
      <formula>1.3</formula>
    </cfRule>
  </conditionalFormatting>
  <conditionalFormatting sqref="B407">
    <cfRule type="cellIs" dxfId="3613" priority="3977" operator="greaterThan">
      <formula>50</formula>
    </cfRule>
    <cfRule type="cellIs" dxfId="3612" priority="3979" operator="lessThan">
      <formula>35</formula>
    </cfRule>
    <cfRule type="cellIs" dxfId="3611" priority="3978" operator="between">
      <formula>35</formula>
      <formula>50</formula>
    </cfRule>
  </conditionalFormatting>
  <conditionalFormatting sqref="B409">
    <cfRule type="cellIs" dxfId="3610" priority="3982" operator="lessThan">
      <formula>250</formula>
    </cfRule>
    <cfRule type="cellIs" dxfId="3609" priority="3980" operator="greaterThan">
      <formula>350</formula>
    </cfRule>
    <cfRule type="cellIs" dxfId="3608" priority="3981" operator="between">
      <formula>250</formula>
      <formula>350</formula>
    </cfRule>
  </conditionalFormatting>
  <conditionalFormatting sqref="B411">
    <cfRule type="cellIs" dxfId="3607" priority="3022" operator="greaterThan">
      <formula>1.5</formula>
    </cfRule>
    <cfRule type="cellIs" dxfId="3606" priority="3019" operator="between">
      <formula>0.8</formula>
      <formula>0.99999</formula>
    </cfRule>
    <cfRule type="cellIs" dxfId="3605" priority="3021" operator="between">
      <formula>1.3</formula>
      <formula>1.5</formula>
    </cfRule>
    <cfRule type="cellIs" dxfId="3604" priority="3020" operator="between">
      <formula>1</formula>
      <formula>1.3</formula>
    </cfRule>
    <cfRule type="cellIs" dxfId="3603" priority="3018" operator="lessThan">
      <formula>0.8</formula>
    </cfRule>
  </conditionalFormatting>
  <conditionalFormatting sqref="B414">
    <cfRule type="cellIs" dxfId="3602" priority="3985" operator="lessThan">
      <formula>35</formula>
    </cfRule>
    <cfRule type="cellIs" dxfId="3601" priority="3984" operator="between">
      <formula>35</formula>
      <formula>50</formula>
    </cfRule>
    <cfRule type="cellIs" dxfId="3600" priority="3983" operator="greaterThan">
      <formula>50</formula>
    </cfRule>
  </conditionalFormatting>
  <conditionalFormatting sqref="B416">
    <cfRule type="cellIs" dxfId="3599" priority="3986" operator="greaterThan">
      <formula>350</formula>
    </cfRule>
    <cfRule type="cellIs" dxfId="3598" priority="3987" operator="between">
      <formula>250</formula>
      <formula>350</formula>
    </cfRule>
    <cfRule type="cellIs" dxfId="3597" priority="3988" operator="lessThan">
      <formula>250</formula>
    </cfRule>
  </conditionalFormatting>
  <conditionalFormatting sqref="B418">
    <cfRule type="cellIs" dxfId="3596" priority="3013" operator="lessThan">
      <formula>0.8</formula>
    </cfRule>
    <cfRule type="cellIs" dxfId="3595" priority="3016" operator="between">
      <formula>1.3</formula>
      <formula>1.5</formula>
    </cfRule>
    <cfRule type="cellIs" dxfId="3594" priority="3014" operator="between">
      <formula>0.8</formula>
      <formula>0.99999</formula>
    </cfRule>
    <cfRule type="cellIs" dxfId="3593" priority="3015" operator="between">
      <formula>1</formula>
      <formula>1.3</formula>
    </cfRule>
    <cfRule type="cellIs" dxfId="3592" priority="3017" operator="greaterThan">
      <formula>1.5</formula>
    </cfRule>
  </conditionalFormatting>
  <conditionalFormatting sqref="B421">
    <cfRule type="cellIs" dxfId="3591" priority="3991" operator="lessThan">
      <formula>35</formula>
    </cfRule>
    <cfRule type="cellIs" dxfId="3590" priority="3989" operator="greaterThan">
      <formula>50</formula>
    </cfRule>
    <cfRule type="cellIs" dxfId="3589" priority="3990" operator="between">
      <formula>35</formula>
      <formula>50</formula>
    </cfRule>
  </conditionalFormatting>
  <conditionalFormatting sqref="B423">
    <cfRule type="cellIs" dxfId="3588" priority="3992" operator="greaterThan">
      <formula>350</formula>
    </cfRule>
    <cfRule type="cellIs" dxfId="3587" priority="3994" operator="lessThan">
      <formula>250</formula>
    </cfRule>
    <cfRule type="cellIs" dxfId="3586" priority="3993" operator="between">
      <formula>250</formula>
      <formula>350</formula>
    </cfRule>
  </conditionalFormatting>
  <conditionalFormatting sqref="B425">
    <cfRule type="cellIs" dxfId="3585" priority="3012" operator="greaterThan">
      <formula>1.5</formula>
    </cfRule>
    <cfRule type="cellIs" dxfId="3584" priority="3011" operator="between">
      <formula>1.3</formula>
      <formula>1.5</formula>
    </cfRule>
    <cfRule type="cellIs" dxfId="3583" priority="3010" operator="between">
      <formula>1</formula>
      <formula>1.3</formula>
    </cfRule>
    <cfRule type="cellIs" dxfId="3582" priority="3009" operator="between">
      <formula>0.8</formula>
      <formula>0.99999</formula>
    </cfRule>
    <cfRule type="cellIs" dxfId="3581" priority="3008" operator="lessThan">
      <formula>0.8</formula>
    </cfRule>
  </conditionalFormatting>
  <conditionalFormatting sqref="B428">
    <cfRule type="cellIs" dxfId="3580" priority="3997" operator="lessThan">
      <formula>35</formula>
    </cfRule>
    <cfRule type="cellIs" dxfId="3579" priority="3996" operator="between">
      <formula>35</formula>
      <formula>50</formula>
    </cfRule>
    <cfRule type="cellIs" dxfId="3578" priority="3995" operator="greaterThan">
      <formula>50</formula>
    </cfRule>
  </conditionalFormatting>
  <conditionalFormatting sqref="B430">
    <cfRule type="cellIs" dxfId="3577" priority="3998" operator="greaterThan">
      <formula>350</formula>
    </cfRule>
    <cfRule type="cellIs" dxfId="3576" priority="3999" operator="between">
      <formula>250</formula>
      <formula>350</formula>
    </cfRule>
    <cfRule type="cellIs" dxfId="3575" priority="4000" operator="lessThan">
      <formula>250</formula>
    </cfRule>
  </conditionalFormatting>
  <conditionalFormatting sqref="B432">
    <cfRule type="cellIs" dxfId="3574" priority="3006" operator="between">
      <formula>1.3</formula>
      <formula>1.5</formula>
    </cfRule>
    <cfRule type="cellIs" dxfId="3573" priority="3007" operator="greaterThan">
      <formula>1.5</formula>
    </cfRule>
    <cfRule type="cellIs" dxfId="3572" priority="3004" operator="between">
      <formula>0.8</formula>
      <formula>0.99999</formula>
    </cfRule>
    <cfRule type="cellIs" dxfId="3571" priority="3003" operator="lessThan">
      <formula>0.8</formula>
    </cfRule>
    <cfRule type="cellIs" dxfId="3570" priority="3005" operator="between">
      <formula>1</formula>
      <formula>1.3</formula>
    </cfRule>
  </conditionalFormatting>
  <conditionalFormatting sqref="B435">
    <cfRule type="cellIs" dxfId="3569" priority="4001" operator="greaterThan">
      <formula>50</formula>
    </cfRule>
    <cfRule type="cellIs" dxfId="3568" priority="4002" operator="between">
      <formula>35</formula>
      <formula>50</formula>
    </cfRule>
    <cfRule type="cellIs" dxfId="3567" priority="4003" operator="lessThan">
      <formula>35</formula>
    </cfRule>
  </conditionalFormatting>
  <conditionalFormatting sqref="B437">
    <cfRule type="cellIs" dxfId="3566" priority="4004" operator="greaterThan">
      <formula>350</formula>
    </cfRule>
    <cfRule type="cellIs" dxfId="3565" priority="4006" operator="lessThan">
      <formula>250</formula>
    </cfRule>
    <cfRule type="cellIs" dxfId="3564" priority="4005" operator="between">
      <formula>250</formula>
      <formula>350</formula>
    </cfRule>
  </conditionalFormatting>
  <conditionalFormatting sqref="B439">
    <cfRule type="cellIs" dxfId="3563" priority="3000" operator="between">
      <formula>1</formula>
      <formula>1.3</formula>
    </cfRule>
    <cfRule type="cellIs" dxfId="3562" priority="2998" operator="lessThan">
      <formula>0.8</formula>
    </cfRule>
    <cfRule type="cellIs" dxfId="3561" priority="3001" operator="between">
      <formula>1.3</formula>
      <formula>1.5</formula>
    </cfRule>
    <cfRule type="cellIs" dxfId="3560" priority="3002" operator="greaterThan">
      <formula>1.5</formula>
    </cfRule>
    <cfRule type="cellIs" dxfId="3559" priority="2999" operator="between">
      <formula>0.8</formula>
      <formula>0.99999</formula>
    </cfRule>
  </conditionalFormatting>
  <conditionalFormatting sqref="B442">
    <cfRule type="cellIs" dxfId="3558" priority="4009" operator="lessThan">
      <formula>35</formula>
    </cfRule>
    <cfRule type="cellIs" dxfId="3557" priority="4008" operator="between">
      <formula>35</formula>
      <formula>50</formula>
    </cfRule>
    <cfRule type="cellIs" dxfId="3556" priority="4007" operator="greaterThan">
      <formula>50</formula>
    </cfRule>
  </conditionalFormatting>
  <conditionalFormatting sqref="B444">
    <cfRule type="cellIs" dxfId="3555" priority="4010" operator="greaterThan">
      <formula>350</formula>
    </cfRule>
    <cfRule type="cellIs" dxfId="3554" priority="4011" operator="between">
      <formula>250</formula>
      <formula>350</formula>
    </cfRule>
    <cfRule type="cellIs" dxfId="3553" priority="4012" operator="lessThan">
      <formula>250</formula>
    </cfRule>
  </conditionalFormatting>
  <conditionalFormatting sqref="B446">
    <cfRule type="cellIs" dxfId="3552" priority="2993" operator="lessThan">
      <formula>0.8</formula>
    </cfRule>
    <cfRule type="cellIs" dxfId="3551" priority="2997" operator="greaterThan">
      <formula>1.5</formula>
    </cfRule>
    <cfRule type="cellIs" dxfId="3550" priority="2996" operator="between">
      <formula>1.3</formula>
      <formula>1.5</formula>
    </cfRule>
    <cfRule type="cellIs" dxfId="3549" priority="2995" operator="between">
      <formula>1</formula>
      <formula>1.3</formula>
    </cfRule>
    <cfRule type="cellIs" dxfId="3548" priority="2994" operator="between">
      <formula>0.8</formula>
      <formula>0.99999</formula>
    </cfRule>
  </conditionalFormatting>
  <conditionalFormatting sqref="B449">
    <cfRule type="cellIs" dxfId="3547" priority="4015" operator="lessThan">
      <formula>35</formula>
    </cfRule>
    <cfRule type="cellIs" dxfId="3546" priority="4014" operator="between">
      <formula>35</formula>
      <formula>50</formula>
    </cfRule>
    <cfRule type="cellIs" dxfId="3545" priority="4013" operator="greaterThan">
      <formula>50</formula>
    </cfRule>
  </conditionalFormatting>
  <conditionalFormatting sqref="B451">
    <cfRule type="cellIs" dxfId="3544" priority="4016" operator="greaterThan">
      <formula>350</formula>
    </cfRule>
    <cfRule type="cellIs" dxfId="3543" priority="4017" operator="between">
      <formula>250</formula>
      <formula>350</formula>
    </cfRule>
    <cfRule type="cellIs" dxfId="3542" priority="4018" operator="lessThan">
      <formula>250</formula>
    </cfRule>
  </conditionalFormatting>
  <conditionalFormatting sqref="B453">
    <cfRule type="cellIs" dxfId="3541" priority="2989" operator="between">
      <formula>0.8</formula>
      <formula>0.99999</formula>
    </cfRule>
    <cfRule type="cellIs" dxfId="3540" priority="2988" operator="lessThan">
      <formula>0.8</formula>
    </cfRule>
    <cfRule type="cellIs" dxfId="3539" priority="2991" operator="between">
      <formula>1.3</formula>
      <formula>1.5</formula>
    </cfRule>
    <cfRule type="cellIs" dxfId="3538" priority="2992" operator="greaterThan">
      <formula>1.5</formula>
    </cfRule>
    <cfRule type="cellIs" dxfId="3537" priority="2990" operator="between">
      <formula>1</formula>
      <formula>1.3</formula>
    </cfRule>
  </conditionalFormatting>
  <conditionalFormatting sqref="B456">
    <cfRule type="cellIs" dxfId="3536" priority="4021" operator="lessThan">
      <formula>35</formula>
    </cfRule>
    <cfRule type="cellIs" dxfId="3535" priority="4020" operator="between">
      <formula>35</formula>
      <formula>50</formula>
    </cfRule>
    <cfRule type="cellIs" dxfId="3534" priority="4019" operator="greaterThan">
      <formula>50</formula>
    </cfRule>
  </conditionalFormatting>
  <conditionalFormatting sqref="B458">
    <cfRule type="cellIs" dxfId="3533" priority="4024" operator="lessThan">
      <formula>250</formula>
    </cfRule>
    <cfRule type="cellIs" dxfId="3532" priority="4022" operator="greaterThan">
      <formula>350</formula>
    </cfRule>
    <cfRule type="cellIs" dxfId="3531" priority="4023" operator="between">
      <formula>250</formula>
      <formula>350</formula>
    </cfRule>
  </conditionalFormatting>
  <conditionalFormatting sqref="B460">
    <cfRule type="cellIs" dxfId="3530" priority="2643" operator="between">
      <formula>0.8</formula>
      <formula>0.99999</formula>
    </cfRule>
    <cfRule type="cellIs" dxfId="3529" priority="2642" operator="lessThan">
      <formula>0.8</formula>
    </cfRule>
    <cfRule type="cellIs" dxfId="3528" priority="2645" operator="between">
      <formula>1.3</formula>
      <formula>1.5</formula>
    </cfRule>
    <cfRule type="cellIs" dxfId="3527" priority="2646" operator="greaterThan">
      <formula>1.5</formula>
    </cfRule>
    <cfRule type="cellIs" dxfId="3526" priority="2644" operator="between">
      <formula>1</formula>
      <formula>1.3</formula>
    </cfRule>
  </conditionalFormatting>
  <conditionalFormatting sqref="B463">
    <cfRule type="cellIs" dxfId="3525" priority="4027" operator="lessThan">
      <formula>35</formula>
    </cfRule>
    <cfRule type="cellIs" dxfId="3524" priority="4025" operator="greaterThan">
      <formula>50</formula>
    </cfRule>
    <cfRule type="cellIs" dxfId="3523" priority="4026" operator="between">
      <formula>35</formula>
      <formula>50</formula>
    </cfRule>
  </conditionalFormatting>
  <conditionalFormatting sqref="B465">
    <cfRule type="cellIs" dxfId="3522" priority="4030" operator="lessThan">
      <formula>250</formula>
    </cfRule>
    <cfRule type="cellIs" dxfId="3521" priority="4029" operator="between">
      <formula>250</formula>
      <formula>350</formula>
    </cfRule>
    <cfRule type="cellIs" dxfId="3520" priority="4028" operator="greaterThan">
      <formula>350</formula>
    </cfRule>
  </conditionalFormatting>
  <conditionalFormatting sqref="B467">
    <cfRule type="cellIs" dxfId="3519" priority="2987" operator="greaterThan">
      <formula>1.5</formula>
    </cfRule>
    <cfRule type="cellIs" dxfId="3518" priority="2986" operator="between">
      <formula>1.3</formula>
      <formula>1.5</formula>
    </cfRule>
    <cfRule type="cellIs" dxfId="3517" priority="2985" operator="between">
      <formula>1</formula>
      <formula>1.3</formula>
    </cfRule>
    <cfRule type="cellIs" dxfId="3516" priority="2984" operator="between">
      <formula>0.8</formula>
      <formula>0.99999</formula>
    </cfRule>
    <cfRule type="cellIs" dxfId="3515" priority="2983" operator="lessThan">
      <formula>0.8</formula>
    </cfRule>
  </conditionalFormatting>
  <conditionalFormatting sqref="B470">
    <cfRule type="cellIs" dxfId="3514" priority="4033" operator="lessThan">
      <formula>35</formula>
    </cfRule>
    <cfRule type="cellIs" dxfId="3513" priority="4032" operator="between">
      <formula>35</formula>
      <formula>50</formula>
    </cfRule>
    <cfRule type="cellIs" dxfId="3512" priority="4031" operator="greaterThan">
      <formula>50</formula>
    </cfRule>
  </conditionalFormatting>
  <conditionalFormatting sqref="B472">
    <cfRule type="cellIs" dxfId="3511" priority="4034" operator="greaterThan">
      <formula>350</formula>
    </cfRule>
    <cfRule type="cellIs" dxfId="3510" priority="4035" operator="between">
      <formula>250</formula>
      <formula>350</formula>
    </cfRule>
    <cfRule type="cellIs" dxfId="3509" priority="4036" operator="lessThan">
      <formula>250</formula>
    </cfRule>
  </conditionalFormatting>
  <conditionalFormatting sqref="B474">
    <cfRule type="cellIs" dxfId="3508" priority="2980" operator="between">
      <formula>1</formula>
      <formula>1.3</formula>
    </cfRule>
    <cfRule type="cellIs" dxfId="3507" priority="2982" operator="greaterThan">
      <formula>1.5</formula>
    </cfRule>
    <cfRule type="cellIs" dxfId="3506" priority="2978" operator="lessThan">
      <formula>0.8</formula>
    </cfRule>
    <cfRule type="cellIs" dxfId="3505" priority="2979" operator="between">
      <formula>0.8</formula>
      <formula>0.99999</formula>
    </cfRule>
    <cfRule type="cellIs" dxfId="3504" priority="2981" operator="between">
      <formula>1.3</formula>
      <formula>1.5</formula>
    </cfRule>
  </conditionalFormatting>
  <conditionalFormatting sqref="B477">
    <cfRule type="cellIs" dxfId="3503" priority="4039" operator="lessThan">
      <formula>35</formula>
    </cfRule>
    <cfRule type="cellIs" dxfId="3502" priority="4038" operator="between">
      <formula>35</formula>
      <formula>50</formula>
    </cfRule>
    <cfRule type="cellIs" dxfId="3501" priority="4037" operator="greaterThan">
      <formula>50</formula>
    </cfRule>
  </conditionalFormatting>
  <conditionalFormatting sqref="B479">
    <cfRule type="cellIs" dxfId="3500" priority="4042" operator="lessThan">
      <formula>250</formula>
    </cfRule>
    <cfRule type="cellIs" dxfId="3499" priority="4040" operator="greaterThan">
      <formula>350</formula>
    </cfRule>
    <cfRule type="cellIs" dxfId="3498" priority="4041" operator="between">
      <formula>250</formula>
      <formula>350</formula>
    </cfRule>
  </conditionalFormatting>
  <conditionalFormatting sqref="B481">
    <cfRule type="cellIs" dxfId="3497" priority="2974" operator="between">
      <formula>0.8</formula>
      <formula>0.99999</formula>
    </cfRule>
    <cfRule type="cellIs" dxfId="3496" priority="2975" operator="between">
      <formula>1</formula>
      <formula>1.3</formula>
    </cfRule>
    <cfRule type="cellIs" dxfId="3495" priority="2973" operator="lessThan">
      <formula>0.8</formula>
    </cfRule>
    <cfRule type="cellIs" dxfId="3494" priority="2977" operator="greaterThan">
      <formula>1.5</formula>
    </cfRule>
    <cfRule type="cellIs" dxfId="3493" priority="2976" operator="between">
      <formula>1.3</formula>
      <formula>1.5</formula>
    </cfRule>
  </conditionalFormatting>
  <conditionalFormatting sqref="B484">
    <cfRule type="cellIs" dxfId="3492" priority="4045" operator="lessThan">
      <formula>35</formula>
    </cfRule>
    <cfRule type="cellIs" dxfId="3491" priority="4044" operator="between">
      <formula>35</formula>
      <formula>50</formula>
    </cfRule>
    <cfRule type="cellIs" dxfId="3490" priority="4043" operator="greaterThan">
      <formula>50</formula>
    </cfRule>
  </conditionalFormatting>
  <conditionalFormatting sqref="B486">
    <cfRule type="cellIs" dxfId="3489" priority="4047" operator="between">
      <formula>250</formula>
      <formula>350</formula>
    </cfRule>
    <cfRule type="cellIs" dxfId="3488" priority="4048" operator="lessThan">
      <formula>250</formula>
    </cfRule>
    <cfRule type="cellIs" dxfId="3487" priority="4046" operator="greaterThan">
      <formula>350</formula>
    </cfRule>
  </conditionalFormatting>
  <conditionalFormatting sqref="B488">
    <cfRule type="cellIs" dxfId="3486" priority="2970" operator="between">
      <formula>1</formula>
      <formula>1.3</formula>
    </cfRule>
    <cfRule type="cellIs" dxfId="3485" priority="2969" operator="between">
      <formula>0.8</formula>
      <formula>0.99999</formula>
    </cfRule>
    <cfRule type="cellIs" dxfId="3484" priority="2968" operator="lessThan">
      <formula>0.8</formula>
    </cfRule>
    <cfRule type="cellIs" dxfId="3483" priority="2972" operator="greaterThan">
      <formula>1.5</formula>
    </cfRule>
    <cfRule type="cellIs" dxfId="3482" priority="2971" operator="between">
      <formula>1.3</formula>
      <formula>1.5</formula>
    </cfRule>
  </conditionalFormatting>
  <conditionalFormatting sqref="B491">
    <cfRule type="cellIs" dxfId="3481" priority="4049" operator="greaterThan">
      <formula>50</formula>
    </cfRule>
    <cfRule type="cellIs" dxfId="3480" priority="4051" operator="lessThan">
      <formula>35</formula>
    </cfRule>
    <cfRule type="cellIs" dxfId="3479" priority="4050" operator="between">
      <formula>35</formula>
      <formula>50</formula>
    </cfRule>
  </conditionalFormatting>
  <conditionalFormatting sqref="B493">
    <cfRule type="cellIs" dxfId="3478" priority="4054" operator="lessThan">
      <formula>250</formula>
    </cfRule>
    <cfRule type="cellIs" dxfId="3477" priority="4053" operator="between">
      <formula>250</formula>
      <formula>350</formula>
    </cfRule>
    <cfRule type="cellIs" dxfId="3476" priority="4052" operator="greaterThan">
      <formula>350</formula>
    </cfRule>
  </conditionalFormatting>
  <conditionalFormatting sqref="B495">
    <cfRule type="cellIs" dxfId="3475" priority="2967" operator="greaterThan">
      <formula>1.5</formula>
    </cfRule>
    <cfRule type="cellIs" dxfId="3474" priority="2966" operator="between">
      <formula>1.3</formula>
      <formula>1.5</formula>
    </cfRule>
    <cfRule type="cellIs" dxfId="3473" priority="2965" operator="between">
      <formula>1</formula>
      <formula>1.3</formula>
    </cfRule>
    <cfRule type="cellIs" dxfId="3472" priority="2964" operator="between">
      <formula>0.8</formula>
      <formula>0.99999</formula>
    </cfRule>
    <cfRule type="cellIs" dxfId="3471" priority="2963" operator="lessThan">
      <formula>0.8</formula>
    </cfRule>
  </conditionalFormatting>
  <conditionalFormatting sqref="B498">
    <cfRule type="cellIs" dxfId="3470" priority="4056" operator="between">
      <formula>35</formula>
      <formula>50</formula>
    </cfRule>
    <cfRule type="cellIs" dxfId="3469" priority="4055" operator="greaterThan">
      <formula>50</formula>
    </cfRule>
    <cfRule type="cellIs" dxfId="3468" priority="4057" operator="lessThan">
      <formula>35</formula>
    </cfRule>
  </conditionalFormatting>
  <conditionalFormatting sqref="B500">
    <cfRule type="cellIs" dxfId="3467" priority="4060" operator="lessThan">
      <formula>250</formula>
    </cfRule>
    <cfRule type="cellIs" dxfId="3466" priority="4058" operator="greaterThan">
      <formula>350</formula>
    </cfRule>
    <cfRule type="cellIs" dxfId="3465" priority="4059" operator="between">
      <formula>250</formula>
      <formula>350</formula>
    </cfRule>
  </conditionalFormatting>
  <conditionalFormatting sqref="B502">
    <cfRule type="cellIs" dxfId="3464" priority="2962" operator="greaterThan">
      <formula>1.5</formula>
    </cfRule>
    <cfRule type="cellIs" dxfId="3463" priority="2961" operator="between">
      <formula>1.3</formula>
      <formula>1.5</formula>
    </cfRule>
    <cfRule type="cellIs" dxfId="3462" priority="2958" operator="lessThan">
      <formula>0.8</formula>
    </cfRule>
    <cfRule type="cellIs" dxfId="3461" priority="2960" operator="between">
      <formula>1</formula>
      <formula>1.3</formula>
    </cfRule>
    <cfRule type="cellIs" dxfId="3460" priority="2959" operator="between">
      <formula>0.8</formula>
      <formula>0.99999</formula>
    </cfRule>
  </conditionalFormatting>
  <conditionalFormatting sqref="B505">
    <cfRule type="cellIs" dxfId="3459" priority="4063" operator="lessThan">
      <formula>35</formula>
    </cfRule>
    <cfRule type="cellIs" dxfId="3458" priority="4062" operator="between">
      <formula>35</formula>
      <formula>50</formula>
    </cfRule>
    <cfRule type="cellIs" dxfId="3457" priority="4061" operator="greaterThan">
      <formula>50</formula>
    </cfRule>
  </conditionalFormatting>
  <conditionalFormatting sqref="B507">
    <cfRule type="cellIs" dxfId="3456" priority="4065" operator="between">
      <formula>250</formula>
      <formula>350</formula>
    </cfRule>
    <cfRule type="cellIs" dxfId="3455" priority="4064" operator="greaterThan">
      <formula>350</formula>
    </cfRule>
    <cfRule type="cellIs" dxfId="3454" priority="4066" operator="lessThan">
      <formula>250</formula>
    </cfRule>
  </conditionalFormatting>
  <conditionalFormatting sqref="B509">
    <cfRule type="cellIs" dxfId="3453" priority="2957" operator="greaterThan">
      <formula>1.5</formula>
    </cfRule>
    <cfRule type="cellIs" dxfId="3452" priority="2956" operator="between">
      <formula>1.3</formula>
      <formula>1.5</formula>
    </cfRule>
    <cfRule type="cellIs" dxfId="3451" priority="2955" operator="between">
      <formula>1</formula>
      <formula>1.3</formula>
    </cfRule>
    <cfRule type="cellIs" dxfId="3450" priority="2954" operator="between">
      <formula>0.8</formula>
      <formula>0.99999</formula>
    </cfRule>
    <cfRule type="cellIs" dxfId="3449" priority="2953" operator="lessThan">
      <formula>0.8</formula>
    </cfRule>
  </conditionalFormatting>
  <conditionalFormatting sqref="B512">
    <cfRule type="cellIs" dxfId="3448" priority="4069" operator="lessThan">
      <formula>35</formula>
    </cfRule>
    <cfRule type="cellIs" dxfId="3447" priority="4067" operator="greaterThan">
      <formula>50</formula>
    </cfRule>
    <cfRule type="cellIs" dxfId="3446" priority="4068" operator="between">
      <formula>35</formula>
      <formula>50</formula>
    </cfRule>
  </conditionalFormatting>
  <conditionalFormatting sqref="B514">
    <cfRule type="cellIs" dxfId="3445" priority="4072" operator="lessThan">
      <formula>250</formula>
    </cfRule>
    <cfRule type="cellIs" dxfId="3444" priority="4071" operator="between">
      <formula>250</formula>
      <formula>350</formula>
    </cfRule>
    <cfRule type="cellIs" dxfId="3443" priority="4070" operator="greaterThan">
      <formula>350</formula>
    </cfRule>
  </conditionalFormatting>
  <conditionalFormatting sqref="B516">
    <cfRule type="cellIs" dxfId="3442" priority="2951" operator="between">
      <formula>1.3</formula>
      <formula>1.5</formula>
    </cfRule>
    <cfRule type="cellIs" dxfId="3441" priority="2952" operator="greaterThan">
      <formula>1.5</formula>
    </cfRule>
    <cfRule type="cellIs" dxfId="3440" priority="2950" operator="between">
      <formula>1</formula>
      <formula>1.3</formula>
    </cfRule>
    <cfRule type="cellIs" dxfId="3439" priority="2949" operator="between">
      <formula>0.8</formula>
      <formula>0.99999</formula>
    </cfRule>
    <cfRule type="cellIs" dxfId="3438" priority="2948" operator="lessThan">
      <formula>0.8</formula>
    </cfRule>
  </conditionalFormatting>
  <conditionalFormatting sqref="B519">
    <cfRule type="cellIs" dxfId="3437" priority="4074" operator="between">
      <formula>35</formula>
      <formula>50</formula>
    </cfRule>
    <cfRule type="cellIs" dxfId="3436" priority="4073" operator="greaterThan">
      <formula>50</formula>
    </cfRule>
    <cfRule type="cellIs" dxfId="3435" priority="4075" operator="lessThan">
      <formula>35</formula>
    </cfRule>
  </conditionalFormatting>
  <conditionalFormatting sqref="B521">
    <cfRule type="cellIs" dxfId="3434" priority="4078" operator="lessThan">
      <formula>250</formula>
    </cfRule>
    <cfRule type="cellIs" dxfId="3433" priority="4077" operator="between">
      <formula>250</formula>
      <formula>350</formula>
    </cfRule>
    <cfRule type="cellIs" dxfId="3432" priority="4076" operator="greaterThan">
      <formula>350</formula>
    </cfRule>
  </conditionalFormatting>
  <conditionalFormatting sqref="B523">
    <cfRule type="cellIs" dxfId="3431" priority="2944" operator="between">
      <formula>0.8</formula>
      <formula>0.99999</formula>
    </cfRule>
    <cfRule type="cellIs" dxfId="3430" priority="2947" operator="greaterThan">
      <formula>1.5</formula>
    </cfRule>
    <cfRule type="cellIs" dxfId="3429" priority="2945" operator="between">
      <formula>1</formula>
      <formula>1.3</formula>
    </cfRule>
    <cfRule type="cellIs" dxfId="3428" priority="2946" operator="between">
      <formula>1.3</formula>
      <formula>1.5</formula>
    </cfRule>
    <cfRule type="cellIs" dxfId="3427" priority="2943" operator="lessThan">
      <formula>0.8</formula>
    </cfRule>
  </conditionalFormatting>
  <conditionalFormatting sqref="B526">
    <cfRule type="cellIs" dxfId="3426" priority="4080" operator="between">
      <formula>35</formula>
      <formula>50</formula>
    </cfRule>
    <cfRule type="cellIs" dxfId="3425" priority="4081" operator="lessThan">
      <formula>35</formula>
    </cfRule>
    <cfRule type="cellIs" dxfId="3424" priority="4079" operator="greaterThan">
      <formula>50</formula>
    </cfRule>
  </conditionalFormatting>
  <conditionalFormatting sqref="B528">
    <cfRule type="cellIs" dxfId="3423" priority="4082" operator="greaterThan">
      <formula>350</formula>
    </cfRule>
    <cfRule type="cellIs" dxfId="3422" priority="4084" operator="lessThan">
      <formula>250</formula>
    </cfRule>
    <cfRule type="cellIs" dxfId="3421" priority="4083" operator="between">
      <formula>250</formula>
      <formula>350</formula>
    </cfRule>
  </conditionalFormatting>
  <conditionalFormatting sqref="B530">
    <cfRule type="cellIs" dxfId="3420" priority="2942" operator="greaterThan">
      <formula>1.5</formula>
    </cfRule>
    <cfRule type="cellIs" dxfId="3419" priority="2941" operator="between">
      <formula>1.3</formula>
      <formula>1.5</formula>
    </cfRule>
    <cfRule type="cellIs" dxfId="3418" priority="2939" operator="between">
      <formula>0.8</formula>
      <formula>0.99999</formula>
    </cfRule>
    <cfRule type="cellIs" dxfId="3417" priority="2940" operator="between">
      <formula>1</formula>
      <formula>1.3</formula>
    </cfRule>
    <cfRule type="cellIs" dxfId="3416" priority="2938" operator="lessThan">
      <formula>0.8</formula>
    </cfRule>
  </conditionalFormatting>
  <conditionalFormatting sqref="B533">
    <cfRule type="cellIs" dxfId="3415" priority="4087" operator="lessThan">
      <formula>35</formula>
    </cfRule>
    <cfRule type="cellIs" dxfId="3414" priority="4086" operator="between">
      <formula>35</formula>
      <formula>50</formula>
    </cfRule>
    <cfRule type="cellIs" dxfId="3413" priority="4085" operator="greaterThan">
      <formula>50</formula>
    </cfRule>
  </conditionalFormatting>
  <conditionalFormatting sqref="B535">
    <cfRule type="cellIs" dxfId="3412" priority="4088" operator="greaterThan">
      <formula>350</formula>
    </cfRule>
    <cfRule type="cellIs" dxfId="3411" priority="4089" operator="between">
      <formula>250</formula>
      <formula>350</formula>
    </cfRule>
    <cfRule type="cellIs" dxfId="3410" priority="4090" operator="lessThan">
      <formula>250</formula>
    </cfRule>
  </conditionalFormatting>
  <conditionalFormatting sqref="B537">
    <cfRule type="cellIs" dxfId="3409" priority="2933" operator="lessThan">
      <formula>0.8</formula>
    </cfRule>
    <cfRule type="cellIs" dxfId="3408" priority="2935" operator="between">
      <formula>1</formula>
      <formula>1.3</formula>
    </cfRule>
    <cfRule type="cellIs" dxfId="3407" priority="2934" operator="between">
      <formula>0.8</formula>
      <formula>0.99999</formula>
    </cfRule>
    <cfRule type="cellIs" dxfId="3406" priority="2937" operator="greaterThan">
      <formula>1.5</formula>
    </cfRule>
    <cfRule type="cellIs" dxfId="3405" priority="2936" operator="between">
      <formula>1.3</formula>
      <formula>1.5</formula>
    </cfRule>
  </conditionalFormatting>
  <conditionalFormatting sqref="B540">
    <cfRule type="cellIs" dxfId="3404" priority="4091" operator="greaterThan">
      <formula>50</formula>
    </cfRule>
    <cfRule type="cellIs" dxfId="3403" priority="4092" operator="between">
      <formula>35</formula>
      <formula>50</formula>
    </cfRule>
    <cfRule type="cellIs" dxfId="3402" priority="4093" operator="lessThan">
      <formula>35</formula>
    </cfRule>
  </conditionalFormatting>
  <conditionalFormatting sqref="B542">
    <cfRule type="cellIs" dxfId="3401" priority="4096" operator="lessThan">
      <formula>250</formula>
    </cfRule>
    <cfRule type="cellIs" dxfId="3400" priority="4094" operator="greaterThan">
      <formula>350</formula>
    </cfRule>
    <cfRule type="cellIs" dxfId="3399" priority="4095" operator="between">
      <formula>250</formula>
      <formula>350</formula>
    </cfRule>
  </conditionalFormatting>
  <conditionalFormatting sqref="B544">
    <cfRule type="cellIs" dxfId="3398" priority="2929" operator="between">
      <formula>0.8</formula>
      <formula>0.99999</formula>
    </cfRule>
    <cfRule type="cellIs" dxfId="3397" priority="2930" operator="between">
      <formula>1</formula>
      <formula>1.3</formula>
    </cfRule>
    <cfRule type="cellIs" dxfId="3396" priority="2931" operator="between">
      <formula>1.3</formula>
      <formula>1.5</formula>
    </cfRule>
    <cfRule type="cellIs" dxfId="3395" priority="2932" operator="greaterThan">
      <formula>1.5</formula>
    </cfRule>
    <cfRule type="cellIs" dxfId="3394" priority="2928" operator="lessThan">
      <formula>0.8</formula>
    </cfRule>
  </conditionalFormatting>
  <conditionalFormatting sqref="B547">
    <cfRule type="cellIs" dxfId="3393" priority="4099" operator="lessThan">
      <formula>35</formula>
    </cfRule>
    <cfRule type="cellIs" dxfId="3392" priority="4098" operator="between">
      <formula>35</formula>
      <formula>50</formula>
    </cfRule>
    <cfRule type="cellIs" dxfId="3391" priority="4097" operator="greaterThan">
      <formula>50</formula>
    </cfRule>
  </conditionalFormatting>
  <conditionalFormatting sqref="B549">
    <cfRule type="cellIs" dxfId="3390" priority="4101" operator="between">
      <formula>250</formula>
      <formula>350</formula>
    </cfRule>
    <cfRule type="cellIs" dxfId="3389" priority="4102" operator="lessThan">
      <formula>250</formula>
    </cfRule>
    <cfRule type="cellIs" dxfId="3388" priority="4100" operator="greaterThan">
      <formula>350</formula>
    </cfRule>
  </conditionalFormatting>
  <conditionalFormatting sqref="B551">
    <cfRule type="cellIs" dxfId="3387" priority="2926" operator="between">
      <formula>1.3</formula>
      <formula>1.5</formula>
    </cfRule>
    <cfRule type="cellIs" dxfId="3386" priority="2927" operator="greaterThan">
      <formula>1.5</formula>
    </cfRule>
    <cfRule type="cellIs" dxfId="3385" priority="2925" operator="between">
      <formula>1</formula>
      <formula>1.3</formula>
    </cfRule>
    <cfRule type="cellIs" dxfId="3384" priority="2924" operator="between">
      <formula>0.8</formula>
      <formula>0.99999</formula>
    </cfRule>
    <cfRule type="cellIs" dxfId="3383" priority="2923" operator="lessThan">
      <formula>0.8</formula>
    </cfRule>
  </conditionalFormatting>
  <conditionalFormatting sqref="B554">
    <cfRule type="cellIs" dxfId="3382" priority="4104" operator="between">
      <formula>35</formula>
      <formula>50</formula>
    </cfRule>
    <cfRule type="cellIs" dxfId="3381" priority="4105" operator="lessThan">
      <formula>35</formula>
    </cfRule>
    <cfRule type="cellIs" dxfId="3380" priority="4103" operator="greaterThan">
      <formula>50</formula>
    </cfRule>
  </conditionalFormatting>
  <conditionalFormatting sqref="B556">
    <cfRule type="cellIs" dxfId="3379" priority="4107" operator="between">
      <formula>250</formula>
      <formula>350</formula>
    </cfRule>
    <cfRule type="cellIs" dxfId="3378" priority="4108" operator="lessThan">
      <formula>250</formula>
    </cfRule>
    <cfRule type="cellIs" dxfId="3377" priority="4106" operator="greaterThan">
      <formula>350</formula>
    </cfRule>
  </conditionalFormatting>
  <conditionalFormatting sqref="B558">
    <cfRule type="cellIs" dxfId="3376" priority="2922" operator="greaterThan">
      <formula>1.5</formula>
    </cfRule>
    <cfRule type="cellIs" dxfId="3375" priority="2918" operator="lessThan">
      <formula>0.8</formula>
    </cfRule>
    <cfRule type="cellIs" dxfId="3374" priority="2919" operator="between">
      <formula>0.8</formula>
      <formula>0.99999</formula>
    </cfRule>
    <cfRule type="cellIs" dxfId="3373" priority="2921" operator="between">
      <formula>1.3</formula>
      <formula>1.5</formula>
    </cfRule>
    <cfRule type="cellIs" dxfId="3372" priority="2920" operator="between">
      <formula>1</formula>
      <formula>1.3</formula>
    </cfRule>
  </conditionalFormatting>
  <conditionalFormatting sqref="B561">
    <cfRule type="cellIs" dxfId="3371" priority="4109" operator="greaterThan">
      <formula>50</formula>
    </cfRule>
    <cfRule type="cellIs" dxfId="3370" priority="4110" operator="between">
      <formula>35</formula>
      <formula>50</formula>
    </cfRule>
    <cfRule type="cellIs" dxfId="3369" priority="4111" operator="lessThan">
      <formula>35</formula>
    </cfRule>
  </conditionalFormatting>
  <conditionalFormatting sqref="B563">
    <cfRule type="cellIs" dxfId="3368" priority="4112" operator="greaterThan">
      <formula>350</formula>
    </cfRule>
    <cfRule type="cellIs" dxfId="3367" priority="4113" operator="between">
      <formula>250</formula>
      <formula>350</formula>
    </cfRule>
    <cfRule type="cellIs" dxfId="3366" priority="4114" operator="lessThan">
      <formula>250</formula>
    </cfRule>
  </conditionalFormatting>
  <conditionalFormatting sqref="B565">
    <cfRule type="cellIs" dxfId="3365" priority="2916" operator="between">
      <formula>1.3</formula>
      <formula>1.5</formula>
    </cfRule>
    <cfRule type="cellIs" dxfId="3364" priority="2917" operator="greaterThan">
      <formula>1.5</formula>
    </cfRule>
    <cfRule type="cellIs" dxfId="3363" priority="2915" operator="between">
      <formula>1</formula>
      <formula>1.3</formula>
    </cfRule>
    <cfRule type="cellIs" dxfId="3362" priority="2913" operator="lessThan">
      <formula>0.8</formula>
    </cfRule>
    <cfRule type="cellIs" dxfId="3361" priority="2914" operator="between">
      <formula>0.8</formula>
      <formula>0.99999</formula>
    </cfRule>
  </conditionalFormatting>
  <conditionalFormatting sqref="B568">
    <cfRule type="cellIs" dxfId="3360" priority="4116" operator="between">
      <formula>35</formula>
      <formula>50</formula>
    </cfRule>
    <cfRule type="cellIs" dxfId="3359" priority="4117" operator="lessThan">
      <formula>35</formula>
    </cfRule>
    <cfRule type="cellIs" dxfId="3358" priority="4115" operator="greaterThan">
      <formula>50</formula>
    </cfRule>
  </conditionalFormatting>
  <conditionalFormatting sqref="B570">
    <cfRule type="cellIs" dxfId="3357" priority="4120" operator="lessThan">
      <formula>250</formula>
    </cfRule>
    <cfRule type="cellIs" dxfId="3356" priority="4119" operator="between">
      <formula>250</formula>
      <formula>350</formula>
    </cfRule>
    <cfRule type="cellIs" dxfId="3355" priority="4118" operator="greaterThan">
      <formula>350</formula>
    </cfRule>
  </conditionalFormatting>
  <conditionalFormatting sqref="B572">
    <cfRule type="cellIs" dxfId="3354" priority="2908" operator="lessThan">
      <formula>0.8</formula>
    </cfRule>
    <cfRule type="cellIs" dxfId="3353" priority="2911" operator="between">
      <formula>1.3</formula>
      <formula>1.5</formula>
    </cfRule>
    <cfRule type="cellIs" dxfId="3352" priority="2910" operator="between">
      <formula>1</formula>
      <formula>1.3</formula>
    </cfRule>
    <cfRule type="cellIs" dxfId="3351" priority="2909" operator="between">
      <formula>0.8</formula>
      <formula>0.99999</formula>
    </cfRule>
    <cfRule type="cellIs" dxfId="3350" priority="2912" operator="greaterThan">
      <formula>1.5</formula>
    </cfRule>
  </conditionalFormatting>
  <conditionalFormatting sqref="B575">
    <cfRule type="cellIs" dxfId="3349" priority="4121" operator="greaterThan">
      <formula>50</formula>
    </cfRule>
    <cfRule type="cellIs" dxfId="3348" priority="4123" operator="lessThan">
      <formula>35</formula>
    </cfRule>
    <cfRule type="cellIs" dxfId="3347" priority="4122" operator="between">
      <formula>35</formula>
      <formula>50</formula>
    </cfRule>
  </conditionalFormatting>
  <conditionalFormatting sqref="B577">
    <cfRule type="cellIs" dxfId="3346" priority="4124" operator="greaterThan">
      <formula>350</formula>
    </cfRule>
    <cfRule type="cellIs" dxfId="3345" priority="4126" operator="lessThan">
      <formula>250</formula>
    </cfRule>
    <cfRule type="cellIs" dxfId="3344" priority="4125" operator="between">
      <formula>250</formula>
      <formula>350</formula>
    </cfRule>
  </conditionalFormatting>
  <conditionalFormatting sqref="B579">
    <cfRule type="cellIs" dxfId="3343" priority="2903" operator="lessThan">
      <formula>0.8</formula>
    </cfRule>
    <cfRule type="cellIs" dxfId="3342" priority="2904" operator="between">
      <formula>0.8</formula>
      <formula>0.99999</formula>
    </cfRule>
    <cfRule type="cellIs" dxfId="3341" priority="2907" operator="greaterThan">
      <formula>1.5</formula>
    </cfRule>
    <cfRule type="cellIs" dxfId="3340" priority="2906" operator="between">
      <formula>1.3</formula>
      <formula>1.5</formula>
    </cfRule>
    <cfRule type="cellIs" dxfId="3339" priority="2905" operator="between">
      <formula>1</formula>
      <formula>1.3</formula>
    </cfRule>
  </conditionalFormatting>
  <conditionalFormatting sqref="B582">
    <cfRule type="cellIs" dxfId="3338" priority="4129" operator="lessThan">
      <formula>35</formula>
    </cfRule>
    <cfRule type="cellIs" dxfId="3337" priority="4127" operator="greaterThan">
      <formula>50</formula>
    </cfRule>
    <cfRule type="cellIs" dxfId="3336" priority="4128" operator="between">
      <formula>35</formula>
      <formula>50</formula>
    </cfRule>
  </conditionalFormatting>
  <conditionalFormatting sqref="B584">
    <cfRule type="cellIs" dxfId="3335" priority="4130" operator="greaterThan">
      <formula>350</formula>
    </cfRule>
    <cfRule type="cellIs" dxfId="3334" priority="4131" operator="between">
      <formula>250</formula>
      <formula>350</formula>
    </cfRule>
    <cfRule type="cellIs" dxfId="3333" priority="4132" operator="lessThan">
      <formula>250</formula>
    </cfRule>
  </conditionalFormatting>
  <conditionalFormatting sqref="B586">
    <cfRule type="cellIs" dxfId="3332" priority="2899" operator="between">
      <formula>0.8</formula>
      <formula>0.99999</formula>
    </cfRule>
    <cfRule type="cellIs" dxfId="3331" priority="2900" operator="between">
      <formula>1</formula>
      <formula>1.3</formula>
    </cfRule>
    <cfRule type="cellIs" dxfId="3330" priority="2901" operator="between">
      <formula>1.3</formula>
      <formula>1.5</formula>
    </cfRule>
    <cfRule type="cellIs" dxfId="3329" priority="2898" operator="lessThan">
      <formula>0.8</formula>
    </cfRule>
    <cfRule type="cellIs" dxfId="3328" priority="2902" operator="greaterThan">
      <formula>1.5</formula>
    </cfRule>
  </conditionalFormatting>
  <conditionalFormatting sqref="B589">
    <cfRule type="cellIs" dxfId="3327" priority="4134" operator="between">
      <formula>35</formula>
      <formula>50</formula>
    </cfRule>
    <cfRule type="cellIs" dxfId="3326" priority="4133" operator="greaterThan">
      <formula>50</formula>
    </cfRule>
    <cfRule type="cellIs" dxfId="3325" priority="4135" operator="lessThan">
      <formula>35</formula>
    </cfRule>
  </conditionalFormatting>
  <conditionalFormatting sqref="B591">
    <cfRule type="cellIs" dxfId="3324" priority="4136" operator="greaterThan">
      <formula>350</formula>
    </cfRule>
    <cfRule type="cellIs" dxfId="3323" priority="4138" operator="lessThan">
      <formula>250</formula>
    </cfRule>
    <cfRule type="cellIs" dxfId="3322" priority="4137" operator="between">
      <formula>250</formula>
      <formula>350</formula>
    </cfRule>
  </conditionalFormatting>
  <conditionalFormatting sqref="B593">
    <cfRule type="cellIs" dxfId="3321" priority="2894" operator="between">
      <formula>0.8</formula>
      <formula>0.99999</formula>
    </cfRule>
    <cfRule type="cellIs" dxfId="3320" priority="2895" operator="between">
      <formula>1</formula>
      <formula>1.3</formula>
    </cfRule>
    <cfRule type="cellIs" dxfId="3319" priority="2893" operator="lessThan">
      <formula>0.8</formula>
    </cfRule>
    <cfRule type="cellIs" dxfId="3318" priority="2896" operator="between">
      <formula>1.3</formula>
      <formula>1.5</formula>
    </cfRule>
    <cfRule type="cellIs" dxfId="3317" priority="2897" operator="greaterThan">
      <formula>1.5</formula>
    </cfRule>
  </conditionalFormatting>
  <conditionalFormatting sqref="B596">
    <cfRule type="cellIs" dxfId="3316" priority="4140" operator="between">
      <formula>35</formula>
      <formula>50</formula>
    </cfRule>
    <cfRule type="cellIs" dxfId="3315" priority="4141" operator="lessThan">
      <formula>35</formula>
    </cfRule>
    <cfRule type="cellIs" dxfId="3314" priority="4139" operator="greaterThan">
      <formula>50</formula>
    </cfRule>
  </conditionalFormatting>
  <conditionalFormatting sqref="B598">
    <cfRule type="cellIs" dxfId="3313" priority="4143" operator="between">
      <formula>250</formula>
      <formula>350</formula>
    </cfRule>
    <cfRule type="cellIs" dxfId="3312" priority="4142" operator="greaterThan">
      <formula>350</formula>
    </cfRule>
    <cfRule type="cellIs" dxfId="3311" priority="4144" operator="lessThan">
      <formula>250</formula>
    </cfRule>
  </conditionalFormatting>
  <conditionalFormatting sqref="B600">
    <cfRule type="cellIs" dxfId="3310" priority="2889" operator="between">
      <formula>0.8</formula>
      <formula>0.99999</formula>
    </cfRule>
    <cfRule type="cellIs" dxfId="3309" priority="2891" operator="between">
      <formula>1.3</formula>
      <formula>1.5</formula>
    </cfRule>
    <cfRule type="cellIs" dxfId="3308" priority="2892" operator="greaterThan">
      <formula>1.5</formula>
    </cfRule>
    <cfRule type="cellIs" dxfId="3307" priority="2890" operator="between">
      <formula>1</formula>
      <formula>1.3</formula>
    </cfRule>
    <cfRule type="cellIs" dxfId="3306" priority="2888" operator="lessThan">
      <formula>0.8</formula>
    </cfRule>
  </conditionalFormatting>
  <conditionalFormatting sqref="B603">
    <cfRule type="cellIs" dxfId="3305" priority="4147" operator="lessThan">
      <formula>35</formula>
    </cfRule>
    <cfRule type="cellIs" dxfId="3304" priority="4145" operator="greaterThan">
      <formula>50</formula>
    </cfRule>
    <cfRule type="cellIs" dxfId="3303" priority="4146" operator="between">
      <formula>35</formula>
      <formula>50</formula>
    </cfRule>
  </conditionalFormatting>
  <conditionalFormatting sqref="B605">
    <cfRule type="cellIs" dxfId="3302" priority="4148" operator="greaterThan">
      <formula>350</formula>
    </cfRule>
    <cfRule type="cellIs" dxfId="3301" priority="4149" operator="between">
      <formula>250</formula>
      <formula>350</formula>
    </cfRule>
    <cfRule type="cellIs" dxfId="3300" priority="4150" operator="lessThan">
      <formula>250</formula>
    </cfRule>
  </conditionalFormatting>
  <conditionalFormatting sqref="B607">
    <cfRule type="cellIs" dxfId="3299" priority="2883" operator="lessThan">
      <formula>0.8</formula>
    </cfRule>
    <cfRule type="cellIs" dxfId="3298" priority="2885" operator="between">
      <formula>1</formula>
      <formula>1.3</formula>
    </cfRule>
    <cfRule type="cellIs" dxfId="3297" priority="2886" operator="between">
      <formula>1.3</formula>
      <formula>1.5</formula>
    </cfRule>
    <cfRule type="cellIs" dxfId="3296" priority="2887" operator="greaterThan">
      <formula>1.5</formula>
    </cfRule>
    <cfRule type="cellIs" dxfId="3295" priority="2884" operator="between">
      <formula>0.8</formula>
      <formula>0.99999</formula>
    </cfRule>
  </conditionalFormatting>
  <conditionalFormatting sqref="B610">
    <cfRule type="cellIs" dxfId="3294" priority="4151" operator="greaterThan">
      <formula>50</formula>
    </cfRule>
    <cfRule type="cellIs" dxfId="3293" priority="4153" operator="lessThan">
      <formula>35</formula>
    </cfRule>
    <cfRule type="cellIs" dxfId="3292" priority="4152" operator="between">
      <formula>35</formula>
      <formula>50</formula>
    </cfRule>
  </conditionalFormatting>
  <conditionalFormatting sqref="B612">
    <cfRule type="cellIs" dxfId="3291" priority="4156" operator="lessThan">
      <formula>250</formula>
    </cfRule>
    <cfRule type="cellIs" dxfId="3290" priority="4155" operator="between">
      <formula>250</formula>
      <formula>350</formula>
    </cfRule>
    <cfRule type="cellIs" dxfId="3289" priority="4154" operator="greaterThan">
      <formula>350</formula>
    </cfRule>
  </conditionalFormatting>
  <conditionalFormatting sqref="B614">
    <cfRule type="cellIs" dxfId="3288" priority="2651" operator="greaterThan">
      <formula>1.5</formula>
    </cfRule>
    <cfRule type="cellIs" dxfId="3287" priority="2650" operator="between">
      <formula>1.3</formula>
      <formula>1.5</formula>
    </cfRule>
    <cfRule type="cellIs" dxfId="3286" priority="2649" operator="between">
      <formula>1</formula>
      <formula>1.3</formula>
    </cfRule>
    <cfRule type="cellIs" dxfId="3285" priority="2648" operator="between">
      <formula>0.8</formula>
      <formula>0.99999</formula>
    </cfRule>
    <cfRule type="cellIs" dxfId="3284" priority="2647" operator="lessThan">
      <formula>0.8</formula>
    </cfRule>
  </conditionalFormatting>
  <conditionalFormatting sqref="B617">
    <cfRule type="cellIs" dxfId="3283" priority="4158" operator="between">
      <formula>35</formula>
      <formula>50</formula>
    </cfRule>
    <cfRule type="cellIs" dxfId="3282" priority="4159" operator="lessThan">
      <formula>35</formula>
    </cfRule>
    <cfRule type="cellIs" dxfId="3281" priority="4157" operator="greaterThan">
      <formula>50</formula>
    </cfRule>
  </conditionalFormatting>
  <conditionalFormatting sqref="B619">
    <cfRule type="cellIs" dxfId="3280" priority="4160" operator="greaterThan">
      <formula>350</formula>
    </cfRule>
    <cfRule type="cellIs" dxfId="3279" priority="4161" operator="between">
      <formula>250</formula>
      <formula>350</formula>
    </cfRule>
    <cfRule type="cellIs" dxfId="3278" priority="4162" operator="lessThan">
      <formula>250</formula>
    </cfRule>
  </conditionalFormatting>
  <conditionalFormatting sqref="B621">
    <cfRule type="cellIs" dxfId="3277" priority="2652" operator="lessThan">
      <formula>0.8</formula>
    </cfRule>
    <cfRule type="cellIs" dxfId="3276" priority="2656" operator="greaterThan">
      <formula>1.5</formula>
    </cfRule>
    <cfRule type="cellIs" dxfId="3275" priority="2653" operator="between">
      <formula>0.8</formula>
      <formula>0.99999</formula>
    </cfRule>
    <cfRule type="cellIs" dxfId="3274" priority="2654" operator="between">
      <formula>1</formula>
      <formula>1.3</formula>
    </cfRule>
    <cfRule type="cellIs" dxfId="3273" priority="2655" operator="between">
      <formula>1.3</formula>
      <formula>1.5</formula>
    </cfRule>
  </conditionalFormatting>
  <conditionalFormatting sqref="B624">
    <cfRule type="cellIs" dxfId="3272" priority="4163" operator="greaterThan">
      <formula>50</formula>
    </cfRule>
    <cfRule type="cellIs" dxfId="3271" priority="4165" operator="lessThan">
      <formula>35</formula>
    </cfRule>
    <cfRule type="cellIs" dxfId="3270" priority="4164" operator="between">
      <formula>35</formula>
      <formula>50</formula>
    </cfRule>
  </conditionalFormatting>
  <conditionalFormatting sqref="B626">
    <cfRule type="cellIs" dxfId="3269" priority="4168" operator="lessThan">
      <formula>250</formula>
    </cfRule>
    <cfRule type="cellIs" dxfId="3268" priority="4166" operator="greaterThan">
      <formula>350</formula>
    </cfRule>
    <cfRule type="cellIs" dxfId="3267" priority="4167" operator="between">
      <formula>250</formula>
      <formula>350</formula>
    </cfRule>
  </conditionalFormatting>
  <conditionalFormatting sqref="B628">
    <cfRule type="cellIs" dxfId="3266" priority="2880" operator="between">
      <formula>1</formula>
      <formula>1.3</formula>
    </cfRule>
    <cfRule type="cellIs" dxfId="3265" priority="2882" operator="greaterThan">
      <formula>1.5</formula>
    </cfRule>
    <cfRule type="cellIs" dxfId="3264" priority="2879" operator="between">
      <formula>0.8</formula>
      <formula>0.99999</formula>
    </cfRule>
    <cfRule type="cellIs" dxfId="3263" priority="2881" operator="between">
      <formula>1.3</formula>
      <formula>1.5</formula>
    </cfRule>
    <cfRule type="cellIs" dxfId="3262" priority="2878" operator="lessThan">
      <formula>0.8</formula>
    </cfRule>
  </conditionalFormatting>
  <conditionalFormatting sqref="B631">
    <cfRule type="cellIs" dxfId="3261" priority="4169" operator="greaterThan">
      <formula>50</formula>
    </cfRule>
    <cfRule type="cellIs" dxfId="3260" priority="4171" operator="lessThan">
      <formula>35</formula>
    </cfRule>
    <cfRule type="cellIs" dxfId="3259" priority="4170" operator="between">
      <formula>35</formula>
      <formula>50</formula>
    </cfRule>
  </conditionalFormatting>
  <conditionalFormatting sqref="B633">
    <cfRule type="cellIs" dxfId="3258" priority="4172" operator="greaterThan">
      <formula>350</formula>
    </cfRule>
    <cfRule type="cellIs" dxfId="3257" priority="4173" operator="between">
      <formula>250</formula>
      <formula>350</formula>
    </cfRule>
    <cfRule type="cellIs" dxfId="3256" priority="4174" operator="lessThan">
      <formula>250</formula>
    </cfRule>
  </conditionalFormatting>
  <conditionalFormatting sqref="B635">
    <cfRule type="cellIs" dxfId="3255" priority="2874" operator="between">
      <formula>0.8</formula>
      <formula>0.99999</formula>
    </cfRule>
    <cfRule type="cellIs" dxfId="3254" priority="2873" operator="lessThan">
      <formula>0.8</formula>
    </cfRule>
    <cfRule type="cellIs" dxfId="3253" priority="2877" operator="greaterThan">
      <formula>1.5</formula>
    </cfRule>
    <cfRule type="cellIs" dxfId="3252" priority="2876" operator="between">
      <formula>1.3</formula>
      <formula>1.5</formula>
    </cfRule>
    <cfRule type="cellIs" dxfId="3251" priority="2875" operator="between">
      <formula>1</formula>
      <formula>1.3</formula>
    </cfRule>
  </conditionalFormatting>
  <conditionalFormatting sqref="B638">
    <cfRule type="cellIs" dxfId="3250" priority="4177" operator="lessThan">
      <formula>35</formula>
    </cfRule>
    <cfRule type="cellIs" dxfId="3249" priority="4176" operator="between">
      <formula>35</formula>
      <formula>50</formula>
    </cfRule>
    <cfRule type="cellIs" dxfId="3248" priority="4175" operator="greaterThan">
      <formula>50</formula>
    </cfRule>
  </conditionalFormatting>
  <conditionalFormatting sqref="B640">
    <cfRule type="cellIs" dxfId="3247" priority="4179" operator="between">
      <formula>250</formula>
      <formula>350</formula>
    </cfRule>
    <cfRule type="cellIs" dxfId="3246" priority="4180" operator="lessThan">
      <formula>250</formula>
    </cfRule>
    <cfRule type="cellIs" dxfId="3245" priority="4178" operator="greaterThan">
      <formula>350</formula>
    </cfRule>
  </conditionalFormatting>
  <conditionalFormatting sqref="B642">
    <cfRule type="cellIs" dxfId="3244" priority="2871" operator="between">
      <formula>1.3</formula>
      <formula>1.5</formula>
    </cfRule>
    <cfRule type="cellIs" dxfId="3243" priority="2868" operator="lessThan">
      <formula>0.8</formula>
    </cfRule>
    <cfRule type="cellIs" dxfId="3242" priority="2872" operator="greaterThan">
      <formula>1.5</formula>
    </cfRule>
    <cfRule type="cellIs" dxfId="3241" priority="2869" operator="between">
      <formula>0.8</formula>
      <formula>0.99999</formula>
    </cfRule>
    <cfRule type="cellIs" dxfId="3240" priority="2870" operator="between">
      <formula>1</formula>
      <formula>1.3</formula>
    </cfRule>
  </conditionalFormatting>
  <conditionalFormatting sqref="B645">
    <cfRule type="cellIs" dxfId="3239" priority="4183" operator="lessThan">
      <formula>35</formula>
    </cfRule>
    <cfRule type="cellIs" dxfId="3238" priority="4182" operator="between">
      <formula>35</formula>
      <formula>50</formula>
    </cfRule>
    <cfRule type="cellIs" dxfId="3237" priority="4181" operator="greaterThan">
      <formula>50</formula>
    </cfRule>
  </conditionalFormatting>
  <conditionalFormatting sqref="B647">
    <cfRule type="cellIs" dxfId="3236" priority="4184" operator="greaterThan">
      <formula>350</formula>
    </cfRule>
    <cfRule type="cellIs" dxfId="3235" priority="4185" operator="between">
      <formula>250</formula>
      <formula>350</formula>
    </cfRule>
    <cfRule type="cellIs" dxfId="3234" priority="4186" operator="lessThan">
      <formula>250</formula>
    </cfRule>
  </conditionalFormatting>
  <conditionalFormatting sqref="B649">
    <cfRule type="cellIs" dxfId="3233" priority="2865" operator="between">
      <formula>1</formula>
      <formula>1.3</formula>
    </cfRule>
    <cfRule type="cellIs" dxfId="3232" priority="2863" operator="lessThan">
      <formula>0.8</formula>
    </cfRule>
    <cfRule type="cellIs" dxfId="3231" priority="2864" operator="between">
      <formula>0.8</formula>
      <formula>0.99999</formula>
    </cfRule>
    <cfRule type="cellIs" dxfId="3230" priority="2867" operator="greaterThan">
      <formula>1.5</formula>
    </cfRule>
    <cfRule type="cellIs" dxfId="3229" priority="2866" operator="between">
      <formula>1.3</formula>
      <formula>1.5</formula>
    </cfRule>
  </conditionalFormatting>
  <conditionalFormatting sqref="B652">
    <cfRule type="cellIs" dxfId="3228" priority="4189" operator="lessThan">
      <formula>35</formula>
    </cfRule>
    <cfRule type="cellIs" dxfId="3227" priority="4188" operator="between">
      <formula>35</formula>
      <formula>50</formula>
    </cfRule>
    <cfRule type="cellIs" dxfId="3226" priority="4187" operator="greaterThan">
      <formula>50</formula>
    </cfRule>
  </conditionalFormatting>
  <conditionalFormatting sqref="B654">
    <cfRule type="cellIs" dxfId="3225" priority="4192" operator="lessThan">
      <formula>250</formula>
    </cfRule>
    <cfRule type="cellIs" dxfId="3224" priority="4191" operator="between">
      <formula>250</formula>
      <formula>350</formula>
    </cfRule>
    <cfRule type="cellIs" dxfId="3223" priority="4190" operator="greaterThan">
      <formula>350</formula>
    </cfRule>
  </conditionalFormatting>
  <conditionalFormatting sqref="B656">
    <cfRule type="cellIs" dxfId="3222" priority="2861" operator="between">
      <formula>1.3</formula>
      <formula>1.5</formula>
    </cfRule>
    <cfRule type="cellIs" dxfId="3221" priority="2860" operator="between">
      <formula>1</formula>
      <formula>1.3</formula>
    </cfRule>
    <cfRule type="cellIs" dxfId="3220" priority="2859" operator="between">
      <formula>0.8</formula>
      <formula>0.99999</formula>
    </cfRule>
    <cfRule type="cellIs" dxfId="3219" priority="2858" operator="lessThan">
      <formula>0.8</formula>
    </cfRule>
    <cfRule type="cellIs" dxfId="3218" priority="2862" operator="greaterThan">
      <formula>1.5</formula>
    </cfRule>
  </conditionalFormatting>
  <conditionalFormatting sqref="B659">
    <cfRule type="cellIs" dxfId="3217" priority="4200" operator="between">
      <formula>35</formula>
      <formula>50</formula>
    </cfRule>
    <cfRule type="cellIs" dxfId="3216" priority="4199" operator="greaterThan">
      <formula>50</formula>
    </cfRule>
    <cfRule type="cellIs" dxfId="3215" priority="4201" operator="lessThan">
      <formula>35</formula>
    </cfRule>
  </conditionalFormatting>
  <conditionalFormatting sqref="B661">
    <cfRule type="cellIs" dxfId="3214" priority="4202" operator="greaterThan">
      <formula>350</formula>
    </cfRule>
    <cfRule type="cellIs" dxfId="3213" priority="4203" operator="between">
      <formula>250</formula>
      <formula>350</formula>
    </cfRule>
    <cfRule type="cellIs" dxfId="3212" priority="4204" operator="lessThan">
      <formula>250</formula>
    </cfRule>
  </conditionalFormatting>
  <conditionalFormatting sqref="B663">
    <cfRule type="cellIs" dxfId="3211" priority="2854" operator="between">
      <formula>0.8</formula>
      <formula>0.99999</formula>
    </cfRule>
    <cfRule type="cellIs" dxfId="3210" priority="2857" operator="greaterThan">
      <formula>1.5</formula>
    </cfRule>
    <cfRule type="cellIs" dxfId="3209" priority="2853" operator="lessThan">
      <formula>0.8</formula>
    </cfRule>
    <cfRule type="cellIs" dxfId="3208" priority="2855" operator="between">
      <formula>1</formula>
      <formula>1.3</formula>
    </cfRule>
    <cfRule type="cellIs" dxfId="3207" priority="2856" operator="between">
      <formula>1.3</formula>
      <formula>1.5</formula>
    </cfRule>
  </conditionalFormatting>
  <conditionalFormatting sqref="B666">
    <cfRule type="cellIs" dxfId="3206" priority="4265" operator="greaterThan">
      <formula>50</formula>
    </cfRule>
    <cfRule type="cellIs" dxfId="3205" priority="4267" operator="lessThan">
      <formula>35</formula>
    </cfRule>
    <cfRule type="cellIs" dxfId="3204" priority="4266" operator="between">
      <formula>35</formula>
      <formula>50</formula>
    </cfRule>
  </conditionalFormatting>
  <conditionalFormatting sqref="B668">
    <cfRule type="cellIs" dxfId="3203" priority="4269" operator="between">
      <formula>250</formula>
      <formula>350</formula>
    </cfRule>
    <cfRule type="cellIs" dxfId="3202" priority="4268" operator="greaterThan">
      <formula>350</formula>
    </cfRule>
    <cfRule type="cellIs" dxfId="3201" priority="4270" operator="lessThan">
      <formula>250</formula>
    </cfRule>
  </conditionalFormatting>
  <conditionalFormatting sqref="B670">
    <cfRule type="cellIs" dxfId="3200" priority="2851" operator="between">
      <formula>1.3</formula>
      <formula>1.5</formula>
    </cfRule>
    <cfRule type="cellIs" dxfId="3199" priority="2850" operator="between">
      <formula>1</formula>
      <formula>1.3</formula>
    </cfRule>
    <cfRule type="cellIs" dxfId="3198" priority="2852" operator="greaterThan">
      <formula>1.5</formula>
    </cfRule>
    <cfRule type="cellIs" dxfId="3197" priority="2849" operator="between">
      <formula>0.8</formula>
      <formula>0.99999</formula>
    </cfRule>
    <cfRule type="cellIs" dxfId="3196" priority="2848" operator="lessThan">
      <formula>0.8</formula>
    </cfRule>
  </conditionalFormatting>
  <conditionalFormatting sqref="B673">
    <cfRule type="cellIs" dxfId="3195" priority="4261" operator="lessThan">
      <formula>35</formula>
    </cfRule>
    <cfRule type="cellIs" dxfId="3194" priority="4260" operator="between">
      <formula>35</formula>
      <formula>50</formula>
    </cfRule>
    <cfRule type="cellIs" dxfId="3193" priority="4259" operator="greaterThan">
      <formula>50</formula>
    </cfRule>
  </conditionalFormatting>
  <conditionalFormatting sqref="B675">
    <cfRule type="cellIs" dxfId="3192" priority="4264" operator="lessThan">
      <formula>250</formula>
    </cfRule>
    <cfRule type="cellIs" dxfId="3191" priority="4263" operator="between">
      <formula>250</formula>
      <formula>350</formula>
    </cfRule>
    <cfRule type="cellIs" dxfId="3190" priority="4262" operator="greaterThan">
      <formula>350</formula>
    </cfRule>
  </conditionalFormatting>
  <conditionalFormatting sqref="B677">
    <cfRule type="cellIs" dxfId="3189" priority="2846" operator="between">
      <formula>1.3</formula>
      <formula>1.5</formula>
    </cfRule>
    <cfRule type="cellIs" dxfId="3188" priority="2843" operator="lessThan">
      <formula>0.8</formula>
    </cfRule>
    <cfRule type="cellIs" dxfId="3187" priority="2845" operator="between">
      <formula>1</formula>
      <formula>1.3</formula>
    </cfRule>
    <cfRule type="cellIs" dxfId="3186" priority="2844" operator="between">
      <formula>0.8</formula>
      <formula>0.99999</formula>
    </cfRule>
    <cfRule type="cellIs" dxfId="3185" priority="2847" operator="greaterThan">
      <formula>1.5</formula>
    </cfRule>
  </conditionalFormatting>
  <conditionalFormatting sqref="B680">
    <cfRule type="cellIs" dxfId="3184" priority="4253" operator="greaterThan">
      <formula>50</formula>
    </cfRule>
    <cfRule type="cellIs" dxfId="3183" priority="4255" operator="lessThan">
      <formula>35</formula>
    </cfRule>
    <cfRule type="cellIs" dxfId="3182" priority="4254" operator="between">
      <formula>35</formula>
      <formula>50</formula>
    </cfRule>
  </conditionalFormatting>
  <conditionalFormatting sqref="B682">
    <cfRule type="cellIs" dxfId="3181" priority="4256" operator="greaterThan">
      <formula>350</formula>
    </cfRule>
    <cfRule type="cellIs" dxfId="3180" priority="4258" operator="lessThan">
      <formula>250</formula>
    </cfRule>
    <cfRule type="cellIs" dxfId="3179" priority="4257" operator="between">
      <formula>250</formula>
      <formula>350</formula>
    </cfRule>
  </conditionalFormatting>
  <conditionalFormatting sqref="B684">
    <cfRule type="cellIs" dxfId="3178" priority="2838" operator="lessThan">
      <formula>0.8</formula>
    </cfRule>
    <cfRule type="cellIs" dxfId="3177" priority="2839" operator="between">
      <formula>0.8</formula>
      <formula>0.99999</formula>
    </cfRule>
    <cfRule type="cellIs" dxfId="3176" priority="2842" operator="greaterThan">
      <formula>1.5</formula>
    </cfRule>
    <cfRule type="cellIs" dxfId="3175" priority="2841" operator="between">
      <formula>1.3</formula>
      <formula>1.5</formula>
    </cfRule>
    <cfRule type="cellIs" dxfId="3174" priority="2840" operator="between">
      <formula>1</formula>
      <formula>1.3</formula>
    </cfRule>
  </conditionalFormatting>
  <conditionalFormatting sqref="B687">
    <cfRule type="cellIs" dxfId="3173" priority="4248" operator="between">
      <formula>35</formula>
      <formula>50</formula>
    </cfRule>
    <cfRule type="cellIs" dxfId="3172" priority="4249" operator="lessThan">
      <formula>35</formula>
    </cfRule>
    <cfRule type="cellIs" dxfId="3171" priority="4247" operator="greaterThan">
      <formula>50</formula>
    </cfRule>
  </conditionalFormatting>
  <conditionalFormatting sqref="B689">
    <cfRule type="cellIs" dxfId="3170" priority="4251" operator="between">
      <formula>250</formula>
      <formula>350</formula>
    </cfRule>
    <cfRule type="cellIs" dxfId="3169" priority="4252" operator="lessThan">
      <formula>250</formula>
    </cfRule>
    <cfRule type="cellIs" dxfId="3168" priority="4250" operator="greaterThan">
      <formula>350</formula>
    </cfRule>
  </conditionalFormatting>
  <conditionalFormatting sqref="B691">
    <cfRule type="cellIs" dxfId="3167" priority="2833" operator="lessThan">
      <formula>0.8</formula>
    </cfRule>
    <cfRule type="cellIs" dxfId="3166" priority="2835" operator="between">
      <formula>1</formula>
      <formula>1.3</formula>
    </cfRule>
    <cfRule type="cellIs" dxfId="3165" priority="2837" operator="greaterThan">
      <formula>1.5</formula>
    </cfRule>
    <cfRule type="cellIs" dxfId="3164" priority="2836" operator="between">
      <formula>1.3</formula>
      <formula>1.5</formula>
    </cfRule>
    <cfRule type="cellIs" dxfId="3163" priority="2834" operator="between">
      <formula>0.8</formula>
      <formula>0.99999</formula>
    </cfRule>
  </conditionalFormatting>
  <conditionalFormatting sqref="B694">
    <cfRule type="cellIs" dxfId="3162" priority="4241" operator="greaterThan">
      <formula>50</formula>
    </cfRule>
    <cfRule type="cellIs" dxfId="3161" priority="4242" operator="between">
      <formula>35</formula>
      <formula>50</formula>
    </cfRule>
    <cfRule type="cellIs" dxfId="3160" priority="4243" operator="lessThan">
      <formula>35</formula>
    </cfRule>
  </conditionalFormatting>
  <conditionalFormatting sqref="B696">
    <cfRule type="cellIs" dxfId="3159" priority="4244" operator="greaterThan">
      <formula>350</formula>
    </cfRule>
    <cfRule type="cellIs" dxfId="3158" priority="4246" operator="lessThan">
      <formula>250</formula>
    </cfRule>
    <cfRule type="cellIs" dxfId="3157" priority="4245" operator="between">
      <formula>250</formula>
      <formula>350</formula>
    </cfRule>
  </conditionalFormatting>
  <conditionalFormatting sqref="B698">
    <cfRule type="cellIs" dxfId="3156" priority="2832" operator="greaterThan">
      <formula>1.5</formula>
    </cfRule>
    <cfRule type="cellIs" dxfId="3155" priority="2830" operator="between">
      <formula>1</formula>
      <formula>1.3</formula>
    </cfRule>
    <cfRule type="cellIs" dxfId="3154" priority="2828" operator="lessThan">
      <formula>0.8</formula>
    </cfRule>
    <cfRule type="cellIs" dxfId="3153" priority="2829" operator="between">
      <formula>0.8</formula>
      <formula>0.99999</formula>
    </cfRule>
    <cfRule type="cellIs" dxfId="3152" priority="2831" operator="between">
      <formula>1.3</formula>
      <formula>1.5</formula>
    </cfRule>
  </conditionalFormatting>
  <conditionalFormatting sqref="B701">
    <cfRule type="cellIs" dxfId="3151" priority="4237" operator="lessThan">
      <formula>35</formula>
    </cfRule>
    <cfRule type="cellIs" dxfId="3150" priority="4235" operator="greaterThan">
      <formula>50</formula>
    </cfRule>
    <cfRule type="cellIs" dxfId="3149" priority="4236" operator="between">
      <formula>35</formula>
      <formula>50</formula>
    </cfRule>
  </conditionalFormatting>
  <conditionalFormatting sqref="B703">
    <cfRule type="cellIs" dxfId="3148" priority="4240" operator="lessThan">
      <formula>250</formula>
    </cfRule>
    <cfRule type="cellIs" dxfId="3147" priority="4239" operator="between">
      <formula>250</formula>
      <formula>350</formula>
    </cfRule>
    <cfRule type="cellIs" dxfId="3146" priority="4238" operator="greaterThan">
      <formula>350</formula>
    </cfRule>
  </conditionalFormatting>
  <conditionalFormatting sqref="B705">
    <cfRule type="cellIs" dxfId="3145" priority="2823" operator="lessThan">
      <formula>0.8</formula>
    </cfRule>
    <cfRule type="cellIs" dxfId="3144" priority="2827" operator="greaterThan">
      <formula>1.5</formula>
    </cfRule>
    <cfRule type="cellIs" dxfId="3143" priority="2824" operator="between">
      <formula>0.8</formula>
      <formula>0.99999</formula>
    </cfRule>
    <cfRule type="cellIs" dxfId="3142" priority="2825" operator="between">
      <formula>1</formula>
      <formula>1.3</formula>
    </cfRule>
    <cfRule type="cellIs" dxfId="3141" priority="2826" operator="between">
      <formula>1.3</formula>
      <formula>1.5</formula>
    </cfRule>
  </conditionalFormatting>
  <conditionalFormatting sqref="B708">
    <cfRule type="cellIs" dxfId="3140" priority="4229" operator="greaterThan">
      <formula>50</formula>
    </cfRule>
    <cfRule type="cellIs" dxfId="3139" priority="4230" operator="between">
      <formula>35</formula>
      <formula>50</formula>
    </cfRule>
    <cfRule type="cellIs" dxfId="3138" priority="4231" operator="lessThan">
      <formula>35</formula>
    </cfRule>
  </conditionalFormatting>
  <conditionalFormatting sqref="B710">
    <cfRule type="cellIs" dxfId="3137" priority="4232" operator="greaterThan">
      <formula>350</formula>
    </cfRule>
    <cfRule type="cellIs" dxfId="3136" priority="4233" operator="between">
      <formula>250</formula>
      <formula>350</formula>
    </cfRule>
    <cfRule type="cellIs" dxfId="3135" priority="4234" operator="lessThan">
      <formula>250</formula>
    </cfRule>
  </conditionalFormatting>
  <conditionalFormatting sqref="B712">
    <cfRule type="cellIs" dxfId="3134" priority="2821" operator="between">
      <formula>1.3</formula>
      <formula>1.5</formula>
    </cfRule>
    <cfRule type="cellIs" dxfId="3133" priority="2822" operator="greaterThan">
      <formula>1.5</formula>
    </cfRule>
    <cfRule type="cellIs" dxfId="3132" priority="2820" operator="between">
      <formula>1</formula>
      <formula>1.3</formula>
    </cfRule>
    <cfRule type="cellIs" dxfId="3131" priority="2819" operator="between">
      <formula>0.8</formula>
      <formula>0.99999</formula>
    </cfRule>
    <cfRule type="cellIs" dxfId="3130" priority="2818" operator="lessThan">
      <formula>0.8</formula>
    </cfRule>
  </conditionalFormatting>
  <conditionalFormatting sqref="B715">
    <cfRule type="cellIs" dxfId="3129" priority="4223" operator="greaterThan">
      <formula>50</formula>
    </cfRule>
    <cfRule type="cellIs" dxfId="3128" priority="4225" operator="lessThan">
      <formula>35</formula>
    </cfRule>
    <cfRule type="cellIs" dxfId="3127" priority="4224" operator="between">
      <formula>35</formula>
      <formula>50</formula>
    </cfRule>
  </conditionalFormatting>
  <conditionalFormatting sqref="B717">
    <cfRule type="cellIs" dxfId="3126" priority="4228" operator="lessThan">
      <formula>250</formula>
    </cfRule>
    <cfRule type="cellIs" dxfId="3125" priority="4226" operator="greaterThan">
      <formula>350</formula>
    </cfRule>
    <cfRule type="cellIs" dxfId="3124" priority="4227" operator="between">
      <formula>250</formula>
      <formula>350</formula>
    </cfRule>
  </conditionalFormatting>
  <conditionalFormatting sqref="B719">
    <cfRule type="cellIs" dxfId="3123" priority="2813" operator="lessThan">
      <formula>0.8</formula>
    </cfRule>
    <cfRule type="cellIs" dxfId="3122" priority="2815" operator="between">
      <formula>1</formula>
      <formula>1.3</formula>
    </cfRule>
    <cfRule type="cellIs" dxfId="3121" priority="2814" operator="between">
      <formula>0.8</formula>
      <formula>0.99999</formula>
    </cfRule>
    <cfRule type="cellIs" dxfId="3120" priority="2817" operator="greaterThan">
      <formula>1.5</formula>
    </cfRule>
    <cfRule type="cellIs" dxfId="3119" priority="2816" operator="between">
      <formula>1.3</formula>
      <formula>1.5</formula>
    </cfRule>
  </conditionalFormatting>
  <conditionalFormatting sqref="B722">
    <cfRule type="cellIs" dxfId="3118" priority="4219" operator="lessThan">
      <formula>35</formula>
    </cfRule>
    <cfRule type="cellIs" dxfId="3117" priority="4218" operator="between">
      <formula>35</formula>
      <formula>50</formula>
    </cfRule>
    <cfRule type="cellIs" dxfId="3116" priority="4217" operator="greaterThan">
      <formula>50</formula>
    </cfRule>
  </conditionalFormatting>
  <conditionalFormatting sqref="B724">
    <cfRule type="cellIs" dxfId="3115" priority="4222" operator="lessThan">
      <formula>250</formula>
    </cfRule>
    <cfRule type="cellIs" dxfId="3114" priority="4221" operator="between">
      <formula>250</formula>
      <formula>350</formula>
    </cfRule>
    <cfRule type="cellIs" dxfId="3113" priority="4220" operator="greaterThan">
      <formula>350</formula>
    </cfRule>
  </conditionalFormatting>
  <conditionalFormatting sqref="B726">
    <cfRule type="cellIs" dxfId="3112" priority="2812" operator="greaterThan">
      <formula>1.5</formula>
    </cfRule>
    <cfRule type="cellIs" dxfId="3111" priority="2808" operator="lessThan">
      <formula>0.8</formula>
    </cfRule>
    <cfRule type="cellIs" dxfId="3110" priority="2810" operator="between">
      <formula>1</formula>
      <formula>1.3</formula>
    </cfRule>
    <cfRule type="cellIs" dxfId="3109" priority="2811" operator="between">
      <formula>1.3</formula>
      <formula>1.5</formula>
    </cfRule>
    <cfRule type="cellIs" dxfId="3108" priority="2809" operator="between">
      <formula>0.8</formula>
      <formula>0.99999</formula>
    </cfRule>
  </conditionalFormatting>
  <conditionalFormatting sqref="B729">
    <cfRule type="cellIs" dxfId="3107" priority="4213" operator="lessThan">
      <formula>35</formula>
    </cfRule>
    <cfRule type="cellIs" dxfId="3106" priority="4212" operator="between">
      <formula>35</formula>
      <formula>50</formula>
    </cfRule>
    <cfRule type="cellIs" dxfId="3105" priority="4211" operator="greaterThan">
      <formula>50</formula>
    </cfRule>
  </conditionalFormatting>
  <conditionalFormatting sqref="B731">
    <cfRule type="cellIs" dxfId="3104" priority="4215" operator="between">
      <formula>250</formula>
      <formula>350</formula>
    </cfRule>
    <cfRule type="cellIs" dxfId="3103" priority="4214" operator="greaterThan">
      <formula>350</formula>
    </cfRule>
    <cfRule type="cellIs" dxfId="3102" priority="4216" operator="lessThan">
      <formula>250</formula>
    </cfRule>
  </conditionalFormatting>
  <conditionalFormatting sqref="B733">
    <cfRule type="cellIs" dxfId="3101" priority="2805" operator="between">
      <formula>1</formula>
      <formula>1.3</formula>
    </cfRule>
    <cfRule type="cellIs" dxfId="3100" priority="2807" operator="greaterThan">
      <formula>1.5</formula>
    </cfRule>
    <cfRule type="cellIs" dxfId="3099" priority="2804" operator="between">
      <formula>0.8</formula>
      <formula>0.99999</formula>
    </cfRule>
    <cfRule type="cellIs" dxfId="3098" priority="2803" operator="lessThan">
      <formula>0.8</formula>
    </cfRule>
    <cfRule type="cellIs" dxfId="3097" priority="2806" operator="between">
      <formula>1.3</formula>
      <formula>1.5</formula>
    </cfRule>
  </conditionalFormatting>
  <conditionalFormatting sqref="B736">
    <cfRule type="cellIs" dxfId="3096" priority="4206" operator="between">
      <formula>35</formula>
      <formula>50</formula>
    </cfRule>
    <cfRule type="cellIs" dxfId="3095" priority="4205" operator="greaterThan">
      <formula>50</formula>
    </cfRule>
    <cfRule type="cellIs" dxfId="3094" priority="4207" operator="lessThan">
      <formula>35</formula>
    </cfRule>
  </conditionalFormatting>
  <conditionalFormatting sqref="B738">
    <cfRule type="cellIs" dxfId="3093" priority="4208" operator="greaterThan">
      <formula>350</formula>
    </cfRule>
    <cfRule type="cellIs" dxfId="3092" priority="4209" operator="between">
      <formula>250</formula>
      <formula>350</formula>
    </cfRule>
    <cfRule type="cellIs" dxfId="3091" priority="4210" operator="lessThan">
      <formula>250</formula>
    </cfRule>
  </conditionalFormatting>
  <conditionalFormatting sqref="B740">
    <cfRule type="cellIs" dxfId="3090" priority="2801" operator="between">
      <formula>1.3</formula>
      <formula>1.5</formula>
    </cfRule>
    <cfRule type="cellIs" dxfId="3089" priority="2800" operator="between">
      <formula>1</formula>
      <formula>1.3</formula>
    </cfRule>
    <cfRule type="cellIs" dxfId="3088" priority="2799" operator="between">
      <formula>0.8</formula>
      <formula>0.99999</formula>
    </cfRule>
    <cfRule type="cellIs" dxfId="3087" priority="2798" operator="lessThan">
      <formula>0.8</formula>
    </cfRule>
    <cfRule type="cellIs" dxfId="3086" priority="2802" operator="greaterThan">
      <formula>1.5</formula>
    </cfRule>
  </conditionalFormatting>
  <conditionalFormatting sqref="B743">
    <cfRule type="cellIs" dxfId="3085" priority="4194" operator="between">
      <formula>35</formula>
      <formula>50</formula>
    </cfRule>
    <cfRule type="cellIs" dxfId="3084" priority="4193" operator="greaterThan">
      <formula>50</formula>
    </cfRule>
    <cfRule type="cellIs" dxfId="3083" priority="4195" operator="lessThan">
      <formula>35</formula>
    </cfRule>
  </conditionalFormatting>
  <conditionalFormatting sqref="B745">
    <cfRule type="cellIs" dxfId="3082" priority="4196" operator="greaterThan">
      <formula>350</formula>
    </cfRule>
    <cfRule type="cellIs" dxfId="3081" priority="4197" operator="between">
      <formula>250</formula>
      <formula>350</formula>
    </cfRule>
    <cfRule type="cellIs" dxfId="3080" priority="4198" operator="lessThan">
      <formula>250</formula>
    </cfRule>
  </conditionalFormatting>
  <conditionalFormatting sqref="B747">
    <cfRule type="cellIs" dxfId="3079" priority="2795" operator="between">
      <formula>1</formula>
      <formula>1.3</formula>
    </cfRule>
    <cfRule type="cellIs" dxfId="3078" priority="2796" operator="between">
      <formula>1.3</formula>
      <formula>1.5</formula>
    </cfRule>
    <cfRule type="cellIs" dxfId="3077" priority="2793" operator="lessThan">
      <formula>0.8</formula>
    </cfRule>
    <cfRule type="cellIs" dxfId="3076" priority="2794" operator="between">
      <formula>0.8</formula>
      <formula>0.99999</formula>
    </cfRule>
    <cfRule type="cellIs" dxfId="3075" priority="2797" operator="greaterThan">
      <formula>1.5</formula>
    </cfRule>
  </conditionalFormatting>
  <conditionalFormatting sqref="B750">
    <cfRule type="cellIs" dxfId="3074" priority="3621" operator="between">
      <formula>35</formula>
      <formula>50</formula>
    </cfRule>
    <cfRule type="cellIs" dxfId="3073" priority="3620" operator="greaterThan">
      <formula>50</formula>
    </cfRule>
    <cfRule type="cellIs" dxfId="3072" priority="3622" operator="lessThan">
      <formula>35</formula>
    </cfRule>
  </conditionalFormatting>
  <conditionalFormatting sqref="B752">
    <cfRule type="cellIs" dxfId="3071" priority="3623" operator="greaterThan">
      <formula>350</formula>
    </cfRule>
    <cfRule type="cellIs" dxfId="3070" priority="3625" operator="lessThan">
      <formula>250</formula>
    </cfRule>
    <cfRule type="cellIs" dxfId="3069" priority="3624" operator="between">
      <formula>250</formula>
      <formula>350</formula>
    </cfRule>
  </conditionalFormatting>
  <conditionalFormatting sqref="B754">
    <cfRule type="cellIs" dxfId="3068" priority="2790" operator="between">
      <formula>1</formula>
      <formula>1.3</formula>
    </cfRule>
    <cfRule type="cellIs" dxfId="3067" priority="2792" operator="greaterThan">
      <formula>1.5</formula>
    </cfRule>
    <cfRule type="cellIs" dxfId="3066" priority="2788" operator="lessThan">
      <formula>0.8</formula>
    </cfRule>
    <cfRule type="cellIs" dxfId="3065" priority="2789" operator="between">
      <formula>0.8</formula>
      <formula>0.99999</formula>
    </cfRule>
    <cfRule type="cellIs" dxfId="3064" priority="2791" operator="between">
      <formula>1.3</formula>
      <formula>1.5</formula>
    </cfRule>
  </conditionalFormatting>
  <conditionalFormatting sqref="B757">
    <cfRule type="cellIs" dxfId="3063" priority="3616" operator="lessThan">
      <formula>35</formula>
    </cfRule>
    <cfRule type="cellIs" dxfId="3062" priority="3614" operator="greaterThan">
      <formula>50</formula>
    </cfRule>
    <cfRule type="cellIs" dxfId="3061" priority="3615" operator="between">
      <formula>35</formula>
      <formula>50</formula>
    </cfRule>
  </conditionalFormatting>
  <conditionalFormatting sqref="B759">
    <cfRule type="cellIs" dxfId="3060" priority="3618" operator="between">
      <formula>250</formula>
      <formula>350</formula>
    </cfRule>
    <cfRule type="cellIs" dxfId="3059" priority="3619" operator="lessThan">
      <formula>250</formula>
    </cfRule>
    <cfRule type="cellIs" dxfId="3058" priority="3617" operator="greaterThan">
      <formula>350</formula>
    </cfRule>
  </conditionalFormatting>
  <conditionalFormatting sqref="B761">
    <cfRule type="cellIs" dxfId="3057" priority="2783" operator="lessThan">
      <formula>0.8</formula>
    </cfRule>
    <cfRule type="cellIs" dxfId="3056" priority="2786" operator="between">
      <formula>1.3</formula>
      <formula>1.5</formula>
    </cfRule>
    <cfRule type="cellIs" dxfId="3055" priority="2784" operator="between">
      <formula>0.8</formula>
      <formula>0.99999</formula>
    </cfRule>
    <cfRule type="cellIs" dxfId="3054" priority="2787" operator="greaterThan">
      <formula>1.5</formula>
    </cfRule>
    <cfRule type="cellIs" dxfId="3053" priority="2785" operator="between">
      <formula>1</formula>
      <formula>1.3</formula>
    </cfRule>
  </conditionalFormatting>
  <conditionalFormatting sqref="B764">
    <cfRule type="cellIs" dxfId="3052" priority="3608" operator="greaterThan">
      <formula>50</formula>
    </cfRule>
    <cfRule type="cellIs" dxfId="3051" priority="3609" operator="between">
      <formula>35</formula>
      <formula>50</formula>
    </cfRule>
    <cfRule type="cellIs" dxfId="3050" priority="3610" operator="lessThan">
      <formula>35</formula>
    </cfRule>
  </conditionalFormatting>
  <conditionalFormatting sqref="B766">
    <cfRule type="cellIs" dxfId="3049" priority="3613" operator="lessThan">
      <formula>250</formula>
    </cfRule>
    <cfRule type="cellIs" dxfId="3048" priority="3612" operator="between">
      <formula>250</formula>
      <formula>350</formula>
    </cfRule>
    <cfRule type="cellIs" dxfId="3047" priority="3611" operator="greaterThan">
      <formula>350</formula>
    </cfRule>
  </conditionalFormatting>
  <conditionalFormatting sqref="B768">
    <cfRule type="cellIs" dxfId="3046" priority="2782" operator="greaterThan">
      <formula>1.5</formula>
    </cfRule>
    <cfRule type="cellIs" dxfId="3045" priority="2779" operator="between">
      <formula>0.8</formula>
      <formula>0.99999</formula>
    </cfRule>
    <cfRule type="cellIs" dxfId="3044" priority="2780" operator="between">
      <formula>1</formula>
      <formula>1.3</formula>
    </cfRule>
    <cfRule type="cellIs" dxfId="3043" priority="2778" operator="lessThan">
      <formula>0.8</formula>
    </cfRule>
    <cfRule type="cellIs" dxfId="3042" priority="2781" operator="between">
      <formula>1.3</formula>
      <formula>1.5</formula>
    </cfRule>
  </conditionalFormatting>
  <conditionalFormatting sqref="B771">
    <cfRule type="cellIs" dxfId="3041" priority="3604" operator="lessThan">
      <formula>35</formula>
    </cfRule>
    <cfRule type="cellIs" dxfId="3040" priority="3603" operator="between">
      <formula>35</formula>
      <formula>50</formula>
    </cfRule>
    <cfRule type="cellIs" dxfId="3039" priority="3602" operator="greaterThan">
      <formula>50</formula>
    </cfRule>
  </conditionalFormatting>
  <conditionalFormatting sqref="B773">
    <cfRule type="cellIs" dxfId="3038" priority="3605" operator="greaterThan">
      <formula>350</formula>
    </cfRule>
    <cfRule type="cellIs" dxfId="3037" priority="3606" operator="between">
      <formula>250</formula>
      <formula>350</formula>
    </cfRule>
    <cfRule type="cellIs" dxfId="3036" priority="3607" operator="lessThan">
      <formula>250</formula>
    </cfRule>
  </conditionalFormatting>
  <conditionalFormatting sqref="B775">
    <cfRule type="cellIs" dxfId="3035" priority="2774" operator="between">
      <formula>0.8</formula>
      <formula>0.99999</formula>
    </cfRule>
    <cfRule type="cellIs" dxfId="3034" priority="2777" operator="greaterThan">
      <formula>1.5</formula>
    </cfRule>
    <cfRule type="cellIs" dxfId="3033" priority="2657" operator="lessThan">
      <formula>0.8</formula>
    </cfRule>
    <cfRule type="cellIs" dxfId="3032" priority="2776" operator="between">
      <formula>1.3</formula>
      <formula>1.5</formula>
    </cfRule>
    <cfRule type="cellIs" dxfId="3031" priority="2775" operator="between">
      <formula>1</formula>
      <formula>1.3</formula>
    </cfRule>
  </conditionalFormatting>
  <conditionalFormatting sqref="B778">
    <cfRule type="cellIs" dxfId="3030" priority="3597" operator="between">
      <formula>35</formula>
      <formula>50</formula>
    </cfRule>
    <cfRule type="cellIs" dxfId="3029" priority="3598" operator="lessThan">
      <formula>35</formula>
    </cfRule>
    <cfRule type="cellIs" dxfId="3028" priority="3596" operator="greaterThan">
      <formula>50</formula>
    </cfRule>
  </conditionalFormatting>
  <conditionalFormatting sqref="B780">
    <cfRule type="cellIs" dxfId="3027" priority="3601" operator="lessThan">
      <formula>250</formula>
    </cfRule>
    <cfRule type="cellIs" dxfId="3026" priority="3599" operator="greaterThan">
      <formula>350</formula>
    </cfRule>
    <cfRule type="cellIs" dxfId="3025" priority="3600" operator="between">
      <formula>250</formula>
      <formula>350</formula>
    </cfRule>
  </conditionalFormatting>
  <conditionalFormatting sqref="B782">
    <cfRule type="cellIs" dxfId="3024" priority="2588" operator="between">
      <formula>0.8</formula>
      <formula>0.99999</formula>
    </cfRule>
    <cfRule type="cellIs" dxfId="3023" priority="2590" operator="between">
      <formula>1.3</formula>
      <formula>1.5</formula>
    </cfRule>
    <cfRule type="cellIs" dxfId="3022" priority="2587" operator="lessThan">
      <formula>0.8</formula>
    </cfRule>
    <cfRule type="cellIs" dxfId="3021" priority="2589" operator="between">
      <formula>1</formula>
      <formula>1.3</formula>
    </cfRule>
    <cfRule type="cellIs" dxfId="3020" priority="2591" operator="greaterThan">
      <formula>1.5</formula>
    </cfRule>
  </conditionalFormatting>
  <conditionalFormatting sqref="B785">
    <cfRule type="cellIs" dxfId="3019" priority="3591" operator="between">
      <formula>35</formula>
      <formula>50</formula>
    </cfRule>
    <cfRule type="cellIs" dxfId="3018" priority="3590" operator="greaterThan">
      <formula>50</formula>
    </cfRule>
    <cfRule type="cellIs" dxfId="3017" priority="3592" operator="lessThan">
      <formula>35</formula>
    </cfRule>
  </conditionalFormatting>
  <conditionalFormatting sqref="B787">
    <cfRule type="cellIs" dxfId="3016" priority="3593" operator="greaterThan">
      <formula>350</formula>
    </cfRule>
    <cfRule type="cellIs" dxfId="3015" priority="3594" operator="between">
      <formula>250</formula>
      <formula>350</formula>
    </cfRule>
    <cfRule type="cellIs" dxfId="3014" priority="3595" operator="lessThan">
      <formula>250</formula>
    </cfRule>
  </conditionalFormatting>
  <conditionalFormatting sqref="B789">
    <cfRule type="cellIs" dxfId="3013" priority="2582" operator="lessThan">
      <formula>0.8</formula>
    </cfRule>
    <cfRule type="cellIs" dxfId="3012" priority="2584" operator="between">
      <formula>1</formula>
      <formula>1.3</formula>
    </cfRule>
    <cfRule type="cellIs" dxfId="3011" priority="2585" operator="between">
      <formula>1.3</formula>
      <formula>1.5</formula>
    </cfRule>
    <cfRule type="cellIs" dxfId="3010" priority="2586" operator="greaterThan">
      <formula>1.5</formula>
    </cfRule>
    <cfRule type="cellIs" dxfId="3009" priority="2583" operator="between">
      <formula>0.8</formula>
      <formula>0.99999</formula>
    </cfRule>
  </conditionalFormatting>
  <conditionalFormatting sqref="B792">
    <cfRule type="cellIs" dxfId="3008" priority="3585" operator="between">
      <formula>35</formula>
      <formula>50</formula>
    </cfRule>
    <cfRule type="cellIs" dxfId="3007" priority="3586" operator="lessThan">
      <formula>35</formula>
    </cfRule>
    <cfRule type="cellIs" dxfId="3006" priority="3584" operator="greaterThan">
      <formula>50</formula>
    </cfRule>
  </conditionalFormatting>
  <conditionalFormatting sqref="B794">
    <cfRule type="cellIs" dxfId="3005" priority="3588" operator="between">
      <formula>250</formula>
      <formula>350</formula>
    </cfRule>
    <cfRule type="cellIs" dxfId="3004" priority="3589" operator="lessThan">
      <formula>250</formula>
    </cfRule>
    <cfRule type="cellIs" dxfId="3003" priority="3587" operator="greaterThan">
      <formula>350</formula>
    </cfRule>
  </conditionalFormatting>
  <conditionalFormatting sqref="B796">
    <cfRule type="cellIs" dxfId="3002" priority="2577" operator="lessThan">
      <formula>0.8</formula>
    </cfRule>
    <cfRule type="cellIs" dxfId="3001" priority="2579" operator="between">
      <formula>1</formula>
      <formula>1.3</formula>
    </cfRule>
    <cfRule type="cellIs" dxfId="3000" priority="2581" operator="greaterThan">
      <formula>1.5</formula>
    </cfRule>
    <cfRule type="cellIs" dxfId="2999" priority="2580" operator="between">
      <formula>1.3</formula>
      <formula>1.5</formula>
    </cfRule>
    <cfRule type="cellIs" dxfId="2998" priority="2578" operator="between">
      <formula>0.8</formula>
      <formula>0.99999</formula>
    </cfRule>
  </conditionalFormatting>
  <conditionalFormatting sqref="B799">
    <cfRule type="cellIs" dxfId="2997" priority="3579" operator="between">
      <formula>35</formula>
      <formula>50</formula>
    </cfRule>
    <cfRule type="cellIs" dxfId="2996" priority="3578" operator="greaterThan">
      <formula>50</formula>
    </cfRule>
    <cfRule type="cellIs" dxfId="2995" priority="3580" operator="lessThan">
      <formula>35</formula>
    </cfRule>
  </conditionalFormatting>
  <conditionalFormatting sqref="B801">
    <cfRule type="cellIs" dxfId="2994" priority="3582" operator="between">
      <formula>250</formula>
      <formula>350</formula>
    </cfRule>
    <cfRule type="cellIs" dxfId="2993" priority="3581" operator="greaterThan">
      <formula>350</formula>
    </cfRule>
    <cfRule type="cellIs" dxfId="2992" priority="3583" operator="lessThan">
      <formula>250</formula>
    </cfRule>
  </conditionalFormatting>
  <conditionalFormatting sqref="B803">
    <cfRule type="cellIs" dxfId="2991" priority="2573" operator="between">
      <formula>0.8</formula>
      <formula>0.99999</formula>
    </cfRule>
    <cfRule type="cellIs" dxfId="2990" priority="2572" operator="lessThan">
      <formula>0.8</formula>
    </cfRule>
    <cfRule type="cellIs" dxfId="2989" priority="2576" operator="greaterThan">
      <formula>1.5</formula>
    </cfRule>
    <cfRule type="cellIs" dxfId="2988" priority="2575" operator="between">
      <formula>1.3</formula>
      <formula>1.5</formula>
    </cfRule>
    <cfRule type="cellIs" dxfId="2987" priority="2574" operator="between">
      <formula>1</formula>
      <formula>1.3</formula>
    </cfRule>
  </conditionalFormatting>
  <conditionalFormatting sqref="B806">
    <cfRule type="cellIs" dxfId="2986" priority="3572" operator="greaterThan">
      <formula>50</formula>
    </cfRule>
    <cfRule type="cellIs" dxfId="2985" priority="3574" operator="lessThan">
      <formula>35</formula>
    </cfRule>
    <cfRule type="cellIs" dxfId="2984" priority="3573" operator="between">
      <formula>35</formula>
      <formula>50</formula>
    </cfRule>
  </conditionalFormatting>
  <conditionalFormatting sqref="B808">
    <cfRule type="cellIs" dxfId="2983" priority="3576" operator="between">
      <formula>250</formula>
      <formula>350</formula>
    </cfRule>
    <cfRule type="cellIs" dxfId="2982" priority="3575" operator="greaterThan">
      <formula>350</formula>
    </cfRule>
    <cfRule type="cellIs" dxfId="2981" priority="3577" operator="lessThan">
      <formula>250</formula>
    </cfRule>
  </conditionalFormatting>
  <conditionalFormatting sqref="B810">
    <cfRule type="cellIs" dxfId="2980" priority="2569" operator="between">
      <formula>1</formula>
      <formula>1.3</formula>
    </cfRule>
    <cfRule type="cellIs" dxfId="2979" priority="2568" operator="between">
      <formula>0.8</formula>
      <formula>0.99999</formula>
    </cfRule>
    <cfRule type="cellIs" dxfId="2978" priority="2567" operator="lessThan">
      <formula>0.8</formula>
    </cfRule>
    <cfRule type="cellIs" dxfId="2977" priority="2571" operator="greaterThan">
      <formula>1.5</formula>
    </cfRule>
    <cfRule type="cellIs" dxfId="2976" priority="2570" operator="between">
      <formula>1.3</formula>
      <formula>1.5</formula>
    </cfRule>
  </conditionalFormatting>
  <conditionalFormatting sqref="B813">
    <cfRule type="cellIs" dxfId="2975" priority="3566" operator="greaterThan">
      <formula>50</formula>
    </cfRule>
    <cfRule type="cellIs" dxfId="2974" priority="3568" operator="lessThan">
      <formula>35</formula>
    </cfRule>
    <cfRule type="cellIs" dxfId="2973" priority="3567" operator="between">
      <formula>35</formula>
      <formula>50</formula>
    </cfRule>
  </conditionalFormatting>
  <conditionalFormatting sqref="B815">
    <cfRule type="cellIs" dxfId="2972" priority="3571" operator="lessThan">
      <formula>250</formula>
    </cfRule>
    <cfRule type="cellIs" dxfId="2971" priority="3570" operator="between">
      <formula>250</formula>
      <formula>350</formula>
    </cfRule>
    <cfRule type="cellIs" dxfId="2970" priority="3569" operator="greaterThan">
      <formula>350</formula>
    </cfRule>
  </conditionalFormatting>
  <conditionalFormatting sqref="B817">
    <cfRule type="cellIs" dxfId="2969" priority="2564" operator="between">
      <formula>1</formula>
      <formula>1.3</formula>
    </cfRule>
    <cfRule type="cellIs" dxfId="2968" priority="2562" operator="lessThan">
      <formula>0.8</formula>
    </cfRule>
    <cfRule type="cellIs" dxfId="2967" priority="2565" operator="between">
      <formula>1.3</formula>
      <formula>1.5</formula>
    </cfRule>
    <cfRule type="cellIs" dxfId="2966" priority="2563" operator="between">
      <formula>0.8</formula>
      <formula>0.99999</formula>
    </cfRule>
    <cfRule type="cellIs" dxfId="2965" priority="2566" operator="greaterThan">
      <formula>1.5</formula>
    </cfRule>
  </conditionalFormatting>
  <conditionalFormatting sqref="B820">
    <cfRule type="cellIs" dxfId="2964" priority="3562" operator="lessThan">
      <formula>35</formula>
    </cfRule>
    <cfRule type="cellIs" dxfId="2963" priority="3561" operator="between">
      <formula>35</formula>
      <formula>50</formula>
    </cfRule>
    <cfRule type="cellIs" dxfId="2962" priority="3560" operator="greaterThan">
      <formula>50</formula>
    </cfRule>
  </conditionalFormatting>
  <conditionalFormatting sqref="B822">
    <cfRule type="cellIs" dxfId="2961" priority="3563" operator="greaterThan">
      <formula>350</formula>
    </cfRule>
    <cfRule type="cellIs" dxfId="2960" priority="3564" operator="between">
      <formula>250</formula>
      <formula>350</formula>
    </cfRule>
    <cfRule type="cellIs" dxfId="2959" priority="3565" operator="lessThan">
      <formula>250</formula>
    </cfRule>
  </conditionalFormatting>
  <conditionalFormatting sqref="B824">
    <cfRule type="cellIs" dxfId="2958" priority="2561" operator="greaterThan">
      <formula>1.5</formula>
    </cfRule>
    <cfRule type="cellIs" dxfId="2957" priority="2559" operator="between">
      <formula>1</formula>
      <formula>1.3</formula>
    </cfRule>
    <cfRule type="cellIs" dxfId="2956" priority="2557" operator="lessThan">
      <formula>0.8</formula>
    </cfRule>
    <cfRule type="cellIs" dxfId="2955" priority="2558" operator="between">
      <formula>0.8</formula>
      <formula>0.99999</formula>
    </cfRule>
    <cfRule type="cellIs" dxfId="2954" priority="2560" operator="between">
      <formula>1.3</formula>
      <formula>1.5</formula>
    </cfRule>
  </conditionalFormatting>
  <conditionalFormatting sqref="B827">
    <cfRule type="cellIs" dxfId="2953" priority="3554" operator="greaterThan">
      <formula>50</formula>
    </cfRule>
    <cfRule type="cellIs" dxfId="2952" priority="3555" operator="between">
      <formula>35</formula>
      <formula>50</formula>
    </cfRule>
    <cfRule type="cellIs" dxfId="2951" priority="3556" operator="lessThan">
      <formula>35</formula>
    </cfRule>
  </conditionalFormatting>
  <conditionalFormatting sqref="B829">
    <cfRule type="cellIs" dxfId="2950" priority="3557" operator="greaterThan">
      <formula>350</formula>
    </cfRule>
    <cfRule type="cellIs" dxfId="2949" priority="3559" operator="lessThan">
      <formula>250</formula>
    </cfRule>
    <cfRule type="cellIs" dxfId="2948" priority="3558" operator="between">
      <formula>250</formula>
      <formula>350</formula>
    </cfRule>
  </conditionalFormatting>
  <conditionalFormatting sqref="B831">
    <cfRule type="cellIs" dxfId="2947" priority="2554" operator="between">
      <formula>1</formula>
      <formula>1.3</formula>
    </cfRule>
    <cfRule type="cellIs" dxfId="2946" priority="2553" operator="between">
      <formula>0.8</formula>
      <formula>0.99999</formula>
    </cfRule>
    <cfRule type="cellIs" dxfId="2945" priority="2552" operator="lessThan">
      <formula>0.8</formula>
    </cfRule>
    <cfRule type="cellIs" dxfId="2944" priority="2555" operator="between">
      <formula>1.3</formula>
      <formula>1.5</formula>
    </cfRule>
    <cfRule type="cellIs" dxfId="2943" priority="2556" operator="greaterThan">
      <formula>1.5</formula>
    </cfRule>
  </conditionalFormatting>
  <conditionalFormatting sqref="B834">
    <cfRule type="cellIs" dxfId="2942" priority="3549" operator="between">
      <formula>35</formula>
      <formula>50</formula>
    </cfRule>
    <cfRule type="cellIs" dxfId="2941" priority="3550" operator="lessThan">
      <formula>35</formula>
    </cfRule>
    <cfRule type="cellIs" dxfId="2940" priority="3548" operator="greaterThan">
      <formula>50</formula>
    </cfRule>
  </conditionalFormatting>
  <conditionalFormatting sqref="B836">
    <cfRule type="cellIs" dxfId="2939" priority="3551" operator="greaterThan">
      <formula>350</formula>
    </cfRule>
    <cfRule type="cellIs" dxfId="2938" priority="3553" operator="lessThan">
      <formula>250</formula>
    </cfRule>
    <cfRule type="cellIs" dxfId="2937" priority="3552" operator="between">
      <formula>250</formula>
      <formula>350</formula>
    </cfRule>
  </conditionalFormatting>
  <conditionalFormatting sqref="B838">
    <cfRule type="cellIs" dxfId="2936" priority="2548" operator="between">
      <formula>0.8</formula>
      <formula>0.99999</formula>
    </cfRule>
    <cfRule type="cellIs" dxfId="2935" priority="2551" operator="greaterThan">
      <formula>1.5</formula>
    </cfRule>
    <cfRule type="cellIs" dxfId="2934" priority="2550" operator="between">
      <formula>1.3</formula>
      <formula>1.5</formula>
    </cfRule>
    <cfRule type="cellIs" dxfId="2933" priority="2549" operator="between">
      <formula>1</formula>
      <formula>1.3</formula>
    </cfRule>
    <cfRule type="cellIs" dxfId="2932" priority="2547" operator="lessThan">
      <formula>0.8</formula>
    </cfRule>
  </conditionalFormatting>
  <conditionalFormatting sqref="B841">
    <cfRule type="cellIs" dxfId="2931" priority="3542" operator="greaterThan">
      <formula>50</formula>
    </cfRule>
    <cfRule type="cellIs" dxfId="2930" priority="3543" operator="between">
      <formula>35</formula>
      <formula>50</formula>
    </cfRule>
    <cfRule type="cellIs" dxfId="2929" priority="3544" operator="lessThan">
      <formula>35</formula>
    </cfRule>
  </conditionalFormatting>
  <conditionalFormatting sqref="B843">
    <cfRule type="cellIs" dxfId="2928" priority="3545" operator="greaterThan">
      <formula>350</formula>
    </cfRule>
    <cfRule type="cellIs" dxfId="2927" priority="3546" operator="between">
      <formula>250</formula>
      <formula>350</formula>
    </cfRule>
    <cfRule type="cellIs" dxfId="2926" priority="3547" operator="lessThan">
      <formula>250</formula>
    </cfRule>
  </conditionalFormatting>
  <conditionalFormatting sqref="B845">
    <cfRule type="cellIs" dxfId="2925" priority="2545" operator="between">
      <formula>1.3</formula>
      <formula>1.5</formula>
    </cfRule>
    <cfRule type="cellIs" dxfId="2924" priority="2546" operator="greaterThan">
      <formula>1.5</formula>
    </cfRule>
    <cfRule type="cellIs" dxfId="2923" priority="2544" operator="between">
      <formula>1</formula>
      <formula>1.3</formula>
    </cfRule>
    <cfRule type="cellIs" dxfId="2922" priority="2543" operator="between">
      <formula>0.8</formula>
      <formula>0.99999</formula>
    </cfRule>
    <cfRule type="cellIs" dxfId="2921" priority="2542" operator="lessThan">
      <formula>0.8</formula>
    </cfRule>
  </conditionalFormatting>
  <conditionalFormatting sqref="B848">
    <cfRule type="cellIs" dxfId="2920" priority="3538" operator="lessThan">
      <formula>35</formula>
    </cfRule>
    <cfRule type="cellIs" dxfId="2919" priority="3537" operator="between">
      <formula>35</formula>
      <formula>50</formula>
    </cfRule>
    <cfRule type="cellIs" dxfId="2918" priority="3536" operator="greaterThan">
      <formula>50</formula>
    </cfRule>
  </conditionalFormatting>
  <conditionalFormatting sqref="B850">
    <cfRule type="cellIs" dxfId="2917" priority="3540" operator="between">
      <formula>250</formula>
      <formula>350</formula>
    </cfRule>
    <cfRule type="cellIs" dxfId="2916" priority="3541" operator="lessThan">
      <formula>250</formula>
    </cfRule>
    <cfRule type="cellIs" dxfId="2915" priority="3539" operator="greaterThan">
      <formula>350</formula>
    </cfRule>
  </conditionalFormatting>
  <conditionalFormatting sqref="B852">
    <cfRule type="cellIs" dxfId="2914" priority="2537" operator="lessThan">
      <formula>0.8</formula>
    </cfRule>
    <cfRule type="cellIs" dxfId="2913" priority="2538" operator="between">
      <formula>0.8</formula>
      <formula>0.99999</formula>
    </cfRule>
    <cfRule type="cellIs" dxfId="2912" priority="2539" operator="between">
      <formula>1</formula>
      <formula>1.3</formula>
    </cfRule>
    <cfRule type="cellIs" dxfId="2911" priority="2540" operator="between">
      <formula>1.3</formula>
      <formula>1.5</formula>
    </cfRule>
    <cfRule type="cellIs" dxfId="2910" priority="2541" operator="greaterThan">
      <formula>1.5</formula>
    </cfRule>
  </conditionalFormatting>
  <conditionalFormatting sqref="B855">
    <cfRule type="cellIs" dxfId="2909" priority="3530" operator="greaterThan">
      <formula>50</formula>
    </cfRule>
    <cfRule type="cellIs" dxfId="2908" priority="3531" operator="between">
      <formula>35</formula>
      <formula>50</formula>
    </cfRule>
    <cfRule type="cellIs" dxfId="2907" priority="3532" operator="lessThan">
      <formula>35</formula>
    </cfRule>
  </conditionalFormatting>
  <conditionalFormatting sqref="B857">
    <cfRule type="cellIs" dxfId="2906" priority="3533" operator="greaterThan">
      <formula>350</formula>
    </cfRule>
    <cfRule type="cellIs" dxfId="2905" priority="3534" operator="between">
      <formula>250</formula>
      <formula>350</formula>
    </cfRule>
    <cfRule type="cellIs" dxfId="2904" priority="3535" operator="lessThan">
      <formula>250</formula>
    </cfRule>
  </conditionalFormatting>
  <conditionalFormatting sqref="B859">
    <cfRule type="cellIs" dxfId="2903" priority="2534" operator="between">
      <formula>1</formula>
      <formula>1.3</formula>
    </cfRule>
    <cfRule type="cellIs" dxfId="2902" priority="2535" operator="between">
      <formula>1.3</formula>
      <formula>1.5</formula>
    </cfRule>
    <cfRule type="cellIs" dxfId="2901" priority="2536" operator="greaterThan">
      <formula>1.5</formula>
    </cfRule>
    <cfRule type="cellIs" dxfId="2900" priority="2533" operator="between">
      <formula>0.8</formula>
      <formula>0.99999</formula>
    </cfRule>
    <cfRule type="cellIs" dxfId="2899" priority="2532" operator="lessThan">
      <formula>0.8</formula>
    </cfRule>
  </conditionalFormatting>
  <conditionalFormatting sqref="B862">
    <cfRule type="cellIs" dxfId="2898" priority="3526" operator="lessThan">
      <formula>35</formula>
    </cfRule>
    <cfRule type="cellIs" dxfId="2897" priority="3525" operator="between">
      <formula>35</formula>
      <formula>50</formula>
    </cfRule>
    <cfRule type="cellIs" dxfId="2896" priority="3524" operator="greaterThan">
      <formula>50</formula>
    </cfRule>
  </conditionalFormatting>
  <conditionalFormatting sqref="B864">
    <cfRule type="cellIs" dxfId="2895" priority="3528" operator="between">
      <formula>250</formula>
      <formula>350</formula>
    </cfRule>
    <cfRule type="cellIs" dxfId="2894" priority="3527" operator="greaterThan">
      <formula>350</formula>
    </cfRule>
    <cfRule type="cellIs" dxfId="2893" priority="3529" operator="lessThan">
      <formula>250</formula>
    </cfRule>
  </conditionalFormatting>
  <conditionalFormatting sqref="B866">
    <cfRule type="cellIs" dxfId="2892" priority="2531" operator="greaterThan">
      <formula>1.5</formula>
    </cfRule>
    <cfRule type="cellIs" dxfId="2891" priority="2527" operator="lessThan">
      <formula>0.8</formula>
    </cfRule>
    <cfRule type="cellIs" dxfId="2890" priority="2528" operator="between">
      <formula>0.8</formula>
      <formula>0.99999</formula>
    </cfRule>
    <cfRule type="cellIs" dxfId="2889" priority="2529" operator="between">
      <formula>1</formula>
      <formula>1.3</formula>
    </cfRule>
    <cfRule type="cellIs" dxfId="2888" priority="2530" operator="between">
      <formula>1.3</formula>
      <formula>1.5</formula>
    </cfRule>
  </conditionalFormatting>
  <conditionalFormatting sqref="B869">
    <cfRule type="cellIs" dxfId="2887" priority="3518" operator="greaterThan">
      <formula>50</formula>
    </cfRule>
    <cfRule type="cellIs" dxfId="2886" priority="3520" operator="lessThan">
      <formula>35</formula>
    </cfRule>
    <cfRule type="cellIs" dxfId="2885" priority="3519" operator="between">
      <formula>35</formula>
      <formula>50</formula>
    </cfRule>
  </conditionalFormatting>
  <conditionalFormatting sqref="B871">
    <cfRule type="cellIs" dxfId="2884" priority="3523" operator="lessThan">
      <formula>250</formula>
    </cfRule>
    <cfRule type="cellIs" dxfId="2883" priority="3521" operator="greaterThan">
      <formula>350</formula>
    </cfRule>
    <cfRule type="cellIs" dxfId="2882" priority="3522" operator="between">
      <formula>250</formula>
      <formula>350</formula>
    </cfRule>
  </conditionalFormatting>
  <conditionalFormatting sqref="B873">
    <cfRule type="cellIs" dxfId="2881" priority="2522" operator="lessThan">
      <formula>0.8</formula>
    </cfRule>
    <cfRule type="cellIs" dxfId="2880" priority="2525" operator="between">
      <formula>1.3</formula>
      <formula>1.5</formula>
    </cfRule>
    <cfRule type="cellIs" dxfId="2879" priority="2523" operator="between">
      <formula>0.8</formula>
      <formula>0.99999</formula>
    </cfRule>
    <cfRule type="cellIs" dxfId="2878" priority="2524" operator="between">
      <formula>1</formula>
      <formula>1.3</formula>
    </cfRule>
    <cfRule type="cellIs" dxfId="2877" priority="2526" operator="greaterThan">
      <formula>1.5</formula>
    </cfRule>
  </conditionalFormatting>
  <conditionalFormatting sqref="B876">
    <cfRule type="cellIs" dxfId="2876" priority="3513" operator="between">
      <formula>35</formula>
      <formula>50</formula>
    </cfRule>
    <cfRule type="cellIs" dxfId="2875" priority="3512" operator="greaterThan">
      <formula>50</formula>
    </cfRule>
    <cfRule type="cellIs" dxfId="2874" priority="3514" operator="lessThan">
      <formula>35</formula>
    </cfRule>
  </conditionalFormatting>
  <conditionalFormatting sqref="B878">
    <cfRule type="cellIs" dxfId="2873" priority="3515" operator="greaterThan">
      <formula>350</formula>
    </cfRule>
    <cfRule type="cellIs" dxfId="2872" priority="3516" operator="between">
      <formula>250</formula>
      <formula>350</formula>
    </cfRule>
    <cfRule type="cellIs" dxfId="2871" priority="3517" operator="lessThan">
      <formula>250</formula>
    </cfRule>
  </conditionalFormatting>
  <conditionalFormatting sqref="B880">
    <cfRule type="cellIs" dxfId="2870" priority="2521" operator="greaterThan">
      <formula>1.5</formula>
    </cfRule>
    <cfRule type="cellIs" dxfId="2869" priority="2517" operator="lessThan">
      <formula>0.8</formula>
    </cfRule>
    <cfRule type="cellIs" dxfId="2868" priority="2518" operator="between">
      <formula>0.8</formula>
      <formula>0.99999</formula>
    </cfRule>
    <cfRule type="cellIs" dxfId="2867" priority="2520" operator="between">
      <formula>1.3</formula>
      <formula>1.5</formula>
    </cfRule>
    <cfRule type="cellIs" dxfId="2866" priority="2519" operator="between">
      <formula>1</formula>
      <formula>1.3</formula>
    </cfRule>
  </conditionalFormatting>
  <conditionalFormatting sqref="B883">
    <cfRule type="cellIs" dxfId="2865" priority="3508" operator="lessThan">
      <formula>35</formula>
    </cfRule>
    <cfRule type="cellIs" dxfId="2864" priority="3506" operator="greaterThan">
      <formula>50</formula>
    </cfRule>
    <cfRule type="cellIs" dxfId="2863" priority="3507" operator="between">
      <formula>35</formula>
      <formula>50</formula>
    </cfRule>
  </conditionalFormatting>
  <conditionalFormatting sqref="B885">
    <cfRule type="cellIs" dxfId="2862" priority="3509" operator="greaterThan">
      <formula>350</formula>
    </cfRule>
    <cfRule type="cellIs" dxfId="2861" priority="3511" operator="lessThan">
      <formula>250</formula>
    </cfRule>
    <cfRule type="cellIs" dxfId="2860" priority="3510" operator="between">
      <formula>250</formula>
      <formula>350</formula>
    </cfRule>
  </conditionalFormatting>
  <conditionalFormatting sqref="B887">
    <cfRule type="cellIs" dxfId="2859" priority="2773" operator="greaterThan">
      <formula>1.5</formula>
    </cfRule>
    <cfRule type="cellIs" dxfId="2858" priority="2772" operator="between">
      <formula>1.3</formula>
      <formula>1.5</formula>
    </cfRule>
    <cfRule type="cellIs" dxfId="2857" priority="2771" operator="between">
      <formula>1</formula>
      <formula>1.3</formula>
    </cfRule>
    <cfRule type="cellIs" dxfId="2856" priority="2770" operator="between">
      <formula>0.8</formula>
      <formula>0.99999</formula>
    </cfRule>
    <cfRule type="cellIs" dxfId="2855" priority="2769" operator="lessThan">
      <formula>0.8</formula>
    </cfRule>
  </conditionalFormatting>
  <conditionalFormatting sqref="B890">
    <cfRule type="cellIs" dxfId="2854" priority="3501" operator="between">
      <formula>35</formula>
      <formula>50</formula>
    </cfRule>
    <cfRule type="cellIs" dxfId="2853" priority="3500" operator="greaterThan">
      <formula>50</formula>
    </cfRule>
    <cfRule type="cellIs" dxfId="2852" priority="3502" operator="lessThan">
      <formula>35</formula>
    </cfRule>
  </conditionalFormatting>
  <conditionalFormatting sqref="B892">
    <cfRule type="cellIs" dxfId="2851" priority="3505" operator="lessThan">
      <formula>250</formula>
    </cfRule>
    <cfRule type="cellIs" dxfId="2850" priority="3504" operator="between">
      <formula>250</formula>
      <formula>350</formula>
    </cfRule>
    <cfRule type="cellIs" dxfId="2849" priority="3503" operator="greaterThan">
      <formula>350</formula>
    </cfRule>
  </conditionalFormatting>
  <conditionalFormatting sqref="B894">
    <cfRule type="cellIs" dxfId="2848" priority="2767" operator="between">
      <formula>1.3</formula>
      <formula>1.5</formula>
    </cfRule>
    <cfRule type="cellIs" dxfId="2847" priority="2766" operator="between">
      <formula>1</formula>
      <formula>1.3</formula>
    </cfRule>
    <cfRule type="cellIs" dxfId="2846" priority="2764" operator="lessThan">
      <formula>0.8</formula>
    </cfRule>
    <cfRule type="cellIs" dxfId="2845" priority="2765" operator="between">
      <formula>0.8</formula>
      <formula>0.99999</formula>
    </cfRule>
    <cfRule type="cellIs" dxfId="2844" priority="2768" operator="greaterThan">
      <formula>1.5</formula>
    </cfRule>
  </conditionalFormatting>
  <conditionalFormatting sqref="B897">
    <cfRule type="cellIs" dxfId="2843" priority="3496" operator="lessThan">
      <formula>35</formula>
    </cfRule>
    <cfRule type="cellIs" dxfId="2842" priority="3495" operator="between">
      <formula>35</formula>
      <formula>50</formula>
    </cfRule>
    <cfRule type="cellIs" dxfId="2841" priority="3494" operator="greaterThan">
      <formula>50</formula>
    </cfRule>
  </conditionalFormatting>
  <conditionalFormatting sqref="B899">
    <cfRule type="cellIs" dxfId="2840" priority="3497" operator="greaterThan">
      <formula>350</formula>
    </cfRule>
    <cfRule type="cellIs" dxfId="2839" priority="3499" operator="lessThan">
      <formula>250</formula>
    </cfRule>
    <cfRule type="cellIs" dxfId="2838" priority="3498" operator="between">
      <formula>250</formula>
      <formula>350</formula>
    </cfRule>
  </conditionalFormatting>
  <conditionalFormatting sqref="B901">
    <cfRule type="cellIs" dxfId="2837" priority="2761" operator="between">
      <formula>1</formula>
      <formula>1.3</formula>
    </cfRule>
    <cfRule type="cellIs" dxfId="2836" priority="2763" operator="greaterThan">
      <formula>1.5</formula>
    </cfRule>
    <cfRule type="cellIs" dxfId="2835" priority="2762" operator="between">
      <formula>1.3</formula>
      <formula>1.5</formula>
    </cfRule>
    <cfRule type="cellIs" dxfId="2834" priority="2760" operator="between">
      <formula>0.8</formula>
      <formula>0.99999</formula>
    </cfRule>
    <cfRule type="cellIs" dxfId="2833" priority="2759" operator="lessThan">
      <formula>0.8</formula>
    </cfRule>
  </conditionalFormatting>
  <conditionalFormatting sqref="B904">
    <cfRule type="cellIs" dxfId="2832" priority="3488" operator="greaterThan">
      <formula>50</formula>
    </cfRule>
    <cfRule type="cellIs" dxfId="2831" priority="3490" operator="lessThan">
      <formula>35</formula>
    </cfRule>
    <cfRule type="cellIs" dxfId="2830" priority="3489" operator="between">
      <formula>35</formula>
      <formula>50</formula>
    </cfRule>
  </conditionalFormatting>
  <conditionalFormatting sqref="B906">
    <cfRule type="cellIs" dxfId="2829" priority="3492" operator="between">
      <formula>250</formula>
      <formula>350</formula>
    </cfRule>
    <cfRule type="cellIs" dxfId="2828" priority="3491" operator="greaterThan">
      <formula>350</formula>
    </cfRule>
    <cfRule type="cellIs" dxfId="2827" priority="3493" operator="lessThan">
      <formula>250</formula>
    </cfRule>
  </conditionalFormatting>
  <conditionalFormatting sqref="B908">
    <cfRule type="cellIs" dxfId="2826" priority="2756" operator="between">
      <formula>1</formula>
      <formula>1.3</formula>
    </cfRule>
    <cfRule type="cellIs" dxfId="2825" priority="2755" operator="between">
      <formula>0.8</formula>
      <formula>0.99999</formula>
    </cfRule>
    <cfRule type="cellIs" dxfId="2824" priority="2754" operator="lessThan">
      <formula>0.8</formula>
    </cfRule>
    <cfRule type="cellIs" dxfId="2823" priority="2757" operator="between">
      <formula>1.3</formula>
      <formula>1.5</formula>
    </cfRule>
    <cfRule type="cellIs" dxfId="2822" priority="2758" operator="greaterThan">
      <formula>1.5</formula>
    </cfRule>
  </conditionalFormatting>
  <conditionalFormatting sqref="B911">
    <cfRule type="cellIs" dxfId="2821" priority="3484" operator="lessThan">
      <formula>35</formula>
    </cfRule>
    <cfRule type="cellIs" dxfId="2820" priority="3482" operator="greaterThan">
      <formula>50</formula>
    </cfRule>
    <cfRule type="cellIs" dxfId="2819" priority="3483" operator="between">
      <formula>35</formula>
      <formula>50</formula>
    </cfRule>
  </conditionalFormatting>
  <conditionalFormatting sqref="B913">
    <cfRule type="cellIs" dxfId="2818" priority="3486" operator="between">
      <formula>250</formula>
      <formula>350</formula>
    </cfRule>
    <cfRule type="cellIs" dxfId="2817" priority="3487" operator="lessThan">
      <formula>250</formula>
    </cfRule>
    <cfRule type="cellIs" dxfId="2816" priority="3485" operator="greaterThan">
      <formula>350</formula>
    </cfRule>
  </conditionalFormatting>
  <conditionalFormatting sqref="B915">
    <cfRule type="cellIs" dxfId="2815" priority="2753" operator="greaterThan">
      <formula>1.5</formula>
    </cfRule>
    <cfRule type="cellIs" dxfId="2814" priority="2752" operator="between">
      <formula>1.3</formula>
      <formula>1.5</formula>
    </cfRule>
    <cfRule type="cellIs" dxfId="2813" priority="2751" operator="between">
      <formula>1</formula>
      <formula>1.3</formula>
    </cfRule>
    <cfRule type="cellIs" dxfId="2812" priority="2750" operator="between">
      <formula>0.8</formula>
      <formula>0.99999</formula>
    </cfRule>
    <cfRule type="cellIs" dxfId="2811" priority="2749" operator="lessThan">
      <formula>0.8</formula>
    </cfRule>
  </conditionalFormatting>
  <conditionalFormatting sqref="B918">
    <cfRule type="cellIs" dxfId="2810" priority="3477" operator="between">
      <formula>35</formula>
      <formula>50</formula>
    </cfRule>
    <cfRule type="cellIs" dxfId="2809" priority="3478" operator="lessThan">
      <formula>35</formula>
    </cfRule>
    <cfRule type="cellIs" dxfId="2808" priority="3476" operator="greaterThan">
      <formula>50</formula>
    </cfRule>
  </conditionalFormatting>
  <conditionalFormatting sqref="B920">
    <cfRule type="cellIs" dxfId="2807" priority="3481" operator="lessThan">
      <formula>250</formula>
    </cfRule>
    <cfRule type="cellIs" dxfId="2806" priority="3480" operator="between">
      <formula>250</formula>
      <formula>350</formula>
    </cfRule>
    <cfRule type="cellIs" dxfId="2805" priority="3479" operator="greaterThan">
      <formula>350</formula>
    </cfRule>
  </conditionalFormatting>
  <conditionalFormatting sqref="B922">
    <cfRule type="cellIs" dxfId="2804" priority="2748" operator="greaterThan">
      <formula>1.5</formula>
    </cfRule>
    <cfRule type="cellIs" dxfId="2803" priority="2745" operator="between">
      <formula>0.8</formula>
      <formula>0.99999</formula>
    </cfRule>
    <cfRule type="cellIs" dxfId="2802" priority="2744" operator="lessThan">
      <formula>0.8</formula>
    </cfRule>
    <cfRule type="cellIs" dxfId="2801" priority="2746" operator="between">
      <formula>1</formula>
      <formula>1.3</formula>
    </cfRule>
    <cfRule type="cellIs" dxfId="2800" priority="2747" operator="between">
      <formula>1.3</formula>
      <formula>1.5</formula>
    </cfRule>
  </conditionalFormatting>
  <conditionalFormatting sqref="B925">
    <cfRule type="cellIs" dxfId="2799" priority="3470" operator="greaterThan">
      <formula>50</formula>
    </cfRule>
    <cfRule type="cellIs" dxfId="2798" priority="3472" operator="lessThan">
      <formula>35</formula>
    </cfRule>
    <cfRule type="cellIs" dxfId="2797" priority="3471" operator="between">
      <formula>35</formula>
      <formula>50</formula>
    </cfRule>
  </conditionalFormatting>
  <conditionalFormatting sqref="B927">
    <cfRule type="cellIs" dxfId="2796" priority="3474" operator="between">
      <formula>250</formula>
      <formula>350</formula>
    </cfRule>
    <cfRule type="cellIs" dxfId="2795" priority="3475" operator="lessThan">
      <formula>250</formula>
    </cfRule>
    <cfRule type="cellIs" dxfId="2794" priority="3473" operator="greaterThan">
      <formula>350</formula>
    </cfRule>
  </conditionalFormatting>
  <conditionalFormatting sqref="B929">
    <cfRule type="cellIs" dxfId="2793" priority="2740" operator="between">
      <formula>0.8</formula>
      <formula>0.99999</formula>
    </cfRule>
    <cfRule type="cellIs" dxfId="2792" priority="2742" operator="between">
      <formula>1.3</formula>
      <formula>1.5</formula>
    </cfRule>
    <cfRule type="cellIs" dxfId="2791" priority="2743" operator="greaterThan">
      <formula>1.5</formula>
    </cfRule>
    <cfRule type="cellIs" dxfId="2790" priority="2741" operator="between">
      <formula>1</formula>
      <formula>1.3</formula>
    </cfRule>
    <cfRule type="cellIs" dxfId="2789" priority="2739" operator="lessThan">
      <formula>0.8</formula>
    </cfRule>
  </conditionalFormatting>
  <conditionalFormatting sqref="B932">
    <cfRule type="cellIs" dxfId="2788" priority="3466" operator="lessThan">
      <formula>35</formula>
    </cfRule>
    <cfRule type="cellIs" dxfId="2787" priority="3465" operator="between">
      <formula>35</formula>
      <formula>50</formula>
    </cfRule>
    <cfRule type="cellIs" dxfId="2786" priority="3464" operator="greaterThan">
      <formula>50</formula>
    </cfRule>
  </conditionalFormatting>
  <conditionalFormatting sqref="B934">
    <cfRule type="cellIs" dxfId="2785" priority="3469" operator="lessThan">
      <formula>250</formula>
    </cfRule>
    <cfRule type="cellIs" dxfId="2784" priority="3467" operator="greaterThan">
      <formula>350</formula>
    </cfRule>
    <cfRule type="cellIs" dxfId="2783" priority="3468" operator="between">
      <formula>250</formula>
      <formula>350</formula>
    </cfRule>
  </conditionalFormatting>
  <conditionalFormatting sqref="B936">
    <cfRule type="cellIs" dxfId="2782" priority="2738" operator="greaterThan">
      <formula>1.5</formula>
    </cfRule>
    <cfRule type="cellIs" dxfId="2781" priority="2737" operator="between">
      <formula>1.3</formula>
      <formula>1.5</formula>
    </cfRule>
    <cfRule type="cellIs" dxfId="2780" priority="2736" operator="between">
      <formula>1</formula>
      <formula>1.3</formula>
    </cfRule>
    <cfRule type="cellIs" dxfId="2779" priority="2735" operator="between">
      <formula>0.8</formula>
      <formula>0.99999</formula>
    </cfRule>
    <cfRule type="cellIs" dxfId="2778" priority="2734" operator="lessThan">
      <formula>0.8</formula>
    </cfRule>
  </conditionalFormatting>
  <conditionalFormatting sqref="B939">
    <cfRule type="cellIs" dxfId="2777" priority="3458" operator="greaterThan">
      <formula>50</formula>
    </cfRule>
    <cfRule type="cellIs" dxfId="2776" priority="3459" operator="between">
      <formula>35</formula>
      <formula>50</formula>
    </cfRule>
    <cfRule type="cellIs" dxfId="2775" priority="3460" operator="lessThan">
      <formula>35</formula>
    </cfRule>
  </conditionalFormatting>
  <conditionalFormatting sqref="B941">
    <cfRule type="cellIs" dxfId="2774" priority="3461" operator="greaterThan">
      <formula>350</formula>
    </cfRule>
    <cfRule type="cellIs" dxfId="2773" priority="3462" operator="between">
      <formula>250</formula>
      <formula>350</formula>
    </cfRule>
    <cfRule type="cellIs" dxfId="2772" priority="3463" operator="lessThan">
      <formula>250</formula>
    </cfRule>
  </conditionalFormatting>
  <conditionalFormatting sqref="B943">
    <cfRule type="cellIs" dxfId="2771" priority="2732" operator="between">
      <formula>1.3</formula>
      <formula>1.5</formula>
    </cfRule>
    <cfRule type="cellIs" dxfId="2770" priority="2731" operator="between">
      <formula>1</formula>
      <formula>1.3</formula>
    </cfRule>
    <cfRule type="cellIs" dxfId="2769" priority="2730" operator="between">
      <formula>0.8</formula>
      <formula>0.99999</formula>
    </cfRule>
    <cfRule type="cellIs" dxfId="2768" priority="2729" operator="lessThan">
      <formula>0.8</formula>
    </cfRule>
    <cfRule type="cellIs" dxfId="2767" priority="2733" operator="greaterThan">
      <formula>1.5</formula>
    </cfRule>
  </conditionalFormatting>
  <conditionalFormatting sqref="B946">
    <cfRule type="cellIs" dxfId="2766" priority="3453" operator="between">
      <formula>35</formula>
      <formula>50</formula>
    </cfRule>
    <cfRule type="cellIs" dxfId="2765" priority="3452" operator="greaterThan">
      <formula>50</formula>
    </cfRule>
    <cfRule type="cellIs" dxfId="2764" priority="3454" operator="lessThan">
      <formula>35</formula>
    </cfRule>
  </conditionalFormatting>
  <conditionalFormatting sqref="B948">
    <cfRule type="cellIs" dxfId="2763" priority="3455" operator="greaterThan">
      <formula>350</formula>
    </cfRule>
    <cfRule type="cellIs" dxfId="2762" priority="3456" operator="between">
      <formula>250</formula>
      <formula>350</formula>
    </cfRule>
    <cfRule type="cellIs" dxfId="2761" priority="3457" operator="lessThan">
      <formula>250</formula>
    </cfRule>
  </conditionalFormatting>
  <conditionalFormatting sqref="B950">
    <cfRule type="cellIs" dxfId="2760" priority="2725" operator="between">
      <formula>0.8</formula>
      <formula>0.99999</formula>
    </cfRule>
    <cfRule type="cellIs" dxfId="2759" priority="2728" operator="greaterThan">
      <formula>1.5</formula>
    </cfRule>
    <cfRule type="cellIs" dxfId="2758" priority="2724" operator="lessThan">
      <formula>0.8</formula>
    </cfRule>
    <cfRule type="cellIs" dxfId="2757" priority="2727" operator="between">
      <formula>1.3</formula>
      <formula>1.5</formula>
    </cfRule>
    <cfRule type="cellIs" dxfId="2756" priority="2726" operator="between">
      <formula>1</formula>
      <formula>1.3</formula>
    </cfRule>
  </conditionalFormatting>
  <conditionalFormatting sqref="B953">
    <cfRule type="cellIs" dxfId="2755" priority="3446" operator="greaterThan">
      <formula>50</formula>
    </cfRule>
    <cfRule type="cellIs" dxfId="2754" priority="3447" operator="between">
      <formula>35</formula>
      <formula>50</formula>
    </cfRule>
    <cfRule type="cellIs" dxfId="2753" priority="3448" operator="lessThan">
      <formula>35</formula>
    </cfRule>
  </conditionalFormatting>
  <conditionalFormatting sqref="B955">
    <cfRule type="cellIs" dxfId="2752" priority="3449" operator="greaterThan">
      <formula>350</formula>
    </cfRule>
    <cfRule type="cellIs" dxfId="2751" priority="3450" operator="between">
      <formula>250</formula>
      <formula>350</formula>
    </cfRule>
    <cfRule type="cellIs" dxfId="2750" priority="3451" operator="lessThan">
      <formula>250</formula>
    </cfRule>
  </conditionalFormatting>
  <conditionalFormatting sqref="B957">
    <cfRule type="cellIs" dxfId="2749" priority="2722" operator="between">
      <formula>1.3</formula>
      <formula>1.5</formula>
    </cfRule>
    <cfRule type="cellIs" dxfId="2748" priority="2721" operator="between">
      <formula>1</formula>
      <formula>1.3</formula>
    </cfRule>
    <cfRule type="cellIs" dxfId="2747" priority="2720" operator="between">
      <formula>0.8</formula>
      <formula>0.99999</formula>
    </cfRule>
    <cfRule type="cellIs" dxfId="2746" priority="2719" operator="lessThan">
      <formula>0.8</formula>
    </cfRule>
    <cfRule type="cellIs" dxfId="2745" priority="2723" operator="greaterThan">
      <formula>1.5</formula>
    </cfRule>
  </conditionalFormatting>
  <conditionalFormatting sqref="B960">
    <cfRule type="cellIs" dxfId="2744" priority="3441" operator="between">
      <formula>35</formula>
      <formula>50</formula>
    </cfRule>
    <cfRule type="cellIs" dxfId="2743" priority="3442" operator="lessThan">
      <formula>35</formula>
    </cfRule>
    <cfRule type="cellIs" dxfId="2742" priority="3440" operator="greaterThan">
      <formula>50</formula>
    </cfRule>
  </conditionalFormatting>
  <conditionalFormatting sqref="B962">
    <cfRule type="cellIs" dxfId="2741" priority="3444" operator="between">
      <formula>250</formula>
      <formula>350</formula>
    </cfRule>
    <cfRule type="cellIs" dxfId="2740" priority="3445" operator="lessThan">
      <formula>250</formula>
    </cfRule>
    <cfRule type="cellIs" dxfId="2739" priority="3443" operator="greaterThan">
      <formula>350</formula>
    </cfRule>
  </conditionalFormatting>
  <conditionalFormatting sqref="B964">
    <cfRule type="cellIs" dxfId="2738" priority="2715" operator="between">
      <formula>0.8</formula>
      <formula>0.99999</formula>
    </cfRule>
    <cfRule type="cellIs" dxfId="2737" priority="2718" operator="greaterThan">
      <formula>1.5</formula>
    </cfRule>
    <cfRule type="cellIs" dxfId="2736" priority="2714" operator="lessThan">
      <formula>0.8</formula>
    </cfRule>
    <cfRule type="cellIs" dxfId="2735" priority="2716" operator="between">
      <formula>1</formula>
      <formula>1.3</formula>
    </cfRule>
    <cfRule type="cellIs" dxfId="2734" priority="2717" operator="between">
      <formula>1.3</formula>
      <formula>1.5</formula>
    </cfRule>
  </conditionalFormatting>
  <conditionalFormatting sqref="B967">
    <cfRule type="cellIs" dxfId="2733" priority="3434" operator="greaterThan">
      <formula>50</formula>
    </cfRule>
    <cfRule type="cellIs" dxfId="2732" priority="3436" operator="lessThan">
      <formula>35</formula>
    </cfRule>
    <cfRule type="cellIs" dxfId="2731" priority="3435" operator="between">
      <formula>35</formula>
      <formula>50</formula>
    </cfRule>
  </conditionalFormatting>
  <conditionalFormatting sqref="B969">
    <cfRule type="cellIs" dxfId="2730" priority="3439" operator="lessThan">
      <formula>250</formula>
    </cfRule>
    <cfRule type="cellIs" dxfId="2729" priority="3437" operator="greaterThan">
      <formula>350</formula>
    </cfRule>
    <cfRule type="cellIs" dxfId="2728" priority="3438" operator="between">
      <formula>250</formula>
      <formula>350</formula>
    </cfRule>
  </conditionalFormatting>
  <conditionalFormatting sqref="B971">
    <cfRule type="cellIs" dxfId="2727" priority="2713" operator="greaterThan">
      <formula>1.5</formula>
    </cfRule>
    <cfRule type="cellIs" dxfId="2726" priority="2712" operator="between">
      <formula>1.3</formula>
      <formula>1.5</formula>
    </cfRule>
    <cfRule type="cellIs" dxfId="2725" priority="2711" operator="between">
      <formula>1</formula>
      <formula>1.3</formula>
    </cfRule>
    <cfRule type="cellIs" dxfId="2724" priority="2710" operator="between">
      <formula>0.8</formula>
      <formula>0.99999</formula>
    </cfRule>
    <cfRule type="cellIs" dxfId="2723" priority="2709" operator="lessThan">
      <formula>0.8</formula>
    </cfRule>
  </conditionalFormatting>
  <conditionalFormatting sqref="B974">
    <cfRule type="cellIs" dxfId="2722" priority="3428" operator="greaterThan">
      <formula>50</formula>
    </cfRule>
    <cfRule type="cellIs" dxfId="2721" priority="3429" operator="between">
      <formula>35</formula>
      <formula>50</formula>
    </cfRule>
    <cfRule type="cellIs" dxfId="2720" priority="3430" operator="lessThan">
      <formula>35</formula>
    </cfRule>
  </conditionalFormatting>
  <conditionalFormatting sqref="B976">
    <cfRule type="cellIs" dxfId="2719" priority="3432" operator="between">
      <formula>250</formula>
      <formula>350</formula>
    </cfRule>
    <cfRule type="cellIs" dxfId="2718" priority="3431" operator="greaterThan">
      <formula>350</formula>
    </cfRule>
    <cfRule type="cellIs" dxfId="2717" priority="3433" operator="lessThan">
      <formula>250</formula>
    </cfRule>
  </conditionalFormatting>
  <conditionalFormatting sqref="B978">
    <cfRule type="cellIs" dxfId="2716" priority="2707" operator="between">
      <formula>1.3</formula>
      <formula>1.5</formula>
    </cfRule>
    <cfRule type="cellIs" dxfId="2715" priority="2706" operator="between">
      <formula>1</formula>
      <formula>1.3</formula>
    </cfRule>
    <cfRule type="cellIs" dxfId="2714" priority="2705" operator="between">
      <formula>0.8</formula>
      <formula>0.99999</formula>
    </cfRule>
    <cfRule type="cellIs" dxfId="2713" priority="2708" operator="greaterThan">
      <formula>1.5</formula>
    </cfRule>
    <cfRule type="cellIs" dxfId="2712" priority="2704" operator="lessThan">
      <formula>0.8</formula>
    </cfRule>
  </conditionalFormatting>
  <conditionalFormatting sqref="B981">
    <cfRule type="cellIs" dxfId="2711" priority="3424" operator="lessThan">
      <formula>35</formula>
    </cfRule>
    <cfRule type="cellIs" dxfId="2710" priority="3422" operator="greaterThan">
      <formula>50</formula>
    </cfRule>
    <cfRule type="cellIs" dxfId="2709" priority="3423" operator="between">
      <formula>35</formula>
      <formula>50</formula>
    </cfRule>
  </conditionalFormatting>
  <conditionalFormatting sqref="B983">
    <cfRule type="cellIs" dxfId="2708" priority="3425" operator="greaterThan">
      <formula>350</formula>
    </cfRule>
    <cfRule type="cellIs" dxfId="2707" priority="3426" operator="between">
      <formula>250</formula>
      <formula>350</formula>
    </cfRule>
    <cfRule type="cellIs" dxfId="2706" priority="3427" operator="lessThan">
      <formula>250</formula>
    </cfRule>
  </conditionalFormatting>
  <conditionalFormatting sqref="B985">
    <cfRule type="cellIs" dxfId="2705" priority="2701" operator="between">
      <formula>1</formula>
      <formula>1.3</formula>
    </cfRule>
    <cfRule type="cellIs" dxfId="2704" priority="2702" operator="between">
      <formula>1.3</formula>
      <formula>1.5</formula>
    </cfRule>
    <cfRule type="cellIs" dxfId="2703" priority="2703" operator="greaterThan">
      <formula>1.5</formula>
    </cfRule>
    <cfRule type="cellIs" dxfId="2702" priority="2700" operator="between">
      <formula>0.8</formula>
      <formula>0.99999</formula>
    </cfRule>
    <cfRule type="cellIs" dxfId="2701" priority="2699" operator="lessThan">
      <formula>0.8</formula>
    </cfRule>
  </conditionalFormatting>
  <conditionalFormatting sqref="B988">
    <cfRule type="cellIs" dxfId="2700" priority="3418" operator="lessThan">
      <formula>35</formula>
    </cfRule>
    <cfRule type="cellIs" dxfId="2699" priority="3417" operator="between">
      <formula>35</formula>
      <formula>50</formula>
    </cfRule>
    <cfRule type="cellIs" dxfId="2698" priority="3416" operator="greaterThan">
      <formula>50</formula>
    </cfRule>
  </conditionalFormatting>
  <conditionalFormatting sqref="B990">
    <cfRule type="cellIs" dxfId="2697" priority="3419" operator="greaterThan">
      <formula>350</formula>
    </cfRule>
    <cfRule type="cellIs" dxfId="2696" priority="3420" operator="between">
      <formula>250</formula>
      <formula>350</formula>
    </cfRule>
    <cfRule type="cellIs" dxfId="2695" priority="3421" operator="lessThan">
      <formula>250</formula>
    </cfRule>
  </conditionalFormatting>
  <conditionalFormatting sqref="B992">
    <cfRule type="cellIs" dxfId="2694" priority="2694" operator="lessThan">
      <formula>0.8</formula>
    </cfRule>
    <cfRule type="cellIs" dxfId="2693" priority="2695" operator="between">
      <formula>0.8</formula>
      <formula>0.99999</formula>
    </cfRule>
    <cfRule type="cellIs" dxfId="2692" priority="2696" operator="between">
      <formula>1</formula>
      <formula>1.3</formula>
    </cfRule>
    <cfRule type="cellIs" dxfId="2691" priority="2697" operator="between">
      <formula>1.3</formula>
      <formula>1.5</formula>
    </cfRule>
    <cfRule type="cellIs" dxfId="2690" priority="2698" operator="greaterThan">
      <formula>1.5</formula>
    </cfRule>
  </conditionalFormatting>
  <conditionalFormatting sqref="B995">
    <cfRule type="cellIs" dxfId="2689" priority="3410" operator="greaterThan">
      <formula>50</formula>
    </cfRule>
    <cfRule type="cellIs" dxfId="2688" priority="3412" operator="lessThan">
      <formula>35</formula>
    </cfRule>
    <cfRule type="cellIs" dxfId="2687" priority="3411" operator="between">
      <formula>35</formula>
      <formula>50</formula>
    </cfRule>
  </conditionalFormatting>
  <conditionalFormatting sqref="B997">
    <cfRule type="cellIs" dxfId="2686" priority="3415" operator="lessThan">
      <formula>250</formula>
    </cfRule>
    <cfRule type="cellIs" dxfId="2685" priority="3413" operator="greaterThan">
      <formula>350</formula>
    </cfRule>
    <cfRule type="cellIs" dxfId="2684" priority="3414" operator="between">
      <formula>250</formula>
      <formula>350</formula>
    </cfRule>
  </conditionalFormatting>
  <conditionalFormatting sqref="B999">
    <cfRule type="cellIs" dxfId="2683" priority="2693" operator="greaterThan">
      <formula>1.5</formula>
    </cfRule>
    <cfRule type="cellIs" dxfId="2682" priority="2690" operator="between">
      <formula>0.8</formula>
      <formula>0.99999</formula>
    </cfRule>
    <cfRule type="cellIs" dxfId="2681" priority="2692" operator="between">
      <formula>1.3</formula>
      <formula>1.5</formula>
    </cfRule>
    <cfRule type="cellIs" dxfId="2680" priority="2691" operator="between">
      <formula>1</formula>
      <formula>1.3</formula>
    </cfRule>
    <cfRule type="cellIs" dxfId="2679" priority="2689" operator="lessThan">
      <formula>0.8</formula>
    </cfRule>
  </conditionalFormatting>
  <conditionalFormatting sqref="B1002">
    <cfRule type="cellIs" dxfId="2678" priority="3405" operator="between">
      <formula>35</formula>
      <formula>50</formula>
    </cfRule>
    <cfRule type="cellIs" dxfId="2677" priority="3404" operator="greaterThan">
      <formula>50</formula>
    </cfRule>
    <cfRule type="cellIs" dxfId="2676" priority="3406" operator="lessThan">
      <formula>35</formula>
    </cfRule>
  </conditionalFormatting>
  <conditionalFormatting sqref="B1004">
    <cfRule type="cellIs" dxfId="2675" priority="3408" operator="between">
      <formula>250</formula>
      <formula>350</formula>
    </cfRule>
    <cfRule type="cellIs" dxfId="2674" priority="3409" operator="lessThan">
      <formula>250</formula>
    </cfRule>
    <cfRule type="cellIs" dxfId="2673" priority="3407" operator="greaterThan">
      <formula>350</formula>
    </cfRule>
  </conditionalFormatting>
  <conditionalFormatting sqref="B1006">
    <cfRule type="cellIs" dxfId="2672" priority="2687" operator="between">
      <formula>1.3</formula>
      <formula>1.5</formula>
    </cfRule>
    <cfRule type="cellIs" dxfId="2671" priority="2688" operator="greaterThan">
      <formula>1.5</formula>
    </cfRule>
    <cfRule type="cellIs" dxfId="2670" priority="2684" operator="lessThan">
      <formula>0.8</formula>
    </cfRule>
    <cfRule type="cellIs" dxfId="2669" priority="2686" operator="between">
      <formula>1</formula>
      <formula>1.3</formula>
    </cfRule>
    <cfRule type="cellIs" dxfId="2668" priority="2685" operator="between">
      <formula>0.8</formula>
      <formula>0.99999</formula>
    </cfRule>
  </conditionalFormatting>
  <conditionalFormatting sqref="B1009">
    <cfRule type="cellIs" dxfId="2667" priority="3399" operator="between">
      <formula>35</formula>
      <formula>50</formula>
    </cfRule>
    <cfRule type="cellIs" dxfId="2666" priority="3400" operator="lessThan">
      <formula>35</formula>
    </cfRule>
    <cfRule type="cellIs" dxfId="2665" priority="3398" operator="greaterThan">
      <formula>50</formula>
    </cfRule>
  </conditionalFormatting>
  <conditionalFormatting sqref="B1011">
    <cfRule type="cellIs" dxfId="2664" priority="3402" operator="between">
      <formula>250</formula>
      <formula>350</formula>
    </cfRule>
    <cfRule type="cellIs" dxfId="2663" priority="3401" operator="greaterThan">
      <formula>350</formula>
    </cfRule>
    <cfRule type="cellIs" dxfId="2662" priority="3403" operator="lessThan">
      <formula>250</formula>
    </cfRule>
  </conditionalFormatting>
  <conditionalFormatting sqref="B1013">
    <cfRule type="cellIs" dxfId="2661" priority="2682" operator="between">
      <formula>1.3</formula>
      <formula>1.5</formula>
    </cfRule>
    <cfRule type="cellIs" dxfId="2660" priority="2683" operator="greaterThan">
      <formula>1.5</formula>
    </cfRule>
    <cfRule type="cellIs" dxfId="2659" priority="2679" operator="lessThan">
      <formula>0.8</formula>
    </cfRule>
    <cfRule type="cellIs" dxfId="2658" priority="2680" operator="between">
      <formula>0.8</formula>
      <formula>0.99999</formula>
    </cfRule>
    <cfRule type="cellIs" dxfId="2657" priority="2681" operator="between">
      <formula>1</formula>
      <formula>1.3</formula>
    </cfRule>
  </conditionalFormatting>
  <conditionalFormatting sqref="B1016">
    <cfRule type="cellIs" dxfId="2656" priority="3394" operator="lessThan">
      <formula>35</formula>
    </cfRule>
    <cfRule type="cellIs" dxfId="2655" priority="3392" operator="greaterThan">
      <formula>50</formula>
    </cfRule>
    <cfRule type="cellIs" dxfId="2654" priority="3393" operator="between">
      <formula>35</formula>
      <formula>50</formula>
    </cfRule>
  </conditionalFormatting>
  <conditionalFormatting sqref="B1018">
    <cfRule type="cellIs" dxfId="2653" priority="3397" operator="lessThan">
      <formula>250</formula>
    </cfRule>
    <cfRule type="cellIs" dxfId="2652" priority="3396" operator="between">
      <formula>250</formula>
      <formula>350</formula>
    </cfRule>
    <cfRule type="cellIs" dxfId="2651" priority="3395" operator="greaterThan">
      <formula>350</formula>
    </cfRule>
  </conditionalFormatting>
  <conditionalFormatting sqref="B1020">
    <cfRule type="cellIs" dxfId="2650" priority="2675" operator="between">
      <formula>0.8</formula>
      <formula>0.99999</formula>
    </cfRule>
    <cfRule type="cellIs" dxfId="2649" priority="2677" operator="between">
      <formula>1.3</formula>
      <formula>1.5</formula>
    </cfRule>
    <cfRule type="cellIs" dxfId="2648" priority="2678" operator="greaterThan">
      <formula>1.5</formula>
    </cfRule>
    <cfRule type="cellIs" dxfId="2647" priority="2676" operator="between">
      <formula>1</formula>
      <formula>1.3</formula>
    </cfRule>
    <cfRule type="cellIs" dxfId="2646" priority="2674" operator="lessThan">
      <formula>0.8</formula>
    </cfRule>
  </conditionalFormatting>
  <conditionalFormatting sqref="B1023">
    <cfRule type="cellIs" dxfId="2645" priority="3388" operator="lessThan">
      <formula>35</formula>
    </cfRule>
    <cfRule type="cellIs" dxfId="2644" priority="3387" operator="between">
      <formula>35</formula>
      <formula>50</formula>
    </cfRule>
    <cfRule type="cellIs" dxfId="2643" priority="3386" operator="greaterThan">
      <formula>50</formula>
    </cfRule>
  </conditionalFormatting>
  <conditionalFormatting sqref="B1025">
    <cfRule type="cellIs" dxfId="2642" priority="3389" operator="greaterThan">
      <formula>350</formula>
    </cfRule>
    <cfRule type="cellIs" dxfId="2641" priority="3391" operator="lessThan">
      <formula>250</formula>
    </cfRule>
    <cfRule type="cellIs" dxfId="2640" priority="3390" operator="between">
      <formula>250</formula>
      <formula>350</formula>
    </cfRule>
  </conditionalFormatting>
  <conditionalFormatting sqref="B1027">
    <cfRule type="cellIs" dxfId="2639" priority="2669" operator="lessThan">
      <formula>0.8</formula>
    </cfRule>
    <cfRule type="cellIs" dxfId="2638" priority="2673" operator="greaterThan">
      <formula>1.5</formula>
    </cfRule>
    <cfRule type="cellIs" dxfId="2637" priority="2672" operator="between">
      <formula>1.3</formula>
      <formula>1.5</formula>
    </cfRule>
    <cfRule type="cellIs" dxfId="2636" priority="2671" operator="between">
      <formula>1</formula>
      <formula>1.3</formula>
    </cfRule>
    <cfRule type="cellIs" dxfId="2635" priority="2670" operator="between">
      <formula>0.8</formula>
      <formula>0.99999</formula>
    </cfRule>
  </conditionalFormatting>
  <conditionalFormatting sqref="B1030">
    <cfRule type="cellIs" dxfId="2634" priority="3382" operator="lessThan">
      <formula>35</formula>
    </cfRule>
    <cfRule type="cellIs" dxfId="2633" priority="3381" operator="between">
      <formula>35</formula>
      <formula>50</formula>
    </cfRule>
    <cfRule type="cellIs" dxfId="2632" priority="3380" operator="greaterThan">
      <formula>50</formula>
    </cfRule>
  </conditionalFormatting>
  <conditionalFormatting sqref="B1032">
    <cfRule type="cellIs" dxfId="2631" priority="3384" operator="between">
      <formula>250</formula>
      <formula>350</formula>
    </cfRule>
    <cfRule type="cellIs" dxfId="2630" priority="3383" operator="greaterThan">
      <formula>350</formula>
    </cfRule>
    <cfRule type="cellIs" dxfId="2629" priority="3385" operator="lessThan">
      <formula>250</formula>
    </cfRule>
  </conditionalFormatting>
  <conditionalFormatting sqref="B1034">
    <cfRule type="cellIs" dxfId="2628" priority="2668" operator="greaterThan">
      <formula>1.5</formula>
    </cfRule>
    <cfRule type="cellIs" dxfId="2627" priority="2667" operator="between">
      <formula>1.3</formula>
      <formula>1.5</formula>
    </cfRule>
    <cfRule type="cellIs" dxfId="2626" priority="2666" operator="between">
      <formula>1</formula>
      <formula>1.3</formula>
    </cfRule>
    <cfRule type="cellIs" dxfId="2625" priority="2665" operator="between">
      <formula>0.8</formula>
      <formula>0.99999</formula>
    </cfRule>
    <cfRule type="cellIs" dxfId="2624" priority="2664" operator="lessThan">
      <formula>0.8</formula>
    </cfRule>
  </conditionalFormatting>
  <conditionalFormatting sqref="B1037">
    <cfRule type="cellIs" dxfId="2623" priority="3376" operator="lessThan">
      <formula>35</formula>
    </cfRule>
    <cfRule type="cellIs" dxfId="2622" priority="3375" operator="between">
      <formula>35</formula>
      <formula>50</formula>
    </cfRule>
    <cfRule type="cellIs" dxfId="2621" priority="3374" operator="greaterThan">
      <formula>50</formula>
    </cfRule>
  </conditionalFormatting>
  <conditionalFormatting sqref="B1039">
    <cfRule type="cellIs" dxfId="2620" priority="3379" operator="lessThan">
      <formula>250</formula>
    </cfRule>
    <cfRule type="cellIs" dxfId="2619" priority="3378" operator="between">
      <formula>250</formula>
      <formula>350</formula>
    </cfRule>
    <cfRule type="cellIs" dxfId="2618" priority="3377" operator="greaterThan">
      <formula>350</formula>
    </cfRule>
  </conditionalFormatting>
  <conditionalFormatting sqref="B1041">
    <cfRule type="cellIs" dxfId="2617" priority="2663" operator="greaterThan">
      <formula>1.5</formula>
    </cfRule>
    <cfRule type="cellIs" dxfId="2616" priority="2662" operator="between">
      <formula>1.3</formula>
      <formula>1.5</formula>
    </cfRule>
    <cfRule type="cellIs" dxfId="2615" priority="2661" operator="between">
      <formula>1</formula>
      <formula>1.3</formula>
    </cfRule>
    <cfRule type="cellIs" dxfId="2614" priority="2660" operator="between">
      <formula>0.8</formula>
      <formula>0.99999</formula>
    </cfRule>
    <cfRule type="cellIs" dxfId="2613" priority="2659" operator="lessThan">
      <formula>0.8</formula>
    </cfRule>
  </conditionalFormatting>
  <conditionalFormatting sqref="B1044">
    <cfRule type="cellIs" dxfId="2612" priority="3370" operator="lessThan">
      <formula>35</formula>
    </cfRule>
    <cfRule type="cellIs" dxfId="2611" priority="3369" operator="between">
      <formula>35</formula>
      <formula>50</formula>
    </cfRule>
    <cfRule type="cellIs" dxfId="2610" priority="3368" operator="greaterThan">
      <formula>50</formula>
    </cfRule>
  </conditionalFormatting>
  <conditionalFormatting sqref="B1046">
    <cfRule type="cellIs" dxfId="2609" priority="3373" operator="lessThan">
      <formula>250</formula>
    </cfRule>
    <cfRule type="cellIs" dxfId="2608" priority="3372" operator="between">
      <formula>250</formula>
      <formula>350</formula>
    </cfRule>
    <cfRule type="cellIs" dxfId="2607" priority="3371" operator="greaterThan">
      <formula>350</formula>
    </cfRule>
  </conditionalFormatting>
  <conditionalFormatting sqref="B1048">
    <cfRule type="cellIs" dxfId="2606" priority="3367" operator="greaterThan">
      <formula>1.5</formula>
    </cfRule>
    <cfRule type="cellIs" dxfId="2605" priority="3366" operator="between">
      <formula>1.3</formula>
      <formula>1.5</formula>
    </cfRule>
    <cfRule type="cellIs" dxfId="2604" priority="3365" operator="between">
      <formula>1</formula>
      <formula>1.3</formula>
    </cfRule>
    <cfRule type="cellIs" dxfId="2603" priority="3364" operator="between">
      <formula>0.8</formula>
      <formula>0.99999</formula>
    </cfRule>
    <cfRule type="cellIs" dxfId="2602" priority="3363" operator="lessThan">
      <formula>0.8</formula>
    </cfRule>
  </conditionalFormatting>
  <conditionalFormatting sqref="B1051">
    <cfRule type="cellIs" dxfId="2601" priority="3359" operator="lessThan">
      <formula>35</formula>
    </cfRule>
    <cfRule type="cellIs" dxfId="2600" priority="3358" operator="between">
      <formula>35</formula>
      <formula>50</formula>
    </cfRule>
    <cfRule type="cellIs" dxfId="2599" priority="3357" operator="greaterThan">
      <formula>50</formula>
    </cfRule>
  </conditionalFormatting>
  <conditionalFormatting sqref="B1053">
    <cfRule type="cellIs" dxfId="2598" priority="3362" operator="lessThan">
      <formula>250</formula>
    </cfRule>
    <cfRule type="cellIs" dxfId="2597" priority="3361" operator="between">
      <formula>250</formula>
      <formula>350</formula>
    </cfRule>
    <cfRule type="cellIs" dxfId="2596" priority="3360" operator="greaterThan">
      <formula>350</formula>
    </cfRule>
  </conditionalFormatting>
  <conditionalFormatting sqref="B1055">
    <cfRule type="cellIs" dxfId="2595" priority="3356" operator="greaterThan">
      <formula>1.5</formula>
    </cfRule>
    <cfRule type="cellIs" dxfId="2594" priority="3355" operator="between">
      <formula>1.3</formula>
      <formula>1.5</formula>
    </cfRule>
    <cfRule type="cellIs" dxfId="2593" priority="3354" operator="between">
      <formula>1</formula>
      <formula>1.3</formula>
    </cfRule>
    <cfRule type="cellIs" dxfId="2592" priority="3353" operator="between">
      <formula>0.8</formula>
      <formula>0.99999</formula>
    </cfRule>
    <cfRule type="cellIs" dxfId="2591" priority="3352" operator="lessThan">
      <formula>0.8</formula>
    </cfRule>
  </conditionalFormatting>
  <conditionalFormatting sqref="B1058">
    <cfRule type="cellIs" dxfId="2590" priority="3348" operator="lessThan">
      <formula>35</formula>
    </cfRule>
    <cfRule type="cellIs" dxfId="2589" priority="3347" operator="between">
      <formula>35</formula>
      <formula>50</formula>
    </cfRule>
    <cfRule type="cellIs" dxfId="2588" priority="3346" operator="greaterThan">
      <formula>50</formula>
    </cfRule>
  </conditionalFormatting>
  <conditionalFormatting sqref="B1060">
    <cfRule type="cellIs" dxfId="2587" priority="3351" operator="lessThan">
      <formula>250</formula>
    </cfRule>
    <cfRule type="cellIs" dxfId="2586" priority="3350" operator="between">
      <formula>250</formula>
      <formula>350</formula>
    </cfRule>
    <cfRule type="cellIs" dxfId="2585" priority="3349" operator="greaterThan">
      <formula>350</formula>
    </cfRule>
  </conditionalFormatting>
  <conditionalFormatting sqref="B1062">
    <cfRule type="cellIs" dxfId="2584" priority="3345" operator="greaterThan">
      <formula>1.5</formula>
    </cfRule>
    <cfRule type="cellIs" dxfId="2583" priority="3344" operator="between">
      <formula>1.3</formula>
      <formula>1.5</formula>
    </cfRule>
    <cfRule type="cellIs" dxfId="2582" priority="3343" operator="between">
      <formula>1</formula>
      <formula>1.3</formula>
    </cfRule>
    <cfRule type="cellIs" dxfId="2581" priority="3342" operator="between">
      <formula>0.8</formula>
      <formula>0.99999</formula>
    </cfRule>
    <cfRule type="cellIs" dxfId="2580" priority="3341" operator="lessThan">
      <formula>0.8</formula>
    </cfRule>
  </conditionalFormatting>
  <conditionalFormatting sqref="B1065">
    <cfRule type="cellIs" dxfId="2579" priority="3337" operator="lessThan">
      <formula>35</formula>
    </cfRule>
    <cfRule type="cellIs" dxfId="2578" priority="3336" operator="between">
      <formula>35</formula>
      <formula>50</formula>
    </cfRule>
    <cfRule type="cellIs" dxfId="2577" priority="3335" operator="greaterThan">
      <formula>50</formula>
    </cfRule>
  </conditionalFormatting>
  <conditionalFormatting sqref="B1067">
    <cfRule type="cellIs" dxfId="2576" priority="3340" operator="lessThan">
      <formula>250</formula>
    </cfRule>
    <cfRule type="cellIs" dxfId="2575" priority="3339" operator="between">
      <formula>250</formula>
      <formula>350</formula>
    </cfRule>
    <cfRule type="cellIs" dxfId="2574" priority="3338" operator="greaterThan">
      <formula>350</formula>
    </cfRule>
  </conditionalFormatting>
  <conditionalFormatting sqref="B1069">
    <cfRule type="cellIs" dxfId="2573" priority="3334" operator="greaterThan">
      <formula>1.5</formula>
    </cfRule>
    <cfRule type="cellIs" dxfId="2572" priority="3333" operator="between">
      <formula>1.3</formula>
      <formula>1.5</formula>
    </cfRule>
    <cfRule type="cellIs" dxfId="2571" priority="3332" operator="between">
      <formula>1</formula>
      <formula>1.3</formula>
    </cfRule>
    <cfRule type="cellIs" dxfId="2570" priority="3331" operator="between">
      <formula>0.8</formula>
      <formula>0.99999</formula>
    </cfRule>
    <cfRule type="cellIs" dxfId="2569" priority="3330" operator="lessThan">
      <formula>0.8</formula>
    </cfRule>
  </conditionalFormatting>
  <conditionalFormatting sqref="B1072">
    <cfRule type="cellIs" dxfId="2568" priority="3326" operator="lessThan">
      <formula>35</formula>
    </cfRule>
    <cfRule type="cellIs" dxfId="2567" priority="3325" operator="between">
      <formula>35</formula>
      <formula>50</formula>
    </cfRule>
    <cfRule type="cellIs" dxfId="2566" priority="3324" operator="greaterThan">
      <formula>50</formula>
    </cfRule>
  </conditionalFormatting>
  <conditionalFormatting sqref="B1074">
    <cfRule type="cellIs" dxfId="2565" priority="3329" operator="lessThan">
      <formula>250</formula>
    </cfRule>
    <cfRule type="cellIs" dxfId="2564" priority="3328" operator="between">
      <formula>250</formula>
      <formula>350</formula>
    </cfRule>
    <cfRule type="cellIs" dxfId="2563" priority="3327" operator="greaterThan">
      <formula>350</formula>
    </cfRule>
  </conditionalFormatting>
  <conditionalFormatting sqref="B1076">
    <cfRule type="cellIs" dxfId="2562" priority="3323" operator="greaterThan">
      <formula>1.5</formula>
    </cfRule>
    <cfRule type="cellIs" dxfId="2561" priority="3322" operator="between">
      <formula>1.3</formula>
      <formula>1.5</formula>
    </cfRule>
    <cfRule type="cellIs" dxfId="2560" priority="3321" operator="between">
      <formula>1</formula>
      <formula>1.3</formula>
    </cfRule>
    <cfRule type="cellIs" dxfId="2559" priority="3320" operator="between">
      <formula>0.8</formula>
      <formula>0.99999</formula>
    </cfRule>
    <cfRule type="cellIs" dxfId="2558" priority="3319" operator="lessThan">
      <formula>0.8</formula>
    </cfRule>
  </conditionalFormatting>
  <conditionalFormatting sqref="B1079">
    <cfRule type="cellIs" dxfId="2557" priority="3315" operator="lessThan">
      <formula>35</formula>
    </cfRule>
    <cfRule type="cellIs" dxfId="2556" priority="3314" operator="between">
      <formula>35</formula>
      <formula>50</formula>
    </cfRule>
    <cfRule type="cellIs" dxfId="2555" priority="3313" operator="greaterThan">
      <formula>50</formula>
    </cfRule>
  </conditionalFormatting>
  <conditionalFormatting sqref="B1081">
    <cfRule type="cellIs" dxfId="2554" priority="3318" operator="lessThan">
      <formula>250</formula>
    </cfRule>
    <cfRule type="cellIs" dxfId="2553" priority="3317" operator="between">
      <formula>250</formula>
      <formula>350</formula>
    </cfRule>
    <cfRule type="cellIs" dxfId="2552" priority="3316" operator="greaterThan">
      <formula>350</formula>
    </cfRule>
  </conditionalFormatting>
  <conditionalFormatting sqref="B1083">
    <cfRule type="cellIs" dxfId="2551" priority="3312" operator="greaterThan">
      <formula>1.5</formula>
    </cfRule>
    <cfRule type="cellIs" dxfId="2550" priority="3311" operator="between">
      <formula>1.3</formula>
      <formula>1.5</formula>
    </cfRule>
    <cfRule type="cellIs" dxfId="2549" priority="3310" operator="between">
      <formula>1</formula>
      <formula>1.3</formula>
    </cfRule>
    <cfRule type="cellIs" dxfId="2548" priority="3309" operator="between">
      <formula>0.8</formula>
      <formula>0.99999</formula>
    </cfRule>
    <cfRule type="cellIs" dxfId="2547" priority="3308" operator="lessThan">
      <formula>0.8</formula>
    </cfRule>
  </conditionalFormatting>
  <conditionalFormatting sqref="B1086">
    <cfRule type="cellIs" dxfId="2546" priority="3304" operator="lessThan">
      <formula>35</formula>
    </cfRule>
    <cfRule type="cellIs" dxfId="2545" priority="3303" operator="between">
      <formula>35</formula>
      <formula>50</formula>
    </cfRule>
    <cfRule type="cellIs" dxfId="2544" priority="3302" operator="greaterThan">
      <formula>50</formula>
    </cfRule>
  </conditionalFormatting>
  <conditionalFormatting sqref="B1088">
    <cfRule type="cellIs" dxfId="2543" priority="3307" operator="lessThan">
      <formula>250</formula>
    </cfRule>
    <cfRule type="cellIs" dxfId="2542" priority="3306" operator="between">
      <formula>250</formula>
      <formula>350</formula>
    </cfRule>
    <cfRule type="cellIs" dxfId="2541" priority="3305" operator="greaterThan">
      <formula>350</formula>
    </cfRule>
  </conditionalFormatting>
  <conditionalFormatting sqref="B1090">
    <cfRule type="cellIs" dxfId="2540" priority="3301" operator="greaterThan">
      <formula>1.5</formula>
    </cfRule>
    <cfRule type="cellIs" dxfId="2539" priority="3300" operator="between">
      <formula>1.3</formula>
      <formula>1.5</formula>
    </cfRule>
    <cfRule type="cellIs" dxfId="2538" priority="3299" operator="between">
      <formula>1</formula>
      <formula>1.3</formula>
    </cfRule>
    <cfRule type="cellIs" dxfId="2537" priority="3298" operator="between">
      <formula>0.8</formula>
      <formula>0.99999</formula>
    </cfRule>
    <cfRule type="cellIs" dxfId="2536" priority="3297" operator="lessThan">
      <formula>0.8</formula>
    </cfRule>
  </conditionalFormatting>
  <conditionalFormatting sqref="B1093">
    <cfRule type="cellIs" dxfId="2535" priority="3293" operator="lessThan">
      <formula>35</formula>
    </cfRule>
    <cfRule type="cellIs" dxfId="2534" priority="3292" operator="between">
      <formula>35</formula>
      <formula>50</formula>
    </cfRule>
    <cfRule type="cellIs" dxfId="2533" priority="3291" operator="greaterThan">
      <formula>50</formula>
    </cfRule>
  </conditionalFormatting>
  <conditionalFormatting sqref="B1095">
    <cfRule type="cellIs" dxfId="2532" priority="3296" operator="lessThan">
      <formula>250</formula>
    </cfRule>
    <cfRule type="cellIs" dxfId="2531" priority="3295" operator="between">
      <formula>250</formula>
      <formula>350</formula>
    </cfRule>
    <cfRule type="cellIs" dxfId="2530" priority="3294" operator="greaterThan">
      <formula>350</formula>
    </cfRule>
  </conditionalFormatting>
  <conditionalFormatting sqref="B1097">
    <cfRule type="cellIs" dxfId="2529" priority="3290" operator="greaterThan">
      <formula>1.5</formula>
    </cfRule>
    <cfRule type="cellIs" dxfId="2528" priority="3289" operator="between">
      <formula>1.3</formula>
      <formula>1.5</formula>
    </cfRule>
    <cfRule type="cellIs" dxfId="2527" priority="3288" operator="between">
      <formula>1</formula>
      <formula>1.3</formula>
    </cfRule>
    <cfRule type="cellIs" dxfId="2526" priority="3287" operator="between">
      <formula>0.8</formula>
      <formula>0.99999</formula>
    </cfRule>
    <cfRule type="cellIs" dxfId="2525" priority="3286" operator="lessThan">
      <formula>0.8</formula>
    </cfRule>
  </conditionalFormatting>
  <conditionalFormatting sqref="B1100">
    <cfRule type="cellIs" dxfId="2524" priority="3282" operator="lessThan">
      <formula>35</formula>
    </cfRule>
    <cfRule type="cellIs" dxfId="2523" priority="3281" operator="between">
      <formula>35</formula>
      <formula>50</formula>
    </cfRule>
    <cfRule type="cellIs" dxfId="2522" priority="3280" operator="greaterThan">
      <formula>50</formula>
    </cfRule>
  </conditionalFormatting>
  <conditionalFormatting sqref="B1102">
    <cfRule type="cellIs" dxfId="2521" priority="3285" operator="lessThan">
      <formula>250</formula>
    </cfRule>
    <cfRule type="cellIs" dxfId="2520" priority="3284" operator="between">
      <formula>250</formula>
      <formula>350</formula>
    </cfRule>
    <cfRule type="cellIs" dxfId="2519" priority="3283" operator="greaterThan">
      <formula>350</formula>
    </cfRule>
  </conditionalFormatting>
  <conditionalFormatting sqref="B1104">
    <cfRule type="cellIs" dxfId="2518" priority="3279" operator="greaterThan">
      <formula>1.5</formula>
    </cfRule>
    <cfRule type="cellIs" dxfId="2517" priority="3278" operator="between">
      <formula>1.3</formula>
      <formula>1.5</formula>
    </cfRule>
    <cfRule type="cellIs" dxfId="2516" priority="3277" operator="between">
      <formula>1</formula>
      <formula>1.3</formula>
    </cfRule>
    <cfRule type="cellIs" dxfId="2515" priority="3276" operator="between">
      <formula>0.8</formula>
      <formula>0.99999</formula>
    </cfRule>
    <cfRule type="cellIs" dxfId="2514" priority="3275" operator="lessThan">
      <formula>0.8</formula>
    </cfRule>
  </conditionalFormatting>
  <conditionalFormatting sqref="B1107">
    <cfRule type="cellIs" dxfId="2513" priority="3271" operator="lessThan">
      <formula>35</formula>
    </cfRule>
    <cfRule type="cellIs" dxfId="2512" priority="3270" operator="between">
      <formula>35</formula>
      <formula>50</formula>
    </cfRule>
    <cfRule type="cellIs" dxfId="2511" priority="3269" operator="greaterThan">
      <formula>50</formula>
    </cfRule>
  </conditionalFormatting>
  <conditionalFormatting sqref="B1109">
    <cfRule type="cellIs" dxfId="2510" priority="3274" operator="lessThan">
      <formula>250</formula>
    </cfRule>
    <cfRule type="cellIs" dxfId="2509" priority="3273" operator="between">
      <formula>250</formula>
      <formula>350</formula>
    </cfRule>
    <cfRule type="cellIs" dxfId="2508" priority="3272" operator="greaterThan">
      <formula>350</formula>
    </cfRule>
  </conditionalFormatting>
  <conditionalFormatting sqref="B1111">
    <cfRule type="cellIs" dxfId="2507" priority="3268" operator="greaterThan">
      <formula>1.5</formula>
    </cfRule>
    <cfRule type="cellIs" dxfId="2506" priority="3267" operator="between">
      <formula>1.3</formula>
      <formula>1.5</formula>
    </cfRule>
    <cfRule type="cellIs" dxfId="2505" priority="3266" operator="between">
      <formula>1</formula>
      <formula>1.3</formula>
    </cfRule>
    <cfRule type="cellIs" dxfId="2504" priority="3265" operator="between">
      <formula>0.8</formula>
      <formula>0.99999</formula>
    </cfRule>
    <cfRule type="cellIs" dxfId="2503" priority="3264" operator="lessThan">
      <formula>0.8</formula>
    </cfRule>
  </conditionalFormatting>
  <conditionalFormatting sqref="B1114">
    <cfRule type="cellIs" dxfId="2502" priority="3258" operator="greaterThan">
      <formula>50</formula>
    </cfRule>
    <cfRule type="cellIs" dxfId="2501" priority="3259" operator="between">
      <formula>35</formula>
      <formula>50</formula>
    </cfRule>
    <cfRule type="cellIs" dxfId="2500" priority="3260" operator="lessThan">
      <formula>35</formula>
    </cfRule>
  </conditionalFormatting>
  <conditionalFormatting sqref="B1116">
    <cfRule type="cellIs" dxfId="2499" priority="3261" operator="greaterThan">
      <formula>350</formula>
    </cfRule>
    <cfRule type="cellIs" dxfId="2498" priority="3262" operator="between">
      <formula>250</formula>
      <formula>350</formula>
    </cfRule>
    <cfRule type="cellIs" dxfId="2497" priority="3263" operator="lessThan">
      <formula>250</formula>
    </cfRule>
  </conditionalFormatting>
  <conditionalFormatting sqref="B1118">
    <cfRule type="cellIs" dxfId="2496" priority="3257" operator="greaterThan">
      <formula>1.5</formula>
    </cfRule>
    <cfRule type="cellIs" dxfId="2495" priority="3256" operator="between">
      <formula>1.3</formula>
      <formula>1.5</formula>
    </cfRule>
    <cfRule type="cellIs" dxfId="2494" priority="3255" operator="between">
      <formula>1</formula>
      <formula>1.3</formula>
    </cfRule>
    <cfRule type="cellIs" dxfId="2493" priority="3254" operator="between">
      <formula>0.8</formula>
      <formula>0.99999</formula>
    </cfRule>
    <cfRule type="cellIs" dxfId="2492" priority="3253" operator="lessThan">
      <formula>0.8</formula>
    </cfRule>
  </conditionalFormatting>
  <conditionalFormatting sqref="B1121">
    <cfRule type="cellIs" dxfId="2491" priority="3249" operator="lessThan">
      <formula>35</formula>
    </cfRule>
    <cfRule type="cellIs" dxfId="2490" priority="3248" operator="between">
      <formula>35</formula>
      <formula>50</formula>
    </cfRule>
    <cfRule type="cellIs" dxfId="2489" priority="3247" operator="greaterThan">
      <formula>50</formula>
    </cfRule>
  </conditionalFormatting>
  <conditionalFormatting sqref="B1123">
    <cfRule type="cellIs" dxfId="2488" priority="3252" operator="lessThan">
      <formula>250</formula>
    </cfRule>
    <cfRule type="cellIs" dxfId="2487" priority="3251" operator="between">
      <formula>250</formula>
      <formula>350</formula>
    </cfRule>
    <cfRule type="cellIs" dxfId="2486" priority="3250" operator="greaterThan">
      <formula>350</formula>
    </cfRule>
  </conditionalFormatting>
  <conditionalFormatting sqref="B1125">
    <cfRule type="cellIs" dxfId="2485" priority="3246" operator="greaterThan">
      <formula>1.5</formula>
    </cfRule>
    <cfRule type="cellIs" dxfId="2484" priority="3245" operator="between">
      <formula>1.3</formula>
      <formula>1.5</formula>
    </cfRule>
    <cfRule type="cellIs" dxfId="2483" priority="3244" operator="between">
      <formula>1</formula>
      <formula>1.3</formula>
    </cfRule>
    <cfRule type="cellIs" dxfId="2482" priority="3243" operator="between">
      <formula>0.8</formula>
      <formula>0.99999</formula>
    </cfRule>
    <cfRule type="cellIs" dxfId="2481" priority="3242" operator="lessThan">
      <formula>0.8</formula>
    </cfRule>
  </conditionalFormatting>
  <conditionalFormatting sqref="B1128">
    <cfRule type="cellIs" dxfId="2480" priority="2513" operator="lessThan">
      <formula>35</formula>
    </cfRule>
    <cfRule type="cellIs" dxfId="2479" priority="2512" operator="between">
      <formula>35</formula>
      <formula>50</formula>
    </cfRule>
    <cfRule type="cellIs" dxfId="2478" priority="2511" operator="greaterThan">
      <formula>50</formula>
    </cfRule>
  </conditionalFormatting>
  <conditionalFormatting sqref="B1130">
    <cfRule type="cellIs" dxfId="2477" priority="2516" operator="lessThan">
      <formula>250</formula>
    </cfRule>
    <cfRule type="cellIs" dxfId="2476" priority="2515" operator="between">
      <formula>250</formula>
      <formula>350</formula>
    </cfRule>
    <cfRule type="cellIs" dxfId="2475" priority="2514" operator="greaterThan">
      <formula>350</formula>
    </cfRule>
  </conditionalFormatting>
  <conditionalFormatting sqref="B1132">
    <cfRule type="cellIs" dxfId="2474" priority="2510" operator="greaterThan">
      <formula>1.5</formula>
    </cfRule>
    <cfRule type="cellIs" dxfId="2473" priority="2509" operator="between">
      <formula>1.3</formula>
      <formula>1.5</formula>
    </cfRule>
    <cfRule type="cellIs" dxfId="2472" priority="2508" operator="between">
      <formula>1</formula>
      <formula>1.3</formula>
    </cfRule>
    <cfRule type="cellIs" dxfId="2471" priority="2507" operator="between">
      <formula>0.8</formula>
      <formula>0.99999</formula>
    </cfRule>
    <cfRule type="cellIs" dxfId="2470" priority="2506" operator="lessThan">
      <formula>0.8</formula>
    </cfRule>
  </conditionalFormatting>
  <conditionalFormatting sqref="B1135">
    <cfRule type="cellIs" dxfId="2469" priority="2500" operator="greaterThan">
      <formula>50</formula>
    </cfRule>
    <cfRule type="cellIs" dxfId="2468" priority="2501" operator="between">
      <formula>35</formula>
      <formula>50</formula>
    </cfRule>
    <cfRule type="cellIs" dxfId="2467" priority="2502" operator="lessThan">
      <formula>35</formula>
    </cfRule>
  </conditionalFormatting>
  <conditionalFormatting sqref="B1137">
    <cfRule type="cellIs" dxfId="2466" priority="2503" operator="greaterThan">
      <formula>350</formula>
    </cfRule>
    <cfRule type="cellIs" dxfId="2465" priority="2504" operator="between">
      <formula>250</formula>
      <formula>350</formula>
    </cfRule>
    <cfRule type="cellIs" dxfId="2464" priority="2505" operator="lessThan">
      <formula>250</formula>
    </cfRule>
  </conditionalFormatting>
  <conditionalFormatting sqref="B1139">
    <cfRule type="cellIs" dxfId="2463" priority="2499" operator="greaterThan">
      <formula>1.5</formula>
    </cfRule>
    <cfRule type="cellIs" dxfId="2462" priority="2498" operator="between">
      <formula>1.3</formula>
      <formula>1.5</formula>
    </cfRule>
    <cfRule type="cellIs" dxfId="2461" priority="2497" operator="between">
      <formula>1</formula>
      <formula>1.3</formula>
    </cfRule>
    <cfRule type="cellIs" dxfId="2460" priority="2496" operator="between">
      <formula>0.8</formula>
      <formula>0.99999</formula>
    </cfRule>
    <cfRule type="cellIs" dxfId="2459" priority="2495" operator="lessThan">
      <formula>0.8</formula>
    </cfRule>
  </conditionalFormatting>
  <conditionalFormatting sqref="B1142">
    <cfRule type="cellIs" dxfId="2458" priority="2491" operator="lessThan">
      <formula>35</formula>
    </cfRule>
    <cfRule type="cellIs" dxfId="2457" priority="2490" operator="between">
      <formula>35</formula>
      <formula>50</formula>
    </cfRule>
    <cfRule type="cellIs" dxfId="2456" priority="2489" operator="greaterThan">
      <formula>50</formula>
    </cfRule>
  </conditionalFormatting>
  <conditionalFormatting sqref="B1144">
    <cfRule type="cellIs" dxfId="2455" priority="2494" operator="lessThan">
      <formula>250</formula>
    </cfRule>
    <cfRule type="cellIs" dxfId="2454" priority="2493" operator="between">
      <formula>250</formula>
      <formula>350</formula>
    </cfRule>
    <cfRule type="cellIs" dxfId="2453" priority="2492" operator="greaterThan">
      <formula>350</formula>
    </cfRule>
  </conditionalFormatting>
  <conditionalFormatting sqref="B1146">
    <cfRule type="cellIs" dxfId="2452" priority="2488" operator="greaterThan">
      <formula>1.5</formula>
    </cfRule>
    <cfRule type="cellIs" dxfId="2451" priority="2487" operator="between">
      <formula>1.3</formula>
      <formula>1.5</formula>
    </cfRule>
    <cfRule type="cellIs" dxfId="2450" priority="2486" operator="between">
      <formula>1</formula>
      <formula>1.3</formula>
    </cfRule>
    <cfRule type="cellIs" dxfId="2449" priority="2485" operator="between">
      <formula>0.8</formula>
      <formula>0.99999</formula>
    </cfRule>
    <cfRule type="cellIs" dxfId="2448" priority="2484" operator="lessThan">
      <formula>0.8</formula>
    </cfRule>
  </conditionalFormatting>
  <conditionalFormatting sqref="B1149">
    <cfRule type="cellIs" dxfId="2447" priority="2480" operator="lessThan">
      <formula>35</formula>
    </cfRule>
    <cfRule type="cellIs" dxfId="2446" priority="2479" operator="between">
      <formula>35</formula>
      <formula>50</formula>
    </cfRule>
    <cfRule type="cellIs" dxfId="2445" priority="2478" operator="greaterThan">
      <formula>50</formula>
    </cfRule>
  </conditionalFormatting>
  <conditionalFormatting sqref="B1151">
    <cfRule type="cellIs" dxfId="2444" priority="2483" operator="lessThan">
      <formula>250</formula>
    </cfRule>
    <cfRule type="cellIs" dxfId="2443" priority="2482" operator="between">
      <formula>250</formula>
      <formula>350</formula>
    </cfRule>
    <cfRule type="cellIs" dxfId="2442" priority="2481" operator="greaterThan">
      <formula>350</formula>
    </cfRule>
  </conditionalFormatting>
  <conditionalFormatting sqref="B1153">
    <cfRule type="cellIs" dxfId="2441" priority="2477" operator="greaterThan">
      <formula>1.5</formula>
    </cfRule>
    <cfRule type="cellIs" dxfId="2440" priority="2476" operator="between">
      <formula>1.3</formula>
      <formula>1.5</formula>
    </cfRule>
    <cfRule type="cellIs" dxfId="2439" priority="2475" operator="between">
      <formula>1</formula>
      <formula>1.3</formula>
    </cfRule>
    <cfRule type="cellIs" dxfId="2438" priority="2474" operator="between">
      <formula>0.8</formula>
      <formula>0.99999</formula>
    </cfRule>
    <cfRule type="cellIs" dxfId="2437" priority="2473" operator="lessThan">
      <formula>0.8</formula>
    </cfRule>
  </conditionalFormatting>
  <conditionalFormatting sqref="B1156">
    <cfRule type="cellIs" dxfId="2436" priority="2467" operator="greaterThan">
      <formula>50</formula>
    </cfRule>
    <cfRule type="cellIs" dxfId="2435" priority="2469" operator="lessThan">
      <formula>35</formula>
    </cfRule>
    <cfRule type="cellIs" dxfId="2434" priority="2468" operator="between">
      <formula>35</formula>
      <formula>50</formula>
    </cfRule>
  </conditionalFormatting>
  <conditionalFormatting sqref="B1158">
    <cfRule type="cellIs" dxfId="2433" priority="2471" operator="between">
      <formula>250</formula>
      <formula>350</formula>
    </cfRule>
    <cfRule type="cellIs" dxfId="2432" priority="2470" operator="greaterThan">
      <formula>350</formula>
    </cfRule>
    <cfRule type="cellIs" dxfId="2431" priority="2472" operator="lessThan">
      <formula>250</formula>
    </cfRule>
  </conditionalFormatting>
  <conditionalFormatting sqref="B1160">
    <cfRule type="cellIs" dxfId="2430" priority="2466" operator="greaterThan">
      <formula>1.5</formula>
    </cfRule>
    <cfRule type="cellIs" dxfId="2429" priority="2465" operator="between">
      <formula>1.3</formula>
      <formula>1.5</formula>
    </cfRule>
    <cfRule type="cellIs" dxfId="2428" priority="2464" operator="between">
      <formula>1</formula>
      <formula>1.3</formula>
    </cfRule>
    <cfRule type="cellIs" dxfId="2427" priority="2463" operator="between">
      <formula>0.8</formula>
      <formula>0.99999</formula>
    </cfRule>
    <cfRule type="cellIs" dxfId="2426" priority="2462" operator="lessThan">
      <formula>0.8</formula>
    </cfRule>
  </conditionalFormatting>
  <conditionalFormatting sqref="B1163">
    <cfRule type="cellIs" dxfId="2425" priority="2458" operator="lessThan">
      <formula>35</formula>
    </cfRule>
    <cfRule type="cellIs" dxfId="2424" priority="2457" operator="between">
      <formula>35</formula>
      <formula>50</formula>
    </cfRule>
    <cfRule type="cellIs" dxfId="2423" priority="2456" operator="greaterThan">
      <formula>50</formula>
    </cfRule>
  </conditionalFormatting>
  <conditionalFormatting sqref="B1165">
    <cfRule type="cellIs" dxfId="2422" priority="2461" operator="lessThan">
      <formula>250</formula>
    </cfRule>
    <cfRule type="cellIs" dxfId="2421" priority="2460" operator="between">
      <formula>250</formula>
      <formula>350</formula>
    </cfRule>
    <cfRule type="cellIs" dxfId="2420" priority="2459" operator="greaterThan">
      <formula>350</formula>
    </cfRule>
  </conditionalFormatting>
  <conditionalFormatting sqref="B1167">
    <cfRule type="cellIs" dxfId="2419" priority="2455" operator="greaterThan">
      <formula>1.5</formula>
    </cfRule>
    <cfRule type="cellIs" dxfId="2418" priority="2454" operator="between">
      <formula>1.3</formula>
      <formula>1.5</formula>
    </cfRule>
    <cfRule type="cellIs" dxfId="2417" priority="2453" operator="between">
      <formula>1</formula>
      <formula>1.3</formula>
    </cfRule>
    <cfRule type="cellIs" dxfId="2416" priority="2452" operator="between">
      <formula>0.8</formula>
      <formula>0.99999</formula>
    </cfRule>
    <cfRule type="cellIs" dxfId="2415" priority="2451" operator="lessThan">
      <formula>0.8</formula>
    </cfRule>
  </conditionalFormatting>
  <conditionalFormatting sqref="B1170">
    <cfRule type="cellIs" dxfId="2414" priority="2447" operator="lessThan">
      <formula>35</formula>
    </cfRule>
    <cfRule type="cellIs" dxfId="2413" priority="2446" operator="between">
      <formula>35</formula>
      <formula>50</formula>
    </cfRule>
    <cfRule type="cellIs" dxfId="2412" priority="2445" operator="greaterThan">
      <formula>50</formula>
    </cfRule>
  </conditionalFormatting>
  <conditionalFormatting sqref="B1172">
    <cfRule type="cellIs" dxfId="2411" priority="2450" operator="lessThan">
      <formula>250</formula>
    </cfRule>
    <cfRule type="cellIs" dxfId="2410" priority="2449" operator="between">
      <formula>250</formula>
      <formula>350</formula>
    </cfRule>
    <cfRule type="cellIs" dxfId="2409" priority="2448" operator="greaterThan">
      <formula>350</formula>
    </cfRule>
  </conditionalFormatting>
  <conditionalFormatting sqref="B1174">
    <cfRule type="cellIs" dxfId="2408" priority="2444" operator="greaterThan">
      <formula>1.5</formula>
    </cfRule>
    <cfRule type="cellIs" dxfId="2407" priority="2443" operator="between">
      <formula>1.3</formula>
      <formula>1.5</formula>
    </cfRule>
    <cfRule type="cellIs" dxfId="2406" priority="2442" operator="between">
      <formula>1</formula>
      <formula>1.3</formula>
    </cfRule>
    <cfRule type="cellIs" dxfId="2405" priority="2441" operator="between">
      <formula>0.8</formula>
      <formula>0.99999</formula>
    </cfRule>
    <cfRule type="cellIs" dxfId="2404" priority="2440" operator="lessThan">
      <formula>0.8</formula>
    </cfRule>
  </conditionalFormatting>
  <conditionalFormatting sqref="B1177">
    <cfRule type="cellIs" dxfId="2403" priority="2436" operator="lessThan">
      <formula>35</formula>
    </cfRule>
    <cfRule type="cellIs" dxfId="2402" priority="2435" operator="between">
      <formula>35</formula>
      <formula>50</formula>
    </cfRule>
    <cfRule type="cellIs" dxfId="2401" priority="2434" operator="greaterThan">
      <formula>50</formula>
    </cfRule>
  </conditionalFormatting>
  <conditionalFormatting sqref="B1179">
    <cfRule type="cellIs" dxfId="2400" priority="2438" operator="between">
      <formula>250</formula>
      <formula>350</formula>
    </cfRule>
    <cfRule type="cellIs" dxfId="2399" priority="2437" operator="greaterThan">
      <formula>350</formula>
    </cfRule>
    <cfRule type="cellIs" dxfId="2398" priority="2439" operator="lessThan">
      <formula>250</formula>
    </cfRule>
  </conditionalFormatting>
  <conditionalFormatting sqref="B1181">
    <cfRule type="cellIs" dxfId="2397" priority="2433" operator="greaterThan">
      <formula>1.5</formula>
    </cfRule>
    <cfRule type="cellIs" dxfId="2396" priority="2432" operator="between">
      <formula>1.3</formula>
      <formula>1.5</formula>
    </cfRule>
    <cfRule type="cellIs" dxfId="2395" priority="2431" operator="between">
      <formula>1</formula>
      <formula>1.3</formula>
    </cfRule>
    <cfRule type="cellIs" dxfId="2394" priority="2430" operator="between">
      <formula>0.8</formula>
      <formula>0.99999</formula>
    </cfRule>
    <cfRule type="cellIs" dxfId="2393" priority="2429" operator="lessThan">
      <formula>0.8</formula>
    </cfRule>
  </conditionalFormatting>
  <conditionalFormatting sqref="B1184">
    <cfRule type="cellIs" dxfId="2392" priority="2425" operator="lessThan">
      <formula>35</formula>
    </cfRule>
    <cfRule type="cellIs" dxfId="2391" priority="2424" operator="between">
      <formula>35</formula>
      <formula>50</formula>
    </cfRule>
    <cfRule type="cellIs" dxfId="2390" priority="2423" operator="greaterThan">
      <formula>50</formula>
    </cfRule>
  </conditionalFormatting>
  <conditionalFormatting sqref="B1186">
    <cfRule type="cellIs" dxfId="2389" priority="2428" operator="lessThan">
      <formula>250</formula>
    </cfRule>
    <cfRule type="cellIs" dxfId="2388" priority="2427" operator="between">
      <formula>250</formula>
      <formula>350</formula>
    </cfRule>
    <cfRule type="cellIs" dxfId="2387" priority="2426" operator="greaterThan">
      <formula>350</formula>
    </cfRule>
  </conditionalFormatting>
  <conditionalFormatting sqref="B1188">
    <cfRule type="cellIs" dxfId="2386" priority="2422" operator="greaterThan">
      <formula>1.5</formula>
    </cfRule>
    <cfRule type="cellIs" dxfId="2385" priority="2421" operator="between">
      <formula>1.3</formula>
      <formula>1.5</formula>
    </cfRule>
    <cfRule type="cellIs" dxfId="2384" priority="2420" operator="between">
      <formula>1</formula>
      <formula>1.3</formula>
    </cfRule>
    <cfRule type="cellIs" dxfId="2383" priority="2419" operator="between">
      <formula>0.8</formula>
      <formula>0.99999</formula>
    </cfRule>
    <cfRule type="cellIs" dxfId="2382" priority="2418" operator="lessThan">
      <formula>0.8</formula>
    </cfRule>
  </conditionalFormatting>
  <conditionalFormatting sqref="B1191">
    <cfRule type="cellIs" dxfId="2381" priority="2414" operator="lessThan">
      <formula>35</formula>
    </cfRule>
    <cfRule type="cellIs" dxfId="2380" priority="2413" operator="between">
      <formula>35</formula>
      <formula>50</formula>
    </cfRule>
    <cfRule type="cellIs" dxfId="2379" priority="2412" operator="greaterThan">
      <formula>50</formula>
    </cfRule>
  </conditionalFormatting>
  <conditionalFormatting sqref="B1193">
    <cfRule type="cellIs" dxfId="2378" priority="2417" operator="lessThan">
      <formula>250</formula>
    </cfRule>
    <cfRule type="cellIs" dxfId="2377" priority="2416" operator="between">
      <formula>250</formula>
      <formula>350</formula>
    </cfRule>
    <cfRule type="cellIs" dxfId="2376" priority="2415" operator="greaterThan">
      <formula>350</formula>
    </cfRule>
  </conditionalFormatting>
  <conditionalFormatting sqref="B1195">
    <cfRule type="cellIs" dxfId="2375" priority="2411" operator="greaterThan">
      <formula>1.5</formula>
    </cfRule>
    <cfRule type="cellIs" dxfId="2374" priority="2410" operator="between">
      <formula>1.3</formula>
      <formula>1.5</formula>
    </cfRule>
    <cfRule type="cellIs" dxfId="2373" priority="2409" operator="between">
      <formula>1</formula>
      <formula>1.3</formula>
    </cfRule>
    <cfRule type="cellIs" dxfId="2372" priority="2408" operator="between">
      <formula>0.8</formula>
      <formula>0.99999</formula>
    </cfRule>
    <cfRule type="cellIs" dxfId="2371" priority="2407" operator="lessThan">
      <formula>0.8</formula>
    </cfRule>
  </conditionalFormatting>
  <conditionalFormatting sqref="B1198">
    <cfRule type="cellIs" dxfId="2370" priority="2403" operator="lessThan">
      <formula>35</formula>
    </cfRule>
    <cfRule type="cellIs" dxfId="2369" priority="2402" operator="between">
      <formula>35</formula>
      <formula>50</formula>
    </cfRule>
    <cfRule type="cellIs" dxfId="2368" priority="2401" operator="greaterThan">
      <formula>50</formula>
    </cfRule>
  </conditionalFormatting>
  <conditionalFormatting sqref="B1200">
    <cfRule type="cellIs" dxfId="2367" priority="2406" operator="lessThan">
      <formula>250</formula>
    </cfRule>
    <cfRule type="cellIs" dxfId="2366" priority="2405" operator="between">
      <formula>250</formula>
      <formula>350</formula>
    </cfRule>
    <cfRule type="cellIs" dxfId="2365" priority="2404" operator="greaterThan">
      <formula>350</formula>
    </cfRule>
  </conditionalFormatting>
  <conditionalFormatting sqref="B1202">
    <cfRule type="cellIs" dxfId="2364" priority="2400" operator="greaterThan">
      <formula>1.5</formula>
    </cfRule>
    <cfRule type="cellIs" dxfId="2363" priority="2399" operator="between">
      <formula>1.3</formula>
      <formula>1.5</formula>
    </cfRule>
    <cfRule type="cellIs" dxfId="2362" priority="2398" operator="between">
      <formula>1</formula>
      <formula>1.3</formula>
    </cfRule>
    <cfRule type="cellIs" dxfId="2361" priority="2397" operator="between">
      <formula>0.8</formula>
      <formula>0.99999</formula>
    </cfRule>
    <cfRule type="cellIs" dxfId="2360" priority="2396" operator="lessThan">
      <formula>0.8</formula>
    </cfRule>
  </conditionalFormatting>
  <conditionalFormatting sqref="B1205">
    <cfRule type="cellIs" dxfId="2359" priority="2392" operator="lessThan">
      <formula>35</formula>
    </cfRule>
    <cfRule type="cellIs" dxfId="2358" priority="2391" operator="between">
      <formula>35</formula>
      <formula>50</formula>
    </cfRule>
    <cfRule type="cellIs" dxfId="2357" priority="2390" operator="greaterThan">
      <formula>50</formula>
    </cfRule>
  </conditionalFormatting>
  <conditionalFormatting sqref="B1207">
    <cfRule type="cellIs" dxfId="2356" priority="2395" operator="lessThan">
      <formula>250</formula>
    </cfRule>
    <cfRule type="cellIs" dxfId="2355" priority="2394" operator="between">
      <formula>250</formula>
      <formula>350</formula>
    </cfRule>
    <cfRule type="cellIs" dxfId="2354" priority="2393" operator="greaterThan">
      <formula>350</formula>
    </cfRule>
  </conditionalFormatting>
  <conditionalFormatting sqref="B1209">
    <cfRule type="cellIs" dxfId="2353" priority="2389" operator="greaterThan">
      <formula>1.5</formula>
    </cfRule>
    <cfRule type="cellIs" dxfId="2352" priority="2388" operator="between">
      <formula>1.3</formula>
      <formula>1.5</formula>
    </cfRule>
    <cfRule type="cellIs" dxfId="2351" priority="2387" operator="between">
      <formula>1</formula>
      <formula>1.3</formula>
    </cfRule>
    <cfRule type="cellIs" dxfId="2350" priority="2386" operator="between">
      <formula>0.8</formula>
      <formula>0.99999</formula>
    </cfRule>
    <cfRule type="cellIs" dxfId="2349" priority="2385" operator="lessThan">
      <formula>0.8</formula>
    </cfRule>
  </conditionalFormatting>
  <conditionalFormatting sqref="B1212">
    <cfRule type="cellIs" dxfId="2348" priority="2381" operator="lessThan">
      <formula>35</formula>
    </cfRule>
    <cfRule type="cellIs" dxfId="2347" priority="2380" operator="between">
      <formula>35</formula>
      <formula>50</formula>
    </cfRule>
    <cfRule type="cellIs" dxfId="2346" priority="2379" operator="greaterThan">
      <formula>50</formula>
    </cfRule>
  </conditionalFormatting>
  <conditionalFormatting sqref="B1214">
    <cfRule type="cellIs" dxfId="2345" priority="2384" operator="lessThan">
      <formula>250</formula>
    </cfRule>
    <cfRule type="cellIs" dxfId="2344" priority="2383" operator="between">
      <formula>250</formula>
      <formula>350</formula>
    </cfRule>
    <cfRule type="cellIs" dxfId="2343" priority="2382" operator="greaterThan">
      <formula>350</formula>
    </cfRule>
  </conditionalFormatting>
  <conditionalFormatting sqref="B1216">
    <cfRule type="cellIs" dxfId="2342" priority="2378" operator="greaterThan">
      <formula>1.5</formula>
    </cfRule>
    <cfRule type="cellIs" dxfId="2341" priority="2377" operator="between">
      <formula>1.3</formula>
      <formula>1.5</formula>
    </cfRule>
    <cfRule type="cellIs" dxfId="2340" priority="2376" operator="between">
      <formula>1</formula>
      <formula>1.3</formula>
    </cfRule>
    <cfRule type="cellIs" dxfId="2339" priority="2375" operator="between">
      <formula>0.8</formula>
      <formula>0.99999</formula>
    </cfRule>
    <cfRule type="cellIs" dxfId="2338" priority="2374" operator="lessThan">
      <formula>0.8</formula>
    </cfRule>
  </conditionalFormatting>
  <conditionalFormatting sqref="B1219">
    <cfRule type="cellIs" dxfId="2337" priority="2370" operator="lessThan">
      <formula>35</formula>
    </cfRule>
    <cfRule type="cellIs" dxfId="2336" priority="2369" operator="between">
      <formula>35</formula>
      <formula>50</formula>
    </cfRule>
    <cfRule type="cellIs" dxfId="2335" priority="2368" operator="greaterThan">
      <formula>50</formula>
    </cfRule>
  </conditionalFormatting>
  <conditionalFormatting sqref="B1221">
    <cfRule type="cellIs" dxfId="2334" priority="2373" operator="lessThan">
      <formula>250</formula>
    </cfRule>
    <cfRule type="cellIs" dxfId="2333" priority="2372" operator="between">
      <formula>250</formula>
      <formula>350</formula>
    </cfRule>
    <cfRule type="cellIs" dxfId="2332" priority="2371" operator="greaterThan">
      <formula>350</formula>
    </cfRule>
  </conditionalFormatting>
  <conditionalFormatting sqref="B1223">
    <cfRule type="cellIs" dxfId="2331" priority="2367" operator="greaterThan">
      <formula>1.5</formula>
    </cfRule>
    <cfRule type="cellIs" dxfId="2330" priority="2366" operator="between">
      <formula>1.3</formula>
      <formula>1.5</formula>
    </cfRule>
    <cfRule type="cellIs" dxfId="2329" priority="2365" operator="between">
      <formula>1</formula>
      <formula>1.3</formula>
    </cfRule>
    <cfRule type="cellIs" dxfId="2328" priority="2364" operator="between">
      <formula>0.8</formula>
      <formula>0.99999</formula>
    </cfRule>
    <cfRule type="cellIs" dxfId="2327" priority="2363" operator="lessThan">
      <formula>0.8</formula>
    </cfRule>
  </conditionalFormatting>
  <conditionalFormatting sqref="B1226">
    <cfRule type="cellIs" dxfId="2326" priority="2359" operator="lessThan">
      <formula>35</formula>
    </cfRule>
    <cfRule type="cellIs" dxfId="2325" priority="2358" operator="between">
      <formula>35</formula>
      <formula>50</formula>
    </cfRule>
    <cfRule type="cellIs" dxfId="2324" priority="2357" operator="greaterThan">
      <formula>50</formula>
    </cfRule>
  </conditionalFormatting>
  <conditionalFormatting sqref="B1228">
    <cfRule type="cellIs" dxfId="2323" priority="2362" operator="lessThan">
      <formula>250</formula>
    </cfRule>
    <cfRule type="cellIs" dxfId="2322" priority="2361" operator="between">
      <formula>250</formula>
      <formula>350</formula>
    </cfRule>
    <cfRule type="cellIs" dxfId="2321" priority="2360" operator="greaterThan">
      <formula>350</formula>
    </cfRule>
  </conditionalFormatting>
  <conditionalFormatting sqref="B1230">
    <cfRule type="cellIs" dxfId="2320" priority="2356" operator="greaterThan">
      <formula>1.5</formula>
    </cfRule>
    <cfRule type="cellIs" dxfId="2319" priority="2355" operator="between">
      <formula>1.3</formula>
      <formula>1.5</formula>
    </cfRule>
    <cfRule type="cellIs" dxfId="2318" priority="2354" operator="between">
      <formula>1</formula>
      <formula>1.3</formula>
    </cfRule>
    <cfRule type="cellIs" dxfId="2317" priority="2353" operator="between">
      <formula>0.8</formula>
      <formula>0.99999</formula>
    </cfRule>
    <cfRule type="cellIs" dxfId="2316" priority="2352" operator="lessThan">
      <formula>0.8</formula>
    </cfRule>
  </conditionalFormatting>
  <conditionalFormatting sqref="B1233">
    <cfRule type="cellIs" dxfId="2315" priority="2348" operator="lessThan">
      <formula>35</formula>
    </cfRule>
    <cfRule type="cellIs" dxfId="2314" priority="2347" operator="between">
      <formula>35</formula>
      <formula>50</formula>
    </cfRule>
    <cfRule type="cellIs" dxfId="2313" priority="2346" operator="greaterThan">
      <formula>50</formula>
    </cfRule>
  </conditionalFormatting>
  <conditionalFormatting sqref="B1235">
    <cfRule type="cellIs" dxfId="2312" priority="2351" operator="lessThan">
      <formula>250</formula>
    </cfRule>
    <cfRule type="cellIs" dxfId="2311" priority="2350" operator="between">
      <formula>250</formula>
      <formula>350</formula>
    </cfRule>
    <cfRule type="cellIs" dxfId="2310" priority="2349" operator="greaterThan">
      <formula>350</formula>
    </cfRule>
  </conditionalFormatting>
  <conditionalFormatting sqref="B1237">
    <cfRule type="cellIs" dxfId="2309" priority="2345" operator="greaterThan">
      <formula>1.5</formula>
    </cfRule>
    <cfRule type="cellIs" dxfId="2308" priority="2344" operator="between">
      <formula>1.3</formula>
      <formula>1.5</formula>
    </cfRule>
    <cfRule type="cellIs" dxfId="2307" priority="2343" operator="between">
      <formula>1</formula>
      <formula>1.3</formula>
    </cfRule>
    <cfRule type="cellIs" dxfId="2306" priority="2342" operator="between">
      <formula>0.8</formula>
      <formula>0.99999</formula>
    </cfRule>
    <cfRule type="cellIs" dxfId="2305" priority="2341" operator="lessThan">
      <formula>0.8</formula>
    </cfRule>
  </conditionalFormatting>
  <conditionalFormatting sqref="B1240">
    <cfRule type="cellIs" dxfId="2304" priority="2337" operator="lessThan">
      <formula>35</formula>
    </cfRule>
    <cfRule type="cellIs" dxfId="2303" priority="2336" operator="between">
      <formula>35</formula>
      <formula>50</formula>
    </cfRule>
    <cfRule type="cellIs" dxfId="2302" priority="2335" operator="greaterThan">
      <formula>50</formula>
    </cfRule>
  </conditionalFormatting>
  <conditionalFormatting sqref="B1242">
    <cfRule type="cellIs" dxfId="2301" priority="2340" operator="lessThan">
      <formula>250</formula>
    </cfRule>
    <cfRule type="cellIs" dxfId="2300" priority="2339" operator="between">
      <formula>250</formula>
      <formula>350</formula>
    </cfRule>
    <cfRule type="cellIs" dxfId="2299" priority="2338" operator="greaterThan">
      <formula>350</formula>
    </cfRule>
  </conditionalFormatting>
  <conditionalFormatting sqref="B1244">
    <cfRule type="cellIs" dxfId="2298" priority="2334" operator="greaterThan">
      <formula>1.5</formula>
    </cfRule>
    <cfRule type="cellIs" dxfId="2297" priority="2333" operator="between">
      <formula>1.3</formula>
      <formula>1.5</formula>
    </cfRule>
    <cfRule type="cellIs" dxfId="2296" priority="2332" operator="between">
      <formula>1</formula>
      <formula>1.3</formula>
    </cfRule>
    <cfRule type="cellIs" dxfId="2295" priority="2331" operator="between">
      <formula>0.8</formula>
      <formula>0.99999</formula>
    </cfRule>
    <cfRule type="cellIs" dxfId="2294" priority="2330" operator="lessThan">
      <formula>0.8</formula>
    </cfRule>
  </conditionalFormatting>
  <conditionalFormatting sqref="B1247">
    <cfRule type="cellIs" dxfId="2293" priority="2326" operator="lessThan">
      <formula>35</formula>
    </cfRule>
    <cfRule type="cellIs" dxfId="2292" priority="2325" operator="between">
      <formula>35</formula>
      <formula>50</formula>
    </cfRule>
    <cfRule type="cellIs" dxfId="2291" priority="2324" operator="greaterThan">
      <formula>50</formula>
    </cfRule>
  </conditionalFormatting>
  <conditionalFormatting sqref="B1249">
    <cfRule type="cellIs" dxfId="2290" priority="2329" operator="lessThan">
      <formula>250</formula>
    </cfRule>
    <cfRule type="cellIs" dxfId="2289" priority="2328" operator="between">
      <formula>250</formula>
      <formula>350</formula>
    </cfRule>
    <cfRule type="cellIs" dxfId="2288" priority="2327" operator="greaterThan">
      <formula>350</formula>
    </cfRule>
  </conditionalFormatting>
  <conditionalFormatting sqref="B1251">
    <cfRule type="cellIs" dxfId="2287" priority="2323" operator="greaterThan">
      <formula>1.5</formula>
    </cfRule>
    <cfRule type="cellIs" dxfId="2286" priority="2322" operator="between">
      <formula>1.3</formula>
      <formula>1.5</formula>
    </cfRule>
    <cfRule type="cellIs" dxfId="2285" priority="2321" operator="between">
      <formula>1</formula>
      <formula>1.3</formula>
    </cfRule>
    <cfRule type="cellIs" dxfId="2284" priority="2320" operator="between">
      <formula>0.8</formula>
      <formula>0.99999</formula>
    </cfRule>
    <cfRule type="cellIs" dxfId="2283" priority="2319" operator="lessThan">
      <formula>0.8</formula>
    </cfRule>
  </conditionalFormatting>
  <conditionalFormatting sqref="B1254">
    <cfRule type="cellIs" dxfId="2282" priority="2315" operator="lessThan">
      <formula>35</formula>
    </cfRule>
    <cfRule type="cellIs" dxfId="2281" priority="2314" operator="between">
      <formula>35</formula>
      <formula>50</formula>
    </cfRule>
    <cfRule type="cellIs" dxfId="2280" priority="2313" operator="greaterThan">
      <formula>50</formula>
    </cfRule>
  </conditionalFormatting>
  <conditionalFormatting sqref="B1256">
    <cfRule type="cellIs" dxfId="2279" priority="2318" operator="lessThan">
      <formula>250</formula>
    </cfRule>
    <cfRule type="cellIs" dxfId="2278" priority="2317" operator="between">
      <formula>250</formula>
      <formula>350</formula>
    </cfRule>
    <cfRule type="cellIs" dxfId="2277" priority="2316" operator="greaterThan">
      <formula>350</formula>
    </cfRule>
  </conditionalFormatting>
  <conditionalFormatting sqref="B1258">
    <cfRule type="cellIs" dxfId="2276" priority="2312" operator="greaterThan">
      <formula>1.5</formula>
    </cfRule>
    <cfRule type="cellIs" dxfId="2275" priority="2311" operator="between">
      <formula>1.3</formula>
      <formula>1.5</formula>
    </cfRule>
    <cfRule type="cellIs" dxfId="2274" priority="2310" operator="between">
      <formula>1</formula>
      <formula>1.3</formula>
    </cfRule>
    <cfRule type="cellIs" dxfId="2273" priority="2309" operator="between">
      <formula>0.8</formula>
      <formula>0.99999</formula>
    </cfRule>
    <cfRule type="cellIs" dxfId="2272" priority="2308" operator="lessThan">
      <formula>0.8</formula>
    </cfRule>
  </conditionalFormatting>
  <conditionalFormatting sqref="B1261">
    <cfRule type="cellIs" dxfId="2271" priority="2304" operator="lessThan">
      <formula>35</formula>
    </cfRule>
    <cfRule type="cellIs" dxfId="2270" priority="2303" operator="between">
      <formula>35</formula>
      <formula>50</formula>
    </cfRule>
    <cfRule type="cellIs" dxfId="2269" priority="2302" operator="greaterThan">
      <formula>50</formula>
    </cfRule>
  </conditionalFormatting>
  <conditionalFormatting sqref="B1263">
    <cfRule type="cellIs" dxfId="2268" priority="2307" operator="lessThan">
      <formula>250</formula>
    </cfRule>
    <cfRule type="cellIs" dxfId="2267" priority="2306" operator="between">
      <formula>250</formula>
      <formula>350</formula>
    </cfRule>
    <cfRule type="cellIs" dxfId="2266" priority="2305" operator="greaterThan">
      <formula>350</formula>
    </cfRule>
  </conditionalFormatting>
  <conditionalFormatting sqref="B1265">
    <cfRule type="cellIs" dxfId="2265" priority="2301" operator="greaterThan">
      <formula>1.5</formula>
    </cfRule>
    <cfRule type="cellIs" dxfId="2264" priority="2300" operator="between">
      <formula>1.3</formula>
      <formula>1.5</formula>
    </cfRule>
    <cfRule type="cellIs" dxfId="2263" priority="2299" operator="between">
      <formula>1</formula>
      <formula>1.3</formula>
    </cfRule>
    <cfRule type="cellIs" dxfId="2262" priority="2298" operator="between">
      <formula>0.8</formula>
      <formula>0.99999</formula>
    </cfRule>
    <cfRule type="cellIs" dxfId="2261" priority="2297" operator="lessThan">
      <formula>0.8</formula>
    </cfRule>
  </conditionalFormatting>
  <conditionalFormatting sqref="B1268">
    <cfRule type="cellIs" dxfId="2260" priority="2293" operator="lessThan">
      <formula>35</formula>
    </cfRule>
    <cfRule type="cellIs" dxfId="2259" priority="2292" operator="between">
      <formula>35</formula>
      <formula>50</formula>
    </cfRule>
    <cfRule type="cellIs" dxfId="2258" priority="2291" operator="greaterThan">
      <formula>50</formula>
    </cfRule>
  </conditionalFormatting>
  <conditionalFormatting sqref="B1270">
    <cfRule type="cellIs" dxfId="2257" priority="2296" operator="lessThan">
      <formula>250</formula>
    </cfRule>
    <cfRule type="cellIs" dxfId="2256" priority="2295" operator="between">
      <formula>250</formula>
      <formula>350</formula>
    </cfRule>
    <cfRule type="cellIs" dxfId="2255" priority="2294" operator="greaterThan">
      <formula>350</formula>
    </cfRule>
  </conditionalFormatting>
  <conditionalFormatting sqref="B1272">
    <cfRule type="cellIs" dxfId="2254" priority="2290" operator="greaterThan">
      <formula>1.5</formula>
    </cfRule>
    <cfRule type="cellIs" dxfId="2253" priority="2289" operator="between">
      <formula>1.3</formula>
      <formula>1.5</formula>
    </cfRule>
    <cfRule type="cellIs" dxfId="2252" priority="2288" operator="between">
      <formula>1</formula>
      <formula>1.3</formula>
    </cfRule>
    <cfRule type="cellIs" dxfId="2251" priority="2287" operator="between">
      <formula>0.8</formula>
      <formula>0.99999</formula>
    </cfRule>
    <cfRule type="cellIs" dxfId="2250" priority="2286" operator="lessThan">
      <formula>0.8</formula>
    </cfRule>
  </conditionalFormatting>
  <conditionalFormatting sqref="B1275">
    <cfRule type="cellIs" dxfId="2249" priority="2282" operator="lessThan">
      <formula>35</formula>
    </cfRule>
    <cfRule type="cellIs" dxfId="2248" priority="2281" operator="between">
      <formula>35</formula>
      <formula>50</formula>
    </cfRule>
    <cfRule type="cellIs" dxfId="2247" priority="2280" operator="greaterThan">
      <formula>50</formula>
    </cfRule>
  </conditionalFormatting>
  <conditionalFormatting sqref="B1277">
    <cfRule type="cellIs" dxfId="2246" priority="2284" operator="between">
      <formula>250</formula>
      <formula>350</formula>
    </cfRule>
    <cfRule type="cellIs" dxfId="2245" priority="2283" operator="greaterThan">
      <formula>350</formula>
    </cfRule>
    <cfRule type="cellIs" dxfId="2244" priority="2285" operator="lessThan">
      <formula>250</formula>
    </cfRule>
  </conditionalFormatting>
  <conditionalFormatting sqref="B1279">
    <cfRule type="cellIs" dxfId="2243" priority="2279" operator="greaterThan">
      <formula>1.5</formula>
    </cfRule>
    <cfRule type="cellIs" dxfId="2242" priority="2275" operator="lessThan">
      <formula>0.8</formula>
    </cfRule>
    <cfRule type="cellIs" dxfId="2241" priority="2278" operator="between">
      <formula>1.3</formula>
      <formula>1.5</formula>
    </cfRule>
    <cfRule type="cellIs" dxfId="2240" priority="2277" operator="between">
      <formula>1</formula>
      <formula>1.3</formula>
    </cfRule>
    <cfRule type="cellIs" dxfId="2239" priority="2276" operator="between">
      <formula>0.8</formula>
      <formula>0.99999</formula>
    </cfRule>
  </conditionalFormatting>
  <conditionalFormatting sqref="B1282">
    <cfRule type="cellIs" dxfId="2238" priority="2271" operator="lessThan">
      <formula>35</formula>
    </cfRule>
    <cfRule type="cellIs" dxfId="2237" priority="2269" operator="greaterThan">
      <formula>50</formula>
    </cfRule>
    <cfRule type="cellIs" dxfId="2236" priority="2270" operator="between">
      <formula>35</formula>
      <formula>50</formula>
    </cfRule>
  </conditionalFormatting>
  <conditionalFormatting sqref="B1284">
    <cfRule type="cellIs" dxfId="2235" priority="2274" operator="lessThan">
      <formula>250</formula>
    </cfRule>
    <cfRule type="cellIs" dxfId="2234" priority="2273" operator="between">
      <formula>250</formula>
      <formula>350</formula>
    </cfRule>
    <cfRule type="cellIs" dxfId="2233" priority="2272" operator="greaterThan">
      <formula>350</formula>
    </cfRule>
  </conditionalFormatting>
  <conditionalFormatting sqref="B1286">
    <cfRule type="cellIs" dxfId="2232" priority="2264" operator="lessThan">
      <formula>0.8</formula>
    </cfRule>
    <cfRule type="cellIs" dxfId="2231" priority="2268" operator="greaterThan">
      <formula>1.5</formula>
    </cfRule>
    <cfRule type="cellIs" dxfId="2230" priority="2267" operator="between">
      <formula>1.3</formula>
      <formula>1.5</formula>
    </cfRule>
    <cfRule type="cellIs" dxfId="2229" priority="2266" operator="between">
      <formula>1</formula>
      <formula>1.3</formula>
    </cfRule>
    <cfRule type="cellIs" dxfId="2228" priority="2265" operator="between">
      <formula>0.8</formula>
      <formula>0.99999</formula>
    </cfRule>
  </conditionalFormatting>
  <conditionalFormatting sqref="B1289">
    <cfRule type="cellIs" dxfId="2227" priority="2258" operator="greaterThan">
      <formula>50</formula>
    </cfRule>
    <cfRule type="cellIs" dxfId="2226" priority="2260" operator="lessThan">
      <formula>35</formula>
    </cfRule>
    <cfRule type="cellIs" dxfId="2225" priority="2259" operator="between">
      <formula>35</formula>
      <formula>50</formula>
    </cfRule>
  </conditionalFormatting>
  <conditionalFormatting sqref="B1291">
    <cfRule type="cellIs" dxfId="2224" priority="2263" operator="lessThan">
      <formula>250</formula>
    </cfRule>
    <cfRule type="cellIs" dxfId="2223" priority="2261" operator="greaterThan">
      <formula>350</formula>
    </cfRule>
    <cfRule type="cellIs" dxfId="2222" priority="2262" operator="between">
      <formula>250</formula>
      <formula>350</formula>
    </cfRule>
  </conditionalFormatting>
  <conditionalFormatting sqref="B1293">
    <cfRule type="cellIs" dxfId="2221" priority="2253" operator="lessThan">
      <formula>0.8</formula>
    </cfRule>
    <cfRule type="cellIs" dxfId="2220" priority="2256" operator="between">
      <formula>1.3</formula>
      <formula>1.5</formula>
    </cfRule>
    <cfRule type="cellIs" dxfId="2219" priority="2255" operator="between">
      <formula>1</formula>
      <formula>1.3</formula>
    </cfRule>
    <cfRule type="cellIs" dxfId="2218" priority="2254" operator="between">
      <formula>0.8</formula>
      <formula>0.99999</formula>
    </cfRule>
    <cfRule type="cellIs" dxfId="2217" priority="2257" operator="greaterThan">
      <formula>1.5</formula>
    </cfRule>
  </conditionalFormatting>
  <conditionalFormatting sqref="B1296">
    <cfRule type="cellIs" dxfId="2216" priority="2249" operator="lessThan">
      <formula>35</formula>
    </cfRule>
    <cfRule type="cellIs" dxfId="2215" priority="2248" operator="between">
      <formula>35</formula>
      <formula>50</formula>
    </cfRule>
    <cfRule type="cellIs" dxfId="2214" priority="2247" operator="greaterThan">
      <formula>50</formula>
    </cfRule>
  </conditionalFormatting>
  <conditionalFormatting sqref="B1298">
    <cfRule type="cellIs" dxfId="2213" priority="2251" operator="between">
      <formula>250</formula>
      <formula>350</formula>
    </cfRule>
    <cfRule type="cellIs" dxfId="2212" priority="2252" operator="lessThan">
      <formula>250</formula>
    </cfRule>
    <cfRule type="cellIs" dxfId="2211" priority="2250" operator="greaterThan">
      <formula>350</formula>
    </cfRule>
  </conditionalFormatting>
  <conditionalFormatting sqref="B1300">
    <cfRule type="cellIs" dxfId="2210" priority="2244" operator="between">
      <formula>1</formula>
      <formula>1.3</formula>
    </cfRule>
    <cfRule type="cellIs" dxfId="2209" priority="2243" operator="between">
      <formula>0.8</formula>
      <formula>0.99999</formula>
    </cfRule>
    <cfRule type="cellIs" dxfId="2208" priority="2242" operator="lessThan">
      <formula>0.8</formula>
    </cfRule>
    <cfRule type="cellIs" dxfId="2207" priority="2246" operator="greaterThan">
      <formula>1.5</formula>
    </cfRule>
    <cfRule type="cellIs" dxfId="2206" priority="2245" operator="between">
      <formula>1.3</formula>
      <formula>1.5</formula>
    </cfRule>
  </conditionalFormatting>
  <conditionalFormatting sqref="B1303">
    <cfRule type="cellIs" dxfId="2205" priority="2237" operator="between">
      <formula>35</formula>
      <formula>50</formula>
    </cfRule>
    <cfRule type="cellIs" dxfId="2204" priority="2238" operator="lessThan">
      <formula>35</formula>
    </cfRule>
    <cfRule type="cellIs" dxfId="2203" priority="2236" operator="greaterThan">
      <formula>50</formula>
    </cfRule>
  </conditionalFormatting>
  <conditionalFormatting sqref="B1305">
    <cfRule type="cellIs" dxfId="2202" priority="2239" operator="greaterThan">
      <formula>350</formula>
    </cfRule>
    <cfRule type="cellIs" dxfId="2201" priority="2241" operator="lessThan">
      <formula>250</formula>
    </cfRule>
    <cfRule type="cellIs" dxfId="2200" priority="2240" operator="between">
      <formula>250</formula>
      <formula>350</formula>
    </cfRule>
  </conditionalFormatting>
  <conditionalFormatting sqref="B1307">
    <cfRule type="cellIs" dxfId="2199" priority="2234" operator="between">
      <formula>1.3</formula>
      <formula>1.5</formula>
    </cfRule>
    <cfRule type="cellIs" dxfId="2198" priority="2233" operator="between">
      <formula>1</formula>
      <formula>1.3</formula>
    </cfRule>
    <cfRule type="cellIs" dxfId="2197" priority="2232" operator="between">
      <formula>0.8</formula>
      <formula>0.99999</formula>
    </cfRule>
    <cfRule type="cellIs" dxfId="2196" priority="2235" operator="greaterThan">
      <formula>1.5</formula>
    </cfRule>
    <cfRule type="cellIs" dxfId="2195" priority="2231" operator="lessThan">
      <formula>0.8</formula>
    </cfRule>
  </conditionalFormatting>
  <conditionalFormatting sqref="B1310">
    <cfRule type="cellIs" dxfId="2194" priority="2225" operator="greaterThan">
      <formula>50</formula>
    </cfRule>
    <cfRule type="cellIs" dxfId="2193" priority="2226" operator="between">
      <formula>35</formula>
      <formula>50</formula>
    </cfRule>
    <cfRule type="cellIs" dxfId="2192" priority="2227" operator="lessThan">
      <formula>35</formula>
    </cfRule>
  </conditionalFormatting>
  <conditionalFormatting sqref="B1312">
    <cfRule type="cellIs" dxfId="2191" priority="2230" operator="lessThan">
      <formula>250</formula>
    </cfRule>
    <cfRule type="cellIs" dxfId="2190" priority="2229" operator="between">
      <formula>250</formula>
      <formula>350</formula>
    </cfRule>
    <cfRule type="cellIs" dxfId="2189" priority="2228" operator="greaterThan">
      <formula>350</formula>
    </cfRule>
  </conditionalFormatting>
  <conditionalFormatting sqref="B1314">
    <cfRule type="cellIs" dxfId="2188" priority="2220" operator="lessThan">
      <formula>0.8</formula>
    </cfRule>
    <cfRule type="cellIs" dxfId="2187" priority="2223" operator="between">
      <formula>1.3</formula>
      <formula>1.5</formula>
    </cfRule>
    <cfRule type="cellIs" dxfId="2186" priority="2222" operator="between">
      <formula>1</formula>
      <formula>1.3</formula>
    </cfRule>
    <cfRule type="cellIs" dxfId="2185" priority="2221" operator="between">
      <formula>0.8</formula>
      <formula>0.99999</formula>
    </cfRule>
    <cfRule type="cellIs" dxfId="2184" priority="2224" operator="greaterThan">
      <formula>1.5</formula>
    </cfRule>
  </conditionalFormatting>
  <conditionalFormatting sqref="B1317">
    <cfRule type="cellIs" dxfId="2183" priority="2215" operator="between">
      <formula>35</formula>
      <formula>50</formula>
    </cfRule>
    <cfRule type="cellIs" dxfId="2182" priority="2214" operator="greaterThan">
      <formula>50</formula>
    </cfRule>
    <cfRule type="cellIs" dxfId="2181" priority="2216" operator="lessThan">
      <formula>35</formula>
    </cfRule>
  </conditionalFormatting>
  <conditionalFormatting sqref="B1319">
    <cfRule type="cellIs" dxfId="2180" priority="2219" operator="lessThan">
      <formula>250</formula>
    </cfRule>
    <cfRule type="cellIs" dxfId="2179" priority="2218" operator="between">
      <formula>250</formula>
      <formula>350</formula>
    </cfRule>
    <cfRule type="cellIs" dxfId="2178" priority="2217" operator="greaterThan">
      <formula>350</formula>
    </cfRule>
  </conditionalFormatting>
  <conditionalFormatting sqref="B1321">
    <cfRule type="cellIs" dxfId="2177" priority="2210" operator="between">
      <formula>0.8</formula>
      <formula>0.99999</formula>
    </cfRule>
    <cfRule type="cellIs" dxfId="2176" priority="2209" operator="lessThan">
      <formula>0.8</formula>
    </cfRule>
    <cfRule type="cellIs" dxfId="2175" priority="2211" operator="between">
      <formula>1</formula>
      <formula>1.3</formula>
    </cfRule>
    <cfRule type="cellIs" dxfId="2174" priority="2212" operator="between">
      <formula>1.3</formula>
      <formula>1.5</formula>
    </cfRule>
    <cfRule type="cellIs" dxfId="2173" priority="2213" operator="greaterThan">
      <formula>1.5</formula>
    </cfRule>
  </conditionalFormatting>
  <conditionalFormatting sqref="B1324">
    <cfRule type="cellIs" dxfId="2172" priority="2205" operator="lessThan">
      <formula>35</formula>
    </cfRule>
    <cfRule type="cellIs" dxfId="2171" priority="2203" operator="greaterThan">
      <formula>50</formula>
    </cfRule>
    <cfRule type="cellIs" dxfId="2170" priority="2204" operator="between">
      <formula>35</formula>
      <formula>50</formula>
    </cfRule>
  </conditionalFormatting>
  <conditionalFormatting sqref="B1326">
    <cfRule type="cellIs" dxfId="2169" priority="2206" operator="greaterThan">
      <formula>350</formula>
    </cfRule>
    <cfRule type="cellIs" dxfId="2168" priority="2207" operator="between">
      <formula>250</formula>
      <formula>350</formula>
    </cfRule>
    <cfRule type="cellIs" dxfId="2167" priority="2208" operator="lessThan">
      <formula>250</formula>
    </cfRule>
  </conditionalFormatting>
  <conditionalFormatting sqref="B1328">
    <cfRule type="cellIs" dxfId="2166" priority="2049" operator="between">
      <formula>0.8</formula>
      <formula>0.99999</formula>
    </cfRule>
    <cfRule type="cellIs" dxfId="2165" priority="2052" operator="greaterThan">
      <formula>1.5</formula>
    </cfRule>
    <cfRule type="cellIs" dxfId="2164" priority="2048" operator="lessThan">
      <formula>0.8</formula>
    </cfRule>
    <cfRule type="cellIs" dxfId="2163" priority="2050" operator="between">
      <formula>1</formula>
      <formula>1.3</formula>
    </cfRule>
    <cfRule type="cellIs" dxfId="2162" priority="2051" operator="between">
      <formula>1.3</formula>
      <formula>1.5</formula>
    </cfRule>
  </conditionalFormatting>
  <conditionalFormatting sqref="B1331">
    <cfRule type="cellIs" dxfId="2161" priority="2197" operator="greaterThan">
      <formula>50</formula>
    </cfRule>
    <cfRule type="cellIs" dxfId="2160" priority="2199" operator="lessThan">
      <formula>35</formula>
    </cfRule>
    <cfRule type="cellIs" dxfId="2159" priority="2198" operator="between">
      <formula>35</formula>
      <formula>50</formula>
    </cfRule>
  </conditionalFormatting>
  <conditionalFormatting sqref="B1333">
    <cfRule type="cellIs" dxfId="2158" priority="2201" operator="between">
      <formula>250</formula>
      <formula>350</formula>
    </cfRule>
    <cfRule type="cellIs" dxfId="2157" priority="2200" operator="greaterThan">
      <formula>350</formula>
    </cfRule>
    <cfRule type="cellIs" dxfId="2156" priority="2202" operator="lessThan">
      <formula>250</formula>
    </cfRule>
  </conditionalFormatting>
  <conditionalFormatting sqref="B1335">
    <cfRule type="cellIs" dxfId="2155" priority="2045" operator="between">
      <formula>1</formula>
      <formula>1.3</formula>
    </cfRule>
    <cfRule type="cellIs" dxfId="2154" priority="2047" operator="greaterThan">
      <formula>1.5</formula>
    </cfRule>
    <cfRule type="cellIs" dxfId="2153" priority="2046" operator="between">
      <formula>1.3</formula>
      <formula>1.5</formula>
    </cfRule>
    <cfRule type="cellIs" dxfId="2152" priority="2043" operator="lessThan">
      <formula>0.8</formula>
    </cfRule>
    <cfRule type="cellIs" dxfId="2151" priority="2044" operator="between">
      <formula>0.8</formula>
      <formula>0.99999</formula>
    </cfRule>
  </conditionalFormatting>
  <conditionalFormatting sqref="B1338">
    <cfRule type="cellIs" dxfId="2150" priority="2191" operator="greaterThan">
      <formula>50</formula>
    </cfRule>
    <cfRule type="cellIs" dxfId="2149" priority="2192" operator="between">
      <formula>35</formula>
      <formula>50</formula>
    </cfRule>
    <cfRule type="cellIs" dxfId="2148" priority="2193" operator="lessThan">
      <formula>35</formula>
    </cfRule>
  </conditionalFormatting>
  <conditionalFormatting sqref="B1340">
    <cfRule type="cellIs" dxfId="2147" priority="2194" operator="greaterThan">
      <formula>350</formula>
    </cfRule>
    <cfRule type="cellIs" dxfId="2146" priority="2196" operator="lessThan">
      <formula>250</formula>
    </cfRule>
    <cfRule type="cellIs" dxfId="2145" priority="2195" operator="between">
      <formula>250</formula>
      <formula>350</formula>
    </cfRule>
  </conditionalFormatting>
  <conditionalFormatting sqref="B1342">
    <cfRule type="cellIs" dxfId="2144" priority="2040" operator="between">
      <formula>1</formula>
      <formula>1.3</formula>
    </cfRule>
    <cfRule type="cellIs" dxfId="2143" priority="2041" operator="between">
      <formula>1.3</formula>
      <formula>1.5</formula>
    </cfRule>
    <cfRule type="cellIs" dxfId="2142" priority="2042" operator="greaterThan">
      <formula>1.5</formula>
    </cfRule>
    <cfRule type="cellIs" dxfId="2141" priority="2038" operator="lessThan">
      <formula>0.8</formula>
    </cfRule>
    <cfRule type="cellIs" dxfId="2140" priority="2039" operator="between">
      <formula>0.8</formula>
      <formula>0.99999</formula>
    </cfRule>
  </conditionalFormatting>
  <conditionalFormatting sqref="B1345">
    <cfRule type="cellIs" dxfId="2139" priority="2185" operator="greaterThan">
      <formula>50</formula>
    </cfRule>
    <cfRule type="cellIs" dxfId="2138" priority="2186" operator="between">
      <formula>35</formula>
      <formula>50</formula>
    </cfRule>
    <cfRule type="cellIs" dxfId="2137" priority="2187" operator="lessThan">
      <formula>35</formula>
    </cfRule>
  </conditionalFormatting>
  <conditionalFormatting sqref="B1347">
    <cfRule type="cellIs" dxfId="2136" priority="2188" operator="greaterThan">
      <formula>350</formula>
    </cfRule>
    <cfRule type="cellIs" dxfId="2135" priority="2189" operator="between">
      <formula>250</formula>
      <formula>350</formula>
    </cfRule>
    <cfRule type="cellIs" dxfId="2134" priority="2190" operator="lessThan">
      <formula>250</formula>
    </cfRule>
  </conditionalFormatting>
  <conditionalFormatting sqref="B1349">
    <cfRule type="cellIs" dxfId="2133" priority="2037" operator="greaterThan">
      <formula>1.5</formula>
    </cfRule>
    <cfRule type="cellIs" dxfId="2132" priority="2036" operator="between">
      <formula>1.3</formula>
      <formula>1.5</formula>
    </cfRule>
    <cfRule type="cellIs" dxfId="2131" priority="2035" operator="between">
      <formula>1</formula>
      <formula>1.3</formula>
    </cfRule>
    <cfRule type="cellIs" dxfId="2130" priority="2034" operator="between">
      <formula>0.8</formula>
      <formula>0.99999</formula>
    </cfRule>
    <cfRule type="cellIs" dxfId="2129" priority="2033" operator="lessThan">
      <formula>0.8</formula>
    </cfRule>
  </conditionalFormatting>
  <conditionalFormatting sqref="B1352">
    <cfRule type="cellIs" dxfId="2128" priority="2180" operator="between">
      <formula>35</formula>
      <formula>50</formula>
    </cfRule>
    <cfRule type="cellIs" dxfId="2127" priority="2181" operator="lessThan">
      <formula>35</formula>
    </cfRule>
    <cfRule type="cellIs" dxfId="2126" priority="2179" operator="greaterThan">
      <formula>50</formula>
    </cfRule>
  </conditionalFormatting>
  <conditionalFormatting sqref="B1354">
    <cfRule type="cellIs" dxfId="2125" priority="2182" operator="greaterThan">
      <formula>350</formula>
    </cfRule>
    <cfRule type="cellIs" dxfId="2124" priority="2183" operator="between">
      <formula>250</formula>
      <formula>350</formula>
    </cfRule>
    <cfRule type="cellIs" dxfId="2123" priority="2184" operator="lessThan">
      <formula>250</formula>
    </cfRule>
  </conditionalFormatting>
  <conditionalFormatting sqref="B1356">
    <cfRule type="cellIs" dxfId="2122" priority="2031" operator="between">
      <formula>1.3</formula>
      <formula>1.5</formula>
    </cfRule>
    <cfRule type="cellIs" dxfId="2121" priority="2032" operator="greaterThan">
      <formula>1.5</formula>
    </cfRule>
    <cfRule type="cellIs" dxfId="2120" priority="2028" operator="lessThan">
      <formula>0.8</formula>
    </cfRule>
    <cfRule type="cellIs" dxfId="2119" priority="2029" operator="between">
      <formula>0.8</formula>
      <formula>0.99999</formula>
    </cfRule>
    <cfRule type="cellIs" dxfId="2118" priority="2030" operator="between">
      <formula>1</formula>
      <formula>1.3</formula>
    </cfRule>
  </conditionalFormatting>
  <conditionalFormatting sqref="B1359">
    <cfRule type="cellIs" dxfId="2117" priority="2174" operator="between">
      <formula>35</formula>
      <formula>50</formula>
    </cfRule>
    <cfRule type="cellIs" dxfId="2116" priority="2175" operator="lessThan">
      <formula>35</formula>
    </cfRule>
    <cfRule type="cellIs" dxfId="2115" priority="2173" operator="greaterThan">
      <formula>50</formula>
    </cfRule>
  </conditionalFormatting>
  <conditionalFormatting sqref="B1361">
    <cfRule type="cellIs" dxfId="2114" priority="2178" operator="lessThan">
      <formula>250</formula>
    </cfRule>
    <cfRule type="cellIs" dxfId="2113" priority="2176" operator="greaterThan">
      <formula>350</formula>
    </cfRule>
    <cfRule type="cellIs" dxfId="2112" priority="2177" operator="between">
      <formula>250</formula>
      <formula>350</formula>
    </cfRule>
  </conditionalFormatting>
  <conditionalFormatting sqref="B1363">
    <cfRule type="cellIs" dxfId="2111" priority="2026" operator="between">
      <formula>1.3</formula>
      <formula>1.5</formula>
    </cfRule>
    <cfRule type="cellIs" dxfId="2110" priority="2027" operator="greaterThan">
      <formula>1.5</formula>
    </cfRule>
    <cfRule type="cellIs" dxfId="2109" priority="2023" operator="lessThan">
      <formula>0.8</formula>
    </cfRule>
    <cfRule type="cellIs" dxfId="2108" priority="2025" operator="between">
      <formula>1</formula>
      <formula>1.3</formula>
    </cfRule>
    <cfRule type="cellIs" dxfId="2107" priority="2024" operator="between">
      <formula>0.8</formula>
      <formula>0.99999</formula>
    </cfRule>
  </conditionalFormatting>
  <conditionalFormatting sqref="B1366">
    <cfRule type="cellIs" dxfId="2106" priority="2169" operator="lessThan">
      <formula>35</formula>
    </cfRule>
    <cfRule type="cellIs" dxfId="2105" priority="2168" operator="between">
      <formula>35</formula>
      <formula>50</formula>
    </cfRule>
    <cfRule type="cellIs" dxfId="2104" priority="2167" operator="greaterThan">
      <formula>50</formula>
    </cfRule>
  </conditionalFormatting>
  <conditionalFormatting sqref="B1368">
    <cfRule type="cellIs" dxfId="2103" priority="2171" operator="between">
      <formula>250</formula>
      <formula>350</formula>
    </cfRule>
    <cfRule type="cellIs" dxfId="2102" priority="2170" operator="greaterThan">
      <formula>350</formula>
    </cfRule>
    <cfRule type="cellIs" dxfId="2101" priority="2172" operator="lessThan">
      <formula>250</formula>
    </cfRule>
  </conditionalFormatting>
  <conditionalFormatting sqref="B1370">
    <cfRule type="cellIs" dxfId="2100" priority="2165" operator="between">
      <formula>1.3</formula>
      <formula>1.5</formula>
    </cfRule>
    <cfRule type="cellIs" dxfId="2099" priority="2166" operator="greaterThan">
      <formula>1.5</formula>
    </cfRule>
    <cfRule type="cellIs" dxfId="2098" priority="2164" operator="between">
      <formula>1</formula>
      <formula>1.3</formula>
    </cfRule>
    <cfRule type="cellIs" dxfId="2097" priority="2163" operator="between">
      <formula>0.8</formula>
      <formula>0.99999</formula>
    </cfRule>
    <cfRule type="cellIs" dxfId="2096" priority="2162" operator="lessThan">
      <formula>0.8</formula>
    </cfRule>
  </conditionalFormatting>
  <conditionalFormatting sqref="B1373">
    <cfRule type="cellIs" dxfId="2095" priority="2157" operator="between">
      <formula>35</formula>
      <formula>50</formula>
    </cfRule>
    <cfRule type="cellIs" dxfId="2094" priority="2156" operator="greaterThan">
      <formula>50</formula>
    </cfRule>
    <cfRule type="cellIs" dxfId="2093" priority="2158" operator="lessThan">
      <formula>35</formula>
    </cfRule>
  </conditionalFormatting>
  <conditionalFormatting sqref="B1375">
    <cfRule type="cellIs" dxfId="2092" priority="2161" operator="lessThan">
      <formula>250</formula>
    </cfRule>
    <cfRule type="cellIs" dxfId="2091" priority="2160" operator="between">
      <formula>250</formula>
      <formula>350</formula>
    </cfRule>
    <cfRule type="cellIs" dxfId="2090" priority="2159" operator="greaterThan">
      <formula>350</formula>
    </cfRule>
  </conditionalFormatting>
  <conditionalFormatting sqref="B1377">
    <cfRule type="cellIs" dxfId="2089" priority="2008" operator="lessThan">
      <formula>0.8</formula>
    </cfRule>
    <cfRule type="cellIs" dxfId="2088" priority="2010" operator="between">
      <formula>1</formula>
      <formula>1.3</formula>
    </cfRule>
    <cfRule type="cellIs" dxfId="2087" priority="2011" operator="between">
      <formula>1.3</formula>
      <formula>1.5</formula>
    </cfRule>
    <cfRule type="cellIs" dxfId="2086" priority="2012" operator="greaterThan">
      <formula>1.5</formula>
    </cfRule>
    <cfRule type="cellIs" dxfId="2085" priority="2009" operator="between">
      <formula>0.8</formula>
      <formula>0.99999</formula>
    </cfRule>
  </conditionalFormatting>
  <conditionalFormatting sqref="B1380">
    <cfRule type="cellIs" dxfId="2084" priority="2151" operator="between">
      <formula>35</formula>
      <formula>50</formula>
    </cfRule>
    <cfRule type="cellIs" dxfId="2083" priority="2152" operator="lessThan">
      <formula>35</formula>
    </cfRule>
    <cfRule type="cellIs" dxfId="2082" priority="2150" operator="greaterThan">
      <formula>50</formula>
    </cfRule>
  </conditionalFormatting>
  <conditionalFormatting sqref="B1382">
    <cfRule type="cellIs" dxfId="2081" priority="2154" operator="between">
      <formula>250</formula>
      <formula>350</formula>
    </cfRule>
    <cfRule type="cellIs" dxfId="2080" priority="2153" operator="greaterThan">
      <formula>350</formula>
    </cfRule>
    <cfRule type="cellIs" dxfId="2079" priority="2155" operator="lessThan">
      <formula>250</formula>
    </cfRule>
  </conditionalFormatting>
  <conditionalFormatting sqref="B1384">
    <cfRule type="cellIs" dxfId="2078" priority="2007" operator="greaterThan">
      <formula>1.5</formula>
    </cfRule>
    <cfRule type="cellIs" dxfId="2077" priority="2003" operator="lessThan">
      <formula>0.8</formula>
    </cfRule>
    <cfRule type="cellIs" dxfId="2076" priority="2006" operator="between">
      <formula>1.3</formula>
      <formula>1.5</formula>
    </cfRule>
    <cfRule type="cellIs" dxfId="2075" priority="2005" operator="between">
      <formula>1</formula>
      <formula>1.3</formula>
    </cfRule>
    <cfRule type="cellIs" dxfId="2074" priority="2004" operator="between">
      <formula>0.8</formula>
      <formula>0.99999</formula>
    </cfRule>
  </conditionalFormatting>
  <conditionalFormatting sqref="B1387">
    <cfRule type="cellIs" dxfId="2073" priority="2144" operator="greaterThan">
      <formula>50</formula>
    </cfRule>
    <cfRule type="cellIs" dxfId="2072" priority="2146" operator="lessThan">
      <formula>35</formula>
    </cfRule>
    <cfRule type="cellIs" dxfId="2071" priority="2145" operator="between">
      <formula>35</formula>
      <formula>50</formula>
    </cfRule>
  </conditionalFormatting>
  <conditionalFormatting sqref="B1389">
    <cfRule type="cellIs" dxfId="2070" priority="2149" operator="lessThan">
      <formula>250</formula>
    </cfRule>
    <cfRule type="cellIs" dxfId="2069" priority="2147" operator="greaterThan">
      <formula>350</formula>
    </cfRule>
    <cfRule type="cellIs" dxfId="2068" priority="2148" operator="between">
      <formula>250</formula>
      <formula>350</formula>
    </cfRule>
  </conditionalFormatting>
  <conditionalFormatting sqref="B1391">
    <cfRule type="cellIs" dxfId="2067" priority="1998" operator="lessThan">
      <formula>0.8</formula>
    </cfRule>
    <cfRule type="cellIs" dxfId="2066" priority="1999" operator="between">
      <formula>0.8</formula>
      <formula>0.99999</formula>
    </cfRule>
    <cfRule type="cellIs" dxfId="2065" priority="2002" operator="greaterThan">
      <formula>1.5</formula>
    </cfRule>
    <cfRule type="cellIs" dxfId="2064" priority="2000" operator="between">
      <formula>1</formula>
      <formula>1.3</formula>
    </cfRule>
    <cfRule type="cellIs" dxfId="2063" priority="2001" operator="between">
      <formula>1.3</formula>
      <formula>1.5</formula>
    </cfRule>
  </conditionalFormatting>
  <conditionalFormatting sqref="B1394">
    <cfRule type="cellIs" dxfId="2062" priority="2138" operator="greaterThan">
      <formula>50</formula>
    </cfRule>
    <cfRule type="cellIs" dxfId="2061" priority="2140" operator="lessThan">
      <formula>35</formula>
    </cfRule>
    <cfRule type="cellIs" dxfId="2060" priority="2139" operator="between">
      <formula>35</formula>
      <formula>50</formula>
    </cfRule>
  </conditionalFormatting>
  <conditionalFormatting sqref="B1396">
    <cfRule type="cellIs" dxfId="2059" priority="2143" operator="lessThan">
      <formula>250</formula>
    </cfRule>
    <cfRule type="cellIs" dxfId="2058" priority="2142" operator="between">
      <formula>250</formula>
      <formula>350</formula>
    </cfRule>
    <cfRule type="cellIs" dxfId="2057" priority="2141" operator="greaterThan">
      <formula>350</formula>
    </cfRule>
  </conditionalFormatting>
  <conditionalFormatting sqref="B1398">
    <cfRule type="cellIs" dxfId="2056" priority="2137" operator="greaterThan">
      <formula>1.5</formula>
    </cfRule>
    <cfRule type="cellIs" dxfId="2055" priority="2134" operator="between">
      <formula>0.8</formula>
      <formula>0.99999</formula>
    </cfRule>
    <cfRule type="cellIs" dxfId="2054" priority="2136" operator="between">
      <formula>1.3</formula>
      <formula>1.5</formula>
    </cfRule>
    <cfRule type="cellIs" dxfId="2053" priority="2133" operator="lessThan">
      <formula>0.8</formula>
    </cfRule>
    <cfRule type="cellIs" dxfId="2052" priority="2135" operator="between">
      <formula>1</formula>
      <formula>1.3</formula>
    </cfRule>
  </conditionalFormatting>
  <conditionalFormatting sqref="B1401">
    <cfRule type="cellIs" dxfId="2051" priority="2127" operator="greaterThan">
      <formula>50</formula>
    </cfRule>
    <cfRule type="cellIs" dxfId="2050" priority="2129" operator="lessThan">
      <formula>35</formula>
    </cfRule>
    <cfRule type="cellIs" dxfId="2049" priority="2128" operator="between">
      <formula>35</formula>
      <formula>50</formula>
    </cfRule>
  </conditionalFormatting>
  <conditionalFormatting sqref="B1403">
    <cfRule type="cellIs" dxfId="2048" priority="2130" operator="greaterThan">
      <formula>350</formula>
    </cfRule>
    <cfRule type="cellIs" dxfId="2047" priority="2131" operator="between">
      <formula>250</formula>
      <formula>350</formula>
    </cfRule>
    <cfRule type="cellIs" dxfId="2046" priority="2132" operator="lessThan">
      <formula>250</formula>
    </cfRule>
  </conditionalFormatting>
  <conditionalFormatting sqref="B1405">
    <cfRule type="cellIs" dxfId="2045" priority="2123" operator="between">
      <formula>0.8</formula>
      <formula>0.99999</formula>
    </cfRule>
    <cfRule type="cellIs" dxfId="2044" priority="2126" operator="greaterThan">
      <formula>1.5</formula>
    </cfRule>
    <cfRule type="cellIs" dxfId="2043" priority="2125" operator="between">
      <formula>1.3</formula>
      <formula>1.5</formula>
    </cfRule>
    <cfRule type="cellIs" dxfId="2042" priority="2122" operator="lessThan">
      <formula>0.8</formula>
    </cfRule>
    <cfRule type="cellIs" dxfId="2041" priority="2124" operator="between">
      <formula>1</formula>
      <formula>1.3</formula>
    </cfRule>
  </conditionalFormatting>
  <conditionalFormatting sqref="B1408">
    <cfRule type="cellIs" dxfId="2040" priority="2118" operator="lessThan">
      <formula>35</formula>
    </cfRule>
    <cfRule type="cellIs" dxfId="2039" priority="2116" operator="greaterThan">
      <formula>50</formula>
    </cfRule>
    <cfRule type="cellIs" dxfId="2038" priority="2117" operator="between">
      <formula>35</formula>
      <formula>50</formula>
    </cfRule>
  </conditionalFormatting>
  <conditionalFormatting sqref="B1410">
    <cfRule type="cellIs" dxfId="2037" priority="2119" operator="greaterThan">
      <formula>350</formula>
    </cfRule>
    <cfRule type="cellIs" dxfId="2036" priority="2120" operator="between">
      <formula>250</formula>
      <formula>350</formula>
    </cfRule>
    <cfRule type="cellIs" dxfId="2035" priority="2121" operator="lessThan">
      <formula>250</formula>
    </cfRule>
  </conditionalFormatting>
  <conditionalFormatting sqref="B1412">
    <cfRule type="cellIs" dxfId="2034" priority="2022" operator="greaterThan">
      <formula>1.5</formula>
    </cfRule>
    <cfRule type="cellIs" dxfId="2033" priority="2018" operator="lessThan">
      <formula>0.8</formula>
    </cfRule>
    <cfRule type="cellIs" dxfId="2032" priority="2021" operator="between">
      <formula>1.3</formula>
      <formula>1.5</formula>
    </cfRule>
    <cfRule type="cellIs" dxfId="2031" priority="2020" operator="between">
      <formula>1</formula>
      <formula>1.3</formula>
    </cfRule>
    <cfRule type="cellIs" dxfId="2030" priority="2019" operator="between">
      <formula>0.8</formula>
      <formula>0.99999</formula>
    </cfRule>
  </conditionalFormatting>
  <conditionalFormatting sqref="B1415">
    <cfRule type="cellIs" dxfId="2029" priority="2111" operator="between">
      <formula>35</formula>
      <formula>50</formula>
    </cfRule>
    <cfRule type="cellIs" dxfId="2028" priority="2112" operator="lessThan">
      <formula>35</formula>
    </cfRule>
    <cfRule type="cellIs" dxfId="2027" priority="2110" operator="greaterThan">
      <formula>50</formula>
    </cfRule>
  </conditionalFormatting>
  <conditionalFormatting sqref="B1417">
    <cfRule type="cellIs" dxfId="2026" priority="2113" operator="greaterThan">
      <formula>350</formula>
    </cfRule>
    <cfRule type="cellIs" dxfId="2025" priority="2114" operator="between">
      <formula>250</formula>
      <formula>350</formula>
    </cfRule>
    <cfRule type="cellIs" dxfId="2024" priority="2115" operator="lessThan">
      <formula>250</formula>
    </cfRule>
  </conditionalFormatting>
  <conditionalFormatting sqref="B1419">
    <cfRule type="cellIs" dxfId="2023" priority="2014" operator="between">
      <formula>0.8</formula>
      <formula>0.99999</formula>
    </cfRule>
    <cfRule type="cellIs" dxfId="2022" priority="2013" operator="lessThan">
      <formula>0.8</formula>
    </cfRule>
    <cfRule type="cellIs" dxfId="2021" priority="2016" operator="between">
      <formula>1.3</formula>
      <formula>1.5</formula>
    </cfRule>
    <cfRule type="cellIs" dxfId="2020" priority="2017" operator="greaterThan">
      <formula>1.5</formula>
    </cfRule>
    <cfRule type="cellIs" dxfId="2019" priority="2015" operator="between">
      <formula>1</formula>
      <formula>1.3</formula>
    </cfRule>
  </conditionalFormatting>
  <conditionalFormatting sqref="B1422">
    <cfRule type="cellIs" dxfId="2018" priority="2104" operator="greaterThan">
      <formula>50</formula>
    </cfRule>
    <cfRule type="cellIs" dxfId="2017" priority="2105" operator="between">
      <formula>35</formula>
      <formula>50</formula>
    </cfRule>
    <cfRule type="cellIs" dxfId="2016" priority="2106" operator="lessThan">
      <formula>35</formula>
    </cfRule>
  </conditionalFormatting>
  <conditionalFormatting sqref="B1424">
    <cfRule type="cellIs" dxfId="2015" priority="2108" operator="between">
      <formula>250</formula>
      <formula>350</formula>
    </cfRule>
    <cfRule type="cellIs" dxfId="2014" priority="2109" operator="lessThan">
      <formula>250</formula>
    </cfRule>
    <cfRule type="cellIs" dxfId="2013" priority="2107" operator="greaterThan">
      <formula>350</formula>
    </cfRule>
  </conditionalFormatting>
  <conditionalFormatting sqref="B1426">
    <cfRule type="cellIs" dxfId="2012" priority="1993" operator="lessThan">
      <formula>0.8</formula>
    </cfRule>
    <cfRule type="cellIs" dxfId="2011" priority="1997" operator="greaterThan">
      <formula>1.5</formula>
    </cfRule>
    <cfRule type="cellIs" dxfId="2010" priority="1996" operator="between">
      <formula>1.3</formula>
      <formula>1.5</formula>
    </cfRule>
    <cfRule type="cellIs" dxfId="2009" priority="1995" operator="between">
      <formula>1</formula>
      <formula>1.3</formula>
    </cfRule>
    <cfRule type="cellIs" dxfId="2008" priority="1994" operator="between">
      <formula>0.8</formula>
      <formula>0.99999</formula>
    </cfRule>
  </conditionalFormatting>
  <conditionalFormatting sqref="B1429">
    <cfRule type="cellIs" dxfId="2007" priority="2098" operator="greaterThan">
      <formula>50</formula>
    </cfRule>
    <cfRule type="cellIs" dxfId="2006" priority="2099" operator="between">
      <formula>35</formula>
      <formula>50</formula>
    </cfRule>
    <cfRule type="cellIs" dxfId="2005" priority="2100" operator="lessThan">
      <formula>35</formula>
    </cfRule>
  </conditionalFormatting>
  <conditionalFormatting sqref="B1431">
    <cfRule type="cellIs" dxfId="2004" priority="2102" operator="between">
      <formula>250</formula>
      <formula>350</formula>
    </cfRule>
    <cfRule type="cellIs" dxfId="2003" priority="2103" operator="lessThan">
      <formula>250</formula>
    </cfRule>
    <cfRule type="cellIs" dxfId="2002" priority="2101" operator="greaterThan">
      <formula>350</formula>
    </cfRule>
  </conditionalFormatting>
  <conditionalFormatting sqref="B1433">
    <cfRule type="cellIs" dxfId="2001" priority="1990" operator="between">
      <formula>1</formula>
      <formula>1.3</formula>
    </cfRule>
    <cfRule type="cellIs" dxfId="2000" priority="1992" operator="greaterThan">
      <formula>1.5</formula>
    </cfRule>
    <cfRule type="cellIs" dxfId="1999" priority="1991" operator="between">
      <formula>1.3</formula>
      <formula>1.5</formula>
    </cfRule>
    <cfRule type="cellIs" dxfId="1998" priority="1989" operator="between">
      <formula>0.8</formula>
      <formula>0.99999</formula>
    </cfRule>
    <cfRule type="cellIs" dxfId="1997" priority="1988" operator="lessThan">
      <formula>0.8</formula>
    </cfRule>
  </conditionalFormatting>
  <conditionalFormatting sqref="B1436">
    <cfRule type="cellIs" dxfId="1996" priority="2094" operator="lessThan">
      <formula>35</formula>
    </cfRule>
    <cfRule type="cellIs" dxfId="1995" priority="2092" operator="greaterThan">
      <formula>50</formula>
    </cfRule>
    <cfRule type="cellIs" dxfId="1994" priority="2093" operator="between">
      <formula>35</formula>
      <formula>50</formula>
    </cfRule>
  </conditionalFormatting>
  <conditionalFormatting sqref="B1438">
    <cfRule type="cellIs" dxfId="1993" priority="2096" operator="between">
      <formula>250</formula>
      <formula>350</formula>
    </cfRule>
    <cfRule type="cellIs" dxfId="1992" priority="2095" operator="greaterThan">
      <formula>350</formula>
    </cfRule>
    <cfRule type="cellIs" dxfId="1991" priority="2097" operator="lessThan">
      <formula>250</formula>
    </cfRule>
  </conditionalFormatting>
  <conditionalFormatting sqref="B1440">
    <cfRule type="cellIs" dxfId="1990" priority="1977" operator="greaterThan">
      <formula>1.5</formula>
    </cfRule>
    <cfRule type="cellIs" dxfId="1989" priority="1973" operator="lessThan">
      <formula>0.8</formula>
    </cfRule>
    <cfRule type="cellIs" dxfId="1988" priority="1976" operator="between">
      <formula>1.3</formula>
      <formula>1.5</formula>
    </cfRule>
    <cfRule type="cellIs" dxfId="1987" priority="1975" operator="between">
      <formula>1</formula>
      <formula>1.3</formula>
    </cfRule>
    <cfRule type="cellIs" dxfId="1986" priority="1974" operator="between">
      <formula>0.8</formula>
      <formula>0.99999</formula>
    </cfRule>
  </conditionalFormatting>
  <conditionalFormatting sqref="B1443">
    <cfRule type="cellIs" dxfId="1985" priority="2087" operator="between">
      <formula>35</formula>
      <formula>50</formula>
    </cfRule>
    <cfRule type="cellIs" dxfId="1984" priority="2086" operator="greaterThan">
      <formula>50</formula>
    </cfRule>
    <cfRule type="cellIs" dxfId="1983" priority="2088" operator="lessThan">
      <formula>35</formula>
    </cfRule>
  </conditionalFormatting>
  <conditionalFormatting sqref="B1445">
    <cfRule type="cellIs" dxfId="1982" priority="2091" operator="lessThan">
      <formula>250</formula>
    </cfRule>
    <cfRule type="cellIs" dxfId="1981" priority="2089" operator="greaterThan">
      <formula>350</formula>
    </cfRule>
    <cfRule type="cellIs" dxfId="1980" priority="2090" operator="between">
      <formula>250</formula>
      <formula>350</formula>
    </cfRule>
  </conditionalFormatting>
  <conditionalFormatting sqref="B1447">
    <cfRule type="cellIs" dxfId="1979" priority="1971" operator="between">
      <formula>1.3</formula>
      <formula>1.5</formula>
    </cfRule>
    <cfRule type="cellIs" dxfId="1978" priority="1969" operator="between">
      <formula>0.8</formula>
      <formula>0.99999</formula>
    </cfRule>
    <cfRule type="cellIs" dxfId="1977" priority="1970" operator="between">
      <formula>1</formula>
      <formula>1.3</formula>
    </cfRule>
    <cfRule type="cellIs" dxfId="1976" priority="1972" operator="greaterThan">
      <formula>1.5</formula>
    </cfRule>
    <cfRule type="cellIs" dxfId="1975" priority="1968" operator="lessThan">
      <formula>0.8</formula>
    </cfRule>
  </conditionalFormatting>
  <conditionalFormatting sqref="B1450">
    <cfRule type="cellIs" dxfId="1974" priority="2080" operator="greaterThan">
      <formula>50</formula>
    </cfRule>
    <cfRule type="cellIs" dxfId="1973" priority="2082" operator="lessThan">
      <formula>35</formula>
    </cfRule>
    <cfRule type="cellIs" dxfId="1972" priority="2081" operator="between">
      <formula>35</formula>
      <formula>50</formula>
    </cfRule>
  </conditionalFormatting>
  <conditionalFormatting sqref="B1452">
    <cfRule type="cellIs" dxfId="1971" priority="2085" operator="lessThan">
      <formula>250</formula>
    </cfRule>
    <cfRule type="cellIs" dxfId="1970" priority="2083" operator="greaterThan">
      <formula>350</formula>
    </cfRule>
    <cfRule type="cellIs" dxfId="1969" priority="2084" operator="between">
      <formula>250</formula>
      <formula>350</formula>
    </cfRule>
  </conditionalFormatting>
  <conditionalFormatting sqref="B1454">
    <cfRule type="cellIs" dxfId="1968" priority="1965" operator="between">
      <formula>1</formula>
      <formula>1.3</formula>
    </cfRule>
    <cfRule type="cellIs" dxfId="1967" priority="1966" operator="between">
      <formula>1.3</formula>
      <formula>1.5</formula>
    </cfRule>
    <cfRule type="cellIs" dxfId="1966" priority="1967" operator="greaterThan">
      <formula>1.5</formula>
    </cfRule>
    <cfRule type="cellIs" dxfId="1965" priority="1963" operator="lessThan">
      <formula>0.8</formula>
    </cfRule>
    <cfRule type="cellIs" dxfId="1964" priority="1964" operator="between">
      <formula>0.8</formula>
      <formula>0.99999</formula>
    </cfRule>
  </conditionalFormatting>
  <conditionalFormatting sqref="B1457">
    <cfRule type="cellIs" dxfId="1963" priority="2074" operator="greaterThan">
      <formula>50</formula>
    </cfRule>
    <cfRule type="cellIs" dxfId="1962" priority="2076" operator="lessThan">
      <formula>35</formula>
    </cfRule>
    <cfRule type="cellIs" dxfId="1961" priority="2075" operator="between">
      <formula>35</formula>
      <formula>50</formula>
    </cfRule>
  </conditionalFormatting>
  <conditionalFormatting sqref="B1459">
    <cfRule type="cellIs" dxfId="1960" priority="2079" operator="lessThan">
      <formula>250</formula>
    </cfRule>
    <cfRule type="cellIs" dxfId="1959" priority="2077" operator="greaterThan">
      <formula>350</formula>
    </cfRule>
    <cfRule type="cellIs" dxfId="1958" priority="2078" operator="between">
      <formula>250</formula>
      <formula>350</formula>
    </cfRule>
  </conditionalFormatting>
  <conditionalFormatting sqref="B1461">
    <cfRule type="cellIs" dxfId="1957" priority="1955" operator="between">
      <formula>1</formula>
      <formula>1.3</formula>
    </cfRule>
    <cfRule type="cellIs" dxfId="1956" priority="1957" operator="greaterThan">
      <formula>1.5</formula>
    </cfRule>
    <cfRule type="cellIs" dxfId="1955" priority="1953" operator="lessThan">
      <formula>0.8</formula>
    </cfRule>
    <cfRule type="cellIs" dxfId="1954" priority="1954" operator="between">
      <formula>0.8</formula>
      <formula>0.99999</formula>
    </cfRule>
    <cfRule type="cellIs" dxfId="1953" priority="1956" operator="between">
      <formula>1.3</formula>
      <formula>1.5</formula>
    </cfRule>
  </conditionalFormatting>
  <conditionalFormatting sqref="B1464">
    <cfRule type="cellIs" dxfId="1952" priority="2069" operator="between">
      <formula>35</formula>
      <formula>50</formula>
    </cfRule>
    <cfRule type="cellIs" dxfId="1951" priority="2068" operator="greaterThan">
      <formula>50</formula>
    </cfRule>
    <cfRule type="cellIs" dxfId="1950" priority="2070" operator="lessThan">
      <formula>35</formula>
    </cfRule>
  </conditionalFormatting>
  <conditionalFormatting sqref="B1466">
    <cfRule type="cellIs" dxfId="1949" priority="2073" operator="lessThan">
      <formula>250</formula>
    </cfRule>
    <cfRule type="cellIs" dxfId="1948" priority="2072" operator="between">
      <formula>250</formula>
      <formula>350</formula>
    </cfRule>
    <cfRule type="cellIs" dxfId="1947" priority="2071" operator="greaterThan">
      <formula>350</formula>
    </cfRule>
  </conditionalFormatting>
  <conditionalFormatting sqref="B1468">
    <cfRule type="cellIs" dxfId="1946" priority="1952" operator="greaterThan">
      <formula>1.5</formula>
    </cfRule>
    <cfRule type="cellIs" dxfId="1945" priority="1948" operator="lessThan">
      <formula>0.8</formula>
    </cfRule>
    <cfRule type="cellIs" dxfId="1944" priority="1949" operator="between">
      <formula>0.8</formula>
      <formula>0.99999</formula>
    </cfRule>
    <cfRule type="cellIs" dxfId="1943" priority="1950" operator="between">
      <formula>1</formula>
      <formula>1.3</formula>
    </cfRule>
    <cfRule type="cellIs" dxfId="1942" priority="1951" operator="between">
      <formula>1.3</formula>
      <formula>1.5</formula>
    </cfRule>
  </conditionalFormatting>
  <conditionalFormatting sqref="B1471 B1478 B1485 B1492 B1499 B1506 B1513 B1520 B1527 B1534 B1541 B1548 B1555 B1562 B1569 B1576 B1583 B1590 B1597 B1604 B1611 B1618 B1625 B1632 B1639 B1646 B1653 B1660 B1667 B1674 B1681 B1688 B1695 B1702 B1709 B1716 B1723 B1730 B1737 B1744 B1751 B1758 B1765 B1772 B1779 B1786 B1793 B1800 B1807 B1814 B1821 B1828 B1835">
    <cfRule type="cellIs" dxfId="1941" priority="2062" operator="greaterThan">
      <formula>50</formula>
    </cfRule>
    <cfRule type="cellIs" dxfId="1940" priority="2064" operator="lessThan">
      <formula>35</formula>
    </cfRule>
    <cfRule type="cellIs" dxfId="1939" priority="2063" operator="between">
      <formula>35</formula>
      <formula>50</formula>
    </cfRule>
  </conditionalFormatting>
  <conditionalFormatting sqref="B1473 B1480 B1487 B1494 B1501 B1508 B1515 B1522 B1529 B1536 B1543 B1550 B1557 B1564 B1571 B1578 B1585 B1592 B1599 B1606 B1613 B1620 B1627 B1634 B1641 B1648 B1655 B1662 B1669 B1676 B1683 B1690 B1697 B1704 B1711 B1718 B1725 B1732 B1739 B1746 B1753 B1760 B1767 B1774 B1781 B1788 B1795 B1802 B1809 B1816 B1823 B1830 B1837">
    <cfRule type="cellIs" dxfId="1938" priority="2067" operator="lessThan">
      <formula>250</formula>
    </cfRule>
    <cfRule type="cellIs" dxfId="1937" priority="2065" operator="greaterThan">
      <formula>350</formula>
    </cfRule>
    <cfRule type="cellIs" dxfId="1936" priority="2066" operator="between">
      <formula>250</formula>
      <formula>350</formula>
    </cfRule>
  </conditionalFormatting>
  <conditionalFormatting sqref="B1475">
    <cfRule type="cellIs" dxfId="1935" priority="1962" operator="greaterThan">
      <formula>1.5</formula>
    </cfRule>
    <cfRule type="cellIs" dxfId="1934" priority="1959" operator="between">
      <formula>0.8</formula>
      <formula>0.99999</formula>
    </cfRule>
    <cfRule type="cellIs" dxfId="1933" priority="1958" operator="lessThan">
      <formula>0.8</formula>
    </cfRule>
    <cfRule type="cellIs" dxfId="1932" priority="1960" operator="between">
      <formula>1</formula>
      <formula>1.3</formula>
    </cfRule>
    <cfRule type="cellIs" dxfId="1931" priority="1961" operator="between">
      <formula>1.3</formula>
      <formula>1.5</formula>
    </cfRule>
  </conditionalFormatting>
  <conditionalFormatting sqref="B1482">
    <cfRule type="cellIs" dxfId="1930" priority="1987" operator="greaterThan">
      <formula>1.5</formula>
    </cfRule>
    <cfRule type="cellIs" dxfId="1929" priority="1983" operator="lessThan">
      <formula>0.8</formula>
    </cfRule>
    <cfRule type="cellIs" dxfId="1928" priority="1984" operator="between">
      <formula>0.8</formula>
      <formula>0.99999</formula>
    </cfRule>
    <cfRule type="cellIs" dxfId="1927" priority="1985" operator="between">
      <formula>1</formula>
      <formula>1.3</formula>
    </cfRule>
    <cfRule type="cellIs" dxfId="1926" priority="1986" operator="between">
      <formula>1.3</formula>
      <formula>1.5</formula>
    </cfRule>
  </conditionalFormatting>
  <conditionalFormatting sqref="B1489">
    <cfRule type="cellIs" dxfId="1925" priority="1941" operator="between">
      <formula>1.3</formula>
      <formula>1.5</formula>
    </cfRule>
    <cfRule type="cellIs" dxfId="1924" priority="1938" operator="lessThan">
      <formula>0.8</formula>
    </cfRule>
    <cfRule type="cellIs" dxfId="1923" priority="1942" operator="greaterThan">
      <formula>1.5</formula>
    </cfRule>
    <cfRule type="cellIs" dxfId="1922" priority="1939" operator="between">
      <formula>0.8</formula>
      <formula>0.99999</formula>
    </cfRule>
    <cfRule type="cellIs" dxfId="1921" priority="1940" operator="between">
      <formula>1</formula>
      <formula>1.3</formula>
    </cfRule>
  </conditionalFormatting>
  <conditionalFormatting sqref="B1496">
    <cfRule type="cellIs" dxfId="1920" priority="1947" operator="greaterThan">
      <formula>1.5</formula>
    </cfRule>
    <cfRule type="cellIs" dxfId="1919" priority="1943" operator="lessThan">
      <formula>0.8</formula>
    </cfRule>
    <cfRule type="cellIs" dxfId="1918" priority="1946" operator="between">
      <formula>1.3</formula>
      <formula>1.5</formula>
    </cfRule>
    <cfRule type="cellIs" dxfId="1917" priority="1944" operator="between">
      <formula>0.8</formula>
      <formula>0.99999</formula>
    </cfRule>
    <cfRule type="cellIs" dxfId="1916" priority="1945" operator="between">
      <formula>1</formula>
      <formula>1.3</formula>
    </cfRule>
  </conditionalFormatting>
  <conditionalFormatting sqref="B1503">
    <cfRule type="cellIs" dxfId="1915" priority="1937" operator="greaterThan">
      <formula>1.5</formula>
    </cfRule>
    <cfRule type="cellIs" dxfId="1914" priority="1933" operator="lessThan">
      <formula>0.8</formula>
    </cfRule>
    <cfRule type="cellIs" dxfId="1913" priority="1934" operator="between">
      <formula>0.8</formula>
      <formula>0.99999</formula>
    </cfRule>
    <cfRule type="cellIs" dxfId="1912" priority="1935" operator="between">
      <formula>1</formula>
      <formula>1.3</formula>
    </cfRule>
    <cfRule type="cellIs" dxfId="1911" priority="1936" operator="between">
      <formula>1.3</formula>
      <formula>1.5</formula>
    </cfRule>
  </conditionalFormatting>
  <conditionalFormatting sqref="B1510">
    <cfRule type="cellIs" dxfId="1910" priority="1928" operator="lessThan">
      <formula>0.8</formula>
    </cfRule>
    <cfRule type="cellIs" dxfId="1909" priority="1929" operator="between">
      <formula>0.8</formula>
      <formula>0.99999</formula>
    </cfRule>
    <cfRule type="cellIs" dxfId="1908" priority="1932" operator="greaterThan">
      <formula>1.5</formula>
    </cfRule>
    <cfRule type="cellIs" dxfId="1907" priority="1931" operator="between">
      <formula>1.3</formula>
      <formula>1.5</formula>
    </cfRule>
    <cfRule type="cellIs" dxfId="1906" priority="1930" operator="between">
      <formula>1</formula>
      <formula>1.3</formula>
    </cfRule>
  </conditionalFormatting>
  <conditionalFormatting sqref="B1517">
    <cfRule type="cellIs" dxfId="1905" priority="1926" operator="between">
      <formula>1.3</formula>
      <formula>1.5</formula>
    </cfRule>
    <cfRule type="cellIs" dxfId="1904" priority="1925" operator="between">
      <formula>1</formula>
      <formula>1.3</formula>
    </cfRule>
    <cfRule type="cellIs" dxfId="1903" priority="1924" operator="between">
      <formula>0.8</formula>
      <formula>0.99999</formula>
    </cfRule>
    <cfRule type="cellIs" dxfId="1902" priority="1923" operator="lessThan">
      <formula>0.8</formula>
    </cfRule>
    <cfRule type="cellIs" dxfId="1901" priority="1927" operator="greaterThan">
      <formula>1.5</formula>
    </cfRule>
  </conditionalFormatting>
  <conditionalFormatting sqref="B1524">
    <cfRule type="cellIs" dxfId="1900" priority="1922" operator="greaterThan">
      <formula>1.5</formula>
    </cfRule>
    <cfRule type="cellIs" dxfId="1899" priority="1919" operator="between">
      <formula>0.8</formula>
      <formula>0.99999</formula>
    </cfRule>
    <cfRule type="cellIs" dxfId="1898" priority="1920" operator="between">
      <formula>1</formula>
      <formula>1.3</formula>
    </cfRule>
    <cfRule type="cellIs" dxfId="1897" priority="1921" operator="between">
      <formula>1.3</formula>
      <formula>1.5</formula>
    </cfRule>
    <cfRule type="cellIs" dxfId="1896" priority="1918" operator="lessThan">
      <formula>0.8</formula>
    </cfRule>
  </conditionalFormatting>
  <conditionalFormatting sqref="B1531">
    <cfRule type="cellIs" dxfId="1895" priority="1913" operator="lessThan">
      <formula>0.8</formula>
    </cfRule>
    <cfRule type="cellIs" dxfId="1894" priority="1914" operator="between">
      <formula>0.8</formula>
      <formula>0.99999</formula>
    </cfRule>
    <cfRule type="cellIs" dxfId="1893" priority="1915" operator="between">
      <formula>1</formula>
      <formula>1.3</formula>
    </cfRule>
    <cfRule type="cellIs" dxfId="1892" priority="1916" operator="between">
      <formula>1.3</formula>
      <formula>1.5</formula>
    </cfRule>
    <cfRule type="cellIs" dxfId="1891" priority="1917" operator="greaterThan">
      <formula>1.5</formula>
    </cfRule>
  </conditionalFormatting>
  <conditionalFormatting sqref="B1538">
    <cfRule type="cellIs" dxfId="1890" priority="1909" operator="between">
      <formula>0.8</formula>
      <formula>0.99999</formula>
    </cfRule>
    <cfRule type="cellIs" dxfId="1889" priority="1910" operator="between">
      <formula>1</formula>
      <formula>1.3</formula>
    </cfRule>
    <cfRule type="cellIs" dxfId="1888" priority="1908" operator="lessThan">
      <formula>0.8</formula>
    </cfRule>
    <cfRule type="cellIs" dxfId="1887" priority="1912" operator="greaterThan">
      <formula>1.5</formula>
    </cfRule>
    <cfRule type="cellIs" dxfId="1886" priority="1911" operator="between">
      <formula>1.3</formula>
      <formula>1.5</formula>
    </cfRule>
  </conditionalFormatting>
  <conditionalFormatting sqref="B1545">
    <cfRule type="cellIs" dxfId="1885" priority="1907" operator="greaterThan">
      <formula>1.5</formula>
    </cfRule>
    <cfRule type="cellIs" dxfId="1884" priority="1904" operator="between">
      <formula>0.8</formula>
      <formula>0.99999</formula>
    </cfRule>
    <cfRule type="cellIs" dxfId="1883" priority="1903" operator="lessThan">
      <formula>0.8</formula>
    </cfRule>
    <cfRule type="cellIs" dxfId="1882" priority="1906" operator="between">
      <formula>1.3</formula>
      <formula>1.5</formula>
    </cfRule>
    <cfRule type="cellIs" dxfId="1881" priority="1905" operator="between">
      <formula>1</formula>
      <formula>1.3</formula>
    </cfRule>
  </conditionalFormatting>
  <conditionalFormatting sqref="B1552">
    <cfRule type="cellIs" dxfId="1880" priority="1898" operator="lessThan">
      <formula>0.8</formula>
    </cfRule>
    <cfRule type="cellIs" dxfId="1879" priority="1902" operator="greaterThan">
      <formula>1.5</formula>
    </cfRule>
    <cfRule type="cellIs" dxfId="1878" priority="1901" operator="between">
      <formula>1.3</formula>
      <formula>1.5</formula>
    </cfRule>
    <cfRule type="cellIs" dxfId="1877" priority="1900" operator="between">
      <formula>1</formula>
      <formula>1.3</formula>
    </cfRule>
    <cfRule type="cellIs" dxfId="1876" priority="1899" operator="between">
      <formula>0.8</formula>
      <formula>0.99999</formula>
    </cfRule>
  </conditionalFormatting>
  <conditionalFormatting sqref="B1559">
    <cfRule type="cellIs" dxfId="1875" priority="1897" operator="greaterThan">
      <formula>1.5</formula>
    </cfRule>
    <cfRule type="cellIs" dxfId="1874" priority="1894" operator="between">
      <formula>0.8</formula>
      <formula>0.99999</formula>
    </cfRule>
    <cfRule type="cellIs" dxfId="1873" priority="1895" operator="between">
      <formula>1</formula>
      <formula>1.3</formula>
    </cfRule>
    <cfRule type="cellIs" dxfId="1872" priority="1896" operator="between">
      <formula>1.3</formula>
      <formula>1.5</formula>
    </cfRule>
    <cfRule type="cellIs" dxfId="1871" priority="1893" operator="lessThan">
      <formula>0.8</formula>
    </cfRule>
  </conditionalFormatting>
  <conditionalFormatting sqref="B1566">
    <cfRule type="cellIs" dxfId="1870" priority="1888" operator="lessThan">
      <formula>0.8</formula>
    </cfRule>
    <cfRule type="cellIs" dxfId="1869" priority="1889" operator="between">
      <formula>0.8</formula>
      <formula>0.99999</formula>
    </cfRule>
    <cfRule type="cellIs" dxfId="1868" priority="1890" operator="between">
      <formula>1</formula>
      <formula>1.3</formula>
    </cfRule>
    <cfRule type="cellIs" dxfId="1867" priority="1891" operator="between">
      <formula>1.3</formula>
      <formula>1.5</formula>
    </cfRule>
    <cfRule type="cellIs" dxfId="1866" priority="1892" operator="greaterThan">
      <formula>1.5</formula>
    </cfRule>
  </conditionalFormatting>
  <conditionalFormatting sqref="B1573">
    <cfRule type="cellIs" dxfId="1865" priority="1883" operator="lessThan">
      <formula>0.8</formula>
    </cfRule>
    <cfRule type="cellIs" dxfId="1864" priority="1887" operator="greaterThan">
      <formula>1.5</formula>
    </cfRule>
    <cfRule type="cellIs" dxfId="1863" priority="1886" operator="between">
      <formula>1.3</formula>
      <formula>1.5</formula>
    </cfRule>
    <cfRule type="cellIs" dxfId="1862" priority="1885" operator="between">
      <formula>1</formula>
      <formula>1.3</formula>
    </cfRule>
    <cfRule type="cellIs" dxfId="1861" priority="1884" operator="between">
      <formula>0.8</formula>
      <formula>0.99999</formula>
    </cfRule>
  </conditionalFormatting>
  <conditionalFormatting sqref="B1580">
    <cfRule type="cellIs" dxfId="1860" priority="1882" operator="greaterThan">
      <formula>1.5</formula>
    </cfRule>
    <cfRule type="cellIs" dxfId="1859" priority="1880" operator="between">
      <formula>1</formula>
      <formula>1.3</formula>
    </cfRule>
    <cfRule type="cellIs" dxfId="1858" priority="1879" operator="between">
      <formula>0.8</formula>
      <formula>0.99999</formula>
    </cfRule>
    <cfRule type="cellIs" dxfId="1857" priority="1878" operator="lessThan">
      <formula>0.8</formula>
    </cfRule>
    <cfRule type="cellIs" dxfId="1856" priority="1881" operator="between">
      <formula>1.3</formula>
      <formula>1.5</formula>
    </cfRule>
  </conditionalFormatting>
  <conditionalFormatting sqref="B1587">
    <cfRule type="cellIs" dxfId="1855" priority="1874" operator="between">
      <formula>0.8</formula>
      <formula>0.99999</formula>
    </cfRule>
    <cfRule type="cellIs" dxfId="1854" priority="1877" operator="greaterThan">
      <formula>1.5</formula>
    </cfRule>
    <cfRule type="cellIs" dxfId="1853" priority="1873" operator="lessThan">
      <formula>0.8</formula>
    </cfRule>
    <cfRule type="cellIs" dxfId="1852" priority="1875" operator="between">
      <formula>1</formula>
      <formula>1.3</formula>
    </cfRule>
    <cfRule type="cellIs" dxfId="1851" priority="1876" operator="between">
      <formula>1.3</formula>
      <formula>1.5</formula>
    </cfRule>
  </conditionalFormatting>
  <conditionalFormatting sqref="B1594">
    <cfRule type="cellIs" dxfId="1850" priority="1868" operator="lessThan">
      <formula>0.8</formula>
    </cfRule>
    <cfRule type="cellIs" dxfId="1849" priority="1869" operator="between">
      <formula>0.8</formula>
      <formula>0.99999</formula>
    </cfRule>
    <cfRule type="cellIs" dxfId="1848" priority="1870" operator="between">
      <formula>1</formula>
      <formula>1.3</formula>
    </cfRule>
    <cfRule type="cellIs" dxfId="1847" priority="1871" operator="between">
      <formula>1.3</formula>
      <formula>1.5</formula>
    </cfRule>
    <cfRule type="cellIs" dxfId="1846" priority="1872" operator="greaterThan">
      <formula>1.5</formula>
    </cfRule>
  </conditionalFormatting>
  <conditionalFormatting sqref="B1601">
    <cfRule type="cellIs" dxfId="1845" priority="1865" operator="between">
      <formula>1</formula>
      <formula>1.3</formula>
    </cfRule>
    <cfRule type="cellIs" dxfId="1844" priority="1866" operator="between">
      <formula>1.3</formula>
      <formula>1.5</formula>
    </cfRule>
    <cfRule type="cellIs" dxfId="1843" priority="1867" operator="greaterThan">
      <formula>1.5</formula>
    </cfRule>
    <cfRule type="cellIs" dxfId="1842" priority="1864" operator="between">
      <formula>0.8</formula>
      <formula>0.99999</formula>
    </cfRule>
    <cfRule type="cellIs" dxfId="1841" priority="1863" operator="lessThan">
      <formula>0.8</formula>
    </cfRule>
  </conditionalFormatting>
  <conditionalFormatting sqref="B1608">
    <cfRule type="cellIs" dxfId="1840" priority="1858" operator="lessThan">
      <formula>0.8</formula>
    </cfRule>
    <cfRule type="cellIs" dxfId="1839" priority="1859" operator="between">
      <formula>0.8</formula>
      <formula>0.99999</formula>
    </cfRule>
    <cfRule type="cellIs" dxfId="1838" priority="1860" operator="between">
      <formula>1</formula>
      <formula>1.3</formula>
    </cfRule>
    <cfRule type="cellIs" dxfId="1837" priority="1862" operator="greaterThan">
      <formula>1.5</formula>
    </cfRule>
    <cfRule type="cellIs" dxfId="1836" priority="1861" operator="between">
      <formula>1.3</formula>
      <formula>1.5</formula>
    </cfRule>
  </conditionalFormatting>
  <conditionalFormatting sqref="B1615">
    <cfRule type="cellIs" dxfId="1835" priority="1853" operator="lessThan">
      <formula>0.8</formula>
    </cfRule>
    <cfRule type="cellIs" dxfId="1834" priority="1854" operator="between">
      <formula>0.8</formula>
      <formula>0.99999</formula>
    </cfRule>
    <cfRule type="cellIs" dxfId="1833" priority="1855" operator="between">
      <formula>1</formula>
      <formula>1.3</formula>
    </cfRule>
    <cfRule type="cellIs" dxfId="1832" priority="1856" operator="between">
      <formula>1.3</formula>
      <formula>1.5</formula>
    </cfRule>
    <cfRule type="cellIs" dxfId="1831" priority="1857" operator="greaterThan">
      <formula>1.5</formula>
    </cfRule>
  </conditionalFormatting>
  <conditionalFormatting sqref="B1622">
    <cfRule type="cellIs" dxfId="1830" priority="1852" operator="greaterThan">
      <formula>1.5</formula>
    </cfRule>
    <cfRule type="cellIs" dxfId="1829" priority="1848" operator="lessThan">
      <formula>0.8</formula>
    </cfRule>
    <cfRule type="cellIs" dxfId="1828" priority="1851" operator="between">
      <formula>1.3</formula>
      <formula>1.5</formula>
    </cfRule>
    <cfRule type="cellIs" dxfId="1827" priority="1850" operator="between">
      <formula>1</formula>
      <formula>1.3</formula>
    </cfRule>
    <cfRule type="cellIs" dxfId="1826" priority="1849" operator="between">
      <formula>0.8</formula>
      <formula>0.99999</formula>
    </cfRule>
  </conditionalFormatting>
  <conditionalFormatting sqref="B1629">
    <cfRule type="cellIs" dxfId="1825" priority="1846" operator="between">
      <formula>1.3</formula>
      <formula>1.5</formula>
    </cfRule>
    <cfRule type="cellIs" dxfId="1824" priority="1843" operator="lessThan">
      <formula>0.8</formula>
    </cfRule>
    <cfRule type="cellIs" dxfId="1823" priority="1847" operator="greaterThan">
      <formula>1.5</formula>
    </cfRule>
    <cfRule type="cellIs" dxfId="1822" priority="1845" operator="between">
      <formula>1</formula>
      <formula>1.3</formula>
    </cfRule>
    <cfRule type="cellIs" dxfId="1821" priority="1844" operator="between">
      <formula>0.8</formula>
      <formula>0.99999</formula>
    </cfRule>
  </conditionalFormatting>
  <conditionalFormatting sqref="B1636 B1643 B1650 B1657 B1664 B1671 B1678 B1685 B1692 B1699 B1706 B1713 B1720 B1727 B1734 B1741 B1748 B1755 B1762 B1825 B1832">
    <cfRule type="cellIs" dxfId="1820" priority="2061" operator="greaterThan">
      <formula>1.5</formula>
    </cfRule>
    <cfRule type="cellIs" dxfId="1819" priority="2057" operator="lessThan">
      <formula>0.8</formula>
    </cfRule>
    <cfRule type="cellIs" dxfId="1818" priority="2059" operator="between">
      <formula>1</formula>
      <formula>1.3</formula>
    </cfRule>
    <cfRule type="cellIs" dxfId="1817" priority="2058" operator="between">
      <formula>0.8</formula>
      <formula>0.99999</formula>
    </cfRule>
    <cfRule type="cellIs" dxfId="1816" priority="2060" operator="between">
      <formula>1.3</formula>
      <formula>1.5</formula>
    </cfRule>
  </conditionalFormatting>
  <conditionalFormatting sqref="B1769">
    <cfRule type="cellIs" dxfId="1815" priority="1839" operator="between">
      <formula>1</formula>
      <formula>1.3</formula>
    </cfRule>
    <cfRule type="cellIs" dxfId="1814" priority="1840" operator="between">
      <formula>1.3</formula>
      <formula>1.5</formula>
    </cfRule>
    <cfRule type="cellIs" dxfId="1813" priority="1838" operator="between">
      <formula>0.8</formula>
      <formula>0.99999</formula>
    </cfRule>
    <cfRule type="cellIs" dxfId="1812" priority="1837" operator="lessThan">
      <formula>0.8</formula>
    </cfRule>
    <cfRule type="cellIs" dxfId="1811" priority="1841" operator="greaterThan">
      <formula>1.5</formula>
    </cfRule>
  </conditionalFormatting>
  <conditionalFormatting sqref="B1776">
    <cfRule type="cellIs" dxfId="1810" priority="1821" operator="greaterThan">
      <formula>1.5</formula>
    </cfRule>
    <cfRule type="cellIs" dxfId="1809" priority="1820" operator="between">
      <formula>1.3</formula>
      <formula>1.5</formula>
    </cfRule>
    <cfRule type="cellIs" dxfId="1808" priority="1819" operator="between">
      <formula>1</formula>
      <formula>1.3</formula>
    </cfRule>
    <cfRule type="cellIs" dxfId="1807" priority="1818" operator="between">
      <formula>0.8</formula>
      <formula>0.99999</formula>
    </cfRule>
    <cfRule type="cellIs" dxfId="1806" priority="1817" operator="lessThan">
      <formula>0.8</formula>
    </cfRule>
  </conditionalFormatting>
  <conditionalFormatting sqref="B1783">
    <cfRule type="cellIs" dxfId="1805" priority="1823" operator="between">
      <formula>0.8</formula>
      <formula>0.99999</formula>
    </cfRule>
    <cfRule type="cellIs" dxfId="1804" priority="1824" operator="between">
      <formula>1</formula>
      <formula>1.3</formula>
    </cfRule>
    <cfRule type="cellIs" dxfId="1803" priority="1825" operator="between">
      <formula>1.3</formula>
      <formula>1.5</formula>
    </cfRule>
    <cfRule type="cellIs" dxfId="1802" priority="1826" operator="greaterThan">
      <formula>1.5</formula>
    </cfRule>
    <cfRule type="cellIs" dxfId="1801" priority="1822" operator="lessThan">
      <formula>0.8</formula>
    </cfRule>
  </conditionalFormatting>
  <conditionalFormatting sqref="B1790">
    <cfRule type="cellIs" dxfId="1800" priority="1831" operator="greaterThan">
      <formula>1.5</formula>
    </cfRule>
    <cfRule type="cellIs" dxfId="1799" priority="1830" operator="between">
      <formula>1.3</formula>
      <formula>1.5</formula>
    </cfRule>
    <cfRule type="cellIs" dxfId="1798" priority="1829" operator="between">
      <formula>1</formula>
      <formula>1.3</formula>
    </cfRule>
    <cfRule type="cellIs" dxfId="1797" priority="1828" operator="between">
      <formula>0.8</formula>
      <formula>0.99999</formula>
    </cfRule>
    <cfRule type="cellIs" dxfId="1796" priority="1827" operator="lessThan">
      <formula>0.8</formula>
    </cfRule>
  </conditionalFormatting>
  <conditionalFormatting sqref="B1797">
    <cfRule type="cellIs" dxfId="1795" priority="1833" operator="between">
      <formula>0.8</formula>
      <formula>0.99999</formula>
    </cfRule>
    <cfRule type="cellIs" dxfId="1794" priority="1834" operator="between">
      <formula>1</formula>
      <formula>1.3</formula>
    </cfRule>
    <cfRule type="cellIs" dxfId="1793" priority="1835" operator="between">
      <formula>1.3</formula>
      <formula>1.5</formula>
    </cfRule>
    <cfRule type="cellIs" dxfId="1792" priority="1832" operator="lessThan">
      <formula>0.8</formula>
    </cfRule>
    <cfRule type="cellIs" dxfId="1791" priority="1836" operator="greaterThan">
      <formula>1.5</formula>
    </cfRule>
  </conditionalFormatting>
  <conditionalFormatting sqref="B1804">
    <cfRule type="cellIs" dxfId="1790" priority="1807" operator="lessThan">
      <formula>0.8</formula>
    </cfRule>
    <cfRule type="cellIs" dxfId="1789" priority="1808" operator="between">
      <formula>0.8</formula>
      <formula>0.99999</formula>
    </cfRule>
    <cfRule type="cellIs" dxfId="1788" priority="1809" operator="between">
      <formula>1</formula>
      <formula>1.3</formula>
    </cfRule>
    <cfRule type="cellIs" dxfId="1787" priority="1810" operator="between">
      <formula>1.3</formula>
      <formula>1.5</formula>
    </cfRule>
    <cfRule type="cellIs" dxfId="1786" priority="1811" operator="greaterThan">
      <formula>1.5</formula>
    </cfRule>
  </conditionalFormatting>
  <conditionalFormatting sqref="B1811">
    <cfRule type="cellIs" dxfId="1785" priority="1806" operator="greaterThan">
      <formula>1.5</formula>
    </cfRule>
    <cfRule type="cellIs" dxfId="1784" priority="1802" operator="lessThan">
      <formula>0.8</formula>
    </cfRule>
    <cfRule type="cellIs" dxfId="1783" priority="1805" operator="between">
      <formula>1.3</formula>
      <formula>1.5</formula>
    </cfRule>
    <cfRule type="cellIs" dxfId="1782" priority="1804" operator="between">
      <formula>1</formula>
      <formula>1.3</formula>
    </cfRule>
    <cfRule type="cellIs" dxfId="1781" priority="1803" operator="between">
      <formula>0.8</formula>
      <formula>0.99999</formula>
    </cfRule>
  </conditionalFormatting>
  <conditionalFormatting sqref="B1818">
    <cfRule type="cellIs" dxfId="1780" priority="1815" operator="between">
      <formula>1.3</formula>
      <formula>1.5</formula>
    </cfRule>
    <cfRule type="cellIs" dxfId="1779" priority="1812" operator="lessThan">
      <formula>0.8</formula>
    </cfRule>
    <cfRule type="cellIs" dxfId="1778" priority="1816" operator="greaterThan">
      <formula>1.5</formula>
    </cfRule>
    <cfRule type="cellIs" dxfId="1777" priority="1814" operator="between">
      <formula>1</formula>
      <formula>1.3</formula>
    </cfRule>
    <cfRule type="cellIs" dxfId="1776" priority="1813" operator="between">
      <formula>0.8</formula>
      <formula>0.99999</formula>
    </cfRule>
  </conditionalFormatting>
  <conditionalFormatting sqref="B1839">
    <cfRule type="cellIs" dxfId="1775" priority="1979" operator="between">
      <formula>0.8</formula>
      <formula>0.99999</formula>
    </cfRule>
    <cfRule type="cellIs" dxfId="1774" priority="1978" operator="lessThan">
      <formula>0.8</formula>
    </cfRule>
    <cfRule type="cellIs" dxfId="1773" priority="1982" operator="greaterThan">
      <formula>1.5</formula>
    </cfRule>
    <cfRule type="cellIs" dxfId="1772" priority="1981" operator="between">
      <formula>1.3</formula>
      <formula>1.5</formula>
    </cfRule>
    <cfRule type="cellIs" dxfId="1771" priority="1980" operator="between">
      <formula>1</formula>
      <formula>1.3</formula>
    </cfRule>
  </conditionalFormatting>
  <conditionalFormatting sqref="B1841">
    <cfRule type="cellIs" dxfId="1770" priority="1801" operator="lessThan">
      <formula>35</formula>
    </cfRule>
    <cfRule type="cellIs" dxfId="1769" priority="1800" operator="between">
      <formula>35</formula>
      <formula>50</formula>
    </cfRule>
    <cfRule type="cellIs" dxfId="1768" priority="1799" operator="greaterThan">
      <formula>50</formula>
    </cfRule>
  </conditionalFormatting>
  <conditionalFormatting sqref="B1842">
    <cfRule type="cellIs" dxfId="1767" priority="1798" operator="lessThan">
      <formula>250</formula>
    </cfRule>
    <cfRule type="cellIs" dxfId="1766" priority="1797" operator="between">
      <formula>250</formula>
      <formula>350</formula>
    </cfRule>
    <cfRule type="cellIs" dxfId="1765" priority="1796" operator="greaterThan">
      <formula>350</formula>
    </cfRule>
  </conditionalFormatting>
  <conditionalFormatting sqref="B1843">
    <cfRule type="cellIs" dxfId="1764" priority="1795" operator="greaterThan">
      <formula>1.5</formula>
    </cfRule>
    <cfRule type="cellIs" dxfId="1763" priority="1794" operator="between">
      <formula>1.3</formula>
      <formula>1.5</formula>
    </cfRule>
    <cfRule type="cellIs" dxfId="1762" priority="1793" operator="between">
      <formula>1</formula>
      <formula>1.3</formula>
    </cfRule>
    <cfRule type="cellIs" dxfId="1761" priority="1792" operator="between">
      <formula>0.8</formula>
      <formula>0.99999</formula>
    </cfRule>
    <cfRule type="cellIs" dxfId="1760" priority="1791" operator="lessThan">
      <formula>0.8</formula>
    </cfRule>
  </conditionalFormatting>
  <conditionalFormatting sqref="B1845">
    <cfRule type="cellIs" dxfId="1759" priority="1790" operator="lessThan">
      <formula>1.5</formula>
    </cfRule>
    <cfRule type="cellIs" dxfId="1758" priority="1789" operator="between">
      <formula>1.5</formula>
      <formula>1.6</formula>
    </cfRule>
    <cfRule type="cellIs" dxfId="1757" priority="1788" operator="greaterThan">
      <formula>1.6</formula>
    </cfRule>
  </conditionalFormatting>
  <conditionalFormatting sqref="B1846">
    <cfRule type="cellIs" dxfId="1756" priority="1056" operator="between">
      <formula>1</formula>
      <formula>199</formula>
    </cfRule>
    <cfRule type="cellIs" dxfId="1755" priority="1055" operator="between">
      <formula>200</formula>
      <formula>499</formula>
    </cfRule>
    <cfRule type="cellIs" dxfId="1754" priority="1054" operator="between">
      <formula>500</formula>
      <formula>10000</formula>
    </cfRule>
  </conditionalFormatting>
  <conditionalFormatting sqref="B1848">
    <cfRule type="cellIs" dxfId="1753" priority="1786" operator="between">
      <formula>35</formula>
      <formula>50</formula>
    </cfRule>
    <cfRule type="cellIs" dxfId="1752" priority="1787" operator="lessThan">
      <formula>35</formula>
    </cfRule>
    <cfRule type="cellIs" dxfId="1751" priority="1785" operator="greaterThan">
      <formula>50</formula>
    </cfRule>
  </conditionalFormatting>
  <conditionalFormatting sqref="B1849">
    <cfRule type="cellIs" dxfId="1750" priority="1784" operator="lessThan">
      <formula>250</formula>
    </cfRule>
    <cfRule type="cellIs" dxfId="1749" priority="1783" operator="between">
      <formula>250</formula>
      <formula>350</formula>
    </cfRule>
    <cfRule type="cellIs" dxfId="1748" priority="1782" operator="greaterThan">
      <formula>350</formula>
    </cfRule>
  </conditionalFormatting>
  <conditionalFormatting sqref="B1850">
    <cfRule type="cellIs" dxfId="1747" priority="1778" operator="between">
      <formula>0.8</formula>
      <formula>0.99999</formula>
    </cfRule>
    <cfRule type="cellIs" dxfId="1746" priority="1777" operator="lessThan">
      <formula>0.8</formula>
    </cfRule>
    <cfRule type="cellIs" dxfId="1745" priority="1781" operator="greaterThan">
      <formula>1.5</formula>
    </cfRule>
    <cfRule type="cellIs" dxfId="1744" priority="1780" operator="between">
      <formula>1.3</formula>
      <formula>1.5</formula>
    </cfRule>
    <cfRule type="cellIs" dxfId="1743" priority="1779" operator="between">
      <formula>1</formula>
      <formula>1.3</formula>
    </cfRule>
  </conditionalFormatting>
  <conditionalFormatting sqref="B1852">
    <cfRule type="cellIs" dxfId="1742" priority="1776" operator="lessThan">
      <formula>1.5</formula>
    </cfRule>
    <cfRule type="cellIs" dxfId="1741" priority="1775" operator="between">
      <formula>1.5</formula>
      <formula>1.6</formula>
    </cfRule>
    <cfRule type="cellIs" dxfId="1740" priority="1774" operator="greaterThan">
      <formula>1.6</formula>
    </cfRule>
  </conditionalFormatting>
  <conditionalFormatting sqref="B1853">
    <cfRule type="cellIs" dxfId="1739" priority="1051" operator="between">
      <formula>500</formula>
      <formula>10000</formula>
    </cfRule>
    <cfRule type="cellIs" dxfId="1738" priority="1053" operator="between">
      <formula>1</formula>
      <formula>199</formula>
    </cfRule>
    <cfRule type="cellIs" dxfId="1737" priority="1052" operator="between">
      <formula>200</formula>
      <formula>499</formula>
    </cfRule>
  </conditionalFormatting>
  <conditionalFormatting sqref="B1855">
    <cfRule type="cellIs" dxfId="1736" priority="1773" operator="lessThan">
      <formula>35</formula>
    </cfRule>
    <cfRule type="cellIs" dxfId="1735" priority="1771" operator="greaterThan">
      <formula>50</formula>
    </cfRule>
    <cfRule type="cellIs" dxfId="1734" priority="1772" operator="between">
      <formula>35</formula>
      <formula>50</formula>
    </cfRule>
  </conditionalFormatting>
  <conditionalFormatting sqref="B1856">
    <cfRule type="cellIs" dxfId="1733" priority="1768" operator="greaterThan">
      <formula>350</formula>
    </cfRule>
    <cfRule type="cellIs" dxfId="1732" priority="1770" operator="lessThan">
      <formula>250</formula>
    </cfRule>
    <cfRule type="cellIs" dxfId="1731" priority="1769" operator="between">
      <formula>250</formula>
      <formula>350</formula>
    </cfRule>
  </conditionalFormatting>
  <conditionalFormatting sqref="B1857">
    <cfRule type="cellIs" dxfId="1730" priority="1764" operator="between">
      <formula>0.8</formula>
      <formula>0.99999</formula>
    </cfRule>
    <cfRule type="cellIs" dxfId="1729" priority="1766" operator="between">
      <formula>1.3</formula>
      <formula>1.5</formula>
    </cfRule>
    <cfRule type="cellIs" dxfId="1728" priority="1767" operator="greaterThan">
      <formula>1.5</formula>
    </cfRule>
    <cfRule type="cellIs" dxfId="1727" priority="1763" operator="lessThan">
      <formula>0.8</formula>
    </cfRule>
    <cfRule type="cellIs" dxfId="1726" priority="1765" operator="between">
      <formula>1</formula>
      <formula>1.3</formula>
    </cfRule>
  </conditionalFormatting>
  <conditionalFormatting sqref="B1859">
    <cfRule type="cellIs" dxfId="1725" priority="1761" operator="between">
      <formula>1.5</formula>
      <formula>1.6</formula>
    </cfRule>
    <cfRule type="cellIs" dxfId="1724" priority="1760" operator="greaterThan">
      <formula>1.6</formula>
    </cfRule>
    <cfRule type="cellIs" dxfId="1723" priority="1762" operator="lessThan">
      <formula>1.5</formula>
    </cfRule>
  </conditionalFormatting>
  <conditionalFormatting sqref="B1860">
    <cfRule type="cellIs" dxfId="1722" priority="1050" operator="between">
      <formula>1</formula>
      <formula>199</formula>
    </cfRule>
    <cfRule type="cellIs" dxfId="1721" priority="1049" operator="between">
      <formula>200</formula>
      <formula>499</formula>
    </cfRule>
    <cfRule type="cellIs" dxfId="1720" priority="1048" operator="between">
      <formula>500</formula>
      <formula>10000</formula>
    </cfRule>
  </conditionalFormatting>
  <conditionalFormatting sqref="B1862">
    <cfRule type="cellIs" dxfId="1719" priority="1757" operator="greaterThan">
      <formula>50</formula>
    </cfRule>
    <cfRule type="cellIs" dxfId="1718" priority="1759" operator="lessThan">
      <formula>35</formula>
    </cfRule>
    <cfRule type="cellIs" dxfId="1717" priority="1758" operator="between">
      <formula>35</formula>
      <formula>50</formula>
    </cfRule>
  </conditionalFormatting>
  <conditionalFormatting sqref="B1863">
    <cfRule type="cellIs" dxfId="1716" priority="1755" operator="between">
      <formula>250</formula>
      <formula>350</formula>
    </cfRule>
    <cfRule type="cellIs" dxfId="1715" priority="1756" operator="lessThan">
      <formula>250</formula>
    </cfRule>
    <cfRule type="cellIs" dxfId="1714" priority="1754" operator="greaterThan">
      <formula>350</formula>
    </cfRule>
  </conditionalFormatting>
  <conditionalFormatting sqref="B1864">
    <cfRule type="cellIs" dxfId="1713" priority="1749" operator="lessThan">
      <formula>0.8</formula>
    </cfRule>
    <cfRule type="cellIs" dxfId="1712" priority="1750" operator="between">
      <formula>0.8</formula>
      <formula>0.99999</formula>
    </cfRule>
    <cfRule type="cellIs" dxfId="1711" priority="1751" operator="between">
      <formula>1</formula>
      <formula>1.3</formula>
    </cfRule>
    <cfRule type="cellIs" dxfId="1710" priority="1752" operator="between">
      <formula>1.3</formula>
      <formula>1.5</formula>
    </cfRule>
    <cfRule type="cellIs" dxfId="1709" priority="1753" operator="greaterThan">
      <formula>1.5</formula>
    </cfRule>
  </conditionalFormatting>
  <conditionalFormatting sqref="B1866">
    <cfRule type="cellIs" dxfId="1708" priority="1746" operator="greaterThan">
      <formula>1.6</formula>
    </cfRule>
    <cfRule type="cellIs" dxfId="1707" priority="1747" operator="between">
      <formula>1.5</formula>
      <formula>1.6</formula>
    </cfRule>
    <cfRule type="cellIs" dxfId="1706" priority="1748" operator="lessThan">
      <formula>1.5</formula>
    </cfRule>
  </conditionalFormatting>
  <conditionalFormatting sqref="B1867">
    <cfRule type="cellIs" dxfId="1705" priority="1045" operator="between">
      <formula>500</formula>
      <formula>10000</formula>
    </cfRule>
    <cfRule type="cellIs" dxfId="1704" priority="1046" operator="between">
      <formula>200</formula>
      <formula>499</formula>
    </cfRule>
    <cfRule type="cellIs" dxfId="1703" priority="1047" operator="between">
      <formula>1</formula>
      <formula>199</formula>
    </cfRule>
  </conditionalFormatting>
  <conditionalFormatting sqref="B1869">
    <cfRule type="cellIs" dxfId="1702" priority="1745" operator="lessThan">
      <formula>35</formula>
    </cfRule>
    <cfRule type="cellIs" dxfId="1701" priority="1744" operator="between">
      <formula>35</formula>
      <formula>50</formula>
    </cfRule>
    <cfRule type="cellIs" dxfId="1700" priority="1743" operator="greaterThan">
      <formula>50</formula>
    </cfRule>
  </conditionalFormatting>
  <conditionalFormatting sqref="B1870">
    <cfRule type="cellIs" dxfId="1699" priority="1740" operator="greaterThan">
      <formula>350</formula>
    </cfRule>
    <cfRule type="cellIs" dxfId="1698" priority="1742" operator="lessThan">
      <formula>250</formula>
    </cfRule>
    <cfRule type="cellIs" dxfId="1697" priority="1741" operator="between">
      <formula>250</formula>
      <formula>350</formula>
    </cfRule>
  </conditionalFormatting>
  <conditionalFormatting sqref="B1871">
    <cfRule type="cellIs" dxfId="1696" priority="1738" operator="between">
      <formula>1.3</formula>
      <formula>1.5</formula>
    </cfRule>
    <cfRule type="cellIs" dxfId="1695" priority="1739" operator="greaterThan">
      <formula>1.5</formula>
    </cfRule>
    <cfRule type="cellIs" dxfId="1694" priority="1737" operator="between">
      <formula>1</formula>
      <formula>1.3</formula>
    </cfRule>
    <cfRule type="cellIs" dxfId="1693" priority="1735" operator="lessThan">
      <formula>0.8</formula>
    </cfRule>
    <cfRule type="cellIs" dxfId="1692" priority="1736" operator="between">
      <formula>0.8</formula>
      <formula>0.99999</formula>
    </cfRule>
  </conditionalFormatting>
  <conditionalFormatting sqref="B1873">
    <cfRule type="cellIs" dxfId="1691" priority="1734" operator="lessThan">
      <formula>1.5</formula>
    </cfRule>
    <cfRule type="cellIs" dxfId="1690" priority="1732" operator="greaterThan">
      <formula>1.6</formula>
    </cfRule>
    <cfRule type="cellIs" dxfId="1689" priority="1733" operator="between">
      <formula>1.5</formula>
      <formula>1.6</formula>
    </cfRule>
  </conditionalFormatting>
  <conditionalFormatting sqref="B1874">
    <cfRule type="cellIs" dxfId="1688" priority="1042" operator="between">
      <formula>500</formula>
      <formula>10000</formula>
    </cfRule>
    <cfRule type="cellIs" dxfId="1687" priority="1043" operator="between">
      <formula>200</formula>
      <formula>499</formula>
    </cfRule>
    <cfRule type="cellIs" dxfId="1686" priority="1044" operator="between">
      <formula>1</formula>
      <formula>199</formula>
    </cfRule>
  </conditionalFormatting>
  <conditionalFormatting sqref="B1876">
    <cfRule type="cellIs" dxfId="1685" priority="1730" operator="between">
      <formula>35</formula>
      <formula>50</formula>
    </cfRule>
    <cfRule type="cellIs" dxfId="1684" priority="1729" operator="greaterThan">
      <formula>50</formula>
    </cfRule>
    <cfRule type="cellIs" dxfId="1683" priority="1731" operator="lessThan">
      <formula>35</formula>
    </cfRule>
  </conditionalFormatting>
  <conditionalFormatting sqref="B1877">
    <cfRule type="cellIs" dxfId="1682" priority="1728" operator="lessThan">
      <formula>250</formula>
    </cfRule>
    <cfRule type="cellIs" dxfId="1681" priority="1727" operator="between">
      <formula>250</formula>
      <formula>350</formula>
    </cfRule>
    <cfRule type="cellIs" dxfId="1680" priority="1726" operator="greaterThan">
      <formula>350</formula>
    </cfRule>
  </conditionalFormatting>
  <conditionalFormatting sqref="B1878">
    <cfRule type="cellIs" dxfId="1679" priority="1721" operator="lessThan">
      <formula>0.8</formula>
    </cfRule>
    <cfRule type="cellIs" dxfId="1678" priority="1723" operator="between">
      <formula>1</formula>
      <formula>1.3</formula>
    </cfRule>
    <cfRule type="cellIs" dxfId="1677" priority="1725" operator="greaterThan">
      <formula>1.5</formula>
    </cfRule>
    <cfRule type="cellIs" dxfId="1676" priority="1724" operator="between">
      <formula>1.3</formula>
      <formula>1.5</formula>
    </cfRule>
    <cfRule type="cellIs" dxfId="1675" priority="1722" operator="between">
      <formula>0.8</formula>
      <formula>0.99999</formula>
    </cfRule>
  </conditionalFormatting>
  <conditionalFormatting sqref="B1880">
    <cfRule type="cellIs" dxfId="1674" priority="1720" operator="lessThan">
      <formula>1.5</formula>
    </cfRule>
    <cfRule type="cellIs" dxfId="1673" priority="1719" operator="between">
      <formula>1.5</formula>
      <formula>1.6</formula>
    </cfRule>
    <cfRule type="cellIs" dxfId="1672" priority="1718" operator="greaterThan">
      <formula>1.6</formula>
    </cfRule>
  </conditionalFormatting>
  <conditionalFormatting sqref="B1881">
    <cfRule type="cellIs" dxfId="1671" priority="1039" operator="between">
      <formula>500</formula>
      <formula>10000</formula>
    </cfRule>
    <cfRule type="cellIs" dxfId="1670" priority="1040" operator="between">
      <formula>200</formula>
      <formula>499</formula>
    </cfRule>
    <cfRule type="cellIs" dxfId="1669" priority="1041" operator="between">
      <formula>1</formula>
      <formula>199</formula>
    </cfRule>
  </conditionalFormatting>
  <conditionalFormatting sqref="B1883">
    <cfRule type="cellIs" dxfId="1668" priority="1716" operator="between">
      <formula>35</formula>
      <formula>50</formula>
    </cfRule>
    <cfRule type="cellIs" dxfId="1667" priority="1715" operator="greaterThan">
      <formula>50</formula>
    </cfRule>
    <cfRule type="cellIs" dxfId="1666" priority="1717" operator="lessThan">
      <formula>35</formula>
    </cfRule>
  </conditionalFormatting>
  <conditionalFormatting sqref="B1884">
    <cfRule type="cellIs" dxfId="1665" priority="1713" operator="between">
      <formula>250</formula>
      <formula>350</formula>
    </cfRule>
    <cfRule type="cellIs" dxfId="1664" priority="1714" operator="lessThan">
      <formula>250</formula>
    </cfRule>
    <cfRule type="cellIs" dxfId="1663" priority="1712" operator="greaterThan">
      <formula>350</formula>
    </cfRule>
  </conditionalFormatting>
  <conditionalFormatting sqref="B1885">
    <cfRule type="cellIs" dxfId="1662" priority="1709" operator="between">
      <formula>1</formula>
      <formula>1.3</formula>
    </cfRule>
    <cfRule type="cellIs" dxfId="1661" priority="1711" operator="greaterThan">
      <formula>1.5</formula>
    </cfRule>
    <cfRule type="cellIs" dxfId="1660" priority="1708" operator="between">
      <formula>0.8</formula>
      <formula>0.99999</formula>
    </cfRule>
    <cfRule type="cellIs" dxfId="1659" priority="1707" operator="lessThan">
      <formula>0.8</formula>
    </cfRule>
    <cfRule type="cellIs" dxfId="1658" priority="1710" operator="between">
      <formula>1.3</formula>
      <formula>1.5</formula>
    </cfRule>
  </conditionalFormatting>
  <conditionalFormatting sqref="B1887">
    <cfRule type="cellIs" dxfId="1657" priority="1706" operator="lessThan">
      <formula>1.5</formula>
    </cfRule>
    <cfRule type="cellIs" dxfId="1656" priority="1705" operator="between">
      <formula>1.5</formula>
      <formula>1.6</formula>
    </cfRule>
    <cfRule type="cellIs" dxfId="1655" priority="1704" operator="greaterThan">
      <formula>1.6</formula>
    </cfRule>
  </conditionalFormatting>
  <conditionalFormatting sqref="B1888">
    <cfRule type="cellIs" dxfId="1654" priority="1037" operator="between">
      <formula>200</formula>
      <formula>499</formula>
    </cfRule>
    <cfRule type="cellIs" dxfId="1653" priority="1038" operator="between">
      <formula>1</formula>
      <formula>199</formula>
    </cfRule>
    <cfRule type="cellIs" dxfId="1652" priority="1036" operator="between">
      <formula>500</formula>
      <formula>10000</formula>
    </cfRule>
  </conditionalFormatting>
  <conditionalFormatting sqref="B1890">
    <cfRule type="cellIs" dxfId="1651" priority="1701" operator="greaterThan">
      <formula>50</formula>
    </cfRule>
    <cfRule type="cellIs" dxfId="1650" priority="1703" operator="lessThan">
      <formula>35</formula>
    </cfRule>
    <cfRule type="cellIs" dxfId="1649" priority="1702" operator="between">
      <formula>35</formula>
      <formula>50</formula>
    </cfRule>
  </conditionalFormatting>
  <conditionalFormatting sqref="B1891">
    <cfRule type="cellIs" dxfId="1648" priority="1700" operator="lessThan">
      <formula>250</formula>
    </cfRule>
    <cfRule type="cellIs" dxfId="1647" priority="1699" operator="between">
      <formula>250</formula>
      <formula>350</formula>
    </cfRule>
    <cfRule type="cellIs" dxfId="1646" priority="1698" operator="greaterThan">
      <formula>350</formula>
    </cfRule>
  </conditionalFormatting>
  <conditionalFormatting sqref="B1892">
    <cfRule type="cellIs" dxfId="1645" priority="1697" operator="greaterThan">
      <formula>1.5</formula>
    </cfRule>
    <cfRule type="cellIs" dxfId="1644" priority="1693" operator="lessThan">
      <formula>0.8</formula>
    </cfRule>
    <cfRule type="cellIs" dxfId="1643" priority="1695" operator="between">
      <formula>1</formula>
      <formula>1.3</formula>
    </cfRule>
    <cfRule type="cellIs" dxfId="1642" priority="1694" operator="between">
      <formula>0.8</formula>
      <formula>0.99999</formula>
    </cfRule>
    <cfRule type="cellIs" dxfId="1641" priority="1696" operator="between">
      <formula>1.3</formula>
      <formula>1.5</formula>
    </cfRule>
  </conditionalFormatting>
  <conditionalFormatting sqref="B1894">
    <cfRule type="cellIs" dxfId="1640" priority="1692" operator="lessThan">
      <formula>1.5</formula>
    </cfRule>
    <cfRule type="cellIs" dxfId="1639" priority="1691" operator="between">
      <formula>1.5</formula>
      <formula>1.6</formula>
    </cfRule>
    <cfRule type="cellIs" dxfId="1638" priority="1690" operator="greaterThan">
      <formula>1.6</formula>
    </cfRule>
  </conditionalFormatting>
  <conditionalFormatting sqref="B1895">
    <cfRule type="cellIs" dxfId="1637" priority="1033" operator="between">
      <formula>500</formula>
      <formula>10000</formula>
    </cfRule>
    <cfRule type="cellIs" dxfId="1636" priority="1034" operator="between">
      <formula>200</formula>
      <formula>499</formula>
    </cfRule>
    <cfRule type="cellIs" dxfId="1635" priority="1035" operator="between">
      <formula>1</formula>
      <formula>199</formula>
    </cfRule>
  </conditionalFormatting>
  <conditionalFormatting sqref="B1897">
    <cfRule type="cellIs" dxfId="1634" priority="1688" operator="between">
      <formula>35</formula>
      <formula>50</formula>
    </cfRule>
    <cfRule type="cellIs" dxfId="1633" priority="1687" operator="greaterThan">
      <formula>50</formula>
    </cfRule>
    <cfRule type="cellIs" dxfId="1632" priority="1689" operator="lessThan">
      <formula>35</formula>
    </cfRule>
  </conditionalFormatting>
  <conditionalFormatting sqref="B1898">
    <cfRule type="cellIs" dxfId="1631" priority="1685" operator="between">
      <formula>250</formula>
      <formula>350</formula>
    </cfRule>
    <cfRule type="cellIs" dxfId="1630" priority="1684" operator="greaterThan">
      <formula>350</formula>
    </cfRule>
    <cfRule type="cellIs" dxfId="1629" priority="1686" operator="lessThan">
      <formula>250</formula>
    </cfRule>
  </conditionalFormatting>
  <conditionalFormatting sqref="B1899">
    <cfRule type="cellIs" dxfId="1628" priority="1682" operator="between">
      <formula>1.3</formula>
      <formula>1.5</formula>
    </cfRule>
    <cfRule type="cellIs" dxfId="1627" priority="1681" operator="between">
      <formula>1</formula>
      <formula>1.3</formula>
    </cfRule>
    <cfRule type="cellIs" dxfId="1626" priority="1680" operator="between">
      <formula>0.8</formula>
      <formula>0.99999</formula>
    </cfRule>
    <cfRule type="cellIs" dxfId="1625" priority="1679" operator="lessThan">
      <formula>0.8</formula>
    </cfRule>
    <cfRule type="cellIs" dxfId="1624" priority="1683" operator="greaterThan">
      <formula>1.5</formula>
    </cfRule>
  </conditionalFormatting>
  <conditionalFormatting sqref="B1901">
    <cfRule type="cellIs" dxfId="1623" priority="1677" operator="between">
      <formula>1.5</formula>
      <formula>1.6</formula>
    </cfRule>
    <cfRule type="cellIs" dxfId="1622" priority="1676" operator="greaterThan">
      <formula>1.6</formula>
    </cfRule>
    <cfRule type="cellIs" dxfId="1621" priority="1678" operator="lessThan">
      <formula>1.5</formula>
    </cfRule>
  </conditionalFormatting>
  <conditionalFormatting sqref="B1902">
    <cfRule type="cellIs" dxfId="1620" priority="1032" operator="between">
      <formula>1</formula>
      <formula>199</formula>
    </cfRule>
    <cfRule type="cellIs" dxfId="1619" priority="1031" operator="between">
      <formula>200</formula>
      <formula>499</formula>
    </cfRule>
    <cfRule type="cellIs" dxfId="1618" priority="1030" operator="between">
      <formula>500</formula>
      <formula>10000</formula>
    </cfRule>
  </conditionalFormatting>
  <conditionalFormatting sqref="B1904">
    <cfRule type="cellIs" dxfId="1617" priority="1674" operator="between">
      <formula>35</formula>
      <formula>50</formula>
    </cfRule>
    <cfRule type="cellIs" dxfId="1616" priority="1673" operator="greaterThan">
      <formula>50</formula>
    </cfRule>
    <cfRule type="cellIs" dxfId="1615" priority="1675" operator="lessThan">
      <formula>35</formula>
    </cfRule>
  </conditionalFormatting>
  <conditionalFormatting sqref="B1905">
    <cfRule type="cellIs" dxfId="1614" priority="1670" operator="greaterThan">
      <formula>350</formula>
    </cfRule>
    <cfRule type="cellIs" dxfId="1613" priority="1672" operator="lessThan">
      <formula>250</formula>
    </cfRule>
    <cfRule type="cellIs" dxfId="1612" priority="1671" operator="between">
      <formula>250</formula>
      <formula>350</formula>
    </cfRule>
  </conditionalFormatting>
  <conditionalFormatting sqref="B1906">
    <cfRule type="cellIs" dxfId="1611" priority="1665" operator="lessThan">
      <formula>0.8</formula>
    </cfRule>
    <cfRule type="cellIs" dxfId="1610" priority="1668" operator="between">
      <formula>1.3</formula>
      <formula>1.5</formula>
    </cfRule>
    <cfRule type="cellIs" dxfId="1609" priority="1669" operator="greaterThan">
      <formula>1.5</formula>
    </cfRule>
    <cfRule type="cellIs" dxfId="1608" priority="1667" operator="between">
      <formula>1</formula>
      <formula>1.3</formula>
    </cfRule>
    <cfRule type="cellIs" dxfId="1607" priority="1666" operator="between">
      <formula>0.8</formula>
      <formula>0.99999</formula>
    </cfRule>
  </conditionalFormatting>
  <conditionalFormatting sqref="B1908">
    <cfRule type="cellIs" dxfId="1606" priority="1662" operator="greaterThan">
      <formula>1.6</formula>
    </cfRule>
    <cfRule type="cellIs" dxfId="1605" priority="1664" operator="lessThan">
      <formula>1.5</formula>
    </cfRule>
    <cfRule type="cellIs" dxfId="1604" priority="1663" operator="between">
      <formula>1.5</formula>
      <formula>1.6</formula>
    </cfRule>
  </conditionalFormatting>
  <conditionalFormatting sqref="B1909">
    <cfRule type="cellIs" dxfId="1603" priority="1029" operator="between">
      <formula>1</formula>
      <formula>199</formula>
    </cfRule>
    <cfRule type="cellIs" dxfId="1602" priority="1028" operator="between">
      <formula>200</formula>
      <formula>499</formula>
    </cfRule>
    <cfRule type="cellIs" dxfId="1601" priority="1027" operator="between">
      <formula>500</formula>
      <formula>10000</formula>
    </cfRule>
  </conditionalFormatting>
  <conditionalFormatting sqref="B1911">
    <cfRule type="cellIs" dxfId="1600" priority="1661" operator="lessThan">
      <formula>35</formula>
    </cfRule>
    <cfRule type="cellIs" dxfId="1599" priority="1660" operator="between">
      <formula>35</formula>
      <formula>50</formula>
    </cfRule>
    <cfRule type="cellIs" dxfId="1598" priority="1659" operator="greaterThan">
      <formula>50</formula>
    </cfRule>
  </conditionalFormatting>
  <conditionalFormatting sqref="B1912">
    <cfRule type="cellIs" dxfId="1597" priority="1658" operator="lessThan">
      <formula>250</formula>
    </cfRule>
    <cfRule type="cellIs" dxfId="1596" priority="1657" operator="between">
      <formula>250</formula>
      <formula>350</formula>
    </cfRule>
    <cfRule type="cellIs" dxfId="1595" priority="1656" operator="greaterThan">
      <formula>350</formula>
    </cfRule>
  </conditionalFormatting>
  <conditionalFormatting sqref="B1913">
    <cfRule type="cellIs" dxfId="1594" priority="1655" operator="greaterThan">
      <formula>1.5</formula>
    </cfRule>
    <cfRule type="cellIs" dxfId="1593" priority="1654" operator="between">
      <formula>1.3</formula>
      <formula>1.5</formula>
    </cfRule>
    <cfRule type="cellIs" dxfId="1592" priority="1653" operator="between">
      <formula>1</formula>
      <formula>1.3</formula>
    </cfRule>
    <cfRule type="cellIs" dxfId="1591" priority="1652" operator="between">
      <formula>0.8</formula>
      <formula>0.99999</formula>
    </cfRule>
    <cfRule type="cellIs" dxfId="1590" priority="1651" operator="lessThan">
      <formula>0.8</formula>
    </cfRule>
  </conditionalFormatting>
  <conditionalFormatting sqref="B1915">
    <cfRule type="cellIs" dxfId="1589" priority="1650" operator="lessThan">
      <formula>1.5</formula>
    </cfRule>
    <cfRule type="cellIs" dxfId="1588" priority="1649" operator="between">
      <formula>1.5</formula>
      <formula>1.6</formula>
    </cfRule>
    <cfRule type="cellIs" dxfId="1587" priority="1648" operator="greaterThan">
      <formula>1.6</formula>
    </cfRule>
  </conditionalFormatting>
  <conditionalFormatting sqref="B1916">
    <cfRule type="cellIs" dxfId="1586" priority="1026" operator="between">
      <formula>1</formula>
      <formula>199</formula>
    </cfRule>
    <cfRule type="cellIs" dxfId="1585" priority="1025" operator="between">
      <formula>200</formula>
      <formula>499</formula>
    </cfRule>
    <cfRule type="cellIs" dxfId="1584" priority="1024" operator="between">
      <formula>500</formula>
      <formula>10000</formula>
    </cfRule>
  </conditionalFormatting>
  <conditionalFormatting sqref="B1918">
    <cfRule type="cellIs" dxfId="1583" priority="1647" operator="lessThan">
      <formula>35</formula>
    </cfRule>
    <cfRule type="cellIs" dxfId="1582" priority="1646" operator="between">
      <formula>35</formula>
      <formula>50</formula>
    </cfRule>
    <cfRule type="cellIs" dxfId="1581" priority="1645" operator="greaterThan">
      <formula>50</formula>
    </cfRule>
  </conditionalFormatting>
  <conditionalFormatting sqref="B1919">
    <cfRule type="cellIs" dxfId="1580" priority="1643" operator="between">
      <formula>250</formula>
      <formula>350</formula>
    </cfRule>
    <cfRule type="cellIs" dxfId="1579" priority="1642" operator="greaterThan">
      <formula>350</formula>
    </cfRule>
    <cfRule type="cellIs" dxfId="1578" priority="1644" operator="lessThan">
      <formula>250</formula>
    </cfRule>
  </conditionalFormatting>
  <conditionalFormatting sqref="B1920">
    <cfRule type="cellIs" dxfId="1577" priority="1639" operator="between">
      <formula>1</formula>
      <formula>1.3</formula>
    </cfRule>
    <cfRule type="cellIs" dxfId="1576" priority="1637" operator="lessThan">
      <formula>0.8</formula>
    </cfRule>
    <cfRule type="cellIs" dxfId="1575" priority="1641" operator="greaterThan">
      <formula>1.5</formula>
    </cfRule>
    <cfRule type="cellIs" dxfId="1574" priority="1640" operator="between">
      <formula>1.3</formula>
      <formula>1.5</formula>
    </cfRule>
    <cfRule type="cellIs" dxfId="1573" priority="1638" operator="between">
      <formula>0.8</formula>
      <formula>0.99999</formula>
    </cfRule>
  </conditionalFormatting>
  <conditionalFormatting sqref="B1922">
    <cfRule type="cellIs" dxfId="1572" priority="1635" operator="between">
      <formula>1.5</formula>
      <formula>1.6</formula>
    </cfRule>
    <cfRule type="cellIs" dxfId="1571" priority="1636" operator="lessThan">
      <formula>1.5</formula>
    </cfRule>
    <cfRule type="cellIs" dxfId="1570" priority="1634" operator="greaterThan">
      <formula>1.6</formula>
    </cfRule>
  </conditionalFormatting>
  <conditionalFormatting sqref="B1923">
    <cfRule type="cellIs" dxfId="1569" priority="1021" operator="between">
      <formula>500</formula>
      <formula>10000</formula>
    </cfRule>
    <cfRule type="cellIs" dxfId="1568" priority="1022" operator="between">
      <formula>200</formula>
      <formula>499</formula>
    </cfRule>
    <cfRule type="cellIs" dxfId="1567" priority="1023" operator="between">
      <formula>1</formula>
      <formula>199</formula>
    </cfRule>
  </conditionalFormatting>
  <conditionalFormatting sqref="B1925">
    <cfRule type="cellIs" dxfId="1566" priority="1631" operator="greaterThan">
      <formula>50</formula>
    </cfRule>
    <cfRule type="cellIs" dxfId="1565" priority="1633" operator="lessThan">
      <formula>35</formula>
    </cfRule>
    <cfRule type="cellIs" dxfId="1564" priority="1632" operator="between">
      <formula>35</formula>
      <formula>50</formula>
    </cfRule>
  </conditionalFormatting>
  <conditionalFormatting sqref="B1926">
    <cfRule type="cellIs" dxfId="1563" priority="1629" operator="between">
      <formula>250</formula>
      <formula>350</formula>
    </cfRule>
    <cfRule type="cellIs" dxfId="1562" priority="1630" operator="lessThan">
      <formula>250</formula>
    </cfRule>
    <cfRule type="cellIs" dxfId="1561" priority="1628" operator="greaterThan">
      <formula>350</formula>
    </cfRule>
  </conditionalFormatting>
  <conditionalFormatting sqref="B1927">
    <cfRule type="cellIs" dxfId="1560" priority="1623" operator="lessThan">
      <formula>0.8</formula>
    </cfRule>
    <cfRule type="cellIs" dxfId="1559" priority="1627" operator="greaterThan">
      <formula>1.5</formula>
    </cfRule>
    <cfRule type="cellIs" dxfId="1558" priority="1626" operator="between">
      <formula>1.3</formula>
      <formula>1.5</formula>
    </cfRule>
    <cfRule type="cellIs" dxfId="1557" priority="1625" operator="between">
      <formula>1</formula>
      <formula>1.3</formula>
    </cfRule>
    <cfRule type="cellIs" dxfId="1556" priority="1624" operator="between">
      <formula>0.8</formula>
      <formula>0.99999</formula>
    </cfRule>
  </conditionalFormatting>
  <conditionalFormatting sqref="B1929">
    <cfRule type="cellIs" dxfId="1555" priority="1621" operator="between">
      <formula>1.5</formula>
      <formula>1.6</formula>
    </cfRule>
    <cfRule type="cellIs" dxfId="1554" priority="1622" operator="lessThan">
      <formula>1.5</formula>
    </cfRule>
    <cfRule type="cellIs" dxfId="1553" priority="1620" operator="greaterThan">
      <formula>1.6</formula>
    </cfRule>
  </conditionalFormatting>
  <conditionalFormatting sqref="B1930">
    <cfRule type="cellIs" dxfId="1552" priority="1020" operator="between">
      <formula>1</formula>
      <formula>199</formula>
    </cfRule>
    <cfRule type="cellIs" dxfId="1551" priority="1018" operator="between">
      <formula>500</formula>
      <formula>10000</formula>
    </cfRule>
    <cfRule type="cellIs" dxfId="1550" priority="1019" operator="between">
      <formula>200</formula>
      <formula>499</formula>
    </cfRule>
  </conditionalFormatting>
  <conditionalFormatting sqref="B1932">
    <cfRule type="cellIs" dxfId="1549" priority="1617" operator="greaterThan">
      <formula>50</formula>
    </cfRule>
    <cfRule type="cellIs" dxfId="1548" priority="1619" operator="lessThan">
      <formula>35</formula>
    </cfRule>
    <cfRule type="cellIs" dxfId="1547" priority="1618" operator="between">
      <formula>35</formula>
      <formula>50</formula>
    </cfRule>
  </conditionalFormatting>
  <conditionalFormatting sqref="B1933">
    <cfRule type="cellIs" dxfId="1546" priority="1616" operator="lessThan">
      <formula>250</formula>
    </cfRule>
    <cfRule type="cellIs" dxfId="1545" priority="1614" operator="greaterThan">
      <formula>350</formula>
    </cfRule>
    <cfRule type="cellIs" dxfId="1544" priority="1615" operator="between">
      <formula>250</formula>
      <formula>350</formula>
    </cfRule>
  </conditionalFormatting>
  <conditionalFormatting sqref="B1934">
    <cfRule type="cellIs" dxfId="1543" priority="1611" operator="between">
      <formula>1</formula>
      <formula>1.3</formula>
    </cfRule>
    <cfRule type="cellIs" dxfId="1542" priority="1612" operator="between">
      <formula>1.3</formula>
      <formula>1.5</formula>
    </cfRule>
    <cfRule type="cellIs" dxfId="1541" priority="1609" operator="lessThan">
      <formula>0.8</formula>
    </cfRule>
    <cfRule type="cellIs" dxfId="1540" priority="1610" operator="between">
      <formula>0.8</formula>
      <formula>0.99999</formula>
    </cfRule>
    <cfRule type="cellIs" dxfId="1539" priority="1613" operator="greaterThan">
      <formula>1.5</formula>
    </cfRule>
  </conditionalFormatting>
  <conditionalFormatting sqref="B1936">
    <cfRule type="cellIs" dxfId="1538" priority="1606" operator="greaterThan">
      <formula>1.6</formula>
    </cfRule>
    <cfRule type="cellIs" dxfId="1537" priority="1608" operator="lessThan">
      <formula>1.5</formula>
    </cfRule>
    <cfRule type="cellIs" dxfId="1536" priority="1607" operator="between">
      <formula>1.5</formula>
      <formula>1.6</formula>
    </cfRule>
  </conditionalFormatting>
  <conditionalFormatting sqref="B1937">
    <cfRule type="cellIs" dxfId="1535" priority="1015" operator="between">
      <formula>500</formula>
      <formula>10000</formula>
    </cfRule>
    <cfRule type="cellIs" dxfId="1534" priority="1016" operator="between">
      <formula>200</formula>
      <formula>499</formula>
    </cfRule>
    <cfRule type="cellIs" dxfId="1533" priority="1017" operator="between">
      <formula>1</formula>
      <formula>199</formula>
    </cfRule>
  </conditionalFormatting>
  <conditionalFormatting sqref="B1939">
    <cfRule type="cellIs" dxfId="1532" priority="1603" operator="greaterThan">
      <formula>50</formula>
    </cfRule>
    <cfRule type="cellIs" dxfId="1531" priority="1605" operator="lessThan">
      <formula>35</formula>
    </cfRule>
    <cfRule type="cellIs" dxfId="1530" priority="1604" operator="between">
      <formula>35</formula>
      <formula>50</formula>
    </cfRule>
  </conditionalFormatting>
  <conditionalFormatting sqref="B1940">
    <cfRule type="cellIs" dxfId="1529" priority="1600" operator="greaterThan">
      <formula>350</formula>
    </cfRule>
    <cfRule type="cellIs" dxfId="1528" priority="1602" operator="lessThan">
      <formula>250</formula>
    </cfRule>
    <cfRule type="cellIs" dxfId="1527" priority="1601" operator="between">
      <formula>250</formula>
      <formula>350</formula>
    </cfRule>
  </conditionalFormatting>
  <conditionalFormatting sqref="B1941">
    <cfRule type="cellIs" dxfId="1526" priority="1596" operator="between">
      <formula>0.8</formula>
      <formula>0.99999</formula>
    </cfRule>
    <cfRule type="cellIs" dxfId="1525" priority="1595" operator="lessThan">
      <formula>0.8</formula>
    </cfRule>
    <cfRule type="cellIs" dxfId="1524" priority="1599" operator="greaterThan">
      <formula>1.5</formula>
    </cfRule>
    <cfRule type="cellIs" dxfId="1523" priority="1597" operator="between">
      <formula>1</formula>
      <formula>1.3</formula>
    </cfRule>
    <cfRule type="cellIs" dxfId="1522" priority="1598" operator="between">
      <formula>1.3</formula>
      <formula>1.5</formula>
    </cfRule>
  </conditionalFormatting>
  <conditionalFormatting sqref="B1943">
    <cfRule type="cellIs" dxfId="1521" priority="1594" operator="lessThan">
      <formula>1.5</formula>
    </cfRule>
    <cfRule type="cellIs" dxfId="1520" priority="1592" operator="greaterThan">
      <formula>1.6</formula>
    </cfRule>
    <cfRule type="cellIs" dxfId="1519" priority="1593" operator="between">
      <formula>1.5</formula>
      <formula>1.6</formula>
    </cfRule>
  </conditionalFormatting>
  <conditionalFormatting sqref="B1944">
    <cfRule type="cellIs" dxfId="1518" priority="1012" operator="between">
      <formula>500</formula>
      <formula>10000</formula>
    </cfRule>
    <cfRule type="cellIs" dxfId="1517" priority="1013" operator="between">
      <formula>200</formula>
      <formula>499</formula>
    </cfRule>
    <cfRule type="cellIs" dxfId="1516" priority="1014" operator="between">
      <formula>1</formula>
      <formula>199</formula>
    </cfRule>
  </conditionalFormatting>
  <conditionalFormatting sqref="B1946">
    <cfRule type="cellIs" dxfId="1515" priority="1589" operator="greaterThan">
      <formula>50</formula>
    </cfRule>
    <cfRule type="cellIs" dxfId="1514" priority="1590" operator="between">
      <formula>35</formula>
      <formula>50</formula>
    </cfRule>
    <cfRule type="cellIs" dxfId="1513" priority="1591" operator="lessThan">
      <formula>35</formula>
    </cfRule>
  </conditionalFormatting>
  <conditionalFormatting sqref="B1947">
    <cfRule type="cellIs" dxfId="1512" priority="1586" operator="greaterThan">
      <formula>350</formula>
    </cfRule>
    <cfRule type="cellIs" dxfId="1511" priority="1588" operator="lessThan">
      <formula>250</formula>
    </cfRule>
    <cfRule type="cellIs" dxfId="1510" priority="1587" operator="between">
      <formula>250</formula>
      <formula>350</formula>
    </cfRule>
  </conditionalFormatting>
  <conditionalFormatting sqref="B1948">
    <cfRule type="cellIs" dxfId="1509" priority="1585" operator="greaterThan">
      <formula>1.5</formula>
    </cfRule>
    <cfRule type="cellIs" dxfId="1508" priority="1582" operator="between">
      <formula>0.8</formula>
      <formula>0.99999</formula>
    </cfRule>
    <cfRule type="cellIs" dxfId="1507" priority="1584" operator="between">
      <formula>1.3</formula>
      <formula>1.5</formula>
    </cfRule>
    <cfRule type="cellIs" dxfId="1506" priority="1583" operator="between">
      <formula>1</formula>
      <formula>1.3</formula>
    </cfRule>
    <cfRule type="cellIs" dxfId="1505" priority="1581" operator="lessThan">
      <formula>0.8</formula>
    </cfRule>
  </conditionalFormatting>
  <conditionalFormatting sqref="B1950">
    <cfRule type="cellIs" dxfId="1504" priority="1579" operator="between">
      <formula>1.5</formula>
      <formula>1.6</formula>
    </cfRule>
    <cfRule type="cellIs" dxfId="1503" priority="1580" operator="lessThan">
      <formula>1.5</formula>
    </cfRule>
    <cfRule type="cellIs" dxfId="1502" priority="1578" operator="greaterThan">
      <formula>1.6</formula>
    </cfRule>
  </conditionalFormatting>
  <conditionalFormatting sqref="B1951">
    <cfRule type="cellIs" dxfId="1501" priority="1011" operator="between">
      <formula>1</formula>
      <formula>199</formula>
    </cfRule>
    <cfRule type="cellIs" dxfId="1500" priority="1010" operator="between">
      <formula>200</formula>
      <formula>499</formula>
    </cfRule>
    <cfRule type="cellIs" dxfId="1499" priority="1009" operator="between">
      <formula>500</formula>
      <formula>10000</formula>
    </cfRule>
  </conditionalFormatting>
  <conditionalFormatting sqref="B1953">
    <cfRule type="cellIs" dxfId="1498" priority="1577" operator="lessThan">
      <formula>35</formula>
    </cfRule>
    <cfRule type="cellIs" dxfId="1497" priority="1576" operator="between">
      <formula>35</formula>
      <formula>50</formula>
    </cfRule>
    <cfRule type="cellIs" dxfId="1496" priority="1575" operator="greaterThan">
      <formula>50</formula>
    </cfRule>
  </conditionalFormatting>
  <conditionalFormatting sqref="B1954">
    <cfRule type="cellIs" dxfId="1495" priority="1572" operator="greaterThan">
      <formula>350</formula>
    </cfRule>
    <cfRule type="cellIs" dxfId="1494" priority="1574" operator="lessThan">
      <formula>250</formula>
    </cfRule>
    <cfRule type="cellIs" dxfId="1493" priority="1573" operator="between">
      <formula>250</formula>
      <formula>350</formula>
    </cfRule>
  </conditionalFormatting>
  <conditionalFormatting sqref="B1955">
    <cfRule type="cellIs" dxfId="1492" priority="1570" operator="between">
      <formula>1.3</formula>
      <formula>1.5</formula>
    </cfRule>
    <cfRule type="cellIs" dxfId="1491" priority="1568" operator="between">
      <formula>0.8</formula>
      <formula>0.99999</formula>
    </cfRule>
    <cfRule type="cellIs" dxfId="1490" priority="1567" operator="lessThan">
      <formula>0.8</formula>
    </cfRule>
    <cfRule type="cellIs" dxfId="1489" priority="1569" operator="between">
      <formula>1</formula>
      <formula>1.3</formula>
    </cfRule>
    <cfRule type="cellIs" dxfId="1488" priority="1571" operator="greaterThan">
      <formula>1.5</formula>
    </cfRule>
  </conditionalFormatting>
  <conditionalFormatting sqref="B1957">
    <cfRule type="cellIs" dxfId="1487" priority="1564" operator="greaterThan">
      <formula>1.6</formula>
    </cfRule>
    <cfRule type="cellIs" dxfId="1486" priority="1565" operator="between">
      <formula>1.5</formula>
      <formula>1.6</formula>
    </cfRule>
    <cfRule type="cellIs" dxfId="1485" priority="1566" operator="lessThan">
      <formula>1.5</formula>
    </cfRule>
  </conditionalFormatting>
  <conditionalFormatting sqref="B1958">
    <cfRule type="cellIs" dxfId="1484" priority="1008" operator="between">
      <formula>1</formula>
      <formula>199</formula>
    </cfRule>
    <cfRule type="cellIs" dxfId="1483" priority="1007" operator="between">
      <formula>200</formula>
      <formula>499</formula>
    </cfRule>
    <cfRule type="cellIs" dxfId="1482" priority="1006" operator="between">
      <formula>500</formula>
      <formula>10000</formula>
    </cfRule>
  </conditionalFormatting>
  <conditionalFormatting sqref="B1960">
    <cfRule type="cellIs" dxfId="1481" priority="1561" operator="greaterThan">
      <formula>50</formula>
    </cfRule>
    <cfRule type="cellIs" dxfId="1480" priority="1562" operator="between">
      <formula>35</formula>
      <formula>50</formula>
    </cfRule>
    <cfRule type="cellIs" dxfId="1479" priority="1563" operator="lessThan">
      <formula>35</formula>
    </cfRule>
  </conditionalFormatting>
  <conditionalFormatting sqref="B1961">
    <cfRule type="cellIs" dxfId="1478" priority="1558" operator="greaterThan">
      <formula>350</formula>
    </cfRule>
    <cfRule type="cellIs" dxfId="1477" priority="1559" operator="between">
      <formula>250</formula>
      <formula>350</formula>
    </cfRule>
    <cfRule type="cellIs" dxfId="1476" priority="1560" operator="lessThan">
      <formula>250</formula>
    </cfRule>
  </conditionalFormatting>
  <conditionalFormatting sqref="B1962">
    <cfRule type="cellIs" dxfId="1475" priority="1554" operator="between">
      <formula>0.8</formula>
      <formula>0.99999</formula>
    </cfRule>
    <cfRule type="cellIs" dxfId="1474" priority="1553" operator="lessThan">
      <formula>0.8</formula>
    </cfRule>
    <cfRule type="cellIs" dxfId="1473" priority="1555" operator="between">
      <formula>1</formula>
      <formula>1.3</formula>
    </cfRule>
    <cfRule type="cellIs" dxfId="1472" priority="1556" operator="between">
      <formula>1.3</formula>
      <formula>1.5</formula>
    </cfRule>
    <cfRule type="cellIs" dxfId="1471" priority="1557" operator="greaterThan">
      <formula>1.5</formula>
    </cfRule>
  </conditionalFormatting>
  <conditionalFormatting sqref="B1964">
    <cfRule type="cellIs" dxfId="1470" priority="1550" operator="greaterThan">
      <formula>1.6</formula>
    </cfRule>
    <cfRule type="cellIs" dxfId="1469" priority="1552" operator="lessThan">
      <formula>1.5</formula>
    </cfRule>
    <cfRule type="cellIs" dxfId="1468" priority="1551" operator="between">
      <formula>1.5</formula>
      <formula>1.6</formula>
    </cfRule>
  </conditionalFormatting>
  <conditionalFormatting sqref="B1965">
    <cfRule type="cellIs" dxfId="1467" priority="1005" operator="between">
      <formula>1</formula>
      <formula>199</formula>
    </cfRule>
    <cfRule type="cellIs" dxfId="1466" priority="1003" operator="between">
      <formula>500</formula>
      <formula>10000</formula>
    </cfRule>
    <cfRule type="cellIs" dxfId="1465" priority="1004" operator="between">
      <formula>200</formula>
      <formula>499</formula>
    </cfRule>
  </conditionalFormatting>
  <conditionalFormatting sqref="B1967">
    <cfRule type="cellIs" dxfId="1464" priority="1549" operator="lessThan">
      <formula>35</formula>
    </cfRule>
    <cfRule type="cellIs" dxfId="1463" priority="1548" operator="between">
      <formula>35</formula>
      <formula>50</formula>
    </cfRule>
    <cfRule type="cellIs" dxfId="1462" priority="1547" operator="greaterThan">
      <formula>50</formula>
    </cfRule>
  </conditionalFormatting>
  <conditionalFormatting sqref="B1968">
    <cfRule type="cellIs" dxfId="1461" priority="1546" operator="lessThan">
      <formula>250</formula>
    </cfRule>
    <cfRule type="cellIs" dxfId="1460" priority="1544" operator="greaterThan">
      <formula>350</formula>
    </cfRule>
    <cfRule type="cellIs" dxfId="1459" priority="1545" operator="between">
      <formula>250</formula>
      <formula>350</formula>
    </cfRule>
  </conditionalFormatting>
  <conditionalFormatting sqref="B1969">
    <cfRule type="cellIs" dxfId="1458" priority="1539" operator="lessThan">
      <formula>0.8</formula>
    </cfRule>
    <cfRule type="cellIs" dxfId="1457" priority="1543" operator="greaterThan">
      <formula>1.5</formula>
    </cfRule>
    <cfRule type="cellIs" dxfId="1456" priority="1542" operator="between">
      <formula>1.3</formula>
      <formula>1.5</formula>
    </cfRule>
    <cfRule type="cellIs" dxfId="1455" priority="1541" operator="between">
      <formula>1</formula>
      <formula>1.3</formula>
    </cfRule>
    <cfRule type="cellIs" dxfId="1454" priority="1540" operator="between">
      <formula>0.8</formula>
      <formula>0.99999</formula>
    </cfRule>
  </conditionalFormatting>
  <conditionalFormatting sqref="B1971">
    <cfRule type="cellIs" dxfId="1453" priority="1536" operator="greaterThan">
      <formula>1.6</formula>
    </cfRule>
    <cfRule type="cellIs" dxfId="1452" priority="1538" operator="lessThan">
      <formula>1.5</formula>
    </cfRule>
    <cfRule type="cellIs" dxfId="1451" priority="1537" operator="between">
      <formula>1.5</formula>
      <formula>1.6</formula>
    </cfRule>
  </conditionalFormatting>
  <conditionalFormatting sqref="B1972">
    <cfRule type="cellIs" dxfId="1450" priority="1000" operator="between">
      <formula>500</formula>
      <formula>10000</formula>
    </cfRule>
    <cfRule type="cellIs" dxfId="1449" priority="1001" operator="between">
      <formula>200</formula>
      <formula>499</formula>
    </cfRule>
    <cfRule type="cellIs" dxfId="1448" priority="1002" operator="between">
      <formula>1</formula>
      <formula>199</formula>
    </cfRule>
  </conditionalFormatting>
  <conditionalFormatting sqref="B1974">
    <cfRule type="cellIs" dxfId="1447" priority="1534" operator="between">
      <formula>35</formula>
      <formula>50</formula>
    </cfRule>
    <cfRule type="cellIs" dxfId="1446" priority="1533" operator="greaterThan">
      <formula>50</formula>
    </cfRule>
    <cfRule type="cellIs" dxfId="1445" priority="1535" operator="lessThan">
      <formula>35</formula>
    </cfRule>
  </conditionalFormatting>
  <conditionalFormatting sqref="B1975">
    <cfRule type="cellIs" dxfId="1444" priority="1532" operator="lessThan">
      <formula>250</formula>
    </cfRule>
    <cfRule type="cellIs" dxfId="1443" priority="1531" operator="between">
      <formula>250</formula>
      <formula>350</formula>
    </cfRule>
    <cfRule type="cellIs" dxfId="1442" priority="1530" operator="greaterThan">
      <formula>350</formula>
    </cfRule>
  </conditionalFormatting>
  <conditionalFormatting sqref="B1976">
    <cfRule type="cellIs" dxfId="1441" priority="1526" operator="between">
      <formula>0.8</formula>
      <formula>0.99999</formula>
    </cfRule>
    <cfRule type="cellIs" dxfId="1440" priority="1527" operator="between">
      <formula>1</formula>
      <formula>1.3</formula>
    </cfRule>
    <cfRule type="cellIs" dxfId="1439" priority="1528" operator="between">
      <formula>1.3</formula>
      <formula>1.5</formula>
    </cfRule>
    <cfRule type="cellIs" dxfId="1438" priority="1529" operator="greaterThan">
      <formula>1.5</formula>
    </cfRule>
    <cfRule type="cellIs" dxfId="1437" priority="1525" operator="lessThan">
      <formula>0.8</formula>
    </cfRule>
  </conditionalFormatting>
  <conditionalFormatting sqref="B1978">
    <cfRule type="cellIs" dxfId="1436" priority="1524" operator="lessThan">
      <formula>1.5</formula>
    </cfRule>
    <cfRule type="cellIs" dxfId="1435" priority="1523" operator="between">
      <formula>1.5</formula>
      <formula>1.6</formula>
    </cfRule>
    <cfRule type="cellIs" dxfId="1434" priority="1522" operator="greaterThan">
      <formula>1.6</formula>
    </cfRule>
  </conditionalFormatting>
  <conditionalFormatting sqref="B1979">
    <cfRule type="cellIs" dxfId="1433" priority="997" operator="between">
      <formula>500</formula>
      <formula>10000</formula>
    </cfRule>
    <cfRule type="cellIs" dxfId="1432" priority="998" operator="between">
      <formula>200</formula>
      <formula>499</formula>
    </cfRule>
    <cfRule type="cellIs" dxfId="1431" priority="999" operator="between">
      <formula>1</formula>
      <formula>199</formula>
    </cfRule>
  </conditionalFormatting>
  <conditionalFormatting sqref="B1981">
    <cfRule type="cellIs" dxfId="1430" priority="1519" operator="greaterThan">
      <formula>50</formula>
    </cfRule>
    <cfRule type="cellIs" dxfId="1429" priority="1520" operator="between">
      <formula>35</formula>
      <formula>50</formula>
    </cfRule>
    <cfRule type="cellIs" dxfId="1428" priority="1521" operator="lessThan">
      <formula>35</formula>
    </cfRule>
  </conditionalFormatting>
  <conditionalFormatting sqref="B1982">
    <cfRule type="cellIs" dxfId="1427" priority="1516" operator="greaterThan">
      <formula>350</formula>
    </cfRule>
    <cfRule type="cellIs" dxfId="1426" priority="1517" operator="between">
      <formula>250</formula>
      <formula>350</formula>
    </cfRule>
    <cfRule type="cellIs" dxfId="1425" priority="1518" operator="lessThan">
      <formula>250</formula>
    </cfRule>
  </conditionalFormatting>
  <conditionalFormatting sqref="B1983">
    <cfRule type="cellIs" dxfId="1424" priority="1511" operator="lessThan">
      <formula>0.8</formula>
    </cfRule>
    <cfRule type="cellIs" dxfId="1423" priority="1514" operator="between">
      <formula>1.3</formula>
      <formula>1.5</formula>
    </cfRule>
    <cfRule type="cellIs" dxfId="1422" priority="1515" operator="greaterThan">
      <formula>1.5</formula>
    </cfRule>
    <cfRule type="cellIs" dxfId="1421" priority="1512" operator="between">
      <formula>0.8</formula>
      <formula>0.99999</formula>
    </cfRule>
    <cfRule type="cellIs" dxfId="1420" priority="1513" operator="between">
      <formula>1</formula>
      <formula>1.3</formula>
    </cfRule>
  </conditionalFormatting>
  <conditionalFormatting sqref="B1985">
    <cfRule type="cellIs" dxfId="1419" priority="1509" operator="between">
      <formula>1.5</formula>
      <formula>1.6</formula>
    </cfRule>
    <cfRule type="cellIs" dxfId="1418" priority="1510" operator="lessThan">
      <formula>1.5</formula>
    </cfRule>
    <cfRule type="cellIs" dxfId="1417" priority="1508" operator="greaterThan">
      <formula>1.6</formula>
    </cfRule>
  </conditionalFormatting>
  <conditionalFormatting sqref="B1986">
    <cfRule type="cellIs" dxfId="1416" priority="996" operator="between">
      <formula>1</formula>
      <formula>199</formula>
    </cfRule>
    <cfRule type="cellIs" dxfId="1415" priority="995" operator="between">
      <formula>200</formula>
      <formula>499</formula>
    </cfRule>
    <cfRule type="cellIs" dxfId="1414" priority="994" operator="between">
      <formula>500</formula>
      <formula>10000</formula>
    </cfRule>
  </conditionalFormatting>
  <conditionalFormatting sqref="B1988">
    <cfRule type="cellIs" dxfId="1413" priority="1507" operator="lessThan">
      <formula>35</formula>
    </cfRule>
    <cfRule type="cellIs" dxfId="1412" priority="1506" operator="between">
      <formula>35</formula>
      <formula>50</formula>
    </cfRule>
    <cfRule type="cellIs" dxfId="1411" priority="1505" operator="greaterThan">
      <formula>50</formula>
    </cfRule>
  </conditionalFormatting>
  <conditionalFormatting sqref="B1989">
    <cfRule type="cellIs" dxfId="1410" priority="1504" operator="lessThan">
      <formula>250</formula>
    </cfRule>
    <cfRule type="cellIs" dxfId="1409" priority="1503" operator="between">
      <formula>250</formula>
      <formula>350</formula>
    </cfRule>
    <cfRule type="cellIs" dxfId="1408" priority="1502" operator="greaterThan">
      <formula>350</formula>
    </cfRule>
  </conditionalFormatting>
  <conditionalFormatting sqref="B1990">
    <cfRule type="cellIs" dxfId="1407" priority="1501" operator="greaterThan">
      <formula>1.5</formula>
    </cfRule>
    <cfRule type="cellIs" dxfId="1406" priority="1500" operator="between">
      <formula>1.3</formula>
      <formula>1.5</formula>
    </cfRule>
    <cfRule type="cellIs" dxfId="1405" priority="1499" operator="between">
      <formula>1</formula>
      <formula>1.3</formula>
    </cfRule>
    <cfRule type="cellIs" dxfId="1404" priority="1498" operator="between">
      <formula>0.8</formula>
      <formula>0.99999</formula>
    </cfRule>
    <cfRule type="cellIs" dxfId="1403" priority="1497" operator="lessThan">
      <formula>0.8</formula>
    </cfRule>
  </conditionalFormatting>
  <conditionalFormatting sqref="B1992">
    <cfRule type="cellIs" dxfId="1402" priority="1495" operator="between">
      <formula>1.5</formula>
      <formula>1.6</formula>
    </cfRule>
    <cfRule type="cellIs" dxfId="1401" priority="1496" operator="lessThan">
      <formula>1.5</formula>
    </cfRule>
    <cfRule type="cellIs" dxfId="1400" priority="1494" operator="greaterThan">
      <formula>1.6</formula>
    </cfRule>
  </conditionalFormatting>
  <conditionalFormatting sqref="B1993">
    <cfRule type="cellIs" dxfId="1399" priority="992" operator="between">
      <formula>200</formula>
      <formula>499</formula>
    </cfRule>
    <cfRule type="cellIs" dxfId="1398" priority="991" operator="between">
      <formula>500</formula>
      <formula>10000</formula>
    </cfRule>
    <cfRule type="cellIs" dxfId="1397" priority="993" operator="between">
      <formula>1</formula>
      <formula>199</formula>
    </cfRule>
  </conditionalFormatting>
  <conditionalFormatting sqref="B1995">
    <cfRule type="cellIs" dxfId="1396" priority="1492" operator="between">
      <formula>35</formula>
      <formula>50</formula>
    </cfRule>
    <cfRule type="cellIs" dxfId="1395" priority="1491" operator="greaterThan">
      <formula>50</formula>
    </cfRule>
    <cfRule type="cellIs" dxfId="1394" priority="1493" operator="lessThan">
      <formula>35</formula>
    </cfRule>
  </conditionalFormatting>
  <conditionalFormatting sqref="B1996">
    <cfRule type="cellIs" dxfId="1393" priority="1488" operator="greaterThan">
      <formula>350</formula>
    </cfRule>
    <cfRule type="cellIs" dxfId="1392" priority="1489" operator="between">
      <formula>250</formula>
      <formula>350</formula>
    </cfRule>
    <cfRule type="cellIs" dxfId="1391" priority="1490" operator="lessThan">
      <formula>250</formula>
    </cfRule>
  </conditionalFormatting>
  <conditionalFormatting sqref="B1997">
    <cfRule type="cellIs" dxfId="1390" priority="1484" operator="between">
      <formula>0.8</formula>
      <formula>0.99999</formula>
    </cfRule>
    <cfRule type="cellIs" dxfId="1389" priority="1483" operator="lessThan">
      <formula>0.8</formula>
    </cfRule>
    <cfRule type="cellIs" dxfId="1388" priority="1486" operator="between">
      <formula>1.3</formula>
      <formula>1.5</formula>
    </cfRule>
    <cfRule type="cellIs" dxfId="1387" priority="1485" operator="between">
      <formula>1</formula>
      <formula>1.3</formula>
    </cfRule>
    <cfRule type="cellIs" dxfId="1386" priority="1487" operator="greaterThan">
      <formula>1.5</formula>
    </cfRule>
  </conditionalFormatting>
  <conditionalFormatting sqref="B1999">
    <cfRule type="cellIs" dxfId="1385" priority="1480" operator="greaterThan">
      <formula>1.6</formula>
    </cfRule>
    <cfRule type="cellIs" dxfId="1384" priority="1481" operator="between">
      <formula>1.5</formula>
      <formula>1.6</formula>
    </cfRule>
    <cfRule type="cellIs" dxfId="1383" priority="1482" operator="lessThan">
      <formula>1.5</formula>
    </cfRule>
  </conditionalFormatting>
  <conditionalFormatting sqref="B2000">
    <cfRule type="cellIs" dxfId="1382" priority="988" operator="between">
      <formula>500</formula>
      <formula>10000</formula>
    </cfRule>
    <cfRule type="cellIs" dxfId="1381" priority="990" operator="between">
      <formula>1</formula>
      <formula>199</formula>
    </cfRule>
    <cfRule type="cellIs" dxfId="1380" priority="989" operator="between">
      <formula>200</formula>
      <formula>499</formula>
    </cfRule>
  </conditionalFormatting>
  <conditionalFormatting sqref="B2002">
    <cfRule type="cellIs" dxfId="1379" priority="1477" operator="greaterThan">
      <formula>50</formula>
    </cfRule>
    <cfRule type="cellIs" dxfId="1378" priority="1479" operator="lessThan">
      <formula>35</formula>
    </cfRule>
    <cfRule type="cellIs" dxfId="1377" priority="1478" operator="between">
      <formula>35</formula>
      <formula>50</formula>
    </cfRule>
  </conditionalFormatting>
  <conditionalFormatting sqref="B2003">
    <cfRule type="cellIs" dxfId="1376" priority="1476" operator="lessThan">
      <formula>250</formula>
    </cfRule>
    <cfRule type="cellIs" dxfId="1375" priority="1475" operator="between">
      <formula>250</formula>
      <formula>350</formula>
    </cfRule>
    <cfRule type="cellIs" dxfId="1374" priority="1474" operator="greaterThan">
      <formula>350</formula>
    </cfRule>
  </conditionalFormatting>
  <conditionalFormatting sqref="B2004">
    <cfRule type="cellIs" dxfId="1373" priority="1471" operator="between">
      <formula>1</formula>
      <formula>1.3</formula>
    </cfRule>
    <cfRule type="cellIs" dxfId="1372" priority="1470" operator="between">
      <formula>0.8</formula>
      <formula>0.99999</formula>
    </cfRule>
    <cfRule type="cellIs" dxfId="1371" priority="1472" operator="between">
      <formula>1.3</formula>
      <formula>1.5</formula>
    </cfRule>
    <cfRule type="cellIs" dxfId="1370" priority="1469" operator="lessThan">
      <formula>0.8</formula>
    </cfRule>
    <cfRule type="cellIs" dxfId="1369" priority="1473" operator="greaterThan">
      <formula>1.5</formula>
    </cfRule>
  </conditionalFormatting>
  <conditionalFormatting sqref="B2006">
    <cfRule type="cellIs" dxfId="1368" priority="1467" operator="between">
      <formula>1.5</formula>
      <formula>1.6</formula>
    </cfRule>
    <cfRule type="cellIs" dxfId="1367" priority="1468" operator="lessThan">
      <formula>1.5</formula>
    </cfRule>
    <cfRule type="cellIs" dxfId="1366" priority="1466" operator="greaterThan">
      <formula>1.6</formula>
    </cfRule>
  </conditionalFormatting>
  <conditionalFormatting sqref="B2007">
    <cfRule type="cellIs" dxfId="1365" priority="985" operator="between">
      <formula>500</formula>
      <formula>10000</formula>
    </cfRule>
    <cfRule type="cellIs" dxfId="1364" priority="986" operator="between">
      <formula>200</formula>
      <formula>499</formula>
    </cfRule>
    <cfRule type="cellIs" dxfId="1363" priority="987" operator="between">
      <formula>1</formula>
      <formula>199</formula>
    </cfRule>
  </conditionalFormatting>
  <conditionalFormatting sqref="B2009">
    <cfRule type="cellIs" dxfId="1362" priority="1465" operator="lessThan">
      <formula>35</formula>
    </cfRule>
    <cfRule type="cellIs" dxfId="1361" priority="1464" operator="between">
      <formula>35</formula>
      <formula>50</formula>
    </cfRule>
    <cfRule type="cellIs" dxfId="1360" priority="1463" operator="greaterThan">
      <formula>50</formula>
    </cfRule>
  </conditionalFormatting>
  <conditionalFormatting sqref="B2010">
    <cfRule type="cellIs" dxfId="1359" priority="1461" operator="between">
      <formula>250</formula>
      <formula>350</formula>
    </cfRule>
    <cfRule type="cellIs" dxfId="1358" priority="1462" operator="lessThan">
      <formula>250</formula>
    </cfRule>
    <cfRule type="cellIs" dxfId="1357" priority="1460" operator="greaterThan">
      <formula>350</formula>
    </cfRule>
  </conditionalFormatting>
  <conditionalFormatting sqref="B2011">
    <cfRule type="cellIs" dxfId="1356" priority="1459" operator="greaterThan">
      <formula>1.5</formula>
    </cfRule>
    <cfRule type="cellIs" dxfId="1355" priority="1457" operator="between">
      <formula>1</formula>
      <formula>1.3</formula>
    </cfRule>
    <cfRule type="cellIs" dxfId="1354" priority="1456" operator="between">
      <formula>0.8</formula>
      <formula>0.99999</formula>
    </cfRule>
    <cfRule type="cellIs" dxfId="1353" priority="1455" operator="lessThan">
      <formula>0.8</formula>
    </cfRule>
    <cfRule type="cellIs" dxfId="1352" priority="1458" operator="between">
      <formula>1.3</formula>
      <formula>1.5</formula>
    </cfRule>
  </conditionalFormatting>
  <conditionalFormatting sqref="B2013">
    <cfRule type="cellIs" dxfId="1351" priority="1453" operator="between">
      <formula>1.5</formula>
      <formula>1.6</formula>
    </cfRule>
    <cfRule type="cellIs" dxfId="1350" priority="1452" operator="greaterThan">
      <formula>1.6</formula>
    </cfRule>
    <cfRule type="cellIs" dxfId="1349" priority="1454" operator="lessThan">
      <formula>1.5</formula>
    </cfRule>
  </conditionalFormatting>
  <conditionalFormatting sqref="B2014">
    <cfRule type="cellIs" dxfId="1348" priority="984" operator="between">
      <formula>1</formula>
      <formula>199</formula>
    </cfRule>
    <cfRule type="cellIs" dxfId="1347" priority="983" operator="between">
      <formula>200</formula>
      <formula>499</formula>
    </cfRule>
    <cfRule type="cellIs" dxfId="1346" priority="982" operator="between">
      <formula>500</formula>
      <formula>10000</formula>
    </cfRule>
  </conditionalFormatting>
  <conditionalFormatting sqref="B2016">
    <cfRule type="cellIs" dxfId="1345" priority="1449" operator="greaterThan">
      <formula>50</formula>
    </cfRule>
    <cfRule type="cellIs" dxfId="1344" priority="1450" operator="between">
      <formula>35</formula>
      <formula>50</formula>
    </cfRule>
    <cfRule type="cellIs" dxfId="1343" priority="1451" operator="lessThan">
      <formula>35</formula>
    </cfRule>
  </conditionalFormatting>
  <conditionalFormatting sqref="B2017">
    <cfRule type="cellIs" dxfId="1342" priority="1448" operator="lessThan">
      <formula>250</formula>
    </cfRule>
    <cfRule type="cellIs" dxfId="1341" priority="1446" operator="greaterThan">
      <formula>350</formula>
    </cfRule>
    <cfRule type="cellIs" dxfId="1340" priority="1447" operator="between">
      <formula>250</formula>
      <formula>350</formula>
    </cfRule>
  </conditionalFormatting>
  <conditionalFormatting sqref="B2018">
    <cfRule type="cellIs" dxfId="1339" priority="1441" operator="lessThan">
      <formula>0.8</formula>
    </cfRule>
    <cfRule type="cellIs" dxfId="1338" priority="1443" operator="between">
      <formula>1</formula>
      <formula>1.3</formula>
    </cfRule>
    <cfRule type="cellIs" dxfId="1337" priority="1442" operator="between">
      <formula>0.8</formula>
      <formula>0.99999</formula>
    </cfRule>
    <cfRule type="cellIs" dxfId="1336" priority="1444" operator="between">
      <formula>1.3</formula>
      <formula>1.5</formula>
    </cfRule>
    <cfRule type="cellIs" dxfId="1335" priority="1445" operator="greaterThan">
      <formula>1.5</formula>
    </cfRule>
  </conditionalFormatting>
  <conditionalFormatting sqref="B2020">
    <cfRule type="cellIs" dxfId="1334" priority="1438" operator="greaterThan">
      <formula>1.6</formula>
    </cfRule>
    <cfRule type="cellIs" dxfId="1333" priority="1440" operator="lessThan">
      <formula>1.5</formula>
    </cfRule>
    <cfRule type="cellIs" dxfId="1332" priority="1439" operator="between">
      <formula>1.5</formula>
      <formula>1.6</formula>
    </cfRule>
  </conditionalFormatting>
  <conditionalFormatting sqref="B2021">
    <cfRule type="cellIs" dxfId="1331" priority="979" operator="between">
      <formula>500</formula>
      <formula>10000</formula>
    </cfRule>
    <cfRule type="cellIs" dxfId="1330" priority="981" operator="between">
      <formula>1</formula>
      <formula>199</formula>
    </cfRule>
    <cfRule type="cellIs" dxfId="1329" priority="980" operator="between">
      <formula>200</formula>
      <formula>499</formula>
    </cfRule>
  </conditionalFormatting>
  <conditionalFormatting sqref="B2023">
    <cfRule type="cellIs" dxfId="1328" priority="1437" operator="lessThan">
      <formula>35</formula>
    </cfRule>
    <cfRule type="cellIs" dxfId="1327" priority="1436" operator="between">
      <formula>35</formula>
      <formula>50</formula>
    </cfRule>
    <cfRule type="cellIs" dxfId="1326" priority="1435" operator="greaterThan">
      <formula>50</formula>
    </cfRule>
  </conditionalFormatting>
  <conditionalFormatting sqref="B2024">
    <cfRule type="cellIs" dxfId="1325" priority="1434" operator="lessThan">
      <formula>250</formula>
    </cfRule>
    <cfRule type="cellIs" dxfId="1324" priority="1432" operator="greaterThan">
      <formula>350</formula>
    </cfRule>
    <cfRule type="cellIs" dxfId="1323" priority="1433" operator="between">
      <formula>250</formula>
      <formula>350</formula>
    </cfRule>
  </conditionalFormatting>
  <conditionalFormatting sqref="B2025">
    <cfRule type="cellIs" dxfId="1322" priority="1431" operator="greaterThan">
      <formula>1.5</formula>
    </cfRule>
    <cfRule type="cellIs" dxfId="1321" priority="1430" operator="between">
      <formula>1.3</formula>
      <formula>1.5</formula>
    </cfRule>
    <cfRule type="cellIs" dxfId="1320" priority="1427" operator="lessThan">
      <formula>0.8</formula>
    </cfRule>
    <cfRule type="cellIs" dxfId="1319" priority="1428" operator="between">
      <formula>0.8</formula>
      <formula>0.99999</formula>
    </cfRule>
    <cfRule type="cellIs" dxfId="1318" priority="1429" operator="between">
      <formula>1</formula>
      <formula>1.3</formula>
    </cfRule>
  </conditionalFormatting>
  <conditionalFormatting sqref="B2027">
    <cfRule type="cellIs" dxfId="1317" priority="1424" operator="greaterThan">
      <formula>1.6</formula>
    </cfRule>
    <cfRule type="cellIs" dxfId="1316" priority="1425" operator="between">
      <formula>1.5</formula>
      <formula>1.6</formula>
    </cfRule>
    <cfRule type="cellIs" dxfId="1315" priority="1426" operator="lessThan">
      <formula>1.5</formula>
    </cfRule>
  </conditionalFormatting>
  <conditionalFormatting sqref="B2028">
    <cfRule type="cellIs" dxfId="1314" priority="977" operator="between">
      <formula>200</formula>
      <formula>499</formula>
    </cfRule>
    <cfRule type="cellIs" dxfId="1313" priority="976" operator="between">
      <formula>500</formula>
      <formula>10000</formula>
    </cfRule>
    <cfRule type="cellIs" dxfId="1312" priority="978" operator="between">
      <formula>1</formula>
      <formula>199</formula>
    </cfRule>
  </conditionalFormatting>
  <conditionalFormatting sqref="B2030">
    <cfRule type="cellIs" dxfId="1311" priority="1423" operator="lessThan">
      <formula>35</formula>
    </cfRule>
    <cfRule type="cellIs" dxfId="1310" priority="1421" operator="greaterThan">
      <formula>50</formula>
    </cfRule>
    <cfRule type="cellIs" dxfId="1309" priority="1422" operator="between">
      <formula>35</formula>
      <formula>50</formula>
    </cfRule>
  </conditionalFormatting>
  <conditionalFormatting sqref="B2031">
    <cfRule type="cellIs" dxfId="1308" priority="1419" operator="between">
      <formula>250</formula>
      <formula>350</formula>
    </cfRule>
    <cfRule type="cellIs" dxfId="1307" priority="1418" operator="greaterThan">
      <formula>350</formula>
    </cfRule>
    <cfRule type="cellIs" dxfId="1306" priority="1420" operator="lessThan">
      <formula>250</formula>
    </cfRule>
  </conditionalFormatting>
  <conditionalFormatting sqref="B2032">
    <cfRule type="cellIs" dxfId="1305" priority="1417" operator="greaterThan">
      <formula>1.5</formula>
    </cfRule>
    <cfRule type="cellIs" dxfId="1304" priority="1416" operator="between">
      <formula>1.3</formula>
      <formula>1.5</formula>
    </cfRule>
    <cfRule type="cellIs" dxfId="1303" priority="1415" operator="between">
      <formula>1</formula>
      <formula>1.3</formula>
    </cfRule>
    <cfRule type="cellIs" dxfId="1302" priority="1414" operator="between">
      <formula>0.8</formula>
      <formula>0.99999</formula>
    </cfRule>
    <cfRule type="cellIs" dxfId="1301" priority="1413" operator="lessThan">
      <formula>0.8</formula>
    </cfRule>
  </conditionalFormatting>
  <conditionalFormatting sqref="B2034">
    <cfRule type="cellIs" dxfId="1300" priority="1412" operator="lessThan">
      <formula>1.5</formula>
    </cfRule>
    <cfRule type="cellIs" dxfId="1299" priority="1411" operator="between">
      <formula>1.5</formula>
      <formula>1.6</formula>
    </cfRule>
    <cfRule type="cellIs" dxfId="1298" priority="1410" operator="greaterThan">
      <formula>1.6</formula>
    </cfRule>
  </conditionalFormatting>
  <conditionalFormatting sqref="B2035">
    <cfRule type="cellIs" dxfId="1297" priority="975" operator="between">
      <formula>1</formula>
      <formula>199</formula>
    </cfRule>
    <cfRule type="cellIs" dxfId="1296" priority="974" operator="between">
      <formula>200</formula>
      <formula>499</formula>
    </cfRule>
    <cfRule type="cellIs" dxfId="1295" priority="973" operator="between">
      <formula>500</formula>
      <formula>10000</formula>
    </cfRule>
  </conditionalFormatting>
  <conditionalFormatting sqref="B2037">
    <cfRule type="cellIs" dxfId="1294" priority="1408" operator="between">
      <formula>35</formula>
      <formula>50</formula>
    </cfRule>
    <cfRule type="cellIs" dxfId="1293" priority="1407" operator="greaterThan">
      <formula>50</formula>
    </cfRule>
    <cfRule type="cellIs" dxfId="1292" priority="1409" operator="lessThan">
      <formula>35</formula>
    </cfRule>
  </conditionalFormatting>
  <conditionalFormatting sqref="B2038">
    <cfRule type="cellIs" dxfId="1291" priority="1405" operator="between">
      <formula>250</formula>
      <formula>350</formula>
    </cfRule>
    <cfRule type="cellIs" dxfId="1290" priority="1406" operator="lessThan">
      <formula>250</formula>
    </cfRule>
    <cfRule type="cellIs" dxfId="1289" priority="1404" operator="greaterThan">
      <formula>350</formula>
    </cfRule>
  </conditionalFormatting>
  <conditionalFormatting sqref="B2039">
    <cfRule type="cellIs" dxfId="1288" priority="1400" operator="between">
      <formula>0.8</formula>
      <formula>0.99999</formula>
    </cfRule>
    <cfRule type="cellIs" dxfId="1287" priority="1399" operator="lessThan">
      <formula>0.8</formula>
    </cfRule>
    <cfRule type="cellIs" dxfId="1286" priority="1402" operator="between">
      <formula>1.3</formula>
      <formula>1.5</formula>
    </cfRule>
    <cfRule type="cellIs" dxfId="1285" priority="1403" operator="greaterThan">
      <formula>1.5</formula>
    </cfRule>
    <cfRule type="cellIs" dxfId="1284" priority="1401" operator="between">
      <formula>1</formula>
      <formula>1.3</formula>
    </cfRule>
  </conditionalFormatting>
  <conditionalFormatting sqref="B2041">
    <cfRule type="cellIs" dxfId="1283" priority="1397" operator="between">
      <formula>1.5</formula>
      <formula>1.6</formula>
    </cfRule>
    <cfRule type="cellIs" dxfId="1282" priority="1398" operator="lessThan">
      <formula>1.5</formula>
    </cfRule>
    <cfRule type="cellIs" dxfId="1281" priority="1396" operator="greaterThan">
      <formula>1.6</formula>
    </cfRule>
  </conditionalFormatting>
  <conditionalFormatting sqref="B2042">
    <cfRule type="cellIs" dxfId="1280" priority="971" operator="between">
      <formula>200</formula>
      <formula>499</formula>
    </cfRule>
    <cfRule type="cellIs" dxfId="1279" priority="970" operator="between">
      <formula>500</formula>
      <formula>10000</formula>
    </cfRule>
    <cfRule type="cellIs" dxfId="1278" priority="972" operator="between">
      <formula>1</formula>
      <formula>199</formula>
    </cfRule>
  </conditionalFormatting>
  <conditionalFormatting sqref="B2044">
    <cfRule type="cellIs" dxfId="1277" priority="1395" operator="lessThan">
      <formula>35</formula>
    </cfRule>
    <cfRule type="cellIs" dxfId="1276" priority="1393" operator="greaterThan">
      <formula>50</formula>
    </cfRule>
    <cfRule type="cellIs" dxfId="1275" priority="1394" operator="between">
      <formula>35</formula>
      <formula>50</formula>
    </cfRule>
  </conditionalFormatting>
  <conditionalFormatting sqref="B2045">
    <cfRule type="cellIs" dxfId="1274" priority="1392" operator="lessThan">
      <formula>250</formula>
    </cfRule>
    <cfRule type="cellIs" dxfId="1273" priority="1390" operator="greaterThan">
      <formula>350</formula>
    </cfRule>
    <cfRule type="cellIs" dxfId="1272" priority="1391" operator="between">
      <formula>250</formula>
      <formula>350</formula>
    </cfRule>
  </conditionalFormatting>
  <conditionalFormatting sqref="B2046">
    <cfRule type="cellIs" dxfId="1271" priority="1386" operator="between">
      <formula>0.8</formula>
      <formula>0.99999</formula>
    </cfRule>
    <cfRule type="cellIs" dxfId="1270" priority="1388" operator="between">
      <formula>1.3</formula>
      <formula>1.5</formula>
    </cfRule>
    <cfRule type="cellIs" dxfId="1269" priority="1385" operator="lessThan">
      <formula>0.8</formula>
    </cfRule>
    <cfRule type="cellIs" dxfId="1268" priority="1387" operator="between">
      <formula>1</formula>
      <formula>1.3</formula>
    </cfRule>
    <cfRule type="cellIs" dxfId="1267" priority="1389" operator="greaterThan">
      <formula>1.5</formula>
    </cfRule>
  </conditionalFormatting>
  <conditionalFormatting sqref="B2048">
    <cfRule type="cellIs" dxfId="1266" priority="1384" operator="lessThan">
      <formula>1.5</formula>
    </cfRule>
    <cfRule type="cellIs" dxfId="1265" priority="1383" operator="between">
      <formula>1.5</formula>
      <formula>1.6</formula>
    </cfRule>
    <cfRule type="cellIs" dxfId="1264" priority="1382" operator="greaterThan">
      <formula>1.6</formula>
    </cfRule>
  </conditionalFormatting>
  <conditionalFormatting sqref="B2049">
    <cfRule type="cellIs" dxfId="1263" priority="969" operator="between">
      <formula>1</formula>
      <formula>199</formula>
    </cfRule>
    <cfRule type="cellIs" dxfId="1262" priority="968" operator="between">
      <formula>200</formula>
      <formula>499</formula>
    </cfRule>
    <cfRule type="cellIs" dxfId="1261" priority="967" operator="between">
      <formula>500</formula>
      <formula>10000</formula>
    </cfRule>
  </conditionalFormatting>
  <conditionalFormatting sqref="B2051">
    <cfRule type="cellIs" dxfId="1260" priority="1379" operator="greaterThan">
      <formula>50</formula>
    </cfRule>
    <cfRule type="cellIs" dxfId="1259" priority="1381" operator="lessThan">
      <formula>35</formula>
    </cfRule>
    <cfRule type="cellIs" dxfId="1258" priority="1380" operator="between">
      <formula>35</formula>
      <formula>50</formula>
    </cfRule>
  </conditionalFormatting>
  <conditionalFormatting sqref="B2052">
    <cfRule type="cellIs" dxfId="1257" priority="1378" operator="lessThan">
      <formula>250</formula>
    </cfRule>
    <cfRule type="cellIs" dxfId="1256" priority="1376" operator="greaterThan">
      <formula>350</formula>
    </cfRule>
    <cfRule type="cellIs" dxfId="1255" priority="1377" operator="between">
      <formula>250</formula>
      <formula>350</formula>
    </cfRule>
  </conditionalFormatting>
  <conditionalFormatting sqref="B2053">
    <cfRule type="cellIs" dxfId="1254" priority="1372" operator="between">
      <formula>0.8</formula>
      <formula>0.99999</formula>
    </cfRule>
    <cfRule type="cellIs" dxfId="1253" priority="1373" operator="between">
      <formula>1</formula>
      <formula>1.3</formula>
    </cfRule>
    <cfRule type="cellIs" dxfId="1252" priority="1371" operator="lessThan">
      <formula>0.8</formula>
    </cfRule>
    <cfRule type="cellIs" dxfId="1251" priority="1374" operator="between">
      <formula>1.3</formula>
      <formula>1.5</formula>
    </cfRule>
    <cfRule type="cellIs" dxfId="1250" priority="1375" operator="greaterThan">
      <formula>1.5</formula>
    </cfRule>
  </conditionalFormatting>
  <conditionalFormatting sqref="B2055">
    <cfRule type="cellIs" dxfId="1249" priority="1369" operator="between">
      <formula>1.5</formula>
      <formula>1.6</formula>
    </cfRule>
    <cfRule type="cellIs" dxfId="1248" priority="1370" operator="lessThan">
      <formula>1.5</formula>
    </cfRule>
    <cfRule type="cellIs" dxfId="1247" priority="1368" operator="greaterThan">
      <formula>1.6</formula>
    </cfRule>
  </conditionalFormatting>
  <conditionalFormatting sqref="B2056">
    <cfRule type="cellIs" dxfId="1246" priority="965" operator="between">
      <formula>200</formula>
      <formula>499</formula>
    </cfRule>
    <cfRule type="cellIs" dxfId="1245" priority="966" operator="between">
      <formula>1</formula>
      <formula>199</formula>
    </cfRule>
    <cfRule type="cellIs" dxfId="1244" priority="964" operator="between">
      <formula>500</formula>
      <formula>10000</formula>
    </cfRule>
  </conditionalFormatting>
  <conditionalFormatting sqref="B2058">
    <cfRule type="cellIs" dxfId="1243" priority="1365" operator="greaterThan">
      <formula>50</formula>
    </cfRule>
    <cfRule type="cellIs" dxfId="1242" priority="1366" operator="between">
      <formula>35</formula>
      <formula>50</formula>
    </cfRule>
    <cfRule type="cellIs" dxfId="1241" priority="1367" operator="lessThan">
      <formula>35</formula>
    </cfRule>
  </conditionalFormatting>
  <conditionalFormatting sqref="B2059">
    <cfRule type="cellIs" dxfId="1240" priority="1363" operator="between">
      <formula>250</formula>
      <formula>350</formula>
    </cfRule>
    <cfRule type="cellIs" dxfId="1239" priority="1364" operator="lessThan">
      <formula>250</formula>
    </cfRule>
    <cfRule type="cellIs" dxfId="1238" priority="1362" operator="greaterThan">
      <formula>350</formula>
    </cfRule>
  </conditionalFormatting>
  <conditionalFormatting sqref="B2060">
    <cfRule type="cellIs" dxfId="1237" priority="1359" operator="between">
      <formula>1</formula>
      <formula>1.3</formula>
    </cfRule>
    <cfRule type="cellIs" dxfId="1236" priority="1360" operator="between">
      <formula>1.3</formula>
      <formula>1.5</formula>
    </cfRule>
    <cfRule type="cellIs" dxfId="1235" priority="1361" operator="greaterThan">
      <formula>1.5</formula>
    </cfRule>
    <cfRule type="cellIs" dxfId="1234" priority="1358" operator="between">
      <formula>0.8</formula>
      <formula>0.99999</formula>
    </cfRule>
    <cfRule type="cellIs" dxfId="1233" priority="1357" operator="lessThan">
      <formula>0.8</formula>
    </cfRule>
  </conditionalFormatting>
  <conditionalFormatting sqref="B2062">
    <cfRule type="cellIs" dxfId="1232" priority="1356" operator="lessThan">
      <formula>1.5</formula>
    </cfRule>
    <cfRule type="cellIs" dxfId="1231" priority="1355" operator="between">
      <formula>1.5</formula>
      <formula>1.6</formula>
    </cfRule>
    <cfRule type="cellIs" dxfId="1230" priority="1354" operator="greaterThan">
      <formula>1.6</formula>
    </cfRule>
  </conditionalFormatting>
  <conditionalFormatting sqref="B2063">
    <cfRule type="cellIs" dxfId="1229" priority="963" operator="between">
      <formula>1</formula>
      <formula>199</formula>
    </cfRule>
    <cfRule type="cellIs" dxfId="1228" priority="962" operator="between">
      <formula>200</formula>
      <formula>499</formula>
    </cfRule>
    <cfRule type="cellIs" dxfId="1227" priority="961" operator="between">
      <formula>500</formula>
      <formula>10000</formula>
    </cfRule>
  </conditionalFormatting>
  <conditionalFormatting sqref="B2065">
    <cfRule type="cellIs" dxfId="1226" priority="1353" operator="lessThan">
      <formula>35</formula>
    </cfRule>
    <cfRule type="cellIs" dxfId="1225" priority="1352" operator="between">
      <formula>35</formula>
      <formula>50</formula>
    </cfRule>
    <cfRule type="cellIs" dxfId="1224" priority="1351" operator="greaterThan">
      <formula>50</formula>
    </cfRule>
  </conditionalFormatting>
  <conditionalFormatting sqref="B2066">
    <cfRule type="cellIs" dxfId="1223" priority="1348" operator="greaterThan">
      <formula>350</formula>
    </cfRule>
    <cfRule type="cellIs" dxfId="1222" priority="1349" operator="between">
      <formula>250</formula>
      <formula>350</formula>
    </cfRule>
    <cfRule type="cellIs" dxfId="1221" priority="1350" operator="lessThan">
      <formula>250</formula>
    </cfRule>
  </conditionalFormatting>
  <conditionalFormatting sqref="B2067">
    <cfRule type="cellIs" dxfId="1220" priority="1346" operator="between">
      <formula>1.3</formula>
      <formula>1.5</formula>
    </cfRule>
    <cfRule type="cellIs" dxfId="1219" priority="1343" operator="lessThan">
      <formula>0.8</formula>
    </cfRule>
    <cfRule type="cellIs" dxfId="1218" priority="1347" operator="greaterThan">
      <formula>1.5</formula>
    </cfRule>
    <cfRule type="cellIs" dxfId="1217" priority="1344" operator="between">
      <formula>0.8</formula>
      <formula>0.99999</formula>
    </cfRule>
    <cfRule type="cellIs" dxfId="1216" priority="1345" operator="between">
      <formula>1</formula>
      <formula>1.3</formula>
    </cfRule>
  </conditionalFormatting>
  <conditionalFormatting sqref="B2069">
    <cfRule type="cellIs" dxfId="1215" priority="1340" operator="greaterThan">
      <formula>1.6</formula>
    </cfRule>
    <cfRule type="cellIs" dxfId="1214" priority="1341" operator="between">
      <formula>1.5</formula>
      <formula>1.6</formula>
    </cfRule>
    <cfRule type="cellIs" dxfId="1213" priority="1342" operator="lessThan">
      <formula>1.5</formula>
    </cfRule>
  </conditionalFormatting>
  <conditionalFormatting sqref="B2070">
    <cfRule type="cellIs" dxfId="1212" priority="958" operator="between">
      <formula>500</formula>
      <formula>10000</formula>
    </cfRule>
    <cfRule type="cellIs" dxfId="1211" priority="960" operator="between">
      <formula>1</formula>
      <formula>199</formula>
    </cfRule>
    <cfRule type="cellIs" dxfId="1210" priority="959" operator="between">
      <formula>200</formula>
      <formula>499</formula>
    </cfRule>
  </conditionalFormatting>
  <conditionalFormatting sqref="B2072">
    <cfRule type="cellIs" dxfId="1209" priority="1337" operator="greaterThan">
      <formula>50</formula>
    </cfRule>
    <cfRule type="cellIs" dxfId="1208" priority="1339" operator="lessThan">
      <formula>35</formula>
    </cfRule>
    <cfRule type="cellIs" dxfId="1207" priority="1338" operator="between">
      <formula>35</formula>
      <formula>50</formula>
    </cfRule>
  </conditionalFormatting>
  <conditionalFormatting sqref="B2073">
    <cfRule type="cellIs" dxfId="1206" priority="1336" operator="lessThan">
      <formula>250</formula>
    </cfRule>
    <cfRule type="cellIs" dxfId="1205" priority="1335" operator="between">
      <formula>250</formula>
      <formula>350</formula>
    </cfRule>
    <cfRule type="cellIs" dxfId="1204" priority="1334" operator="greaterThan">
      <formula>350</formula>
    </cfRule>
  </conditionalFormatting>
  <conditionalFormatting sqref="B2074">
    <cfRule type="cellIs" dxfId="1203" priority="1332" operator="between">
      <formula>1.3</formula>
      <formula>1.5</formula>
    </cfRule>
    <cfRule type="cellIs" dxfId="1202" priority="1333" operator="greaterThan">
      <formula>1.5</formula>
    </cfRule>
    <cfRule type="cellIs" dxfId="1201" priority="1330" operator="between">
      <formula>0.8</formula>
      <formula>0.99999</formula>
    </cfRule>
    <cfRule type="cellIs" dxfId="1200" priority="1329" operator="lessThan">
      <formula>0.8</formula>
    </cfRule>
    <cfRule type="cellIs" dxfId="1199" priority="1331" operator="between">
      <formula>1</formula>
      <formula>1.3</formula>
    </cfRule>
  </conditionalFormatting>
  <conditionalFormatting sqref="B2076">
    <cfRule type="cellIs" dxfId="1198" priority="1326" operator="greaterThan">
      <formula>1.6</formula>
    </cfRule>
    <cfRule type="cellIs" dxfId="1197" priority="1327" operator="between">
      <formula>1.5</formula>
      <formula>1.6</formula>
    </cfRule>
    <cfRule type="cellIs" dxfId="1196" priority="1328" operator="lessThan">
      <formula>1.5</formula>
    </cfRule>
  </conditionalFormatting>
  <conditionalFormatting sqref="B2077">
    <cfRule type="cellIs" dxfId="1195" priority="956" operator="between">
      <formula>200</formula>
      <formula>499</formula>
    </cfRule>
    <cfRule type="cellIs" dxfId="1194" priority="957" operator="between">
      <formula>1</formula>
      <formula>199</formula>
    </cfRule>
    <cfRule type="cellIs" dxfId="1193" priority="955" operator="between">
      <formula>500</formula>
      <formula>10000</formula>
    </cfRule>
  </conditionalFormatting>
  <conditionalFormatting sqref="B2079">
    <cfRule type="cellIs" dxfId="1192" priority="1325" operator="lessThan">
      <formula>35</formula>
    </cfRule>
    <cfRule type="cellIs" dxfId="1191" priority="1323" operator="greaterThan">
      <formula>50</formula>
    </cfRule>
    <cfRule type="cellIs" dxfId="1190" priority="1324" operator="between">
      <formula>35</formula>
      <formula>50</formula>
    </cfRule>
  </conditionalFormatting>
  <conditionalFormatting sqref="B2080">
    <cfRule type="cellIs" dxfId="1189" priority="1321" operator="between">
      <formula>250</formula>
      <formula>350</formula>
    </cfRule>
    <cfRule type="cellIs" dxfId="1188" priority="1322" operator="lessThan">
      <formula>250</formula>
    </cfRule>
    <cfRule type="cellIs" dxfId="1187" priority="1320" operator="greaterThan">
      <formula>350</formula>
    </cfRule>
  </conditionalFormatting>
  <conditionalFormatting sqref="B2081">
    <cfRule type="cellIs" dxfId="1186" priority="1315" operator="lessThan">
      <formula>0.8</formula>
    </cfRule>
    <cfRule type="cellIs" dxfId="1185" priority="1316" operator="between">
      <formula>0.8</formula>
      <formula>0.99999</formula>
    </cfRule>
    <cfRule type="cellIs" dxfId="1184" priority="1317" operator="between">
      <formula>1</formula>
      <formula>1.3</formula>
    </cfRule>
    <cfRule type="cellIs" dxfId="1183" priority="1318" operator="between">
      <formula>1.3</formula>
      <formula>1.5</formula>
    </cfRule>
    <cfRule type="cellIs" dxfId="1182" priority="1319" operator="greaterThan">
      <formula>1.5</formula>
    </cfRule>
  </conditionalFormatting>
  <conditionalFormatting sqref="B2083">
    <cfRule type="cellIs" dxfId="1181" priority="1312" operator="greaterThan">
      <formula>1.6</formula>
    </cfRule>
    <cfRule type="cellIs" dxfId="1180" priority="1314" operator="lessThan">
      <formula>1.5</formula>
    </cfRule>
    <cfRule type="cellIs" dxfId="1179" priority="1313" operator="between">
      <formula>1.5</formula>
      <formula>1.6</formula>
    </cfRule>
  </conditionalFormatting>
  <conditionalFormatting sqref="B2084">
    <cfRule type="cellIs" dxfId="1178" priority="954" operator="between">
      <formula>1</formula>
      <formula>199</formula>
    </cfRule>
    <cfRule type="cellIs" dxfId="1177" priority="953" operator="between">
      <formula>200</formula>
      <formula>499</formula>
    </cfRule>
    <cfRule type="cellIs" dxfId="1176" priority="952" operator="between">
      <formula>500</formula>
      <formula>10000</formula>
    </cfRule>
  </conditionalFormatting>
  <conditionalFormatting sqref="B2086">
    <cfRule type="cellIs" dxfId="1175" priority="1309" operator="greaterThan">
      <formula>50</formula>
    </cfRule>
    <cfRule type="cellIs" dxfId="1174" priority="1310" operator="between">
      <formula>35</formula>
      <formula>50</formula>
    </cfRule>
    <cfRule type="cellIs" dxfId="1173" priority="1311" operator="lessThan">
      <formula>35</formula>
    </cfRule>
  </conditionalFormatting>
  <conditionalFormatting sqref="B2087">
    <cfRule type="cellIs" dxfId="1172" priority="1307" operator="between">
      <formula>250</formula>
      <formula>350</formula>
    </cfRule>
    <cfRule type="cellIs" dxfId="1171" priority="1308" operator="lessThan">
      <formula>250</formula>
    </cfRule>
    <cfRule type="cellIs" dxfId="1170" priority="1306" operator="greaterThan">
      <formula>350</formula>
    </cfRule>
  </conditionalFormatting>
  <conditionalFormatting sqref="B2088">
    <cfRule type="cellIs" dxfId="1169" priority="1301" operator="lessThan">
      <formula>0.8</formula>
    </cfRule>
    <cfRule type="cellIs" dxfId="1168" priority="1305" operator="greaterThan">
      <formula>1.5</formula>
    </cfRule>
    <cfRule type="cellIs" dxfId="1167" priority="1304" operator="between">
      <formula>1.3</formula>
      <formula>1.5</formula>
    </cfRule>
    <cfRule type="cellIs" dxfId="1166" priority="1303" operator="between">
      <formula>1</formula>
      <formula>1.3</formula>
    </cfRule>
    <cfRule type="cellIs" dxfId="1165" priority="1302" operator="between">
      <formula>0.8</formula>
      <formula>0.99999</formula>
    </cfRule>
  </conditionalFormatting>
  <conditionalFormatting sqref="B2090">
    <cfRule type="cellIs" dxfId="1164" priority="1299" operator="between">
      <formula>1.5</formula>
      <formula>1.6</formula>
    </cfRule>
    <cfRule type="cellIs" dxfId="1163" priority="1298" operator="greaterThan">
      <formula>1.6</formula>
    </cfRule>
    <cfRule type="cellIs" dxfId="1162" priority="1300" operator="lessThan">
      <formula>1.5</formula>
    </cfRule>
  </conditionalFormatting>
  <conditionalFormatting sqref="B2091">
    <cfRule type="cellIs" dxfId="1161" priority="949" operator="between">
      <formula>500</formula>
      <formula>10000</formula>
    </cfRule>
    <cfRule type="cellIs" dxfId="1160" priority="950" operator="between">
      <formula>200</formula>
      <formula>499</formula>
    </cfRule>
    <cfRule type="cellIs" dxfId="1159" priority="951" operator="between">
      <formula>1</formula>
      <formula>199</formula>
    </cfRule>
  </conditionalFormatting>
  <conditionalFormatting sqref="B2093">
    <cfRule type="cellIs" dxfId="1158" priority="1295" operator="greaterThan">
      <formula>50</formula>
    </cfRule>
    <cfRule type="cellIs" dxfId="1157" priority="1297" operator="lessThan">
      <formula>35</formula>
    </cfRule>
    <cfRule type="cellIs" dxfId="1156" priority="1296" operator="between">
      <formula>35</formula>
      <formula>50</formula>
    </cfRule>
  </conditionalFormatting>
  <conditionalFormatting sqref="B2094">
    <cfRule type="cellIs" dxfId="1155" priority="1293" operator="between">
      <formula>250</formula>
      <formula>350</formula>
    </cfRule>
    <cfRule type="cellIs" dxfId="1154" priority="1294" operator="lessThan">
      <formula>250</formula>
    </cfRule>
    <cfRule type="cellIs" dxfId="1153" priority="1292" operator="greaterThan">
      <formula>350</formula>
    </cfRule>
  </conditionalFormatting>
  <conditionalFormatting sqref="B2095">
    <cfRule type="cellIs" dxfId="1152" priority="1287" operator="lessThan">
      <formula>0.8</formula>
    </cfRule>
    <cfRule type="cellIs" dxfId="1151" priority="1291" operator="greaterThan">
      <formula>1.5</formula>
    </cfRule>
    <cfRule type="cellIs" dxfId="1150" priority="1289" operator="between">
      <formula>1</formula>
      <formula>1.3</formula>
    </cfRule>
    <cfRule type="cellIs" dxfId="1149" priority="1288" operator="between">
      <formula>0.8</formula>
      <formula>0.99999</formula>
    </cfRule>
    <cfRule type="cellIs" dxfId="1148" priority="1290" operator="between">
      <formula>1.3</formula>
      <formula>1.5</formula>
    </cfRule>
  </conditionalFormatting>
  <conditionalFormatting sqref="B2097">
    <cfRule type="cellIs" dxfId="1147" priority="1285" operator="between">
      <formula>1.5</formula>
      <formula>1.6</formula>
    </cfRule>
    <cfRule type="cellIs" dxfId="1146" priority="1286" operator="lessThan">
      <formula>1.5</formula>
    </cfRule>
    <cfRule type="cellIs" dxfId="1145" priority="1284" operator="greaterThan">
      <formula>1.6</formula>
    </cfRule>
  </conditionalFormatting>
  <conditionalFormatting sqref="B2098">
    <cfRule type="cellIs" dxfId="1144" priority="946" operator="between">
      <formula>500</formula>
      <formula>10000</formula>
    </cfRule>
    <cfRule type="cellIs" dxfId="1143" priority="948" operator="between">
      <formula>1</formula>
      <formula>199</formula>
    </cfRule>
    <cfRule type="cellIs" dxfId="1142" priority="947" operator="between">
      <formula>200</formula>
      <formula>499</formula>
    </cfRule>
  </conditionalFormatting>
  <conditionalFormatting sqref="B2100">
    <cfRule type="cellIs" dxfId="1141" priority="1281" operator="greaterThan">
      <formula>50</formula>
    </cfRule>
    <cfRule type="cellIs" dxfId="1140" priority="1283" operator="lessThan">
      <formula>35</formula>
    </cfRule>
    <cfRule type="cellIs" dxfId="1139" priority="1282" operator="between">
      <formula>35</formula>
      <formula>50</formula>
    </cfRule>
  </conditionalFormatting>
  <conditionalFormatting sqref="B2101">
    <cfRule type="cellIs" dxfId="1138" priority="1278" operator="greaterThan">
      <formula>350</formula>
    </cfRule>
    <cfRule type="cellIs" dxfId="1137" priority="1279" operator="between">
      <formula>250</formula>
      <formula>350</formula>
    </cfRule>
    <cfRule type="cellIs" dxfId="1136" priority="1280" operator="lessThan">
      <formula>250</formula>
    </cfRule>
  </conditionalFormatting>
  <conditionalFormatting sqref="B2102">
    <cfRule type="cellIs" dxfId="1135" priority="1273" operator="lessThan">
      <formula>0.8</formula>
    </cfRule>
    <cfRule type="cellIs" dxfId="1134" priority="1276" operator="between">
      <formula>1.3</formula>
      <formula>1.5</formula>
    </cfRule>
    <cfRule type="cellIs" dxfId="1133" priority="1274" operator="between">
      <formula>0.8</formula>
      <formula>0.99999</formula>
    </cfRule>
    <cfRule type="cellIs" dxfId="1132" priority="1277" operator="greaterThan">
      <formula>1.5</formula>
    </cfRule>
    <cfRule type="cellIs" dxfId="1131" priority="1275" operator="between">
      <formula>1</formula>
      <formula>1.3</formula>
    </cfRule>
  </conditionalFormatting>
  <conditionalFormatting sqref="B2104">
    <cfRule type="cellIs" dxfId="1130" priority="1271" operator="between">
      <formula>1.5</formula>
      <formula>1.6</formula>
    </cfRule>
    <cfRule type="cellIs" dxfId="1129" priority="1270" operator="greaterThan">
      <formula>1.6</formula>
    </cfRule>
    <cfRule type="cellIs" dxfId="1128" priority="1272" operator="lessThan">
      <formula>1.5</formula>
    </cfRule>
  </conditionalFormatting>
  <conditionalFormatting sqref="B2105">
    <cfRule type="cellIs" dxfId="1127" priority="945" operator="between">
      <formula>1</formula>
      <formula>199</formula>
    </cfRule>
    <cfRule type="cellIs" dxfId="1126" priority="944" operator="between">
      <formula>200</formula>
      <formula>499</formula>
    </cfRule>
    <cfRule type="cellIs" dxfId="1125" priority="943" operator="between">
      <formula>500</formula>
      <formula>10000</formula>
    </cfRule>
  </conditionalFormatting>
  <conditionalFormatting sqref="B2107">
    <cfRule type="cellIs" dxfId="1124" priority="1269" operator="lessThan">
      <formula>35</formula>
    </cfRule>
    <cfRule type="cellIs" dxfId="1123" priority="1268" operator="between">
      <formula>35</formula>
      <formula>50</formula>
    </cfRule>
    <cfRule type="cellIs" dxfId="1122" priority="1267" operator="greaterThan">
      <formula>50</formula>
    </cfRule>
  </conditionalFormatting>
  <conditionalFormatting sqref="B2108">
    <cfRule type="cellIs" dxfId="1121" priority="1266" operator="lessThan">
      <formula>250</formula>
    </cfRule>
    <cfRule type="cellIs" dxfId="1120" priority="1264" operator="greaterThan">
      <formula>350</formula>
    </cfRule>
    <cfRule type="cellIs" dxfId="1119" priority="1265" operator="between">
      <formula>250</formula>
      <formula>350</formula>
    </cfRule>
  </conditionalFormatting>
  <conditionalFormatting sqref="B2109">
    <cfRule type="cellIs" dxfId="1118" priority="1263" operator="greaterThan">
      <formula>1.5</formula>
    </cfRule>
    <cfRule type="cellIs" dxfId="1117" priority="1262" operator="between">
      <formula>1.3</formula>
      <formula>1.5</formula>
    </cfRule>
    <cfRule type="cellIs" dxfId="1116" priority="1261" operator="between">
      <formula>1</formula>
      <formula>1.3</formula>
    </cfRule>
    <cfRule type="cellIs" dxfId="1115" priority="1260" operator="between">
      <formula>0.8</formula>
      <formula>0.99999</formula>
    </cfRule>
    <cfRule type="cellIs" dxfId="1114" priority="1259" operator="lessThan">
      <formula>0.8</formula>
    </cfRule>
  </conditionalFormatting>
  <conditionalFormatting sqref="B2111">
    <cfRule type="cellIs" dxfId="1113" priority="1258" operator="lessThan">
      <formula>1.5</formula>
    </cfRule>
    <cfRule type="cellIs" dxfId="1112" priority="1256" operator="greaterThan">
      <formula>1.6</formula>
    </cfRule>
    <cfRule type="cellIs" dxfId="1111" priority="1257" operator="between">
      <formula>1.5</formula>
      <formula>1.6</formula>
    </cfRule>
  </conditionalFormatting>
  <conditionalFormatting sqref="B2112">
    <cfRule type="cellIs" dxfId="1110" priority="942" operator="between">
      <formula>1</formula>
      <formula>199</formula>
    </cfRule>
    <cfRule type="cellIs" dxfId="1109" priority="941" operator="between">
      <formula>200</formula>
      <formula>499</formula>
    </cfRule>
    <cfRule type="cellIs" dxfId="1108" priority="940" operator="between">
      <formula>500</formula>
      <formula>10000</formula>
    </cfRule>
  </conditionalFormatting>
  <conditionalFormatting sqref="B2114">
    <cfRule type="cellIs" dxfId="1107" priority="1253" operator="greaterThan">
      <formula>50</formula>
    </cfRule>
    <cfRule type="cellIs" dxfId="1106" priority="1254" operator="between">
      <formula>35</formula>
      <formula>50</formula>
    </cfRule>
    <cfRule type="cellIs" dxfId="1105" priority="1255" operator="lessThan">
      <formula>35</formula>
    </cfRule>
  </conditionalFormatting>
  <conditionalFormatting sqref="B2115">
    <cfRule type="cellIs" dxfId="1104" priority="1250" operator="greaterThan">
      <formula>350</formula>
    </cfRule>
    <cfRule type="cellIs" dxfId="1103" priority="1251" operator="between">
      <formula>250</formula>
      <formula>350</formula>
    </cfRule>
    <cfRule type="cellIs" dxfId="1102" priority="1252" operator="lessThan">
      <formula>250</formula>
    </cfRule>
  </conditionalFormatting>
  <conditionalFormatting sqref="B2116">
    <cfRule type="cellIs" dxfId="1101" priority="1247" operator="between">
      <formula>1</formula>
      <formula>1.3</formula>
    </cfRule>
    <cfRule type="cellIs" dxfId="1100" priority="1246" operator="between">
      <formula>0.8</formula>
      <formula>0.99999</formula>
    </cfRule>
    <cfRule type="cellIs" dxfId="1099" priority="1248" operator="between">
      <formula>1.3</formula>
      <formula>1.5</formula>
    </cfRule>
    <cfRule type="cellIs" dxfId="1098" priority="1249" operator="greaterThan">
      <formula>1.5</formula>
    </cfRule>
    <cfRule type="cellIs" dxfId="1097" priority="1245" operator="lessThan">
      <formula>0.8</formula>
    </cfRule>
  </conditionalFormatting>
  <conditionalFormatting sqref="B2118">
    <cfRule type="cellIs" dxfId="1096" priority="1244" operator="lessThan">
      <formula>1.5</formula>
    </cfRule>
    <cfRule type="cellIs" dxfId="1095" priority="1242" operator="greaterThan">
      <formula>1.6</formula>
    </cfRule>
    <cfRule type="cellIs" dxfId="1094" priority="1243" operator="between">
      <formula>1.5</formula>
      <formula>1.6</formula>
    </cfRule>
  </conditionalFormatting>
  <conditionalFormatting sqref="B2119">
    <cfRule type="cellIs" dxfId="1093" priority="937" operator="between">
      <formula>500</formula>
      <formula>10000</formula>
    </cfRule>
    <cfRule type="cellIs" dxfId="1092" priority="939" operator="between">
      <formula>1</formula>
      <formula>199</formula>
    </cfRule>
    <cfRule type="cellIs" dxfId="1091" priority="938" operator="between">
      <formula>200</formula>
      <formula>499</formula>
    </cfRule>
  </conditionalFormatting>
  <conditionalFormatting sqref="B2121">
    <cfRule type="cellIs" dxfId="1090" priority="1239" operator="greaterThan">
      <formula>50</formula>
    </cfRule>
    <cfRule type="cellIs" dxfId="1089" priority="1240" operator="between">
      <formula>35</formula>
      <formula>50</formula>
    </cfRule>
    <cfRule type="cellIs" dxfId="1088" priority="1241" operator="lessThan">
      <formula>35</formula>
    </cfRule>
  </conditionalFormatting>
  <conditionalFormatting sqref="B2122">
    <cfRule type="cellIs" dxfId="1087" priority="1236" operator="greaterThan">
      <formula>350</formula>
    </cfRule>
    <cfRule type="cellIs" dxfId="1086" priority="1237" operator="between">
      <formula>250</formula>
      <formula>350</formula>
    </cfRule>
    <cfRule type="cellIs" dxfId="1085" priority="1238" operator="lessThan">
      <formula>250</formula>
    </cfRule>
  </conditionalFormatting>
  <conditionalFormatting sqref="B2123">
    <cfRule type="cellIs" dxfId="1084" priority="1231" operator="lessThan">
      <formula>0.8</formula>
    </cfRule>
    <cfRule type="cellIs" dxfId="1083" priority="1233" operator="between">
      <formula>1</formula>
      <formula>1.3</formula>
    </cfRule>
    <cfRule type="cellIs" dxfId="1082" priority="1235" operator="greaterThan">
      <formula>1.5</formula>
    </cfRule>
    <cfRule type="cellIs" dxfId="1081" priority="1234" operator="between">
      <formula>1.3</formula>
      <formula>1.5</formula>
    </cfRule>
    <cfRule type="cellIs" dxfId="1080" priority="1232" operator="between">
      <formula>0.8</formula>
      <formula>0.99999</formula>
    </cfRule>
  </conditionalFormatting>
  <conditionalFormatting sqref="B2125">
    <cfRule type="cellIs" dxfId="1079" priority="1228" operator="greaterThan">
      <formula>1.6</formula>
    </cfRule>
    <cfRule type="cellIs" dxfId="1078" priority="1229" operator="between">
      <formula>1.5</formula>
      <formula>1.6</formula>
    </cfRule>
    <cfRule type="cellIs" dxfId="1077" priority="1230" operator="lessThan">
      <formula>1.5</formula>
    </cfRule>
  </conditionalFormatting>
  <conditionalFormatting sqref="B2126">
    <cfRule type="cellIs" dxfId="1076" priority="936" operator="between">
      <formula>1</formula>
      <formula>199</formula>
    </cfRule>
    <cfRule type="cellIs" dxfId="1075" priority="934" operator="between">
      <formula>500</formula>
      <formula>10000</formula>
    </cfRule>
    <cfRule type="cellIs" dxfId="1074" priority="935" operator="between">
      <formula>200</formula>
      <formula>499</formula>
    </cfRule>
  </conditionalFormatting>
  <conditionalFormatting sqref="B2128">
    <cfRule type="cellIs" dxfId="1073" priority="1227" operator="lessThan">
      <formula>35</formula>
    </cfRule>
    <cfRule type="cellIs" dxfId="1072" priority="1226" operator="between">
      <formula>35</formula>
      <formula>50</formula>
    </cfRule>
    <cfRule type="cellIs" dxfId="1071" priority="1225" operator="greaterThan">
      <formula>50</formula>
    </cfRule>
  </conditionalFormatting>
  <conditionalFormatting sqref="B2129">
    <cfRule type="cellIs" dxfId="1070" priority="1223" operator="between">
      <formula>250</formula>
      <formula>350</formula>
    </cfRule>
    <cfRule type="cellIs" dxfId="1069" priority="1224" operator="lessThan">
      <formula>250</formula>
    </cfRule>
    <cfRule type="cellIs" dxfId="1068" priority="1222" operator="greaterThan">
      <formula>350</formula>
    </cfRule>
  </conditionalFormatting>
  <conditionalFormatting sqref="B2130">
    <cfRule type="cellIs" dxfId="1067" priority="1220" operator="between">
      <formula>1.3</formula>
      <formula>1.5</formula>
    </cfRule>
    <cfRule type="cellIs" dxfId="1066" priority="1221" operator="greaterThan">
      <formula>1.5</formula>
    </cfRule>
    <cfRule type="cellIs" dxfId="1065" priority="1219" operator="between">
      <formula>1</formula>
      <formula>1.3</formula>
    </cfRule>
    <cfRule type="cellIs" dxfId="1064" priority="1217" operator="lessThan">
      <formula>0.8</formula>
    </cfRule>
    <cfRule type="cellIs" dxfId="1063" priority="1218" operator="between">
      <formula>0.8</formula>
      <formula>0.99999</formula>
    </cfRule>
  </conditionalFormatting>
  <conditionalFormatting sqref="B2132">
    <cfRule type="cellIs" dxfId="1062" priority="1215" operator="between">
      <formula>1.5</formula>
      <formula>1.6</formula>
    </cfRule>
    <cfRule type="cellIs" dxfId="1061" priority="1214" operator="greaterThan">
      <formula>1.6</formula>
    </cfRule>
    <cfRule type="cellIs" dxfId="1060" priority="1216" operator="lessThan">
      <formula>1.5</formula>
    </cfRule>
  </conditionalFormatting>
  <conditionalFormatting sqref="B2133">
    <cfRule type="cellIs" dxfId="1059" priority="931" operator="between">
      <formula>500</formula>
      <formula>10000</formula>
    </cfRule>
    <cfRule type="cellIs" dxfId="1058" priority="932" operator="between">
      <formula>200</formula>
      <formula>499</formula>
    </cfRule>
    <cfRule type="cellIs" dxfId="1057" priority="933" operator="between">
      <formula>1</formula>
      <formula>199</formula>
    </cfRule>
  </conditionalFormatting>
  <conditionalFormatting sqref="B2135">
    <cfRule type="cellIs" dxfId="1056" priority="1211" operator="greaterThan">
      <formula>50</formula>
    </cfRule>
    <cfRule type="cellIs" dxfId="1055" priority="1212" operator="between">
      <formula>35</formula>
      <formula>50</formula>
    </cfRule>
    <cfRule type="cellIs" dxfId="1054" priority="1213" operator="lessThan">
      <formula>35</formula>
    </cfRule>
  </conditionalFormatting>
  <conditionalFormatting sqref="B2136">
    <cfRule type="cellIs" dxfId="1053" priority="1209" operator="between">
      <formula>250</formula>
      <formula>350</formula>
    </cfRule>
    <cfRule type="cellIs" dxfId="1052" priority="1210" operator="lessThan">
      <formula>250</formula>
    </cfRule>
    <cfRule type="cellIs" dxfId="1051" priority="1208" operator="greaterThan">
      <formula>350</formula>
    </cfRule>
  </conditionalFormatting>
  <conditionalFormatting sqref="B2137">
    <cfRule type="cellIs" dxfId="1050" priority="1203" operator="lessThan">
      <formula>0.8</formula>
    </cfRule>
    <cfRule type="cellIs" dxfId="1049" priority="1207" operator="greaterThan">
      <formula>1.5</formula>
    </cfRule>
    <cfRule type="cellIs" dxfId="1048" priority="1204" operator="between">
      <formula>0.8</formula>
      <formula>0.99999</formula>
    </cfRule>
    <cfRule type="cellIs" dxfId="1047" priority="1206" operator="between">
      <formula>1.3</formula>
      <formula>1.5</formula>
    </cfRule>
    <cfRule type="cellIs" dxfId="1046" priority="1205" operator="between">
      <formula>1</formula>
      <formula>1.3</formula>
    </cfRule>
  </conditionalFormatting>
  <conditionalFormatting sqref="B2139">
    <cfRule type="cellIs" dxfId="1045" priority="1200" operator="greaterThan">
      <formula>1.6</formula>
    </cfRule>
    <cfRule type="cellIs" dxfId="1044" priority="1202" operator="lessThan">
      <formula>1.5</formula>
    </cfRule>
    <cfRule type="cellIs" dxfId="1043" priority="1201" operator="between">
      <formula>1.5</formula>
      <formula>1.6</formula>
    </cfRule>
  </conditionalFormatting>
  <conditionalFormatting sqref="B2140">
    <cfRule type="cellIs" dxfId="1042" priority="930" operator="between">
      <formula>1</formula>
      <formula>199</formula>
    </cfRule>
    <cfRule type="cellIs" dxfId="1041" priority="929" operator="between">
      <formula>200</formula>
      <formula>499</formula>
    </cfRule>
    <cfRule type="cellIs" dxfId="1040" priority="928" operator="between">
      <formula>500</formula>
      <formula>10000</formula>
    </cfRule>
  </conditionalFormatting>
  <conditionalFormatting sqref="B2142">
    <cfRule type="cellIs" dxfId="1039" priority="1197" operator="greaterThan">
      <formula>50</formula>
    </cfRule>
    <cfRule type="cellIs" dxfId="1038" priority="1198" operator="between">
      <formula>35</formula>
      <formula>50</formula>
    </cfRule>
    <cfRule type="cellIs" dxfId="1037" priority="1199" operator="lessThan">
      <formula>35</formula>
    </cfRule>
  </conditionalFormatting>
  <conditionalFormatting sqref="B2143">
    <cfRule type="cellIs" dxfId="1036" priority="1195" operator="between">
      <formula>250</formula>
      <formula>350</formula>
    </cfRule>
    <cfRule type="cellIs" dxfId="1035" priority="1196" operator="lessThan">
      <formula>250</formula>
    </cfRule>
    <cfRule type="cellIs" dxfId="1034" priority="1194" operator="greaterThan">
      <formula>350</formula>
    </cfRule>
  </conditionalFormatting>
  <conditionalFormatting sqref="B2144">
    <cfRule type="cellIs" dxfId="1033" priority="1191" operator="between">
      <formula>1</formula>
      <formula>1.3</formula>
    </cfRule>
    <cfRule type="cellIs" dxfId="1032" priority="1193" operator="greaterThan">
      <formula>1.5</formula>
    </cfRule>
    <cfRule type="cellIs" dxfId="1031" priority="1192" operator="between">
      <formula>1.3</formula>
      <formula>1.5</formula>
    </cfRule>
    <cfRule type="cellIs" dxfId="1030" priority="1190" operator="between">
      <formula>0.8</formula>
      <formula>0.99999</formula>
    </cfRule>
    <cfRule type="cellIs" dxfId="1029" priority="1189" operator="lessThan">
      <formula>0.8</formula>
    </cfRule>
  </conditionalFormatting>
  <conditionalFormatting sqref="B2146">
    <cfRule type="cellIs" dxfId="1028" priority="1187" operator="between">
      <formula>1.5</formula>
      <formula>1.6</formula>
    </cfRule>
    <cfRule type="cellIs" dxfId="1027" priority="1188" operator="lessThan">
      <formula>1.5</formula>
    </cfRule>
    <cfRule type="cellIs" dxfId="1026" priority="1186" operator="greaterThan">
      <formula>1.6</formula>
    </cfRule>
  </conditionalFormatting>
  <conditionalFormatting sqref="B2147">
    <cfRule type="cellIs" dxfId="1025" priority="925" operator="between">
      <formula>500</formula>
      <formula>10000</formula>
    </cfRule>
    <cfRule type="cellIs" dxfId="1024" priority="927" operator="between">
      <formula>1</formula>
      <formula>199</formula>
    </cfRule>
    <cfRule type="cellIs" dxfId="1023" priority="926" operator="between">
      <formula>200</formula>
      <formula>499</formula>
    </cfRule>
  </conditionalFormatting>
  <conditionalFormatting sqref="B2149">
    <cfRule type="cellIs" dxfId="1022" priority="1183" operator="greaterThan">
      <formula>50</formula>
    </cfRule>
    <cfRule type="cellIs" dxfId="1021" priority="1184" operator="between">
      <formula>35</formula>
      <formula>50</formula>
    </cfRule>
    <cfRule type="cellIs" dxfId="1020" priority="1185" operator="lessThan">
      <formula>35</formula>
    </cfRule>
  </conditionalFormatting>
  <conditionalFormatting sqref="B2150">
    <cfRule type="cellIs" dxfId="1019" priority="1181" operator="between">
      <formula>250</formula>
      <formula>350</formula>
    </cfRule>
    <cfRule type="cellIs" dxfId="1018" priority="1182" operator="lessThan">
      <formula>250</formula>
    </cfRule>
    <cfRule type="cellIs" dxfId="1017" priority="1180" operator="greaterThan">
      <formula>350</formula>
    </cfRule>
  </conditionalFormatting>
  <conditionalFormatting sqref="B2151">
    <cfRule type="cellIs" dxfId="1016" priority="1177" operator="between">
      <formula>1</formula>
      <formula>1.3</formula>
    </cfRule>
    <cfRule type="cellIs" dxfId="1015" priority="1178" operator="between">
      <formula>1.3</formula>
      <formula>1.5</formula>
    </cfRule>
    <cfRule type="cellIs" dxfId="1014" priority="1176" operator="between">
      <formula>0.8</formula>
      <formula>0.99999</formula>
    </cfRule>
    <cfRule type="cellIs" dxfId="1013" priority="1175" operator="lessThan">
      <formula>0.8</formula>
    </cfRule>
    <cfRule type="cellIs" dxfId="1012" priority="1179" operator="greaterThan">
      <formula>1.5</formula>
    </cfRule>
  </conditionalFormatting>
  <conditionalFormatting sqref="B2153">
    <cfRule type="cellIs" dxfId="1011" priority="1173" operator="between">
      <formula>1.5</formula>
      <formula>1.6</formula>
    </cfRule>
    <cfRule type="cellIs" dxfId="1010" priority="1172" operator="greaterThan">
      <formula>1.6</formula>
    </cfRule>
    <cfRule type="cellIs" dxfId="1009" priority="1174" operator="lessThan">
      <formula>1.5</formula>
    </cfRule>
  </conditionalFormatting>
  <conditionalFormatting sqref="B2154">
    <cfRule type="cellIs" dxfId="1008" priority="922" operator="between">
      <formula>500</formula>
      <formula>10000</formula>
    </cfRule>
    <cfRule type="cellIs" dxfId="1007" priority="924" operator="between">
      <formula>1</formula>
      <formula>199</formula>
    </cfRule>
    <cfRule type="cellIs" dxfId="1006" priority="923" operator="between">
      <formula>200</formula>
      <formula>499</formula>
    </cfRule>
  </conditionalFormatting>
  <conditionalFormatting sqref="B2156">
    <cfRule type="cellIs" dxfId="1005" priority="1171" operator="lessThan">
      <formula>35</formula>
    </cfRule>
    <cfRule type="cellIs" dxfId="1004" priority="1169" operator="greaterThan">
      <formula>50</formula>
    </cfRule>
    <cfRule type="cellIs" dxfId="1003" priority="1170" operator="between">
      <formula>35</formula>
      <formula>50</formula>
    </cfRule>
  </conditionalFormatting>
  <conditionalFormatting sqref="B2157">
    <cfRule type="cellIs" dxfId="1002" priority="1167" operator="between">
      <formula>250</formula>
      <formula>350</formula>
    </cfRule>
    <cfRule type="cellIs" dxfId="1001" priority="1166" operator="greaterThan">
      <formula>350</formula>
    </cfRule>
    <cfRule type="cellIs" dxfId="1000" priority="1168" operator="lessThan">
      <formula>250</formula>
    </cfRule>
  </conditionalFormatting>
  <conditionalFormatting sqref="B2158">
    <cfRule type="cellIs" dxfId="999" priority="1164" operator="between">
      <formula>1.3</formula>
      <formula>1.5</formula>
    </cfRule>
    <cfRule type="cellIs" dxfId="998" priority="1165" operator="greaterThan">
      <formula>1.5</formula>
    </cfRule>
    <cfRule type="cellIs" dxfId="997" priority="1163" operator="between">
      <formula>1</formula>
      <formula>1.3</formula>
    </cfRule>
    <cfRule type="cellIs" dxfId="996" priority="1162" operator="between">
      <formula>0.8</formula>
      <formula>0.99999</formula>
    </cfRule>
    <cfRule type="cellIs" dxfId="995" priority="1161" operator="lessThan">
      <formula>0.8</formula>
    </cfRule>
  </conditionalFormatting>
  <conditionalFormatting sqref="B2160">
    <cfRule type="cellIs" dxfId="994" priority="1160" operator="lessThan">
      <formula>1.5</formula>
    </cfRule>
    <cfRule type="cellIs" dxfId="993" priority="1159" operator="between">
      <formula>1.5</formula>
      <formula>1.6</formula>
    </cfRule>
    <cfRule type="cellIs" dxfId="992" priority="1158" operator="greaterThan">
      <formula>1.6</formula>
    </cfRule>
  </conditionalFormatting>
  <conditionalFormatting sqref="B2161">
    <cfRule type="cellIs" dxfId="991" priority="780" operator="between">
      <formula>1</formula>
      <formula>199</formula>
    </cfRule>
    <cfRule type="cellIs" dxfId="990" priority="779" operator="between">
      <formula>200</formula>
      <formula>499</formula>
    </cfRule>
    <cfRule type="cellIs" dxfId="989" priority="778" operator="between">
      <formula>500</formula>
      <formula>10000</formula>
    </cfRule>
  </conditionalFormatting>
  <conditionalFormatting sqref="B2163">
    <cfRule type="cellIs" dxfId="988" priority="1157" operator="lessThan">
      <formula>35</formula>
    </cfRule>
    <cfRule type="cellIs" dxfId="987" priority="1155" operator="greaterThan">
      <formula>50</formula>
    </cfRule>
    <cfRule type="cellIs" dxfId="986" priority="1156" operator="between">
      <formula>35</formula>
      <formula>50</formula>
    </cfRule>
  </conditionalFormatting>
  <conditionalFormatting sqref="B2164">
    <cfRule type="cellIs" dxfId="985" priority="1153" operator="between">
      <formula>250</formula>
      <formula>350</formula>
    </cfRule>
    <cfRule type="cellIs" dxfId="984" priority="1152" operator="greaterThan">
      <formula>350</formula>
    </cfRule>
    <cfRule type="cellIs" dxfId="983" priority="1154" operator="lessThan">
      <formula>250</formula>
    </cfRule>
  </conditionalFormatting>
  <conditionalFormatting sqref="B2165">
    <cfRule type="cellIs" dxfId="982" priority="1150" operator="between">
      <formula>1.3</formula>
      <formula>1.5</formula>
    </cfRule>
    <cfRule type="cellIs" dxfId="981" priority="1149" operator="between">
      <formula>1</formula>
      <formula>1.3</formula>
    </cfRule>
    <cfRule type="cellIs" dxfId="980" priority="1151" operator="greaterThan">
      <formula>1.5</formula>
    </cfRule>
    <cfRule type="cellIs" dxfId="979" priority="1147" operator="lessThan">
      <formula>0.8</formula>
    </cfRule>
    <cfRule type="cellIs" dxfId="978" priority="1148" operator="between">
      <formula>0.8</formula>
      <formula>0.99999</formula>
    </cfRule>
  </conditionalFormatting>
  <conditionalFormatting sqref="B2167">
    <cfRule type="cellIs" dxfId="977" priority="1144" operator="greaterThan">
      <formula>1.6</formula>
    </cfRule>
    <cfRule type="cellIs" dxfId="976" priority="1145" operator="between">
      <formula>1.5</formula>
      <formula>1.6</formula>
    </cfRule>
    <cfRule type="cellIs" dxfId="975" priority="1146" operator="lessThan">
      <formula>1.5</formula>
    </cfRule>
  </conditionalFormatting>
  <conditionalFormatting sqref="B2168">
    <cfRule type="cellIs" dxfId="974" priority="775" operator="between">
      <formula>500</formula>
      <formula>10000</formula>
    </cfRule>
    <cfRule type="cellIs" dxfId="973" priority="777" operator="between">
      <formula>1</formula>
      <formula>199</formula>
    </cfRule>
    <cfRule type="cellIs" dxfId="972" priority="776" operator="between">
      <formula>200</formula>
      <formula>499</formula>
    </cfRule>
  </conditionalFormatting>
  <conditionalFormatting sqref="B2170">
    <cfRule type="cellIs" dxfId="971" priority="1143" operator="lessThan">
      <formula>35</formula>
    </cfRule>
    <cfRule type="cellIs" dxfId="970" priority="1141" operator="greaterThan">
      <formula>50</formula>
    </cfRule>
    <cfRule type="cellIs" dxfId="969" priority="1142" operator="between">
      <formula>35</formula>
      <formula>50</formula>
    </cfRule>
  </conditionalFormatting>
  <conditionalFormatting sqref="B2171">
    <cfRule type="cellIs" dxfId="968" priority="1139" operator="between">
      <formula>250</formula>
      <formula>350</formula>
    </cfRule>
    <cfRule type="cellIs" dxfId="967" priority="1140" operator="lessThan">
      <formula>250</formula>
    </cfRule>
    <cfRule type="cellIs" dxfId="966" priority="1138" operator="greaterThan">
      <formula>350</formula>
    </cfRule>
  </conditionalFormatting>
  <conditionalFormatting sqref="B2172">
    <cfRule type="cellIs" dxfId="965" priority="1137" operator="greaterThan">
      <formula>1.5</formula>
    </cfRule>
    <cfRule type="cellIs" dxfId="964" priority="1135" operator="between">
      <formula>1</formula>
      <formula>1.3</formula>
    </cfRule>
    <cfRule type="cellIs" dxfId="963" priority="1134" operator="between">
      <formula>0.8</formula>
      <formula>0.99999</formula>
    </cfRule>
    <cfRule type="cellIs" dxfId="962" priority="1133" operator="lessThan">
      <formula>0.8</formula>
    </cfRule>
    <cfRule type="cellIs" dxfId="961" priority="1136" operator="between">
      <formula>1.3</formula>
      <formula>1.5</formula>
    </cfRule>
  </conditionalFormatting>
  <conditionalFormatting sqref="B2174">
    <cfRule type="cellIs" dxfId="960" priority="1131" operator="between">
      <formula>1.5</formula>
      <formula>1.6</formula>
    </cfRule>
    <cfRule type="cellIs" dxfId="959" priority="1130" operator="greaterThan">
      <formula>1.6</formula>
    </cfRule>
    <cfRule type="cellIs" dxfId="958" priority="1132" operator="lessThan">
      <formula>1.5</formula>
    </cfRule>
  </conditionalFormatting>
  <conditionalFormatting sqref="B2175">
    <cfRule type="cellIs" dxfId="957" priority="921" operator="between">
      <formula>1</formula>
      <formula>199</formula>
    </cfRule>
    <cfRule type="cellIs" dxfId="956" priority="920" operator="between">
      <formula>200</formula>
      <formula>499</formula>
    </cfRule>
    <cfRule type="cellIs" dxfId="955" priority="919" operator="between">
      <formula>500</formula>
      <formula>10000</formula>
    </cfRule>
  </conditionalFormatting>
  <conditionalFormatting sqref="B2177">
    <cfRule type="cellIs" dxfId="954" priority="1129" operator="lessThan">
      <formula>35</formula>
    </cfRule>
    <cfRule type="cellIs" dxfId="953" priority="1127" operator="greaterThan">
      <formula>50</formula>
    </cfRule>
    <cfRule type="cellIs" dxfId="952" priority="1128" operator="between">
      <formula>35</formula>
      <formula>50</formula>
    </cfRule>
  </conditionalFormatting>
  <conditionalFormatting sqref="B2178">
    <cfRule type="cellIs" dxfId="951" priority="1124" operator="greaterThan">
      <formula>350</formula>
    </cfRule>
    <cfRule type="cellIs" dxfId="950" priority="1126" operator="lessThan">
      <formula>250</formula>
    </cfRule>
    <cfRule type="cellIs" dxfId="949" priority="1125" operator="between">
      <formula>250</formula>
      <formula>350</formula>
    </cfRule>
  </conditionalFormatting>
  <conditionalFormatting sqref="B2179">
    <cfRule type="cellIs" dxfId="948" priority="1120" operator="between">
      <formula>0.8</formula>
      <formula>0.99999</formula>
    </cfRule>
    <cfRule type="cellIs" dxfId="947" priority="1121" operator="between">
      <formula>1</formula>
      <formula>1.3</formula>
    </cfRule>
    <cfRule type="cellIs" dxfId="946" priority="1123" operator="greaterThan">
      <formula>1.5</formula>
    </cfRule>
    <cfRule type="cellIs" dxfId="945" priority="1119" operator="lessThan">
      <formula>0.8</formula>
    </cfRule>
    <cfRule type="cellIs" dxfId="944" priority="1122" operator="between">
      <formula>1.3</formula>
      <formula>1.5</formula>
    </cfRule>
  </conditionalFormatting>
  <conditionalFormatting sqref="B2181">
    <cfRule type="cellIs" dxfId="943" priority="1118" operator="lessThan">
      <formula>1.5</formula>
    </cfRule>
    <cfRule type="cellIs" dxfId="942" priority="1117" operator="between">
      <formula>1.5</formula>
      <formula>1.6</formula>
    </cfRule>
    <cfRule type="cellIs" dxfId="941" priority="1116" operator="greaterThan">
      <formula>1.6</formula>
    </cfRule>
  </conditionalFormatting>
  <conditionalFormatting sqref="B2182">
    <cfRule type="cellIs" dxfId="940" priority="917" operator="between">
      <formula>200</formula>
      <formula>499</formula>
    </cfRule>
    <cfRule type="cellIs" dxfId="939" priority="918" operator="between">
      <formula>1</formula>
      <formula>199</formula>
    </cfRule>
    <cfRule type="cellIs" dxfId="938" priority="916" operator="between">
      <formula>500</formula>
      <formula>10000</formula>
    </cfRule>
  </conditionalFormatting>
  <conditionalFormatting sqref="B2184">
    <cfRule type="cellIs" dxfId="937" priority="1113" operator="greaterThan">
      <formula>50</formula>
    </cfRule>
    <cfRule type="cellIs" dxfId="936" priority="1115" operator="lessThan">
      <formula>35</formula>
    </cfRule>
    <cfRule type="cellIs" dxfId="935" priority="1114" operator="between">
      <formula>35</formula>
      <formula>50</formula>
    </cfRule>
  </conditionalFormatting>
  <conditionalFormatting sqref="B2185">
    <cfRule type="cellIs" dxfId="934" priority="1112" operator="lessThan">
      <formula>250</formula>
    </cfRule>
    <cfRule type="cellIs" dxfId="933" priority="1111" operator="between">
      <formula>250</formula>
      <formula>350</formula>
    </cfRule>
    <cfRule type="cellIs" dxfId="932" priority="1110" operator="greaterThan">
      <formula>350</formula>
    </cfRule>
  </conditionalFormatting>
  <conditionalFormatting sqref="B2186">
    <cfRule type="cellIs" dxfId="931" priority="1107" operator="between">
      <formula>1</formula>
      <formula>1.3</formula>
    </cfRule>
    <cfRule type="cellIs" dxfId="930" priority="1108" operator="between">
      <formula>1.3</formula>
      <formula>1.5</formula>
    </cfRule>
    <cfRule type="cellIs" dxfId="929" priority="1106" operator="between">
      <formula>0.8</formula>
      <formula>0.99999</formula>
    </cfRule>
    <cfRule type="cellIs" dxfId="928" priority="1105" operator="lessThan">
      <formula>0.8</formula>
    </cfRule>
    <cfRule type="cellIs" dxfId="927" priority="1109" operator="greaterThan">
      <formula>1.5</formula>
    </cfRule>
  </conditionalFormatting>
  <conditionalFormatting sqref="B2188">
    <cfRule type="cellIs" dxfId="926" priority="1104" operator="lessThan">
      <formula>1.5</formula>
    </cfRule>
    <cfRule type="cellIs" dxfId="925" priority="1103" operator="between">
      <formula>1.5</formula>
      <formula>1.6</formula>
    </cfRule>
    <cfRule type="cellIs" dxfId="924" priority="1102" operator="greaterThan">
      <formula>1.6</formula>
    </cfRule>
  </conditionalFormatting>
  <conditionalFormatting sqref="B2189">
    <cfRule type="cellIs" dxfId="923" priority="913" operator="between">
      <formula>500</formula>
      <formula>10000</formula>
    </cfRule>
    <cfRule type="cellIs" dxfId="922" priority="915" operator="between">
      <formula>1</formula>
      <formula>199</formula>
    </cfRule>
    <cfRule type="cellIs" dxfId="921" priority="914" operator="between">
      <formula>200</formula>
      <formula>499</formula>
    </cfRule>
  </conditionalFormatting>
  <conditionalFormatting sqref="B2191">
    <cfRule type="cellIs" dxfId="920" priority="1099" operator="greaterThan">
      <formula>50</formula>
    </cfRule>
    <cfRule type="cellIs" dxfId="919" priority="1100" operator="between">
      <formula>35</formula>
      <formula>50</formula>
    </cfRule>
    <cfRule type="cellIs" dxfId="918" priority="1101" operator="lessThan">
      <formula>35</formula>
    </cfRule>
  </conditionalFormatting>
  <conditionalFormatting sqref="B2192">
    <cfRule type="cellIs" dxfId="917" priority="1096" operator="greaterThan">
      <formula>350</formula>
    </cfRule>
    <cfRule type="cellIs" dxfId="916" priority="1098" operator="lessThan">
      <formula>250</formula>
    </cfRule>
    <cfRule type="cellIs" dxfId="915" priority="1097" operator="between">
      <formula>250</formula>
      <formula>350</formula>
    </cfRule>
  </conditionalFormatting>
  <conditionalFormatting sqref="B2193">
    <cfRule type="cellIs" dxfId="914" priority="1093" operator="between">
      <formula>1</formula>
      <formula>1.3</formula>
    </cfRule>
    <cfRule type="cellIs" dxfId="913" priority="1095" operator="greaterThan">
      <formula>1.5</formula>
    </cfRule>
    <cfRule type="cellIs" dxfId="912" priority="1091" operator="lessThan">
      <formula>0.8</formula>
    </cfRule>
    <cfRule type="cellIs" dxfId="911" priority="1094" operator="between">
      <formula>1.3</formula>
      <formula>1.5</formula>
    </cfRule>
    <cfRule type="cellIs" dxfId="910" priority="1092" operator="between">
      <formula>0.8</formula>
      <formula>0.99999</formula>
    </cfRule>
  </conditionalFormatting>
  <conditionalFormatting sqref="B2195">
    <cfRule type="cellIs" dxfId="909" priority="1088" operator="greaterThan">
      <formula>1.6</formula>
    </cfRule>
    <cfRule type="cellIs" dxfId="908" priority="1089" operator="between">
      <formula>1.5</formula>
      <formula>1.6</formula>
    </cfRule>
    <cfRule type="cellIs" dxfId="907" priority="1090" operator="lessThan">
      <formula>1.5</formula>
    </cfRule>
  </conditionalFormatting>
  <conditionalFormatting sqref="B2196">
    <cfRule type="cellIs" dxfId="906" priority="912" operator="between">
      <formula>1</formula>
      <formula>199</formula>
    </cfRule>
    <cfRule type="cellIs" dxfId="905" priority="911" operator="between">
      <formula>200</formula>
      <formula>499</formula>
    </cfRule>
    <cfRule type="cellIs" dxfId="904" priority="910" operator="between">
      <formula>500</formula>
      <formula>10000</formula>
    </cfRule>
  </conditionalFormatting>
  <conditionalFormatting sqref="B2198">
    <cfRule type="cellIs" dxfId="903" priority="1085" operator="greaterThan">
      <formula>50</formula>
    </cfRule>
    <cfRule type="cellIs" dxfId="902" priority="1086" operator="between">
      <formula>35</formula>
      <formula>50</formula>
    </cfRule>
    <cfRule type="cellIs" dxfId="901" priority="1087" operator="lessThan">
      <formula>35</formula>
    </cfRule>
  </conditionalFormatting>
  <conditionalFormatting sqref="B2199">
    <cfRule type="cellIs" dxfId="900" priority="1082" operator="greaterThan">
      <formula>350</formula>
    </cfRule>
    <cfRule type="cellIs" dxfId="899" priority="1083" operator="between">
      <formula>250</formula>
      <formula>350</formula>
    </cfRule>
    <cfRule type="cellIs" dxfId="898" priority="1084" operator="lessThan">
      <formula>250</formula>
    </cfRule>
  </conditionalFormatting>
  <conditionalFormatting sqref="B2200">
    <cfRule type="cellIs" dxfId="897" priority="1077" operator="lessThan">
      <formula>0.8</formula>
    </cfRule>
    <cfRule type="cellIs" dxfId="896" priority="1079" operator="between">
      <formula>1</formula>
      <formula>1.3</formula>
    </cfRule>
    <cfRule type="cellIs" dxfId="895" priority="1080" operator="between">
      <formula>1.3</formula>
      <formula>1.5</formula>
    </cfRule>
    <cfRule type="cellIs" dxfId="894" priority="1078" operator="between">
      <formula>0.8</formula>
      <formula>0.99999</formula>
    </cfRule>
    <cfRule type="cellIs" dxfId="893" priority="1081" operator="greaterThan">
      <formula>1.5</formula>
    </cfRule>
  </conditionalFormatting>
  <conditionalFormatting sqref="B2202">
    <cfRule type="cellIs" dxfId="892" priority="1074" operator="greaterThan">
      <formula>1.6</formula>
    </cfRule>
    <cfRule type="cellIs" dxfId="891" priority="1075" operator="between">
      <formula>1.5</formula>
      <formula>1.6</formula>
    </cfRule>
    <cfRule type="cellIs" dxfId="890" priority="1076" operator="lessThan">
      <formula>1.5</formula>
    </cfRule>
  </conditionalFormatting>
  <conditionalFormatting sqref="B2203">
    <cfRule type="cellIs" dxfId="889" priority="909" operator="between">
      <formula>1</formula>
      <formula>199</formula>
    </cfRule>
    <cfRule type="cellIs" dxfId="888" priority="908" operator="between">
      <formula>200</formula>
      <formula>499</formula>
    </cfRule>
    <cfRule type="cellIs" dxfId="887" priority="907" operator="between">
      <formula>500</formula>
      <formula>10000</formula>
    </cfRule>
  </conditionalFormatting>
  <conditionalFormatting sqref="B2205">
    <cfRule type="cellIs" dxfId="886" priority="1072" operator="between">
      <formula>35</formula>
      <formula>50</formula>
    </cfRule>
    <cfRule type="cellIs" dxfId="885" priority="1071" operator="greaterThan">
      <formula>50</formula>
    </cfRule>
    <cfRule type="cellIs" dxfId="884" priority="1073" operator="lessThan">
      <formula>35</formula>
    </cfRule>
  </conditionalFormatting>
  <conditionalFormatting sqref="B2206">
    <cfRule type="cellIs" dxfId="883" priority="1068" operator="greaterThan">
      <formula>350</formula>
    </cfRule>
    <cfRule type="cellIs" dxfId="882" priority="1069" operator="between">
      <formula>250</formula>
      <formula>350</formula>
    </cfRule>
    <cfRule type="cellIs" dxfId="881" priority="1070" operator="lessThan">
      <formula>250</formula>
    </cfRule>
  </conditionalFormatting>
  <conditionalFormatting sqref="B2207">
    <cfRule type="cellIs" dxfId="880" priority="1063" operator="lessThan">
      <formula>0.8</formula>
    </cfRule>
    <cfRule type="cellIs" dxfId="879" priority="1064" operator="between">
      <formula>0.8</formula>
      <formula>0.99999</formula>
    </cfRule>
    <cfRule type="cellIs" dxfId="878" priority="1065" operator="between">
      <formula>1</formula>
      <formula>1.3</formula>
    </cfRule>
    <cfRule type="cellIs" dxfId="877" priority="1066" operator="between">
      <formula>1.3</formula>
      <formula>1.5</formula>
    </cfRule>
    <cfRule type="cellIs" dxfId="876" priority="1067" operator="greaterThan">
      <formula>1.5</formula>
    </cfRule>
  </conditionalFormatting>
  <conditionalFormatting sqref="B2209">
    <cfRule type="cellIs" dxfId="875" priority="1061" operator="between">
      <formula>1.5</formula>
      <formula>1.6</formula>
    </cfRule>
    <cfRule type="cellIs" dxfId="874" priority="1062" operator="lessThan">
      <formula>1.5</formula>
    </cfRule>
    <cfRule type="cellIs" dxfId="873" priority="1060" operator="greaterThan">
      <formula>1.6</formula>
    </cfRule>
  </conditionalFormatting>
  <conditionalFormatting sqref="B2210">
    <cfRule type="cellIs" dxfId="872" priority="774" operator="between">
      <formula>1</formula>
      <formula>199</formula>
    </cfRule>
    <cfRule type="cellIs" dxfId="871" priority="773" operator="between">
      <formula>200</formula>
      <formula>499</formula>
    </cfRule>
    <cfRule type="cellIs" dxfId="870" priority="772" operator="between">
      <formula>500</formula>
      <formula>10000</formula>
    </cfRule>
  </conditionalFormatting>
  <conditionalFormatting sqref="B2212">
    <cfRule type="cellIs" dxfId="869" priority="906" operator="lessThan">
      <formula>35</formula>
    </cfRule>
    <cfRule type="cellIs" dxfId="868" priority="905" operator="between">
      <formula>35</formula>
      <formula>50</formula>
    </cfRule>
    <cfRule type="cellIs" dxfId="867" priority="904" operator="greaterThan">
      <formula>50</formula>
    </cfRule>
  </conditionalFormatting>
  <conditionalFormatting sqref="B2213">
    <cfRule type="cellIs" dxfId="866" priority="903" operator="lessThan">
      <formula>250</formula>
    </cfRule>
    <cfRule type="cellIs" dxfId="865" priority="902" operator="between">
      <formula>250</formula>
      <formula>350</formula>
    </cfRule>
    <cfRule type="cellIs" dxfId="864" priority="901" operator="greaterThan">
      <formula>350</formula>
    </cfRule>
  </conditionalFormatting>
  <conditionalFormatting sqref="B2214">
    <cfRule type="cellIs" dxfId="863" priority="900" operator="greaterThan">
      <formula>1.5</formula>
    </cfRule>
    <cfRule type="cellIs" dxfId="862" priority="899" operator="between">
      <formula>1.3</formula>
      <formula>1.5</formula>
    </cfRule>
    <cfRule type="cellIs" dxfId="861" priority="898" operator="between">
      <formula>1</formula>
      <formula>1.3</formula>
    </cfRule>
    <cfRule type="cellIs" dxfId="860" priority="897" operator="between">
      <formula>0.8</formula>
      <formula>0.99999</formula>
    </cfRule>
    <cfRule type="cellIs" dxfId="859" priority="896" operator="lessThan">
      <formula>0.8</formula>
    </cfRule>
  </conditionalFormatting>
  <conditionalFormatting sqref="B2216">
    <cfRule type="cellIs" dxfId="858" priority="895" operator="lessThan">
      <formula>1.5</formula>
    </cfRule>
    <cfRule type="cellIs" dxfId="857" priority="894" operator="between">
      <formula>1.5</formula>
      <formula>1.6</formula>
    </cfRule>
    <cfRule type="cellIs" dxfId="856" priority="893" operator="greaterThan">
      <formula>1.6</formula>
    </cfRule>
  </conditionalFormatting>
  <conditionalFormatting sqref="B2217">
    <cfRule type="cellIs" dxfId="855" priority="771" operator="between">
      <formula>1</formula>
      <formula>199</formula>
    </cfRule>
    <cfRule type="cellIs" dxfId="854" priority="770" operator="between">
      <formula>200</formula>
      <formula>499</formula>
    </cfRule>
    <cfRule type="cellIs" dxfId="853" priority="769" operator="between">
      <formula>500</formula>
      <formula>10000</formula>
    </cfRule>
  </conditionalFormatting>
  <conditionalFormatting sqref="B2219 B2226">
    <cfRule type="cellIs" dxfId="852" priority="892" operator="lessThan">
      <formula>35</formula>
    </cfRule>
    <cfRule type="cellIs" dxfId="851" priority="891" operator="between">
      <formula>35</formula>
      <formula>50</formula>
    </cfRule>
    <cfRule type="cellIs" dxfId="850" priority="890" operator="greaterThan">
      <formula>50</formula>
    </cfRule>
  </conditionalFormatting>
  <conditionalFormatting sqref="B2220 B2227">
    <cfRule type="cellIs" dxfId="849" priority="889" operator="lessThan">
      <formula>250</formula>
    </cfRule>
    <cfRule type="cellIs" dxfId="848" priority="888" operator="between">
      <formula>250</formula>
      <formula>350</formula>
    </cfRule>
    <cfRule type="cellIs" dxfId="847" priority="887" operator="greaterThan">
      <formula>350</formula>
    </cfRule>
  </conditionalFormatting>
  <conditionalFormatting sqref="B2221 B2228">
    <cfRule type="cellIs" dxfId="846" priority="886" operator="greaterThan">
      <formula>1.5</formula>
    </cfRule>
    <cfRule type="cellIs" dxfId="845" priority="885" operator="between">
      <formula>1.3</formula>
      <formula>1.5</formula>
    </cfRule>
    <cfRule type="cellIs" dxfId="844" priority="884" operator="between">
      <formula>1</formula>
      <formula>1.3</formula>
    </cfRule>
    <cfRule type="cellIs" dxfId="843" priority="883" operator="between">
      <formula>0.8</formula>
      <formula>0.99999</formula>
    </cfRule>
    <cfRule type="cellIs" dxfId="842" priority="882" operator="lessThan">
      <formula>0.8</formula>
    </cfRule>
  </conditionalFormatting>
  <conditionalFormatting sqref="B2223 B2230">
    <cfRule type="cellIs" dxfId="841" priority="881" operator="lessThan">
      <formula>1.5</formula>
    </cfRule>
    <cfRule type="cellIs" dxfId="840" priority="880" operator="between">
      <formula>1.5</formula>
      <formula>1.6</formula>
    </cfRule>
    <cfRule type="cellIs" dxfId="839" priority="879" operator="greaterThan">
      <formula>1.6</formula>
    </cfRule>
  </conditionalFormatting>
  <conditionalFormatting sqref="B2224">
    <cfRule type="cellIs" dxfId="838" priority="768" operator="between">
      <formula>1</formula>
      <formula>199</formula>
    </cfRule>
    <cfRule type="cellIs" dxfId="837" priority="766" operator="between">
      <formula>500</formula>
      <formula>10000</formula>
    </cfRule>
    <cfRule type="cellIs" dxfId="836" priority="767" operator="between">
      <formula>200</formula>
      <formula>499</formula>
    </cfRule>
  </conditionalFormatting>
  <conditionalFormatting sqref="B2231">
    <cfRule type="cellIs" dxfId="835" priority="765" operator="between">
      <formula>1</formula>
      <formula>199</formula>
    </cfRule>
    <cfRule type="cellIs" dxfId="834" priority="764" operator="between">
      <formula>200</formula>
      <formula>499</formula>
    </cfRule>
    <cfRule type="cellIs" dxfId="833" priority="763" operator="between">
      <formula>500</formula>
      <formula>10000</formula>
    </cfRule>
  </conditionalFormatting>
  <conditionalFormatting sqref="B2233">
    <cfRule type="cellIs" dxfId="832" priority="878" operator="lessThan">
      <formula>35</formula>
    </cfRule>
    <cfRule type="cellIs" dxfId="831" priority="877" operator="between">
      <formula>35</formula>
      <formula>50</formula>
    </cfRule>
    <cfRule type="cellIs" dxfId="830" priority="876" operator="greaterThan">
      <formula>50</formula>
    </cfRule>
  </conditionalFormatting>
  <conditionalFormatting sqref="B2234">
    <cfRule type="cellIs" dxfId="829" priority="874" operator="between">
      <formula>250</formula>
      <formula>350</formula>
    </cfRule>
    <cfRule type="cellIs" dxfId="828" priority="875" operator="lessThan">
      <formula>250</formula>
    </cfRule>
    <cfRule type="cellIs" dxfId="827" priority="873" operator="greaterThan">
      <formula>350</formula>
    </cfRule>
  </conditionalFormatting>
  <conditionalFormatting sqref="B2235">
    <cfRule type="cellIs" dxfId="826" priority="871" operator="between">
      <formula>1.3</formula>
      <formula>1.5</formula>
    </cfRule>
    <cfRule type="cellIs" dxfId="825" priority="868" operator="lessThan">
      <formula>0.8</formula>
    </cfRule>
    <cfRule type="cellIs" dxfId="824" priority="872" operator="greaterThan">
      <formula>1.5</formula>
    </cfRule>
    <cfRule type="cellIs" dxfId="823" priority="870" operator="between">
      <formula>1</formula>
      <formula>1.3</formula>
    </cfRule>
    <cfRule type="cellIs" dxfId="822" priority="869" operator="between">
      <formula>0.8</formula>
      <formula>0.99999</formula>
    </cfRule>
  </conditionalFormatting>
  <conditionalFormatting sqref="B2237">
    <cfRule type="cellIs" dxfId="821" priority="865" operator="greaterThan">
      <formula>1.6</formula>
    </cfRule>
    <cfRule type="cellIs" dxfId="820" priority="866" operator="between">
      <formula>1.5</formula>
      <formula>1.6</formula>
    </cfRule>
    <cfRule type="cellIs" dxfId="819" priority="867" operator="lessThan">
      <formula>1.5</formula>
    </cfRule>
  </conditionalFormatting>
  <conditionalFormatting sqref="B2238">
    <cfRule type="cellIs" dxfId="818" priority="762" operator="between">
      <formula>1</formula>
      <formula>199</formula>
    </cfRule>
    <cfRule type="cellIs" dxfId="817" priority="761" operator="between">
      <formula>200</formula>
      <formula>499</formula>
    </cfRule>
    <cfRule type="cellIs" dxfId="816" priority="760" operator="between">
      <formula>500</formula>
      <formula>10000</formula>
    </cfRule>
  </conditionalFormatting>
  <conditionalFormatting sqref="B2240">
    <cfRule type="cellIs" dxfId="815" priority="862" operator="greaterThan">
      <formula>50</formula>
    </cfRule>
    <cfRule type="cellIs" dxfId="814" priority="864" operator="lessThan">
      <formula>35</formula>
    </cfRule>
    <cfRule type="cellIs" dxfId="813" priority="863" operator="between">
      <formula>35</formula>
      <formula>50</formula>
    </cfRule>
  </conditionalFormatting>
  <conditionalFormatting sqref="B2241">
    <cfRule type="cellIs" dxfId="812" priority="861" operator="lessThan">
      <formula>250</formula>
    </cfRule>
    <cfRule type="cellIs" dxfId="811" priority="860" operator="between">
      <formula>250</formula>
      <formula>350</formula>
    </cfRule>
    <cfRule type="cellIs" dxfId="810" priority="859" operator="greaterThan">
      <formula>350</formula>
    </cfRule>
  </conditionalFormatting>
  <conditionalFormatting sqref="B2242">
    <cfRule type="cellIs" dxfId="809" priority="857" operator="between">
      <formula>1.3</formula>
      <formula>1.5</formula>
    </cfRule>
    <cfRule type="cellIs" dxfId="808" priority="854" operator="lessThan">
      <formula>0.8</formula>
    </cfRule>
    <cfRule type="cellIs" dxfId="807" priority="856" operator="between">
      <formula>1</formula>
      <formula>1.3</formula>
    </cfRule>
    <cfRule type="cellIs" dxfId="806" priority="855" operator="between">
      <formula>0.8</formula>
      <formula>0.99999</formula>
    </cfRule>
    <cfRule type="cellIs" dxfId="805" priority="858" operator="greaterThan">
      <formula>1.5</formula>
    </cfRule>
  </conditionalFormatting>
  <conditionalFormatting sqref="B2244">
    <cfRule type="cellIs" dxfId="804" priority="853" operator="lessThan">
      <formula>1.5</formula>
    </cfRule>
    <cfRule type="cellIs" dxfId="803" priority="851" operator="greaterThan">
      <formula>1.6</formula>
    </cfRule>
    <cfRule type="cellIs" dxfId="802" priority="852" operator="between">
      <formula>1.5</formula>
      <formula>1.6</formula>
    </cfRule>
  </conditionalFormatting>
  <conditionalFormatting sqref="B2245">
    <cfRule type="cellIs" dxfId="801" priority="757" operator="between">
      <formula>500</formula>
      <formula>10000</formula>
    </cfRule>
    <cfRule type="cellIs" dxfId="800" priority="758" operator="between">
      <formula>200</formula>
      <formula>499</formula>
    </cfRule>
    <cfRule type="cellIs" dxfId="799" priority="759" operator="between">
      <formula>1</formula>
      <formula>199</formula>
    </cfRule>
  </conditionalFormatting>
  <conditionalFormatting sqref="B2247">
    <cfRule type="cellIs" dxfId="798" priority="848" operator="greaterThan">
      <formula>50</formula>
    </cfRule>
    <cfRule type="cellIs" dxfId="797" priority="850" operator="lessThan">
      <formula>35</formula>
    </cfRule>
    <cfRule type="cellIs" dxfId="796" priority="849" operator="between">
      <formula>35</formula>
      <formula>50</formula>
    </cfRule>
  </conditionalFormatting>
  <conditionalFormatting sqref="B2248">
    <cfRule type="cellIs" dxfId="795" priority="846" operator="between">
      <formula>250</formula>
      <formula>350</formula>
    </cfRule>
    <cfRule type="cellIs" dxfId="794" priority="847" operator="lessThan">
      <formula>250</formula>
    </cfRule>
    <cfRule type="cellIs" dxfId="793" priority="845" operator="greaterThan">
      <formula>350</formula>
    </cfRule>
  </conditionalFormatting>
  <conditionalFormatting sqref="B2249">
    <cfRule type="cellIs" dxfId="792" priority="840" operator="lessThan">
      <formula>0.8</formula>
    </cfRule>
    <cfRule type="cellIs" dxfId="791" priority="844" operator="greaterThan">
      <formula>1.5</formula>
    </cfRule>
    <cfRule type="cellIs" dxfId="790" priority="843" operator="between">
      <formula>1.3</formula>
      <formula>1.5</formula>
    </cfRule>
    <cfRule type="cellIs" dxfId="789" priority="842" operator="between">
      <formula>1</formula>
      <formula>1.3</formula>
    </cfRule>
    <cfRule type="cellIs" dxfId="788" priority="841" operator="between">
      <formula>0.8</formula>
      <formula>0.99999</formula>
    </cfRule>
  </conditionalFormatting>
  <conditionalFormatting sqref="B2251">
    <cfRule type="cellIs" dxfId="787" priority="838" operator="between">
      <formula>1.5</formula>
      <formula>1.6</formula>
    </cfRule>
    <cfRule type="cellIs" dxfId="786" priority="837" operator="greaterThan">
      <formula>1.6</formula>
    </cfRule>
    <cfRule type="cellIs" dxfId="785" priority="839" operator="lessThan">
      <formula>1.5</formula>
    </cfRule>
  </conditionalFormatting>
  <conditionalFormatting sqref="B2252">
    <cfRule type="cellIs" dxfId="784" priority="755" operator="between">
      <formula>200</formula>
      <formula>499</formula>
    </cfRule>
    <cfRule type="cellIs" dxfId="783" priority="756" operator="between">
      <formula>1</formula>
      <formula>199</formula>
    </cfRule>
    <cfRule type="cellIs" dxfId="782" priority="754" operator="between">
      <formula>500</formula>
      <formula>10000</formula>
    </cfRule>
  </conditionalFormatting>
  <conditionalFormatting sqref="B2254">
    <cfRule type="cellIs" dxfId="781" priority="835" operator="between">
      <formula>35</formula>
      <formula>50</formula>
    </cfRule>
    <cfRule type="cellIs" dxfId="780" priority="834" operator="greaterThan">
      <formula>50</formula>
    </cfRule>
    <cfRule type="cellIs" dxfId="779" priority="836" operator="lessThan">
      <formula>35</formula>
    </cfRule>
  </conditionalFormatting>
  <conditionalFormatting sqref="B2255">
    <cfRule type="cellIs" dxfId="778" priority="833" operator="lessThan">
      <formula>250</formula>
    </cfRule>
    <cfRule type="cellIs" dxfId="777" priority="831" operator="greaterThan">
      <formula>350</formula>
    </cfRule>
    <cfRule type="cellIs" dxfId="776" priority="832" operator="between">
      <formula>250</formula>
      <formula>350</formula>
    </cfRule>
  </conditionalFormatting>
  <conditionalFormatting sqref="B2256">
    <cfRule type="cellIs" dxfId="775" priority="827" operator="between">
      <formula>0.8</formula>
      <formula>0.99999</formula>
    </cfRule>
    <cfRule type="cellIs" dxfId="774" priority="826" operator="lessThan">
      <formula>0.8</formula>
    </cfRule>
    <cfRule type="cellIs" dxfId="773" priority="829" operator="between">
      <formula>1.3</formula>
      <formula>1.5</formula>
    </cfRule>
    <cfRule type="cellIs" dxfId="772" priority="828" operator="between">
      <formula>1</formula>
      <formula>1.3</formula>
    </cfRule>
    <cfRule type="cellIs" dxfId="771" priority="830" operator="greaterThan">
      <formula>1.5</formula>
    </cfRule>
  </conditionalFormatting>
  <conditionalFormatting sqref="B2258">
    <cfRule type="cellIs" dxfId="770" priority="824" operator="between">
      <formula>1.5</formula>
      <formula>1.6</formula>
    </cfRule>
    <cfRule type="cellIs" dxfId="769" priority="825" operator="lessThan">
      <formula>1.5</formula>
    </cfRule>
    <cfRule type="cellIs" dxfId="768" priority="823" operator="greaterThan">
      <formula>1.6</formula>
    </cfRule>
  </conditionalFormatting>
  <conditionalFormatting sqref="B2259">
    <cfRule type="cellIs" dxfId="767" priority="753" operator="between">
      <formula>1</formula>
      <formula>199</formula>
    </cfRule>
    <cfRule type="cellIs" dxfId="766" priority="751" operator="between">
      <formula>500</formula>
      <formula>10000</formula>
    </cfRule>
    <cfRule type="cellIs" dxfId="765" priority="752" operator="between">
      <formula>200</formula>
      <formula>499</formula>
    </cfRule>
  </conditionalFormatting>
  <conditionalFormatting sqref="B2261">
    <cfRule type="cellIs" dxfId="764" priority="820" operator="greaterThan">
      <formula>50</formula>
    </cfRule>
    <cfRule type="cellIs" dxfId="763" priority="821" operator="between">
      <formula>35</formula>
      <formula>50</formula>
    </cfRule>
    <cfRule type="cellIs" dxfId="762" priority="822" operator="lessThan">
      <formula>35</formula>
    </cfRule>
  </conditionalFormatting>
  <conditionalFormatting sqref="B2262">
    <cfRule type="cellIs" dxfId="761" priority="817" operator="greaterThan">
      <formula>350</formula>
    </cfRule>
    <cfRule type="cellIs" dxfId="760" priority="818" operator="between">
      <formula>250</formula>
      <formula>350</formula>
    </cfRule>
    <cfRule type="cellIs" dxfId="759" priority="819" operator="lessThan">
      <formula>250</formula>
    </cfRule>
  </conditionalFormatting>
  <conditionalFormatting sqref="B2263">
    <cfRule type="cellIs" dxfId="758" priority="815" operator="between">
      <formula>1.3</formula>
      <formula>1.5</formula>
    </cfRule>
    <cfRule type="cellIs" dxfId="757" priority="813" operator="between">
      <formula>0.8</formula>
      <formula>0.99999</formula>
    </cfRule>
    <cfRule type="cellIs" dxfId="756" priority="812" operator="lessThan">
      <formula>0.8</formula>
    </cfRule>
    <cfRule type="cellIs" dxfId="755" priority="814" operator="between">
      <formula>1</formula>
      <formula>1.3</formula>
    </cfRule>
    <cfRule type="cellIs" dxfId="754" priority="816" operator="greaterThan">
      <formula>1.5</formula>
    </cfRule>
  </conditionalFormatting>
  <conditionalFormatting sqref="B2265">
    <cfRule type="cellIs" dxfId="753" priority="809" operator="greaterThan">
      <formula>1.6</formula>
    </cfRule>
    <cfRule type="cellIs" dxfId="752" priority="811" operator="lessThan">
      <formula>1.5</formula>
    </cfRule>
    <cfRule type="cellIs" dxfId="751" priority="810" operator="between">
      <formula>1.5</formula>
      <formula>1.6</formula>
    </cfRule>
  </conditionalFormatting>
  <conditionalFormatting sqref="B2266">
    <cfRule type="cellIs" dxfId="750" priority="750" operator="between">
      <formula>1</formula>
      <formula>199</formula>
    </cfRule>
    <cfRule type="cellIs" dxfId="749" priority="749" operator="between">
      <formula>200</formula>
      <formula>499</formula>
    </cfRule>
    <cfRule type="cellIs" dxfId="748" priority="748" operator="between">
      <formula>500</formula>
      <formula>10000</formula>
    </cfRule>
  </conditionalFormatting>
  <conditionalFormatting sqref="B2268">
    <cfRule type="cellIs" dxfId="747" priority="806" operator="greaterThan">
      <formula>50</formula>
    </cfRule>
    <cfRule type="cellIs" dxfId="746" priority="808" operator="lessThan">
      <formula>35</formula>
    </cfRule>
    <cfRule type="cellIs" dxfId="745" priority="807" operator="between">
      <formula>35</formula>
      <formula>50</formula>
    </cfRule>
  </conditionalFormatting>
  <conditionalFormatting sqref="B2269">
    <cfRule type="cellIs" dxfId="744" priority="803" operator="greaterThan">
      <formula>350</formula>
    </cfRule>
    <cfRule type="cellIs" dxfId="743" priority="804" operator="between">
      <formula>250</formula>
      <formula>350</formula>
    </cfRule>
    <cfRule type="cellIs" dxfId="742" priority="805" operator="lessThan">
      <formula>250</formula>
    </cfRule>
  </conditionalFormatting>
  <conditionalFormatting sqref="B2270">
    <cfRule type="cellIs" dxfId="741" priority="799" operator="between">
      <formula>0.8</formula>
      <formula>0.99999</formula>
    </cfRule>
    <cfRule type="cellIs" dxfId="740" priority="800" operator="between">
      <formula>1</formula>
      <formula>1.3</formula>
    </cfRule>
    <cfRule type="cellIs" dxfId="739" priority="801" operator="between">
      <formula>1.3</formula>
      <formula>1.5</formula>
    </cfRule>
    <cfRule type="cellIs" dxfId="738" priority="798" operator="lessThan">
      <formula>0.8</formula>
    </cfRule>
    <cfRule type="cellIs" dxfId="737" priority="802" operator="greaterThan">
      <formula>1.5</formula>
    </cfRule>
  </conditionalFormatting>
  <conditionalFormatting sqref="B2272">
    <cfRule type="cellIs" dxfId="736" priority="797" operator="lessThan">
      <formula>1.5</formula>
    </cfRule>
    <cfRule type="cellIs" dxfId="735" priority="796" operator="between">
      <formula>1.5</formula>
      <formula>1.6</formula>
    </cfRule>
    <cfRule type="cellIs" dxfId="734" priority="795" operator="greaterThan">
      <formula>1.6</formula>
    </cfRule>
  </conditionalFormatting>
  <conditionalFormatting sqref="B2273">
    <cfRule type="cellIs" dxfId="733" priority="745" operator="between">
      <formula>500</formula>
      <formula>10000</formula>
    </cfRule>
    <cfRule type="cellIs" dxfId="732" priority="746" operator="between">
      <formula>200</formula>
      <formula>499</formula>
    </cfRule>
    <cfRule type="cellIs" dxfId="731" priority="747" operator="between">
      <formula>1</formula>
      <formula>199</formula>
    </cfRule>
  </conditionalFormatting>
  <conditionalFormatting sqref="B2275">
    <cfRule type="cellIs" dxfId="730" priority="794" operator="lessThan">
      <formula>35</formula>
    </cfRule>
    <cfRule type="cellIs" dxfId="729" priority="793" operator="between">
      <formula>35</formula>
      <formula>50</formula>
    </cfRule>
    <cfRule type="cellIs" dxfId="728" priority="792" operator="greaterThan">
      <formula>50</formula>
    </cfRule>
  </conditionalFormatting>
  <conditionalFormatting sqref="B2276">
    <cfRule type="cellIs" dxfId="727" priority="790" operator="between">
      <formula>250</formula>
      <formula>350</formula>
    </cfRule>
    <cfRule type="cellIs" dxfId="726" priority="791" operator="lessThan">
      <formula>250</formula>
    </cfRule>
    <cfRule type="cellIs" dxfId="725" priority="789" operator="greaterThan">
      <formula>350</formula>
    </cfRule>
  </conditionalFormatting>
  <conditionalFormatting sqref="B2277">
    <cfRule type="cellIs" dxfId="724" priority="784" operator="lessThan">
      <formula>0.8</formula>
    </cfRule>
    <cfRule type="cellIs" dxfId="723" priority="788" operator="greaterThan">
      <formula>1.5</formula>
    </cfRule>
    <cfRule type="cellIs" dxfId="722" priority="787" operator="between">
      <formula>1.3</formula>
      <formula>1.5</formula>
    </cfRule>
    <cfRule type="cellIs" dxfId="721" priority="785" operator="between">
      <formula>0.8</formula>
      <formula>0.99999</formula>
    </cfRule>
    <cfRule type="cellIs" dxfId="720" priority="786" operator="between">
      <formula>1</formula>
      <formula>1.3</formula>
    </cfRule>
  </conditionalFormatting>
  <conditionalFormatting sqref="B2279">
    <cfRule type="cellIs" dxfId="719" priority="781" operator="greaterThan">
      <formula>1.6</formula>
    </cfRule>
    <cfRule type="cellIs" dxfId="718" priority="782" operator="between">
      <formula>1.5</formula>
      <formula>1.6</formula>
    </cfRule>
    <cfRule type="cellIs" dxfId="717" priority="783" operator="lessThan">
      <formula>1.5</formula>
    </cfRule>
  </conditionalFormatting>
  <conditionalFormatting sqref="B2280">
    <cfRule type="cellIs" dxfId="716" priority="744" operator="between">
      <formula>1</formula>
      <formula>199</formula>
    </cfRule>
    <cfRule type="cellIs" dxfId="715" priority="743" operator="between">
      <formula>200</formula>
      <formula>499</formula>
    </cfRule>
    <cfRule type="cellIs" dxfId="714" priority="742" operator="between">
      <formula>500</formula>
      <formula>10000</formula>
    </cfRule>
  </conditionalFormatting>
  <conditionalFormatting sqref="B2282">
    <cfRule type="cellIs" dxfId="713" priority="741" operator="lessThan">
      <formula>35</formula>
    </cfRule>
    <cfRule type="cellIs" dxfId="712" priority="740" operator="between">
      <formula>35</formula>
      <formula>50</formula>
    </cfRule>
    <cfRule type="cellIs" dxfId="711" priority="739" operator="greaterThan">
      <formula>50</formula>
    </cfRule>
  </conditionalFormatting>
  <conditionalFormatting sqref="B2283">
    <cfRule type="cellIs" dxfId="710" priority="738" operator="lessThan">
      <formula>250</formula>
    </cfRule>
    <cfRule type="cellIs" dxfId="709" priority="737" operator="between">
      <formula>250</formula>
      <formula>350</formula>
    </cfRule>
    <cfRule type="cellIs" dxfId="708" priority="736" operator="greaterThan">
      <formula>350</formula>
    </cfRule>
  </conditionalFormatting>
  <conditionalFormatting sqref="B2284">
    <cfRule type="cellIs" dxfId="707" priority="735" operator="greaterThan">
      <formula>1.5</formula>
    </cfRule>
    <cfRule type="cellIs" dxfId="706" priority="734" operator="between">
      <formula>1.3</formula>
      <formula>1.5</formula>
    </cfRule>
    <cfRule type="cellIs" dxfId="705" priority="733" operator="between">
      <formula>1</formula>
      <formula>1.3</formula>
    </cfRule>
    <cfRule type="cellIs" dxfId="704" priority="732" operator="between">
      <formula>0.8</formula>
      <formula>0.99999</formula>
    </cfRule>
    <cfRule type="cellIs" dxfId="703" priority="731" operator="lessThan">
      <formula>0.8</formula>
    </cfRule>
  </conditionalFormatting>
  <conditionalFormatting sqref="B2286">
    <cfRule type="cellIs" dxfId="702" priority="730" operator="lessThan">
      <formula>1.5</formula>
    </cfRule>
    <cfRule type="cellIs" dxfId="701" priority="729" operator="between">
      <formula>1.5</formula>
      <formula>1.6</formula>
    </cfRule>
    <cfRule type="cellIs" dxfId="700" priority="728" operator="greaterThan">
      <formula>1.6</formula>
    </cfRule>
  </conditionalFormatting>
  <conditionalFormatting sqref="B2287">
    <cfRule type="cellIs" dxfId="699" priority="727" operator="between">
      <formula>1</formula>
      <formula>199</formula>
    </cfRule>
    <cfRule type="cellIs" dxfId="698" priority="726" operator="between">
      <formula>200</formula>
      <formula>499</formula>
    </cfRule>
    <cfRule type="cellIs" dxfId="697" priority="725" operator="between">
      <formula>500</formula>
      <formula>10000</formula>
    </cfRule>
  </conditionalFormatting>
  <conditionalFormatting sqref="B2289">
    <cfRule type="cellIs" dxfId="696" priority="724" operator="lessThan">
      <formula>35</formula>
    </cfRule>
    <cfRule type="cellIs" dxfId="695" priority="723" operator="between">
      <formula>35</formula>
      <formula>50</formula>
    </cfRule>
    <cfRule type="cellIs" dxfId="694" priority="722" operator="greaterThan">
      <formula>50</formula>
    </cfRule>
  </conditionalFormatting>
  <conditionalFormatting sqref="B2290">
    <cfRule type="cellIs" dxfId="693" priority="721" operator="lessThan">
      <formula>250</formula>
    </cfRule>
    <cfRule type="cellIs" dxfId="692" priority="720" operator="between">
      <formula>250</formula>
      <formula>350</formula>
    </cfRule>
    <cfRule type="cellIs" dxfId="691" priority="719" operator="greaterThan">
      <formula>350</formula>
    </cfRule>
  </conditionalFormatting>
  <conditionalFormatting sqref="B2291">
    <cfRule type="cellIs" dxfId="690" priority="718" operator="greaterThan">
      <formula>1.5</formula>
    </cfRule>
    <cfRule type="cellIs" dxfId="689" priority="717" operator="between">
      <formula>1.3</formula>
      <formula>1.5</formula>
    </cfRule>
    <cfRule type="cellIs" dxfId="688" priority="716" operator="between">
      <formula>1</formula>
      <formula>1.3</formula>
    </cfRule>
    <cfRule type="cellIs" dxfId="687" priority="715" operator="between">
      <formula>0.8</formula>
      <formula>0.99999</formula>
    </cfRule>
    <cfRule type="cellIs" dxfId="686" priority="714" operator="lessThan">
      <formula>0.8</formula>
    </cfRule>
  </conditionalFormatting>
  <conditionalFormatting sqref="B2293">
    <cfRule type="cellIs" dxfId="685" priority="713" operator="lessThan">
      <formula>1.5</formula>
    </cfRule>
    <cfRule type="cellIs" dxfId="684" priority="712" operator="between">
      <formula>1.5</formula>
      <formula>1.6</formula>
    </cfRule>
    <cfRule type="cellIs" dxfId="683" priority="711" operator="greaterThan">
      <formula>1.6</formula>
    </cfRule>
  </conditionalFormatting>
  <conditionalFormatting sqref="B2294">
    <cfRule type="cellIs" dxfId="682" priority="710" operator="between">
      <formula>1</formula>
      <formula>199</formula>
    </cfRule>
    <cfRule type="cellIs" dxfId="681" priority="709" operator="between">
      <formula>200</formula>
      <formula>499</formula>
    </cfRule>
    <cfRule type="cellIs" dxfId="680" priority="708" operator="between">
      <formula>500</formula>
      <formula>10000</formula>
    </cfRule>
  </conditionalFormatting>
  <conditionalFormatting sqref="B2296">
    <cfRule type="cellIs" dxfId="679" priority="707" operator="lessThan">
      <formula>35</formula>
    </cfRule>
    <cfRule type="cellIs" dxfId="678" priority="706" operator="between">
      <formula>35</formula>
      <formula>50</formula>
    </cfRule>
    <cfRule type="cellIs" dxfId="677" priority="705" operator="greaterThan">
      <formula>50</formula>
    </cfRule>
  </conditionalFormatting>
  <conditionalFormatting sqref="B2297">
    <cfRule type="cellIs" dxfId="676" priority="704" operator="lessThan">
      <formula>250</formula>
    </cfRule>
    <cfRule type="cellIs" dxfId="675" priority="703" operator="between">
      <formula>250</formula>
      <formula>350</formula>
    </cfRule>
    <cfRule type="cellIs" dxfId="674" priority="702" operator="greaterThan">
      <formula>350</formula>
    </cfRule>
  </conditionalFormatting>
  <conditionalFormatting sqref="B2298">
    <cfRule type="cellIs" dxfId="673" priority="701" operator="greaterThan">
      <formula>1.5</formula>
    </cfRule>
    <cfRule type="cellIs" dxfId="672" priority="700" operator="between">
      <formula>1.3</formula>
      <formula>1.5</formula>
    </cfRule>
    <cfRule type="cellIs" dxfId="671" priority="699" operator="between">
      <formula>1</formula>
      <formula>1.3</formula>
    </cfRule>
    <cfRule type="cellIs" dxfId="670" priority="698" operator="between">
      <formula>0.8</formula>
      <formula>0.99999</formula>
    </cfRule>
    <cfRule type="cellIs" dxfId="669" priority="697" operator="lessThan">
      <formula>0.8</formula>
    </cfRule>
  </conditionalFormatting>
  <conditionalFormatting sqref="B2300">
    <cfRule type="cellIs" dxfId="668" priority="696" operator="lessThan">
      <formula>1.5</formula>
    </cfRule>
    <cfRule type="cellIs" dxfId="667" priority="695" operator="between">
      <formula>1.5</formula>
      <formula>1.6</formula>
    </cfRule>
    <cfRule type="cellIs" dxfId="666" priority="694" operator="greaterThan">
      <formula>1.6</formula>
    </cfRule>
  </conditionalFormatting>
  <conditionalFormatting sqref="B2301">
    <cfRule type="cellIs" dxfId="665" priority="693" operator="between">
      <formula>1</formula>
      <formula>199</formula>
    </cfRule>
    <cfRule type="cellIs" dxfId="664" priority="692" operator="between">
      <formula>200</formula>
      <formula>499</formula>
    </cfRule>
    <cfRule type="cellIs" dxfId="663" priority="691" operator="between">
      <formula>500</formula>
      <formula>10000</formula>
    </cfRule>
  </conditionalFormatting>
  <conditionalFormatting sqref="B2303">
    <cfRule type="cellIs" dxfId="662" priority="690" operator="lessThan">
      <formula>35</formula>
    </cfRule>
    <cfRule type="cellIs" dxfId="661" priority="689" operator="between">
      <formula>35</formula>
      <formula>50</formula>
    </cfRule>
    <cfRule type="cellIs" dxfId="660" priority="688" operator="greaterThan">
      <formula>50</formula>
    </cfRule>
  </conditionalFormatting>
  <conditionalFormatting sqref="B2304">
    <cfRule type="cellIs" dxfId="659" priority="687" operator="lessThan">
      <formula>250</formula>
    </cfRule>
    <cfRule type="cellIs" dxfId="658" priority="686" operator="between">
      <formula>250</formula>
      <formula>350</formula>
    </cfRule>
    <cfRule type="cellIs" dxfId="657" priority="685" operator="greaterThan">
      <formula>350</formula>
    </cfRule>
  </conditionalFormatting>
  <conditionalFormatting sqref="B2305">
    <cfRule type="cellIs" dxfId="656" priority="684" operator="greaterThan">
      <formula>1.5</formula>
    </cfRule>
    <cfRule type="cellIs" dxfId="655" priority="683" operator="between">
      <formula>1.3</formula>
      <formula>1.5</formula>
    </cfRule>
    <cfRule type="cellIs" dxfId="654" priority="682" operator="between">
      <formula>1</formula>
      <formula>1.3</formula>
    </cfRule>
    <cfRule type="cellIs" dxfId="653" priority="681" operator="between">
      <formula>0.8</formula>
      <formula>0.99999</formula>
    </cfRule>
    <cfRule type="cellIs" dxfId="652" priority="680" operator="lessThan">
      <formula>0.8</formula>
    </cfRule>
  </conditionalFormatting>
  <conditionalFormatting sqref="B2307">
    <cfRule type="cellIs" dxfId="651" priority="679" operator="lessThan">
      <formula>1.5</formula>
    </cfRule>
    <cfRule type="cellIs" dxfId="650" priority="678" operator="between">
      <formula>1.5</formula>
      <formula>1.6</formula>
    </cfRule>
    <cfRule type="cellIs" dxfId="649" priority="677" operator="greaterThan">
      <formula>1.6</formula>
    </cfRule>
  </conditionalFormatting>
  <conditionalFormatting sqref="B2308">
    <cfRule type="cellIs" dxfId="648" priority="676" operator="between">
      <formula>1</formula>
      <formula>199</formula>
    </cfRule>
    <cfRule type="cellIs" dxfId="647" priority="675" operator="between">
      <formula>200</formula>
      <formula>499</formula>
    </cfRule>
    <cfRule type="cellIs" dxfId="646" priority="674" operator="between">
      <formula>500</formula>
      <formula>10000</formula>
    </cfRule>
  </conditionalFormatting>
  <conditionalFormatting sqref="B2310">
    <cfRule type="cellIs" dxfId="645" priority="673" operator="lessThan">
      <formula>35</formula>
    </cfRule>
    <cfRule type="cellIs" dxfId="644" priority="672" operator="between">
      <formula>35</formula>
      <formula>50</formula>
    </cfRule>
    <cfRule type="cellIs" dxfId="643" priority="671" operator="greaterThan">
      <formula>50</formula>
    </cfRule>
  </conditionalFormatting>
  <conditionalFormatting sqref="B2311">
    <cfRule type="cellIs" dxfId="642" priority="670" operator="lessThan">
      <formula>250</formula>
    </cfRule>
    <cfRule type="cellIs" dxfId="641" priority="669" operator="between">
      <formula>250</formula>
      <formula>350</formula>
    </cfRule>
    <cfRule type="cellIs" dxfId="640" priority="668" operator="greaterThan">
      <formula>350</formula>
    </cfRule>
  </conditionalFormatting>
  <conditionalFormatting sqref="B2312">
    <cfRule type="cellIs" dxfId="639" priority="667" operator="greaterThan">
      <formula>1.5</formula>
    </cfRule>
    <cfRule type="cellIs" dxfId="638" priority="666" operator="between">
      <formula>1.3</formula>
      <formula>1.5</formula>
    </cfRule>
    <cfRule type="cellIs" dxfId="637" priority="665" operator="between">
      <formula>1</formula>
      <formula>1.3</formula>
    </cfRule>
    <cfRule type="cellIs" dxfId="636" priority="664" operator="between">
      <formula>0.8</formula>
      <formula>0.99999</formula>
    </cfRule>
    <cfRule type="cellIs" dxfId="635" priority="663" operator="lessThan">
      <formula>0.8</formula>
    </cfRule>
  </conditionalFormatting>
  <conditionalFormatting sqref="B2314">
    <cfRule type="cellIs" dxfId="634" priority="662" operator="lessThan">
      <formula>1.5</formula>
    </cfRule>
    <cfRule type="cellIs" dxfId="633" priority="661" operator="between">
      <formula>1.5</formula>
      <formula>1.6</formula>
    </cfRule>
    <cfRule type="cellIs" dxfId="632" priority="660" operator="greaterThan">
      <formula>1.6</formula>
    </cfRule>
  </conditionalFormatting>
  <conditionalFormatting sqref="B2315">
    <cfRule type="cellIs" dxfId="631" priority="659" operator="between">
      <formula>1</formula>
      <formula>199</formula>
    </cfRule>
    <cfRule type="cellIs" dxfId="630" priority="658" operator="between">
      <formula>200</formula>
      <formula>499</formula>
    </cfRule>
    <cfRule type="cellIs" dxfId="629" priority="657" operator="between">
      <formula>500</formula>
      <formula>10000</formula>
    </cfRule>
  </conditionalFormatting>
  <conditionalFormatting sqref="B2317">
    <cfRule type="cellIs" dxfId="628" priority="656" operator="lessThan">
      <formula>35</formula>
    </cfRule>
    <cfRule type="cellIs" dxfId="627" priority="655" operator="between">
      <formula>35</formula>
      <formula>50</formula>
    </cfRule>
    <cfRule type="cellIs" dxfId="626" priority="654" operator="greaterThan">
      <formula>50</formula>
    </cfRule>
  </conditionalFormatting>
  <conditionalFormatting sqref="B2318">
    <cfRule type="cellIs" dxfId="625" priority="653" operator="lessThan">
      <formula>250</formula>
    </cfRule>
    <cfRule type="cellIs" dxfId="624" priority="652" operator="between">
      <formula>250</formula>
      <formula>350</formula>
    </cfRule>
    <cfRule type="cellIs" dxfId="623" priority="651" operator="greaterThan">
      <formula>350</formula>
    </cfRule>
  </conditionalFormatting>
  <conditionalFormatting sqref="B2319">
    <cfRule type="cellIs" dxfId="622" priority="650" operator="greaterThan">
      <formula>1.5</formula>
    </cfRule>
    <cfRule type="cellIs" dxfId="621" priority="649" operator="between">
      <formula>1.3</formula>
      <formula>1.5</formula>
    </cfRule>
    <cfRule type="cellIs" dxfId="620" priority="648" operator="between">
      <formula>1</formula>
      <formula>1.3</formula>
    </cfRule>
    <cfRule type="cellIs" dxfId="619" priority="647" operator="between">
      <formula>0.8</formula>
      <formula>0.99999</formula>
    </cfRule>
    <cfRule type="cellIs" dxfId="618" priority="646" operator="lessThan">
      <formula>0.8</formula>
    </cfRule>
  </conditionalFormatting>
  <conditionalFormatting sqref="B2321">
    <cfRule type="cellIs" dxfId="617" priority="645" operator="lessThan">
      <formula>1.5</formula>
    </cfRule>
    <cfRule type="cellIs" dxfId="616" priority="644" operator="between">
      <formula>1.5</formula>
      <formula>1.6</formula>
    </cfRule>
    <cfRule type="cellIs" dxfId="615" priority="643" operator="greaterThan">
      <formula>1.6</formula>
    </cfRule>
  </conditionalFormatting>
  <conditionalFormatting sqref="B2322">
    <cfRule type="cellIs" dxfId="614" priority="642" operator="between">
      <formula>1</formula>
      <formula>199</formula>
    </cfRule>
    <cfRule type="cellIs" dxfId="613" priority="641" operator="between">
      <formula>200</formula>
      <formula>499</formula>
    </cfRule>
    <cfRule type="cellIs" dxfId="612" priority="640" operator="between">
      <formula>500</formula>
      <formula>10000</formula>
    </cfRule>
  </conditionalFormatting>
  <conditionalFormatting sqref="B2324">
    <cfRule type="cellIs" dxfId="611" priority="639" operator="lessThan">
      <formula>35</formula>
    </cfRule>
    <cfRule type="cellIs" dxfId="610" priority="638" operator="between">
      <formula>35</formula>
      <formula>50</formula>
    </cfRule>
    <cfRule type="cellIs" dxfId="609" priority="637" operator="greaterThan">
      <formula>50</formula>
    </cfRule>
  </conditionalFormatting>
  <conditionalFormatting sqref="B2325">
    <cfRule type="cellIs" dxfId="608" priority="636" operator="lessThan">
      <formula>250</formula>
    </cfRule>
    <cfRule type="cellIs" dxfId="607" priority="635" operator="between">
      <formula>250</formula>
      <formula>350</formula>
    </cfRule>
    <cfRule type="cellIs" dxfId="606" priority="634" operator="greaterThan">
      <formula>350</formula>
    </cfRule>
  </conditionalFormatting>
  <conditionalFormatting sqref="B2326">
    <cfRule type="cellIs" dxfId="605" priority="633" operator="greaterThan">
      <formula>1.5</formula>
    </cfRule>
    <cfRule type="cellIs" dxfId="604" priority="632" operator="between">
      <formula>1.3</formula>
      <formula>1.5</formula>
    </cfRule>
    <cfRule type="cellIs" dxfId="603" priority="631" operator="between">
      <formula>1</formula>
      <formula>1.3</formula>
    </cfRule>
    <cfRule type="cellIs" dxfId="602" priority="630" operator="between">
      <formula>0.8</formula>
      <formula>0.99999</formula>
    </cfRule>
    <cfRule type="cellIs" dxfId="601" priority="629" operator="lessThan">
      <formula>0.8</formula>
    </cfRule>
  </conditionalFormatting>
  <conditionalFormatting sqref="B2328">
    <cfRule type="cellIs" dxfId="600" priority="628" operator="lessThan">
      <formula>1.5</formula>
    </cfRule>
    <cfRule type="cellIs" dxfId="599" priority="627" operator="between">
      <formula>1.5</formula>
      <formula>1.6</formula>
    </cfRule>
    <cfRule type="cellIs" dxfId="598" priority="626" operator="greaterThan">
      <formula>1.6</formula>
    </cfRule>
  </conditionalFormatting>
  <conditionalFormatting sqref="B2329">
    <cfRule type="cellIs" dxfId="597" priority="625" operator="between">
      <formula>1</formula>
      <formula>199</formula>
    </cfRule>
    <cfRule type="cellIs" dxfId="596" priority="624" operator="between">
      <formula>200</formula>
      <formula>499</formula>
    </cfRule>
    <cfRule type="cellIs" dxfId="595" priority="623" operator="between">
      <formula>500</formula>
      <formula>10000</formula>
    </cfRule>
  </conditionalFormatting>
  <conditionalFormatting sqref="B2331">
    <cfRule type="cellIs" dxfId="594" priority="622" operator="lessThan">
      <formula>35</formula>
    </cfRule>
    <cfRule type="cellIs" dxfId="593" priority="621" operator="between">
      <formula>35</formula>
      <formula>50</formula>
    </cfRule>
    <cfRule type="cellIs" dxfId="592" priority="620" operator="greaterThan">
      <formula>50</formula>
    </cfRule>
  </conditionalFormatting>
  <conditionalFormatting sqref="B2332">
    <cfRule type="cellIs" dxfId="591" priority="619" operator="lessThan">
      <formula>250</formula>
    </cfRule>
    <cfRule type="cellIs" dxfId="590" priority="618" operator="between">
      <formula>250</formula>
      <formula>350</formula>
    </cfRule>
    <cfRule type="cellIs" dxfId="589" priority="617" operator="greaterThan">
      <formula>350</formula>
    </cfRule>
  </conditionalFormatting>
  <conditionalFormatting sqref="B2333">
    <cfRule type="cellIs" dxfId="588" priority="616" operator="greaterThan">
      <formula>1.5</formula>
    </cfRule>
    <cfRule type="cellIs" dxfId="587" priority="615" operator="between">
      <formula>1.3</formula>
      <formula>1.5</formula>
    </cfRule>
    <cfRule type="cellIs" dxfId="586" priority="614" operator="between">
      <formula>1</formula>
      <formula>1.3</formula>
    </cfRule>
    <cfRule type="cellIs" dxfId="585" priority="613" operator="between">
      <formula>0.8</formula>
      <formula>0.99999</formula>
    </cfRule>
    <cfRule type="cellIs" dxfId="584" priority="612" operator="lessThan">
      <formula>0.8</formula>
    </cfRule>
  </conditionalFormatting>
  <conditionalFormatting sqref="B2335">
    <cfRule type="cellIs" dxfId="583" priority="611" operator="lessThan">
      <formula>1.5</formula>
    </cfRule>
    <cfRule type="cellIs" dxfId="582" priority="610" operator="between">
      <formula>1.5</formula>
      <formula>1.6</formula>
    </cfRule>
    <cfRule type="cellIs" dxfId="581" priority="609" operator="greaterThan">
      <formula>1.6</formula>
    </cfRule>
  </conditionalFormatting>
  <conditionalFormatting sqref="B2336">
    <cfRule type="cellIs" dxfId="580" priority="608" operator="between">
      <formula>1</formula>
      <formula>199</formula>
    </cfRule>
    <cfRule type="cellIs" dxfId="579" priority="607" operator="between">
      <formula>200</formula>
      <formula>499</formula>
    </cfRule>
    <cfRule type="cellIs" dxfId="578" priority="606" operator="between">
      <formula>500</formula>
      <formula>10000</formula>
    </cfRule>
  </conditionalFormatting>
  <conditionalFormatting sqref="B2338">
    <cfRule type="cellIs" dxfId="577" priority="605" operator="lessThan">
      <formula>35</formula>
    </cfRule>
    <cfRule type="cellIs" dxfId="576" priority="604" operator="between">
      <formula>35</formula>
      <formula>50</formula>
    </cfRule>
    <cfRule type="cellIs" dxfId="575" priority="603" operator="greaterThan">
      <formula>50</formula>
    </cfRule>
  </conditionalFormatting>
  <conditionalFormatting sqref="B2339">
    <cfRule type="cellIs" dxfId="574" priority="602" operator="lessThan">
      <formula>250</formula>
    </cfRule>
    <cfRule type="cellIs" dxfId="573" priority="601" operator="between">
      <formula>250</formula>
      <formula>350</formula>
    </cfRule>
    <cfRule type="cellIs" dxfId="572" priority="600" operator="greaterThan">
      <formula>350</formula>
    </cfRule>
  </conditionalFormatting>
  <conditionalFormatting sqref="B2340">
    <cfRule type="cellIs" dxfId="571" priority="599" operator="greaterThan">
      <formula>1.5</formula>
    </cfRule>
    <cfRule type="cellIs" dxfId="570" priority="598" operator="between">
      <formula>1.3</formula>
      <formula>1.5</formula>
    </cfRule>
    <cfRule type="cellIs" dxfId="569" priority="597" operator="between">
      <formula>1</formula>
      <formula>1.3</formula>
    </cfRule>
    <cfRule type="cellIs" dxfId="568" priority="596" operator="between">
      <formula>0.8</formula>
      <formula>0.99999</formula>
    </cfRule>
    <cfRule type="cellIs" dxfId="567" priority="595" operator="lessThan">
      <formula>0.8</formula>
    </cfRule>
  </conditionalFormatting>
  <conditionalFormatting sqref="B2342">
    <cfRule type="cellIs" dxfId="566" priority="594" operator="lessThan">
      <formula>1.5</formula>
    </cfRule>
    <cfRule type="cellIs" dxfId="565" priority="593" operator="between">
      <formula>1.5</formula>
      <formula>1.6</formula>
    </cfRule>
    <cfRule type="cellIs" dxfId="564" priority="592" operator="greaterThan">
      <formula>1.6</formula>
    </cfRule>
  </conditionalFormatting>
  <conditionalFormatting sqref="B2343">
    <cfRule type="cellIs" dxfId="563" priority="591" operator="between">
      <formula>1</formula>
      <formula>199</formula>
    </cfRule>
    <cfRule type="cellIs" dxfId="562" priority="590" operator="between">
      <formula>200</formula>
      <formula>499</formula>
    </cfRule>
    <cfRule type="cellIs" dxfId="561" priority="589" operator="between">
      <formula>500</formula>
      <formula>10000</formula>
    </cfRule>
  </conditionalFormatting>
  <conditionalFormatting sqref="B2345">
    <cfRule type="cellIs" dxfId="560" priority="588" operator="lessThan">
      <formula>35</formula>
    </cfRule>
    <cfRule type="cellIs" dxfId="559" priority="587" operator="between">
      <formula>35</formula>
      <formula>50</formula>
    </cfRule>
    <cfRule type="cellIs" dxfId="558" priority="586" operator="greaterThan">
      <formula>50</formula>
    </cfRule>
  </conditionalFormatting>
  <conditionalFormatting sqref="B2346">
    <cfRule type="cellIs" dxfId="557" priority="585" operator="lessThan">
      <formula>250</formula>
    </cfRule>
    <cfRule type="cellIs" dxfId="556" priority="584" operator="between">
      <formula>250</formula>
      <formula>350</formula>
    </cfRule>
    <cfRule type="cellIs" dxfId="555" priority="583" operator="greaterThan">
      <formula>350</formula>
    </cfRule>
  </conditionalFormatting>
  <conditionalFormatting sqref="B2347">
    <cfRule type="cellIs" dxfId="554" priority="582" operator="greaterThan">
      <formula>1.5</formula>
    </cfRule>
    <cfRule type="cellIs" dxfId="553" priority="581" operator="between">
      <formula>1.3</formula>
      <formula>1.5</formula>
    </cfRule>
    <cfRule type="cellIs" dxfId="552" priority="580" operator="between">
      <formula>1</formula>
      <formula>1.3</formula>
    </cfRule>
    <cfRule type="cellIs" dxfId="551" priority="579" operator="between">
      <formula>0.8</formula>
      <formula>0.99999</formula>
    </cfRule>
    <cfRule type="cellIs" dxfId="550" priority="578" operator="lessThan">
      <formula>0.8</formula>
    </cfRule>
  </conditionalFormatting>
  <conditionalFormatting sqref="B2349">
    <cfRule type="cellIs" dxfId="549" priority="577" operator="lessThan">
      <formula>1.5</formula>
    </cfRule>
    <cfRule type="cellIs" dxfId="548" priority="576" operator="between">
      <formula>1.5</formula>
      <formula>1.6</formula>
    </cfRule>
    <cfRule type="cellIs" dxfId="547" priority="575" operator="greaterThan">
      <formula>1.6</formula>
    </cfRule>
  </conditionalFormatting>
  <conditionalFormatting sqref="B2350">
    <cfRule type="cellIs" dxfId="546" priority="574" operator="between">
      <formula>1</formula>
      <formula>199</formula>
    </cfRule>
    <cfRule type="cellIs" dxfId="545" priority="573" operator="between">
      <formula>200</formula>
      <formula>499</formula>
    </cfRule>
    <cfRule type="cellIs" dxfId="544" priority="572" operator="between">
      <formula>500</formula>
      <formula>10000</formula>
    </cfRule>
  </conditionalFormatting>
  <conditionalFormatting sqref="B2352">
    <cfRule type="cellIs" dxfId="543" priority="571" operator="lessThan">
      <formula>35</formula>
    </cfRule>
    <cfRule type="cellIs" dxfId="542" priority="570" operator="between">
      <formula>35</formula>
      <formula>50</formula>
    </cfRule>
    <cfRule type="cellIs" dxfId="541" priority="569" operator="greaterThan">
      <formula>50</formula>
    </cfRule>
  </conditionalFormatting>
  <conditionalFormatting sqref="B2353">
    <cfRule type="cellIs" dxfId="540" priority="568" operator="lessThan">
      <formula>250</formula>
    </cfRule>
    <cfRule type="cellIs" dxfId="539" priority="567" operator="between">
      <formula>250</formula>
      <formula>350</formula>
    </cfRule>
    <cfRule type="cellIs" dxfId="538" priority="566" operator="greaterThan">
      <formula>350</formula>
    </cfRule>
  </conditionalFormatting>
  <conditionalFormatting sqref="B2354">
    <cfRule type="cellIs" dxfId="537" priority="565" operator="greaterThan">
      <formula>1.5</formula>
    </cfRule>
    <cfRule type="cellIs" dxfId="536" priority="564" operator="between">
      <formula>1.3</formula>
      <formula>1.5</formula>
    </cfRule>
    <cfRule type="cellIs" dxfId="535" priority="563" operator="between">
      <formula>1</formula>
      <formula>1.3</formula>
    </cfRule>
    <cfRule type="cellIs" dxfId="534" priority="562" operator="between">
      <formula>0.8</formula>
      <formula>0.99999</formula>
    </cfRule>
    <cfRule type="cellIs" dxfId="533" priority="561" operator="lessThan">
      <formula>0.8</formula>
    </cfRule>
  </conditionalFormatting>
  <conditionalFormatting sqref="B2356">
    <cfRule type="cellIs" dxfId="532" priority="560" operator="lessThan">
      <formula>1.5</formula>
    </cfRule>
    <cfRule type="cellIs" dxfId="531" priority="559" operator="between">
      <formula>1.5</formula>
      <formula>1.6</formula>
    </cfRule>
    <cfRule type="cellIs" dxfId="530" priority="558" operator="greaterThan">
      <formula>1.6</formula>
    </cfRule>
  </conditionalFormatting>
  <conditionalFormatting sqref="B2357">
    <cfRule type="cellIs" dxfId="529" priority="557" operator="between">
      <formula>1</formula>
      <formula>199</formula>
    </cfRule>
    <cfRule type="cellIs" dxfId="528" priority="556" operator="between">
      <formula>200</formula>
      <formula>499</formula>
    </cfRule>
    <cfRule type="cellIs" dxfId="527" priority="555" operator="between">
      <formula>500</formula>
      <formula>10000</formula>
    </cfRule>
  </conditionalFormatting>
  <conditionalFormatting sqref="B2359">
    <cfRule type="cellIs" dxfId="526" priority="554" operator="lessThan">
      <formula>35</formula>
    </cfRule>
    <cfRule type="cellIs" dxfId="525" priority="553" operator="between">
      <formula>35</formula>
      <formula>50</formula>
    </cfRule>
    <cfRule type="cellIs" dxfId="524" priority="552" operator="greaterThan">
      <formula>50</formula>
    </cfRule>
  </conditionalFormatting>
  <conditionalFormatting sqref="B2360">
    <cfRule type="cellIs" dxfId="523" priority="551" operator="lessThan">
      <formula>250</formula>
    </cfRule>
    <cfRule type="cellIs" dxfId="522" priority="550" operator="between">
      <formula>250</formula>
      <formula>350</formula>
    </cfRule>
    <cfRule type="cellIs" dxfId="521" priority="549" operator="greaterThan">
      <formula>350</formula>
    </cfRule>
  </conditionalFormatting>
  <conditionalFormatting sqref="B2361">
    <cfRule type="cellIs" dxfId="520" priority="548" operator="greaterThan">
      <formula>1.5</formula>
    </cfRule>
    <cfRule type="cellIs" dxfId="519" priority="547" operator="between">
      <formula>1.3</formula>
      <formula>1.5</formula>
    </cfRule>
    <cfRule type="cellIs" dxfId="518" priority="546" operator="between">
      <formula>1</formula>
      <formula>1.3</formula>
    </cfRule>
    <cfRule type="cellIs" dxfId="517" priority="545" operator="between">
      <formula>0.8</formula>
      <formula>0.99999</formula>
    </cfRule>
    <cfRule type="cellIs" dxfId="516" priority="544" operator="lessThan">
      <formula>0.8</formula>
    </cfRule>
  </conditionalFormatting>
  <conditionalFormatting sqref="B2363">
    <cfRule type="cellIs" dxfId="515" priority="543" operator="lessThan">
      <formula>1.5</formula>
    </cfRule>
    <cfRule type="cellIs" dxfId="514" priority="542" operator="between">
      <formula>1.5</formula>
      <formula>1.6</formula>
    </cfRule>
    <cfRule type="cellIs" dxfId="513" priority="541" operator="greaterThan">
      <formula>1.6</formula>
    </cfRule>
  </conditionalFormatting>
  <conditionalFormatting sqref="B2364">
    <cfRule type="cellIs" dxfId="512" priority="540" operator="between">
      <formula>1</formula>
      <formula>199</formula>
    </cfRule>
    <cfRule type="cellIs" dxfId="511" priority="539" operator="between">
      <formula>200</formula>
      <formula>499</formula>
    </cfRule>
    <cfRule type="cellIs" dxfId="510" priority="538" operator="between">
      <formula>500</formula>
      <formula>10000</formula>
    </cfRule>
  </conditionalFormatting>
  <conditionalFormatting sqref="B2366">
    <cfRule type="cellIs" dxfId="509" priority="537" operator="lessThan">
      <formula>35</formula>
    </cfRule>
    <cfRule type="cellIs" dxfId="508" priority="536" operator="between">
      <formula>35</formula>
      <formula>50</formula>
    </cfRule>
    <cfRule type="cellIs" dxfId="507" priority="535" operator="greaterThan">
      <formula>50</formula>
    </cfRule>
  </conditionalFormatting>
  <conditionalFormatting sqref="B2367">
    <cfRule type="cellIs" dxfId="506" priority="534" operator="lessThan">
      <formula>250</formula>
    </cfRule>
    <cfRule type="cellIs" dxfId="505" priority="533" operator="between">
      <formula>250</formula>
      <formula>350</formula>
    </cfRule>
    <cfRule type="cellIs" dxfId="504" priority="532" operator="greaterThan">
      <formula>350</formula>
    </cfRule>
  </conditionalFormatting>
  <conditionalFormatting sqref="B2368">
    <cfRule type="cellIs" dxfId="503" priority="531" operator="greaterThan">
      <formula>1.5</formula>
    </cfRule>
    <cfRule type="cellIs" dxfId="502" priority="530" operator="between">
      <formula>1.3</formula>
      <formula>1.5</formula>
    </cfRule>
    <cfRule type="cellIs" dxfId="501" priority="529" operator="between">
      <formula>1</formula>
      <formula>1.3</formula>
    </cfRule>
    <cfRule type="cellIs" dxfId="500" priority="528" operator="between">
      <formula>0.8</formula>
      <formula>0.99999</formula>
    </cfRule>
    <cfRule type="cellIs" dxfId="499" priority="527" operator="lessThan">
      <formula>0.8</formula>
    </cfRule>
  </conditionalFormatting>
  <conditionalFormatting sqref="B2370">
    <cfRule type="cellIs" dxfId="498" priority="526" operator="lessThan">
      <formula>1.5</formula>
    </cfRule>
    <cfRule type="cellIs" dxfId="497" priority="525" operator="between">
      <formula>1.5</formula>
      <formula>1.6</formula>
    </cfRule>
    <cfRule type="cellIs" dxfId="496" priority="524" operator="greaterThan">
      <formula>1.6</formula>
    </cfRule>
  </conditionalFormatting>
  <conditionalFormatting sqref="B2371">
    <cfRule type="cellIs" dxfId="495" priority="523" operator="between">
      <formula>1</formula>
      <formula>199</formula>
    </cfRule>
    <cfRule type="cellIs" dxfId="494" priority="522" operator="between">
      <formula>200</formula>
      <formula>499</formula>
    </cfRule>
    <cfRule type="cellIs" dxfId="493" priority="521" operator="between">
      <formula>500</formula>
      <formula>10000</formula>
    </cfRule>
  </conditionalFormatting>
  <conditionalFormatting sqref="B2373">
    <cfRule type="cellIs" dxfId="492" priority="520" operator="lessThan">
      <formula>35</formula>
    </cfRule>
    <cfRule type="cellIs" dxfId="491" priority="519" operator="between">
      <formula>35</formula>
      <formula>50</formula>
    </cfRule>
    <cfRule type="cellIs" dxfId="490" priority="518" operator="greaterThan">
      <formula>50</formula>
    </cfRule>
  </conditionalFormatting>
  <conditionalFormatting sqref="B2374">
    <cfRule type="cellIs" dxfId="489" priority="517" operator="lessThan">
      <formula>250</formula>
    </cfRule>
    <cfRule type="cellIs" dxfId="488" priority="516" operator="between">
      <formula>250</formula>
      <formula>350</formula>
    </cfRule>
    <cfRule type="cellIs" dxfId="487" priority="515" operator="greaterThan">
      <formula>350</formula>
    </cfRule>
  </conditionalFormatting>
  <conditionalFormatting sqref="B2375">
    <cfRule type="cellIs" dxfId="486" priority="514" operator="greaterThan">
      <formula>1.5</formula>
    </cfRule>
    <cfRule type="cellIs" dxfId="485" priority="513" operator="between">
      <formula>1.3</formula>
      <formula>1.5</formula>
    </cfRule>
    <cfRule type="cellIs" dxfId="484" priority="512" operator="between">
      <formula>1</formula>
      <formula>1.3</formula>
    </cfRule>
    <cfRule type="cellIs" dxfId="483" priority="511" operator="between">
      <formula>0.8</formula>
      <formula>0.99999</formula>
    </cfRule>
    <cfRule type="cellIs" dxfId="482" priority="510" operator="lessThan">
      <formula>0.8</formula>
    </cfRule>
  </conditionalFormatting>
  <conditionalFormatting sqref="B2377">
    <cfRule type="cellIs" dxfId="481" priority="509" operator="lessThan">
      <formula>1.5</formula>
    </cfRule>
    <cfRule type="cellIs" dxfId="480" priority="508" operator="between">
      <formula>1.5</formula>
      <formula>1.6</formula>
    </cfRule>
    <cfRule type="cellIs" dxfId="479" priority="507" operator="greaterThan">
      <formula>1.6</formula>
    </cfRule>
  </conditionalFormatting>
  <conditionalFormatting sqref="B2378">
    <cfRule type="cellIs" dxfId="478" priority="506" operator="between">
      <formula>1</formula>
      <formula>199</formula>
    </cfRule>
    <cfRule type="cellIs" dxfId="477" priority="505" operator="between">
      <formula>200</formula>
      <formula>499</formula>
    </cfRule>
    <cfRule type="cellIs" dxfId="476" priority="504" operator="between">
      <formula>500</formula>
      <formula>10000</formula>
    </cfRule>
  </conditionalFormatting>
  <conditionalFormatting sqref="B2380">
    <cfRule type="cellIs" dxfId="475" priority="503" operator="lessThan">
      <formula>35</formula>
    </cfRule>
    <cfRule type="cellIs" dxfId="474" priority="502" operator="between">
      <formula>35</formula>
      <formula>50</formula>
    </cfRule>
    <cfRule type="cellIs" dxfId="473" priority="501" operator="greaterThan">
      <formula>50</formula>
    </cfRule>
  </conditionalFormatting>
  <conditionalFormatting sqref="B2381">
    <cfRule type="cellIs" dxfId="472" priority="500" operator="lessThan">
      <formula>250</formula>
    </cfRule>
    <cfRule type="cellIs" dxfId="471" priority="499" operator="between">
      <formula>250</formula>
      <formula>350</formula>
    </cfRule>
    <cfRule type="cellIs" dxfId="470" priority="498" operator="greaterThan">
      <formula>350</formula>
    </cfRule>
  </conditionalFormatting>
  <conditionalFormatting sqref="B2382">
    <cfRule type="cellIs" dxfId="469" priority="497" operator="greaterThan">
      <formula>1.5</formula>
    </cfRule>
    <cfRule type="cellIs" dxfId="468" priority="496" operator="between">
      <formula>1.3</formula>
      <formula>1.5</formula>
    </cfRule>
    <cfRule type="cellIs" dxfId="467" priority="495" operator="between">
      <formula>1</formula>
      <formula>1.3</formula>
    </cfRule>
    <cfRule type="cellIs" dxfId="466" priority="494" operator="between">
      <formula>0.8</formula>
      <formula>0.99999</formula>
    </cfRule>
    <cfRule type="cellIs" dxfId="465" priority="493" operator="lessThan">
      <formula>0.8</formula>
    </cfRule>
  </conditionalFormatting>
  <conditionalFormatting sqref="B2384">
    <cfRule type="cellIs" dxfId="464" priority="492" operator="lessThan">
      <formula>1.5</formula>
    </cfRule>
    <cfRule type="cellIs" dxfId="463" priority="491" operator="between">
      <formula>1.5</formula>
      <formula>1.6</formula>
    </cfRule>
    <cfRule type="cellIs" dxfId="462" priority="490" operator="greaterThan">
      <formula>1.6</formula>
    </cfRule>
  </conditionalFormatting>
  <conditionalFormatting sqref="B2385">
    <cfRule type="cellIs" dxfId="461" priority="489" operator="between">
      <formula>1</formula>
      <formula>199</formula>
    </cfRule>
    <cfRule type="cellIs" dxfId="460" priority="488" operator="between">
      <formula>200</formula>
      <formula>499</formula>
    </cfRule>
    <cfRule type="cellIs" dxfId="459" priority="487" operator="between">
      <formula>500</formula>
      <formula>10000</formula>
    </cfRule>
  </conditionalFormatting>
  <conditionalFormatting sqref="B2387">
    <cfRule type="cellIs" dxfId="458" priority="486" operator="lessThan">
      <formula>35</formula>
    </cfRule>
    <cfRule type="cellIs" dxfId="457" priority="485" operator="between">
      <formula>35</formula>
      <formula>50</formula>
    </cfRule>
    <cfRule type="cellIs" dxfId="456" priority="484" operator="greaterThan">
      <formula>50</formula>
    </cfRule>
  </conditionalFormatting>
  <conditionalFormatting sqref="B2388">
    <cfRule type="cellIs" dxfId="455" priority="483" operator="lessThan">
      <formula>250</formula>
    </cfRule>
    <cfRule type="cellIs" dxfId="454" priority="482" operator="between">
      <formula>250</formula>
      <formula>350</formula>
    </cfRule>
    <cfRule type="cellIs" dxfId="453" priority="481" operator="greaterThan">
      <formula>350</formula>
    </cfRule>
  </conditionalFormatting>
  <conditionalFormatting sqref="B2389">
    <cfRule type="cellIs" dxfId="452" priority="480" operator="greaterThan">
      <formula>1.5</formula>
    </cfRule>
    <cfRule type="cellIs" dxfId="451" priority="479" operator="between">
      <formula>1.3</formula>
      <formula>1.5</formula>
    </cfRule>
    <cfRule type="cellIs" dxfId="450" priority="478" operator="between">
      <formula>1</formula>
      <formula>1.3</formula>
    </cfRule>
    <cfRule type="cellIs" dxfId="449" priority="477" operator="between">
      <formula>0.8</formula>
      <formula>0.99999</formula>
    </cfRule>
    <cfRule type="cellIs" dxfId="448" priority="476" operator="lessThan">
      <formula>0.8</formula>
    </cfRule>
  </conditionalFormatting>
  <conditionalFormatting sqref="B2391">
    <cfRule type="cellIs" dxfId="447" priority="475" operator="lessThan">
      <formula>1.5</formula>
    </cfRule>
    <cfRule type="cellIs" dxfId="446" priority="474" operator="between">
      <formula>1.5</formula>
      <formula>1.6</formula>
    </cfRule>
    <cfRule type="cellIs" dxfId="445" priority="473" operator="greaterThan">
      <formula>1.6</formula>
    </cfRule>
  </conditionalFormatting>
  <conditionalFormatting sqref="B2392">
    <cfRule type="cellIs" dxfId="444" priority="472" operator="between">
      <formula>1</formula>
      <formula>199</formula>
    </cfRule>
    <cfRule type="cellIs" dxfId="443" priority="471" operator="between">
      <formula>200</formula>
      <formula>499</formula>
    </cfRule>
    <cfRule type="cellIs" dxfId="442" priority="470" operator="between">
      <formula>500</formula>
      <formula>10000</formula>
    </cfRule>
  </conditionalFormatting>
  <conditionalFormatting sqref="B2394">
    <cfRule type="cellIs" dxfId="441" priority="469" operator="lessThan">
      <formula>35</formula>
    </cfRule>
    <cfRule type="cellIs" dxfId="440" priority="468" operator="between">
      <formula>35</formula>
      <formula>50</formula>
    </cfRule>
    <cfRule type="cellIs" dxfId="439" priority="467" operator="greaterThan">
      <formula>50</formula>
    </cfRule>
  </conditionalFormatting>
  <conditionalFormatting sqref="B2395">
    <cfRule type="cellIs" dxfId="438" priority="466" operator="lessThan">
      <formula>250</formula>
    </cfRule>
    <cfRule type="cellIs" dxfId="437" priority="465" operator="between">
      <formula>250</formula>
      <formula>350</formula>
    </cfRule>
    <cfRule type="cellIs" dxfId="436" priority="464" operator="greaterThan">
      <formula>350</formula>
    </cfRule>
  </conditionalFormatting>
  <conditionalFormatting sqref="B2396">
    <cfRule type="cellIs" dxfId="435" priority="463" operator="greaterThan">
      <formula>1.5</formula>
    </cfRule>
    <cfRule type="cellIs" dxfId="434" priority="462" operator="between">
      <formula>1.3</formula>
      <formula>1.5</formula>
    </cfRule>
    <cfRule type="cellIs" dxfId="433" priority="461" operator="between">
      <formula>1</formula>
      <formula>1.3</formula>
    </cfRule>
    <cfRule type="cellIs" dxfId="432" priority="460" operator="between">
      <formula>0.8</formula>
      <formula>0.99999</formula>
    </cfRule>
    <cfRule type="cellIs" dxfId="431" priority="459" operator="lessThan">
      <formula>0.8</formula>
    </cfRule>
  </conditionalFormatting>
  <conditionalFormatting sqref="B2398">
    <cfRule type="cellIs" dxfId="430" priority="458" operator="lessThan">
      <formula>1.5</formula>
    </cfRule>
    <cfRule type="cellIs" dxfId="429" priority="457" operator="between">
      <formula>1.5</formula>
      <formula>1.6</formula>
    </cfRule>
    <cfRule type="cellIs" dxfId="428" priority="456" operator="greaterThan">
      <formula>1.6</formula>
    </cfRule>
  </conditionalFormatting>
  <conditionalFormatting sqref="B2399">
    <cfRule type="cellIs" dxfId="427" priority="455" operator="between">
      <formula>1</formula>
      <formula>199</formula>
    </cfRule>
    <cfRule type="cellIs" dxfId="426" priority="454" operator="between">
      <formula>200</formula>
      <formula>499</formula>
    </cfRule>
    <cfRule type="cellIs" dxfId="425" priority="453" operator="between">
      <formula>500</formula>
      <formula>10000</formula>
    </cfRule>
  </conditionalFormatting>
  <conditionalFormatting sqref="B2401">
    <cfRule type="cellIs" dxfId="424" priority="452" operator="lessThan">
      <formula>35</formula>
    </cfRule>
    <cfRule type="cellIs" dxfId="423" priority="451" operator="between">
      <formula>35</formula>
      <formula>50</formula>
    </cfRule>
    <cfRule type="cellIs" dxfId="422" priority="450" operator="greaterThan">
      <formula>50</formula>
    </cfRule>
  </conditionalFormatting>
  <conditionalFormatting sqref="B2402">
    <cfRule type="cellIs" dxfId="421" priority="449" operator="lessThan">
      <formula>250</formula>
    </cfRule>
    <cfRule type="cellIs" dxfId="420" priority="448" operator="between">
      <formula>250</formula>
      <formula>350</formula>
    </cfRule>
    <cfRule type="cellIs" dxfId="419" priority="447" operator="greaterThan">
      <formula>350</formula>
    </cfRule>
  </conditionalFormatting>
  <conditionalFormatting sqref="B2403">
    <cfRule type="cellIs" dxfId="418" priority="446" operator="greaterThan">
      <formula>1.5</formula>
    </cfRule>
    <cfRule type="cellIs" dxfId="417" priority="445" operator="between">
      <formula>1.3</formula>
      <formula>1.5</formula>
    </cfRule>
    <cfRule type="cellIs" dxfId="416" priority="444" operator="between">
      <formula>1</formula>
      <formula>1.3</formula>
    </cfRule>
    <cfRule type="cellIs" dxfId="415" priority="443" operator="between">
      <formula>0.8</formula>
      <formula>0.99999</formula>
    </cfRule>
    <cfRule type="cellIs" dxfId="414" priority="442" operator="lessThan">
      <formula>0.8</formula>
    </cfRule>
  </conditionalFormatting>
  <conditionalFormatting sqref="B2405">
    <cfRule type="cellIs" dxfId="413" priority="441" operator="lessThan">
      <formula>1.5</formula>
    </cfRule>
    <cfRule type="cellIs" dxfId="412" priority="440" operator="between">
      <formula>1.5</formula>
      <formula>1.6</formula>
    </cfRule>
    <cfRule type="cellIs" dxfId="411" priority="439" operator="greaterThan">
      <formula>1.6</formula>
    </cfRule>
  </conditionalFormatting>
  <conditionalFormatting sqref="B2406">
    <cfRule type="cellIs" dxfId="410" priority="438" operator="between">
      <formula>1</formula>
      <formula>199</formula>
    </cfRule>
    <cfRule type="cellIs" dxfId="409" priority="437" operator="between">
      <formula>200</formula>
      <formula>499</formula>
    </cfRule>
    <cfRule type="cellIs" dxfId="408" priority="436" operator="between">
      <formula>500</formula>
      <formula>10000</formula>
    </cfRule>
  </conditionalFormatting>
  <conditionalFormatting sqref="B2408">
    <cfRule type="cellIs" dxfId="407" priority="435" operator="lessThan">
      <formula>35</formula>
    </cfRule>
    <cfRule type="cellIs" dxfId="406" priority="434" operator="between">
      <formula>35</formula>
      <formula>50</formula>
    </cfRule>
    <cfRule type="cellIs" dxfId="405" priority="433" operator="greaterThan">
      <formula>50</formula>
    </cfRule>
  </conditionalFormatting>
  <conditionalFormatting sqref="B2409">
    <cfRule type="cellIs" dxfId="404" priority="432" operator="lessThan">
      <formula>250</formula>
    </cfRule>
    <cfRule type="cellIs" dxfId="403" priority="431" operator="between">
      <formula>250</formula>
      <formula>350</formula>
    </cfRule>
    <cfRule type="cellIs" dxfId="402" priority="430" operator="greaterThan">
      <formula>350</formula>
    </cfRule>
  </conditionalFormatting>
  <conditionalFormatting sqref="B2410">
    <cfRule type="cellIs" dxfId="401" priority="429" operator="greaterThan">
      <formula>1.5</formula>
    </cfRule>
    <cfRule type="cellIs" dxfId="400" priority="428" operator="between">
      <formula>1.3</formula>
      <formula>1.5</formula>
    </cfRule>
    <cfRule type="cellIs" dxfId="399" priority="427" operator="between">
      <formula>1</formula>
      <formula>1.3</formula>
    </cfRule>
    <cfRule type="cellIs" dxfId="398" priority="426" operator="between">
      <formula>0.8</formula>
      <formula>0.99999</formula>
    </cfRule>
    <cfRule type="cellIs" dxfId="397" priority="425" operator="lessThan">
      <formula>0.8</formula>
    </cfRule>
  </conditionalFormatting>
  <conditionalFormatting sqref="B2412">
    <cfRule type="cellIs" dxfId="396" priority="424" operator="lessThan">
      <formula>1.5</formula>
    </cfRule>
    <cfRule type="cellIs" dxfId="395" priority="423" operator="between">
      <formula>1.5</formula>
      <formula>1.6</formula>
    </cfRule>
    <cfRule type="cellIs" dxfId="394" priority="422" operator="greaterThan">
      <formula>1.6</formula>
    </cfRule>
  </conditionalFormatting>
  <conditionalFormatting sqref="B2413">
    <cfRule type="cellIs" dxfId="393" priority="421" operator="between">
      <formula>1</formula>
      <formula>199</formula>
    </cfRule>
    <cfRule type="cellIs" dxfId="392" priority="420" operator="between">
      <formula>200</formula>
      <formula>499</formula>
    </cfRule>
    <cfRule type="cellIs" dxfId="391" priority="419" operator="between">
      <formula>500</formula>
      <formula>10000</formula>
    </cfRule>
  </conditionalFormatting>
  <conditionalFormatting sqref="B2415">
    <cfRule type="cellIs" dxfId="390" priority="418" operator="lessThan">
      <formula>35</formula>
    </cfRule>
    <cfRule type="cellIs" dxfId="389" priority="417" operator="between">
      <formula>35</formula>
      <formula>50</formula>
    </cfRule>
    <cfRule type="cellIs" dxfId="388" priority="416" operator="greaterThan">
      <formula>50</formula>
    </cfRule>
  </conditionalFormatting>
  <conditionalFormatting sqref="B2416">
    <cfRule type="cellIs" dxfId="387" priority="415" operator="lessThan">
      <formula>250</formula>
    </cfRule>
    <cfRule type="cellIs" dxfId="386" priority="414" operator="between">
      <formula>250</formula>
      <formula>350</formula>
    </cfRule>
    <cfRule type="cellIs" dxfId="385" priority="413" operator="greaterThan">
      <formula>350</formula>
    </cfRule>
  </conditionalFormatting>
  <conditionalFormatting sqref="B2417">
    <cfRule type="cellIs" dxfId="384" priority="412" operator="greaterThan">
      <formula>1.5</formula>
    </cfRule>
    <cfRule type="cellIs" dxfId="383" priority="411" operator="between">
      <formula>1.3</formula>
      <formula>1.5</formula>
    </cfRule>
    <cfRule type="cellIs" dxfId="382" priority="410" operator="between">
      <formula>1</formula>
      <formula>1.3</formula>
    </cfRule>
    <cfRule type="cellIs" dxfId="381" priority="409" operator="between">
      <formula>0.8</formula>
      <formula>0.99999</formula>
    </cfRule>
    <cfRule type="cellIs" dxfId="380" priority="408" operator="lessThan">
      <formula>0.8</formula>
    </cfRule>
  </conditionalFormatting>
  <conditionalFormatting sqref="B2419">
    <cfRule type="cellIs" dxfId="379" priority="407" operator="lessThan">
      <formula>1.5</formula>
    </cfRule>
    <cfRule type="cellIs" dxfId="378" priority="406" operator="between">
      <formula>1.5</formula>
      <formula>1.6</formula>
    </cfRule>
    <cfRule type="cellIs" dxfId="377" priority="405" operator="greaterThan">
      <formula>1.6</formula>
    </cfRule>
  </conditionalFormatting>
  <conditionalFormatting sqref="B2420">
    <cfRule type="cellIs" dxfId="376" priority="404" operator="between">
      <formula>1</formula>
      <formula>199</formula>
    </cfRule>
    <cfRule type="cellIs" dxfId="375" priority="403" operator="between">
      <formula>200</formula>
      <formula>499</formula>
    </cfRule>
    <cfRule type="cellIs" dxfId="374" priority="402" operator="between">
      <formula>500</formula>
      <formula>10000</formula>
    </cfRule>
  </conditionalFormatting>
  <conditionalFormatting sqref="B2422">
    <cfRule type="cellIs" dxfId="373" priority="401" operator="lessThan">
      <formula>35</formula>
    </cfRule>
    <cfRule type="cellIs" dxfId="372" priority="400" operator="between">
      <formula>35</formula>
      <formula>50</formula>
    </cfRule>
    <cfRule type="cellIs" dxfId="371" priority="399" operator="greaterThan">
      <formula>50</formula>
    </cfRule>
  </conditionalFormatting>
  <conditionalFormatting sqref="B2423">
    <cfRule type="cellIs" dxfId="370" priority="398" operator="lessThan">
      <formula>250</formula>
    </cfRule>
    <cfRule type="cellIs" dxfId="369" priority="397" operator="between">
      <formula>250</formula>
      <formula>350</formula>
    </cfRule>
    <cfRule type="cellIs" dxfId="368" priority="396" operator="greaterThan">
      <formula>350</formula>
    </cfRule>
  </conditionalFormatting>
  <conditionalFormatting sqref="B2424">
    <cfRule type="cellIs" dxfId="367" priority="395" operator="greaterThan">
      <formula>1.5</formula>
    </cfRule>
    <cfRule type="cellIs" dxfId="366" priority="394" operator="between">
      <formula>1.3</formula>
      <formula>1.5</formula>
    </cfRule>
    <cfRule type="cellIs" dxfId="365" priority="393" operator="between">
      <formula>1</formula>
      <formula>1.3</formula>
    </cfRule>
    <cfRule type="cellIs" dxfId="364" priority="392" operator="between">
      <formula>0.8</formula>
      <formula>0.99999</formula>
    </cfRule>
    <cfRule type="cellIs" dxfId="363" priority="391" operator="lessThan">
      <formula>0.8</formula>
    </cfRule>
  </conditionalFormatting>
  <conditionalFormatting sqref="B2426">
    <cfRule type="cellIs" dxfId="362" priority="390" operator="lessThan">
      <formula>1.5</formula>
    </cfRule>
    <cfRule type="cellIs" dxfId="361" priority="389" operator="between">
      <formula>1.5</formula>
      <formula>1.6</formula>
    </cfRule>
    <cfRule type="cellIs" dxfId="360" priority="388" operator="greaterThan">
      <formula>1.6</formula>
    </cfRule>
  </conditionalFormatting>
  <conditionalFormatting sqref="B2427">
    <cfRule type="cellIs" dxfId="359" priority="387" operator="between">
      <formula>1</formula>
      <formula>199</formula>
    </cfRule>
    <cfRule type="cellIs" dxfId="358" priority="386" operator="between">
      <formula>200</formula>
      <formula>499</formula>
    </cfRule>
    <cfRule type="cellIs" dxfId="357" priority="385" operator="between">
      <formula>500</formula>
      <formula>10000</formula>
    </cfRule>
  </conditionalFormatting>
  <conditionalFormatting sqref="B2429">
    <cfRule type="cellIs" dxfId="356" priority="384" operator="lessThan">
      <formula>35</formula>
    </cfRule>
    <cfRule type="cellIs" dxfId="355" priority="383" operator="between">
      <formula>35</formula>
      <formula>50</formula>
    </cfRule>
    <cfRule type="cellIs" dxfId="354" priority="382" operator="greaterThan">
      <formula>50</formula>
    </cfRule>
  </conditionalFormatting>
  <conditionalFormatting sqref="B2430">
    <cfRule type="cellIs" dxfId="353" priority="381" operator="lessThan">
      <formula>250</formula>
    </cfRule>
    <cfRule type="cellIs" dxfId="352" priority="380" operator="between">
      <formula>250</formula>
      <formula>350</formula>
    </cfRule>
    <cfRule type="cellIs" dxfId="351" priority="379" operator="greaterThan">
      <formula>350</formula>
    </cfRule>
  </conditionalFormatting>
  <conditionalFormatting sqref="B2431">
    <cfRule type="cellIs" dxfId="350" priority="378" operator="greaterThan">
      <formula>1.5</formula>
    </cfRule>
    <cfRule type="cellIs" dxfId="349" priority="377" operator="between">
      <formula>1.3</formula>
      <formula>1.5</formula>
    </cfRule>
    <cfRule type="cellIs" dxfId="348" priority="376" operator="between">
      <formula>1</formula>
      <formula>1.3</formula>
    </cfRule>
    <cfRule type="cellIs" dxfId="347" priority="375" operator="between">
      <formula>0.8</formula>
      <formula>0.99999</formula>
    </cfRule>
    <cfRule type="cellIs" dxfId="346" priority="374" operator="lessThan">
      <formula>0.8</formula>
    </cfRule>
  </conditionalFormatting>
  <conditionalFormatting sqref="B2433">
    <cfRule type="cellIs" dxfId="345" priority="373" operator="lessThan">
      <formula>1.5</formula>
    </cfRule>
    <cfRule type="cellIs" dxfId="344" priority="372" operator="between">
      <formula>1.5</formula>
      <formula>1.6</formula>
    </cfRule>
    <cfRule type="cellIs" dxfId="343" priority="371" operator="greaterThan">
      <formula>1.6</formula>
    </cfRule>
  </conditionalFormatting>
  <conditionalFormatting sqref="B2434">
    <cfRule type="cellIs" dxfId="342" priority="370" operator="between">
      <formula>1</formula>
      <formula>199</formula>
    </cfRule>
    <cfRule type="cellIs" dxfId="341" priority="369" operator="between">
      <formula>200</formula>
      <formula>499</formula>
    </cfRule>
    <cfRule type="cellIs" dxfId="340" priority="368" operator="between">
      <formula>500</formula>
      <formula>10000</formula>
    </cfRule>
  </conditionalFormatting>
  <conditionalFormatting sqref="B2436">
    <cfRule type="cellIs" dxfId="339" priority="367" operator="lessThan">
      <formula>35</formula>
    </cfRule>
    <cfRule type="cellIs" dxfId="338" priority="366" operator="between">
      <formula>35</formula>
      <formula>50</formula>
    </cfRule>
    <cfRule type="cellIs" dxfId="337" priority="365" operator="greaterThan">
      <formula>50</formula>
    </cfRule>
  </conditionalFormatting>
  <conditionalFormatting sqref="B2437">
    <cfRule type="cellIs" dxfId="336" priority="364" operator="lessThan">
      <formula>250</formula>
    </cfRule>
    <cfRule type="cellIs" dxfId="335" priority="363" operator="between">
      <formula>250</formula>
      <formula>350</formula>
    </cfRule>
    <cfRule type="cellIs" dxfId="334" priority="362" operator="greaterThan">
      <formula>350</formula>
    </cfRule>
  </conditionalFormatting>
  <conditionalFormatting sqref="B2438">
    <cfRule type="cellIs" dxfId="333" priority="361" operator="greaterThan">
      <formula>1.5</formula>
    </cfRule>
    <cfRule type="cellIs" dxfId="332" priority="360" operator="between">
      <formula>1.3</formula>
      <formula>1.5</formula>
    </cfRule>
    <cfRule type="cellIs" dxfId="331" priority="359" operator="between">
      <formula>1</formula>
      <formula>1.3</formula>
    </cfRule>
    <cfRule type="cellIs" dxfId="330" priority="358" operator="between">
      <formula>0.8</formula>
      <formula>0.99999</formula>
    </cfRule>
    <cfRule type="cellIs" dxfId="329" priority="357" operator="lessThan">
      <formula>0.8</formula>
    </cfRule>
  </conditionalFormatting>
  <conditionalFormatting sqref="B2440">
    <cfRule type="cellIs" dxfId="328" priority="356" operator="lessThan">
      <formula>1.5</formula>
    </cfRule>
    <cfRule type="cellIs" dxfId="327" priority="355" operator="between">
      <formula>1.5</formula>
      <formula>1.6</formula>
    </cfRule>
    <cfRule type="cellIs" dxfId="326" priority="354" operator="greaterThan">
      <formula>1.6</formula>
    </cfRule>
  </conditionalFormatting>
  <conditionalFormatting sqref="B2441">
    <cfRule type="cellIs" dxfId="325" priority="353" operator="between">
      <formula>1</formula>
      <formula>199</formula>
    </cfRule>
    <cfRule type="cellIs" dxfId="324" priority="352" operator="between">
      <formula>200</formula>
      <formula>499</formula>
    </cfRule>
    <cfRule type="cellIs" dxfId="323" priority="351" operator="between">
      <formula>500</formula>
      <formula>10000</formula>
    </cfRule>
  </conditionalFormatting>
  <conditionalFormatting sqref="B2443">
    <cfRule type="cellIs" dxfId="322" priority="350" operator="lessThan">
      <formula>35</formula>
    </cfRule>
    <cfRule type="cellIs" dxfId="321" priority="349" operator="between">
      <formula>35</formula>
      <formula>50</formula>
    </cfRule>
    <cfRule type="cellIs" dxfId="320" priority="348" operator="greaterThan">
      <formula>50</formula>
    </cfRule>
  </conditionalFormatting>
  <conditionalFormatting sqref="B2444">
    <cfRule type="cellIs" dxfId="319" priority="347" operator="lessThan">
      <formula>250</formula>
    </cfRule>
    <cfRule type="cellIs" dxfId="318" priority="346" operator="between">
      <formula>250</formula>
      <formula>350</formula>
    </cfRule>
    <cfRule type="cellIs" dxfId="317" priority="345" operator="greaterThan">
      <formula>350</formula>
    </cfRule>
  </conditionalFormatting>
  <conditionalFormatting sqref="B2445">
    <cfRule type="cellIs" dxfId="316" priority="344" operator="greaterThan">
      <formula>1.5</formula>
    </cfRule>
    <cfRule type="cellIs" dxfId="315" priority="343" operator="between">
      <formula>1.3</formula>
      <formula>1.5</formula>
    </cfRule>
    <cfRule type="cellIs" dxfId="314" priority="342" operator="between">
      <formula>1</formula>
      <formula>1.3</formula>
    </cfRule>
    <cfRule type="cellIs" dxfId="313" priority="341" operator="between">
      <formula>0.8</formula>
      <formula>0.99999</formula>
    </cfRule>
    <cfRule type="cellIs" dxfId="312" priority="340" operator="lessThan">
      <formula>0.8</formula>
    </cfRule>
  </conditionalFormatting>
  <conditionalFormatting sqref="B2447">
    <cfRule type="cellIs" dxfId="311" priority="339" operator="lessThan">
      <formula>1.5</formula>
    </cfRule>
    <cfRule type="cellIs" dxfId="310" priority="338" operator="between">
      <formula>1.5</formula>
      <formula>1.6</formula>
    </cfRule>
    <cfRule type="cellIs" dxfId="309" priority="337" operator="greaterThan">
      <formula>1.6</formula>
    </cfRule>
  </conditionalFormatting>
  <conditionalFormatting sqref="B2448">
    <cfRule type="cellIs" dxfId="308" priority="336" operator="between">
      <formula>1</formula>
      <formula>199</formula>
    </cfRule>
    <cfRule type="cellIs" dxfId="307" priority="335" operator="between">
      <formula>200</formula>
      <formula>499</formula>
    </cfRule>
    <cfRule type="cellIs" dxfId="306" priority="334" operator="between">
      <formula>500</formula>
      <formula>10000</formula>
    </cfRule>
  </conditionalFormatting>
  <conditionalFormatting sqref="B2450">
    <cfRule type="cellIs" dxfId="305" priority="333" operator="lessThan">
      <formula>35</formula>
    </cfRule>
    <cfRule type="cellIs" dxfId="304" priority="332" operator="between">
      <formula>35</formula>
      <formula>50</formula>
    </cfRule>
    <cfRule type="cellIs" dxfId="303" priority="331" operator="greaterThan">
      <formula>50</formula>
    </cfRule>
  </conditionalFormatting>
  <conditionalFormatting sqref="B2451">
    <cfRule type="cellIs" dxfId="302" priority="330" operator="lessThan">
      <formula>250</formula>
    </cfRule>
    <cfRule type="cellIs" dxfId="301" priority="329" operator="between">
      <formula>250</formula>
      <formula>350</formula>
    </cfRule>
    <cfRule type="cellIs" dxfId="300" priority="328" operator="greaterThan">
      <formula>350</formula>
    </cfRule>
  </conditionalFormatting>
  <conditionalFormatting sqref="B2452">
    <cfRule type="cellIs" dxfId="299" priority="327" operator="greaterThan">
      <formula>1.5</formula>
    </cfRule>
    <cfRule type="cellIs" dxfId="298" priority="326" operator="between">
      <formula>1.3</formula>
      <formula>1.5</formula>
    </cfRule>
    <cfRule type="cellIs" dxfId="297" priority="325" operator="between">
      <formula>1</formula>
      <formula>1.3</formula>
    </cfRule>
    <cfRule type="cellIs" dxfId="296" priority="324" operator="between">
      <formula>0.8</formula>
      <formula>0.99999</formula>
    </cfRule>
    <cfRule type="cellIs" dxfId="295" priority="323" operator="lessThan">
      <formula>0.8</formula>
    </cfRule>
  </conditionalFormatting>
  <conditionalFormatting sqref="B2454">
    <cfRule type="cellIs" dxfId="294" priority="322" operator="lessThan">
      <formula>1.5</formula>
    </cfRule>
    <cfRule type="cellIs" dxfId="293" priority="321" operator="between">
      <formula>1.5</formula>
      <formula>1.6</formula>
    </cfRule>
    <cfRule type="cellIs" dxfId="292" priority="320" operator="greaterThan">
      <formula>1.6</formula>
    </cfRule>
  </conditionalFormatting>
  <conditionalFormatting sqref="B2455">
    <cfRule type="cellIs" dxfId="291" priority="319" operator="between">
      <formula>1</formula>
      <formula>199</formula>
    </cfRule>
    <cfRule type="cellIs" dxfId="290" priority="318" operator="between">
      <formula>200</formula>
      <formula>499</formula>
    </cfRule>
    <cfRule type="cellIs" dxfId="289" priority="317" operator="between">
      <formula>500</formula>
      <formula>10000</formula>
    </cfRule>
  </conditionalFormatting>
  <conditionalFormatting sqref="B2457">
    <cfRule type="cellIs" dxfId="288" priority="316" operator="lessThan">
      <formula>35</formula>
    </cfRule>
    <cfRule type="cellIs" dxfId="287" priority="315" operator="between">
      <formula>35</formula>
      <formula>50</formula>
    </cfRule>
    <cfRule type="cellIs" dxfId="286" priority="314" operator="greaterThan">
      <formula>50</formula>
    </cfRule>
  </conditionalFormatting>
  <conditionalFormatting sqref="B2458">
    <cfRule type="cellIs" dxfId="285" priority="313" operator="lessThan">
      <formula>250</formula>
    </cfRule>
    <cfRule type="cellIs" dxfId="284" priority="312" operator="between">
      <formula>250</formula>
      <formula>350</formula>
    </cfRule>
    <cfRule type="cellIs" dxfId="283" priority="311" operator="greaterThan">
      <formula>350</formula>
    </cfRule>
  </conditionalFormatting>
  <conditionalFormatting sqref="B2459">
    <cfRule type="cellIs" dxfId="282" priority="310" operator="greaterThan">
      <formula>1.5</formula>
    </cfRule>
    <cfRule type="cellIs" dxfId="281" priority="309" operator="between">
      <formula>1.3</formula>
      <formula>1.5</formula>
    </cfRule>
    <cfRule type="cellIs" dxfId="280" priority="308" operator="between">
      <formula>1</formula>
      <formula>1.3</formula>
    </cfRule>
    <cfRule type="cellIs" dxfId="279" priority="307" operator="between">
      <formula>0.8</formula>
      <formula>0.99999</formula>
    </cfRule>
    <cfRule type="cellIs" dxfId="278" priority="306" operator="lessThan">
      <formula>0.8</formula>
    </cfRule>
  </conditionalFormatting>
  <conditionalFormatting sqref="B2461">
    <cfRule type="cellIs" dxfId="277" priority="305" operator="lessThan">
      <formula>1.5</formula>
    </cfRule>
    <cfRule type="cellIs" dxfId="276" priority="304" operator="between">
      <formula>1.5</formula>
      <formula>1.6</formula>
    </cfRule>
    <cfRule type="cellIs" dxfId="275" priority="303" operator="greaterThan">
      <formula>1.6</formula>
    </cfRule>
  </conditionalFormatting>
  <conditionalFormatting sqref="B2462">
    <cfRule type="cellIs" dxfId="274" priority="302" operator="between">
      <formula>1</formula>
      <formula>199</formula>
    </cfRule>
    <cfRule type="cellIs" dxfId="273" priority="301" operator="between">
      <formula>200</formula>
      <formula>499</formula>
    </cfRule>
    <cfRule type="cellIs" dxfId="272" priority="300" operator="between">
      <formula>500</formula>
      <formula>10000</formula>
    </cfRule>
  </conditionalFormatting>
  <conditionalFormatting sqref="B2464">
    <cfRule type="cellIs" dxfId="271" priority="299" operator="lessThan">
      <formula>35</formula>
    </cfRule>
    <cfRule type="cellIs" dxfId="270" priority="298" operator="between">
      <formula>35</formula>
      <formula>50</formula>
    </cfRule>
    <cfRule type="cellIs" dxfId="269" priority="297" operator="greaterThan">
      <formula>50</formula>
    </cfRule>
  </conditionalFormatting>
  <conditionalFormatting sqref="B2465">
    <cfRule type="cellIs" dxfId="268" priority="296" operator="lessThan">
      <formula>250</formula>
    </cfRule>
    <cfRule type="cellIs" dxfId="267" priority="295" operator="between">
      <formula>250</formula>
      <formula>350</formula>
    </cfRule>
    <cfRule type="cellIs" dxfId="266" priority="294" operator="greaterThan">
      <formula>350</formula>
    </cfRule>
  </conditionalFormatting>
  <conditionalFormatting sqref="B2466">
    <cfRule type="cellIs" dxfId="265" priority="293" operator="greaterThan">
      <formula>1.5</formula>
    </cfRule>
    <cfRule type="cellIs" dxfId="264" priority="292" operator="between">
      <formula>1.3</formula>
      <formula>1.5</formula>
    </cfRule>
    <cfRule type="cellIs" dxfId="263" priority="291" operator="between">
      <formula>1</formula>
      <formula>1.3</formula>
    </cfRule>
    <cfRule type="cellIs" dxfId="262" priority="290" operator="between">
      <formula>0.8</formula>
      <formula>0.99999</formula>
    </cfRule>
    <cfRule type="cellIs" dxfId="261" priority="289" operator="lessThan">
      <formula>0.8</formula>
    </cfRule>
  </conditionalFormatting>
  <conditionalFormatting sqref="B2468">
    <cfRule type="cellIs" dxfId="260" priority="288" operator="lessThan">
      <formula>1.5</formula>
    </cfRule>
    <cfRule type="cellIs" dxfId="259" priority="287" operator="between">
      <formula>1.5</formula>
      <formula>1.6</formula>
    </cfRule>
    <cfRule type="cellIs" dxfId="258" priority="286" operator="greaterThan">
      <formula>1.6</formula>
    </cfRule>
  </conditionalFormatting>
  <conditionalFormatting sqref="B2469">
    <cfRule type="cellIs" dxfId="257" priority="285" operator="between">
      <formula>1</formula>
      <formula>199</formula>
    </cfRule>
    <cfRule type="cellIs" dxfId="256" priority="284" operator="between">
      <formula>200</formula>
      <formula>499</formula>
    </cfRule>
    <cfRule type="cellIs" dxfId="255" priority="283" operator="between">
      <formula>500</formula>
      <formula>10000</formula>
    </cfRule>
  </conditionalFormatting>
  <conditionalFormatting sqref="B2471">
    <cfRule type="cellIs" dxfId="254" priority="282" operator="lessThan">
      <formula>35</formula>
    </cfRule>
    <cfRule type="cellIs" dxfId="253" priority="281" operator="between">
      <formula>35</formula>
      <formula>50</formula>
    </cfRule>
    <cfRule type="cellIs" dxfId="252" priority="280" operator="greaterThan">
      <formula>50</formula>
    </cfRule>
  </conditionalFormatting>
  <conditionalFormatting sqref="B2472">
    <cfRule type="cellIs" dxfId="251" priority="279" operator="lessThan">
      <formula>250</formula>
    </cfRule>
    <cfRule type="cellIs" dxfId="250" priority="278" operator="between">
      <formula>250</formula>
      <formula>350</formula>
    </cfRule>
    <cfRule type="cellIs" dxfId="249" priority="277" operator="greaterThan">
      <formula>350</formula>
    </cfRule>
  </conditionalFormatting>
  <conditionalFormatting sqref="B2473">
    <cfRule type="cellIs" dxfId="248" priority="276" operator="greaterThan">
      <formula>1.5</formula>
    </cfRule>
    <cfRule type="cellIs" dxfId="247" priority="275" operator="between">
      <formula>1.3</formula>
      <formula>1.5</formula>
    </cfRule>
    <cfRule type="cellIs" dxfId="246" priority="274" operator="between">
      <formula>1</formula>
      <formula>1.3</formula>
    </cfRule>
    <cfRule type="cellIs" dxfId="245" priority="273" operator="between">
      <formula>0.8</formula>
      <formula>0.99999</formula>
    </cfRule>
    <cfRule type="cellIs" dxfId="244" priority="272" operator="lessThan">
      <formula>0.8</formula>
    </cfRule>
  </conditionalFormatting>
  <conditionalFormatting sqref="B2475">
    <cfRule type="cellIs" dxfId="243" priority="271" operator="lessThan">
      <formula>1.5</formula>
    </cfRule>
    <cfRule type="cellIs" dxfId="242" priority="270" operator="between">
      <formula>1.5</formula>
      <formula>1.6</formula>
    </cfRule>
    <cfRule type="cellIs" dxfId="241" priority="269" operator="greaterThan">
      <formula>1.6</formula>
    </cfRule>
  </conditionalFormatting>
  <conditionalFormatting sqref="B2476">
    <cfRule type="cellIs" dxfId="240" priority="268" operator="between">
      <formula>1</formula>
      <formula>199</formula>
    </cfRule>
    <cfRule type="cellIs" dxfId="239" priority="267" operator="between">
      <formula>200</formula>
      <formula>499</formula>
    </cfRule>
    <cfRule type="cellIs" dxfId="238" priority="266" operator="between">
      <formula>500</formula>
      <formula>10000</formula>
    </cfRule>
  </conditionalFormatting>
  <conditionalFormatting sqref="B2478">
    <cfRule type="cellIs" dxfId="237" priority="265" operator="lessThan">
      <formula>35</formula>
    </cfRule>
    <cfRule type="cellIs" dxfId="236" priority="264" operator="between">
      <formula>35</formula>
      <formula>50</formula>
    </cfRule>
    <cfRule type="cellIs" dxfId="235" priority="263" operator="greaterThan">
      <formula>50</formula>
    </cfRule>
  </conditionalFormatting>
  <conditionalFormatting sqref="B2479">
    <cfRule type="cellIs" dxfId="234" priority="262" operator="lessThan">
      <formula>250</formula>
    </cfRule>
    <cfRule type="cellIs" dxfId="233" priority="261" operator="between">
      <formula>250</formula>
      <formula>350</formula>
    </cfRule>
    <cfRule type="cellIs" dxfId="232" priority="260" operator="greaterThan">
      <formula>350</formula>
    </cfRule>
  </conditionalFormatting>
  <conditionalFormatting sqref="B2480">
    <cfRule type="cellIs" dxfId="231" priority="259" operator="greaterThan">
      <formula>1.5</formula>
    </cfRule>
    <cfRule type="cellIs" dxfId="230" priority="258" operator="between">
      <formula>1.3</formula>
      <formula>1.5</formula>
    </cfRule>
    <cfRule type="cellIs" dxfId="229" priority="257" operator="between">
      <formula>1</formula>
      <formula>1.3</formula>
    </cfRule>
    <cfRule type="cellIs" dxfId="228" priority="256" operator="between">
      <formula>0.8</formula>
      <formula>0.99999</formula>
    </cfRule>
    <cfRule type="cellIs" dxfId="227" priority="255" operator="lessThan">
      <formula>0.8</formula>
    </cfRule>
  </conditionalFormatting>
  <conditionalFormatting sqref="B2482">
    <cfRule type="cellIs" dxfId="226" priority="254" operator="lessThan">
      <formula>1.5</formula>
    </cfRule>
    <cfRule type="cellIs" dxfId="225" priority="253" operator="between">
      <formula>1.5</formula>
      <formula>1.6</formula>
    </cfRule>
    <cfRule type="cellIs" dxfId="224" priority="252" operator="greaterThan">
      <formula>1.6</formula>
    </cfRule>
  </conditionalFormatting>
  <conditionalFormatting sqref="B2483">
    <cfRule type="cellIs" dxfId="223" priority="251" operator="between">
      <formula>1</formula>
      <formula>199</formula>
    </cfRule>
    <cfRule type="cellIs" dxfId="222" priority="250" operator="between">
      <formula>200</formula>
      <formula>499</formula>
    </cfRule>
    <cfRule type="cellIs" dxfId="221" priority="249" operator="between">
      <formula>500</formula>
      <formula>10000</formula>
    </cfRule>
  </conditionalFormatting>
  <conditionalFormatting sqref="B2485">
    <cfRule type="cellIs" dxfId="220" priority="248" operator="lessThan">
      <formula>35</formula>
    </cfRule>
    <cfRule type="cellIs" dxfId="219" priority="247" operator="between">
      <formula>35</formula>
      <formula>50</formula>
    </cfRule>
    <cfRule type="cellIs" dxfId="218" priority="246" operator="greaterThan">
      <formula>50</formula>
    </cfRule>
  </conditionalFormatting>
  <conditionalFormatting sqref="B2486">
    <cfRule type="cellIs" dxfId="217" priority="245" operator="lessThan">
      <formula>250</formula>
    </cfRule>
    <cfRule type="cellIs" dxfId="216" priority="244" operator="between">
      <formula>250</formula>
      <formula>350</formula>
    </cfRule>
    <cfRule type="cellIs" dxfId="215" priority="243" operator="greaterThan">
      <formula>350</formula>
    </cfRule>
  </conditionalFormatting>
  <conditionalFormatting sqref="B2487">
    <cfRule type="cellIs" dxfId="214" priority="242" operator="greaterThan">
      <formula>1.5</formula>
    </cfRule>
    <cfRule type="cellIs" dxfId="213" priority="241" operator="between">
      <formula>1.3</formula>
      <formula>1.5</formula>
    </cfRule>
    <cfRule type="cellIs" dxfId="212" priority="240" operator="between">
      <formula>1</formula>
      <formula>1.3</formula>
    </cfRule>
    <cfRule type="cellIs" dxfId="211" priority="239" operator="between">
      <formula>0.8</formula>
      <formula>0.99999</formula>
    </cfRule>
    <cfRule type="cellIs" dxfId="210" priority="238" operator="lessThan">
      <formula>0.8</formula>
    </cfRule>
  </conditionalFormatting>
  <conditionalFormatting sqref="B2489">
    <cfRule type="cellIs" dxfId="209" priority="237" operator="lessThan">
      <formula>1.5</formula>
    </cfRule>
    <cfRule type="cellIs" dxfId="208" priority="236" operator="between">
      <formula>1.5</formula>
      <formula>1.6</formula>
    </cfRule>
    <cfRule type="cellIs" dxfId="207" priority="235" operator="greaterThan">
      <formula>1.6</formula>
    </cfRule>
  </conditionalFormatting>
  <conditionalFormatting sqref="B2490">
    <cfRule type="cellIs" dxfId="206" priority="234" operator="between">
      <formula>1</formula>
      <formula>199</formula>
    </cfRule>
    <cfRule type="cellIs" dxfId="205" priority="233" operator="between">
      <formula>200</formula>
      <formula>499</formula>
    </cfRule>
    <cfRule type="cellIs" dxfId="204" priority="232" operator="between">
      <formula>500</formula>
      <formula>10000</formula>
    </cfRule>
  </conditionalFormatting>
  <conditionalFormatting sqref="B2492">
    <cfRule type="cellIs" dxfId="203" priority="231" operator="lessThan">
      <formula>35</formula>
    </cfRule>
    <cfRule type="cellIs" dxfId="202" priority="230" operator="between">
      <formula>35</formula>
      <formula>50</formula>
    </cfRule>
    <cfRule type="cellIs" dxfId="201" priority="229" operator="greaterThan">
      <formula>50</formula>
    </cfRule>
  </conditionalFormatting>
  <conditionalFormatting sqref="B2493">
    <cfRule type="cellIs" dxfId="200" priority="228" operator="lessThan">
      <formula>250</formula>
    </cfRule>
    <cfRule type="cellIs" dxfId="199" priority="227" operator="between">
      <formula>250</formula>
      <formula>350</formula>
    </cfRule>
    <cfRule type="cellIs" dxfId="198" priority="226" operator="greaterThan">
      <formula>350</formula>
    </cfRule>
  </conditionalFormatting>
  <conditionalFormatting sqref="B2494">
    <cfRule type="cellIs" dxfId="197" priority="225" operator="greaterThan">
      <formula>1.5</formula>
    </cfRule>
    <cfRule type="cellIs" dxfId="196" priority="224" operator="between">
      <formula>1.3</formula>
      <formula>1.5</formula>
    </cfRule>
    <cfRule type="cellIs" dxfId="195" priority="223" operator="between">
      <formula>1</formula>
      <formula>1.3</formula>
    </cfRule>
    <cfRule type="cellIs" dxfId="194" priority="222" operator="between">
      <formula>0.8</formula>
      <formula>0.99999</formula>
    </cfRule>
    <cfRule type="cellIs" dxfId="193" priority="221" operator="lessThan">
      <formula>0.8</formula>
    </cfRule>
  </conditionalFormatting>
  <conditionalFormatting sqref="B2496">
    <cfRule type="cellIs" dxfId="192" priority="220" operator="lessThan">
      <formula>1.5</formula>
    </cfRule>
    <cfRule type="cellIs" dxfId="191" priority="219" operator="between">
      <formula>1.5</formula>
      <formula>1.6</formula>
    </cfRule>
    <cfRule type="cellIs" dxfId="190" priority="218" operator="greaterThan">
      <formula>1.6</formula>
    </cfRule>
  </conditionalFormatting>
  <conditionalFormatting sqref="B2497">
    <cfRule type="cellIs" dxfId="189" priority="217" operator="between">
      <formula>1</formula>
      <formula>199</formula>
    </cfRule>
    <cfRule type="cellIs" dxfId="188" priority="216" operator="between">
      <formula>200</formula>
      <formula>499</formula>
    </cfRule>
    <cfRule type="cellIs" dxfId="187" priority="215" operator="between">
      <formula>500</formula>
      <formula>10000</formula>
    </cfRule>
  </conditionalFormatting>
  <conditionalFormatting sqref="B2499">
    <cfRule type="cellIs" dxfId="186" priority="214" operator="lessThan">
      <formula>35</formula>
    </cfRule>
    <cfRule type="cellIs" dxfId="185" priority="213" operator="between">
      <formula>35</formula>
      <formula>50</formula>
    </cfRule>
    <cfRule type="cellIs" dxfId="184" priority="212" operator="greaterThan">
      <formula>50</formula>
    </cfRule>
  </conditionalFormatting>
  <conditionalFormatting sqref="B2500">
    <cfRule type="cellIs" dxfId="183" priority="211" operator="lessThan">
      <formula>250</formula>
    </cfRule>
    <cfRule type="cellIs" dxfId="182" priority="210" operator="between">
      <formula>250</formula>
      <formula>350</formula>
    </cfRule>
    <cfRule type="cellIs" dxfId="181" priority="209" operator="greaterThan">
      <formula>350</formula>
    </cfRule>
  </conditionalFormatting>
  <conditionalFormatting sqref="B2501">
    <cfRule type="cellIs" dxfId="180" priority="208" operator="greaterThan">
      <formula>1.5</formula>
    </cfRule>
    <cfRule type="cellIs" dxfId="179" priority="207" operator="between">
      <formula>1.3</formula>
      <formula>1.5</formula>
    </cfRule>
    <cfRule type="cellIs" dxfId="178" priority="206" operator="between">
      <formula>1</formula>
      <formula>1.3</formula>
    </cfRule>
    <cfRule type="cellIs" dxfId="177" priority="205" operator="between">
      <formula>0.8</formula>
      <formula>0.99999</formula>
    </cfRule>
    <cfRule type="cellIs" dxfId="176" priority="204" operator="lessThan">
      <formula>0.8</formula>
    </cfRule>
  </conditionalFormatting>
  <conditionalFormatting sqref="B2503">
    <cfRule type="cellIs" dxfId="175" priority="203" operator="lessThan">
      <formula>1.5</formula>
    </cfRule>
    <cfRule type="cellIs" dxfId="174" priority="202" operator="between">
      <formula>1.5</formula>
      <formula>1.6</formula>
    </cfRule>
    <cfRule type="cellIs" dxfId="173" priority="201" operator="greaterThan">
      <formula>1.6</formula>
    </cfRule>
  </conditionalFormatting>
  <conditionalFormatting sqref="B2504">
    <cfRule type="cellIs" dxfId="172" priority="200" operator="between">
      <formula>1</formula>
      <formula>199</formula>
    </cfRule>
    <cfRule type="cellIs" dxfId="171" priority="199" operator="between">
      <formula>200</formula>
      <formula>499</formula>
    </cfRule>
    <cfRule type="cellIs" dxfId="170" priority="198" operator="between">
      <formula>500</formula>
      <formula>10000</formula>
    </cfRule>
  </conditionalFormatting>
  <conditionalFormatting sqref="B2506">
    <cfRule type="cellIs" dxfId="169" priority="197" operator="lessThan">
      <formula>35</formula>
    </cfRule>
    <cfRule type="cellIs" dxfId="168" priority="196" operator="between">
      <formula>35</formula>
      <formula>50</formula>
    </cfRule>
    <cfRule type="cellIs" dxfId="167" priority="195" operator="greaterThan">
      <formula>50</formula>
    </cfRule>
  </conditionalFormatting>
  <conditionalFormatting sqref="B2507">
    <cfRule type="cellIs" dxfId="166" priority="194" operator="lessThan">
      <formula>250</formula>
    </cfRule>
    <cfRule type="cellIs" dxfId="165" priority="193" operator="between">
      <formula>250</formula>
      <formula>350</formula>
    </cfRule>
    <cfRule type="cellIs" dxfId="164" priority="192" operator="greaterThan">
      <formula>350</formula>
    </cfRule>
  </conditionalFormatting>
  <conditionalFormatting sqref="B2508">
    <cfRule type="cellIs" dxfId="163" priority="191" operator="greaterThan">
      <formula>1.5</formula>
    </cfRule>
    <cfRule type="cellIs" dxfId="162" priority="190" operator="between">
      <formula>1.3</formula>
      <formula>1.5</formula>
    </cfRule>
    <cfRule type="cellIs" dxfId="161" priority="189" operator="between">
      <formula>1</formula>
      <formula>1.3</formula>
    </cfRule>
    <cfRule type="cellIs" dxfId="160" priority="188" operator="between">
      <formula>0.8</formula>
      <formula>0.99999</formula>
    </cfRule>
    <cfRule type="cellIs" dxfId="159" priority="187" operator="lessThan">
      <formula>0.8</formula>
    </cfRule>
  </conditionalFormatting>
  <conditionalFormatting sqref="B2510">
    <cfRule type="cellIs" dxfId="158" priority="186" operator="lessThan">
      <formula>1.5</formula>
    </cfRule>
    <cfRule type="cellIs" dxfId="157" priority="185" operator="between">
      <formula>1.5</formula>
      <formula>1.6</formula>
    </cfRule>
    <cfRule type="cellIs" dxfId="156" priority="184" operator="greaterThan">
      <formula>1.6</formula>
    </cfRule>
  </conditionalFormatting>
  <conditionalFormatting sqref="B2511">
    <cfRule type="cellIs" dxfId="155" priority="183" operator="between">
      <formula>1</formula>
      <formula>199</formula>
    </cfRule>
    <cfRule type="cellIs" dxfId="154" priority="182" operator="between">
      <formula>200</formula>
      <formula>499</formula>
    </cfRule>
    <cfRule type="cellIs" dxfId="153" priority="181" operator="between">
      <formula>500</formula>
      <formula>10000</formula>
    </cfRule>
  </conditionalFormatting>
  <conditionalFormatting sqref="B2513">
    <cfRule type="cellIs" dxfId="152" priority="180" operator="lessThan">
      <formula>35</formula>
    </cfRule>
    <cfRule type="cellIs" dxfId="151" priority="179" operator="between">
      <formula>35</formula>
      <formula>50</formula>
    </cfRule>
    <cfRule type="cellIs" dxfId="150" priority="178" operator="greaterThan">
      <formula>50</formula>
    </cfRule>
  </conditionalFormatting>
  <conditionalFormatting sqref="B2514">
    <cfRule type="cellIs" dxfId="149" priority="177" operator="lessThan">
      <formula>250</formula>
    </cfRule>
    <cfRule type="cellIs" dxfId="148" priority="176" operator="between">
      <formula>250</formula>
      <formula>350</formula>
    </cfRule>
    <cfRule type="cellIs" dxfId="147" priority="175" operator="greaterThan">
      <formula>350</formula>
    </cfRule>
  </conditionalFormatting>
  <conditionalFormatting sqref="B2515">
    <cfRule type="cellIs" dxfId="146" priority="174" operator="greaterThan">
      <formula>1.5</formula>
    </cfRule>
    <cfRule type="cellIs" dxfId="145" priority="173" operator="between">
      <formula>1.3</formula>
      <formula>1.5</formula>
    </cfRule>
    <cfRule type="cellIs" dxfId="144" priority="172" operator="between">
      <formula>1</formula>
      <formula>1.3</formula>
    </cfRule>
    <cfRule type="cellIs" dxfId="143" priority="171" operator="between">
      <formula>0.8</formula>
      <formula>0.99999</formula>
    </cfRule>
    <cfRule type="cellIs" dxfId="142" priority="170" operator="lessThan">
      <formula>0.8</formula>
    </cfRule>
  </conditionalFormatting>
  <conditionalFormatting sqref="B2517">
    <cfRule type="cellIs" dxfId="141" priority="169" operator="lessThan">
      <formula>1.5</formula>
    </cfRule>
    <cfRule type="cellIs" dxfId="140" priority="168" operator="between">
      <formula>1.5</formula>
      <formula>1.6</formula>
    </cfRule>
    <cfRule type="cellIs" dxfId="139" priority="167" operator="greaterThan">
      <formula>1.6</formula>
    </cfRule>
  </conditionalFormatting>
  <conditionalFormatting sqref="B2518">
    <cfRule type="cellIs" dxfId="138" priority="166" operator="between">
      <formula>1</formula>
      <formula>199</formula>
    </cfRule>
    <cfRule type="cellIs" dxfId="137" priority="165" operator="between">
      <formula>200</formula>
      <formula>499</formula>
    </cfRule>
    <cfRule type="cellIs" dxfId="136" priority="164" operator="between">
      <formula>500</formula>
      <formula>10000</formula>
    </cfRule>
  </conditionalFormatting>
  <conditionalFormatting sqref="B2520">
    <cfRule type="cellIs" dxfId="135" priority="163" operator="lessThan">
      <formula>35</formula>
    </cfRule>
    <cfRule type="cellIs" dxfId="134" priority="162" operator="between">
      <formula>35</formula>
      <formula>50</formula>
    </cfRule>
    <cfRule type="cellIs" dxfId="133" priority="161" operator="greaterThan">
      <formula>50</formula>
    </cfRule>
  </conditionalFormatting>
  <conditionalFormatting sqref="B2521">
    <cfRule type="cellIs" dxfId="132" priority="160" operator="lessThan">
      <formula>250</formula>
    </cfRule>
    <cfRule type="cellIs" dxfId="131" priority="159" operator="between">
      <formula>250</formula>
      <formula>350</formula>
    </cfRule>
    <cfRule type="cellIs" dxfId="130" priority="158" operator="greaterThan">
      <formula>350</formula>
    </cfRule>
  </conditionalFormatting>
  <conditionalFormatting sqref="B2522">
    <cfRule type="cellIs" dxfId="129" priority="157" operator="greaterThan">
      <formula>1.5</formula>
    </cfRule>
    <cfRule type="cellIs" dxfId="128" priority="156" operator="between">
      <formula>1.3</formula>
      <formula>1.5</formula>
    </cfRule>
    <cfRule type="cellIs" dxfId="127" priority="155" operator="between">
      <formula>1</formula>
      <formula>1.3</formula>
    </cfRule>
    <cfRule type="cellIs" dxfId="126" priority="154" operator="between">
      <formula>0.8</formula>
      <formula>0.99999</formula>
    </cfRule>
    <cfRule type="cellIs" dxfId="125" priority="153" operator="lessThan">
      <formula>0.8</formula>
    </cfRule>
  </conditionalFormatting>
  <conditionalFormatting sqref="B2524">
    <cfRule type="cellIs" dxfId="124" priority="152" operator="lessThan">
      <formula>1.5</formula>
    </cfRule>
    <cfRule type="cellIs" dxfId="123" priority="151" operator="between">
      <formula>1.5</formula>
      <formula>1.6</formula>
    </cfRule>
    <cfRule type="cellIs" dxfId="122" priority="150" operator="greaterThan">
      <formula>1.6</formula>
    </cfRule>
  </conditionalFormatting>
  <conditionalFormatting sqref="B2525">
    <cfRule type="cellIs" dxfId="121" priority="149" operator="between">
      <formula>1</formula>
      <formula>199</formula>
    </cfRule>
    <cfRule type="cellIs" dxfId="120" priority="148" operator="between">
      <formula>200</formula>
      <formula>499</formula>
    </cfRule>
    <cfRule type="cellIs" dxfId="119" priority="147" operator="between">
      <formula>500</formula>
      <formula>10000</formula>
    </cfRule>
  </conditionalFormatting>
  <conditionalFormatting sqref="B2527">
    <cfRule type="cellIs" dxfId="118" priority="146" operator="lessThan">
      <formula>35</formula>
    </cfRule>
    <cfRule type="cellIs" dxfId="117" priority="145" operator="between">
      <formula>35</formula>
      <formula>50</formula>
    </cfRule>
    <cfRule type="cellIs" dxfId="116" priority="144" operator="greaterThan">
      <formula>50</formula>
    </cfRule>
  </conditionalFormatting>
  <conditionalFormatting sqref="B2528">
    <cfRule type="cellIs" dxfId="115" priority="143" operator="lessThan">
      <formula>250</formula>
    </cfRule>
    <cfRule type="cellIs" dxfId="114" priority="142" operator="between">
      <formula>250</formula>
      <formula>350</formula>
    </cfRule>
    <cfRule type="cellIs" dxfId="113" priority="141" operator="greaterThan">
      <formula>350</formula>
    </cfRule>
  </conditionalFormatting>
  <conditionalFormatting sqref="B2529">
    <cfRule type="cellIs" dxfId="112" priority="140" operator="greaterThan">
      <formula>1.5</formula>
    </cfRule>
    <cfRule type="cellIs" dxfId="111" priority="139" operator="between">
      <formula>1.3</formula>
      <formula>1.5</formula>
    </cfRule>
    <cfRule type="cellIs" dxfId="110" priority="138" operator="between">
      <formula>1</formula>
      <formula>1.3</formula>
    </cfRule>
    <cfRule type="cellIs" dxfId="109" priority="137" operator="between">
      <formula>0.8</formula>
      <formula>0.99999</formula>
    </cfRule>
    <cfRule type="cellIs" dxfId="108" priority="136" operator="lessThan">
      <formula>0.8</formula>
    </cfRule>
  </conditionalFormatting>
  <conditionalFormatting sqref="B2531">
    <cfRule type="cellIs" dxfId="107" priority="135" operator="lessThan">
      <formula>1.5</formula>
    </cfRule>
    <cfRule type="cellIs" dxfId="106" priority="134" operator="between">
      <formula>1.5</formula>
      <formula>1.6</formula>
    </cfRule>
    <cfRule type="cellIs" dxfId="105" priority="133" operator="greaterThan">
      <formula>1.6</formula>
    </cfRule>
  </conditionalFormatting>
  <conditionalFormatting sqref="B2532">
    <cfRule type="cellIs" dxfId="104" priority="132" operator="between">
      <formula>1</formula>
      <formula>199</formula>
    </cfRule>
    <cfRule type="cellIs" dxfId="103" priority="131" operator="between">
      <formula>200</formula>
      <formula>499</formula>
    </cfRule>
    <cfRule type="cellIs" dxfId="102" priority="130" operator="between">
      <formula>500</formula>
      <formula>10000</formula>
    </cfRule>
  </conditionalFormatting>
  <conditionalFormatting sqref="B2534">
    <cfRule type="cellIs" dxfId="101" priority="129" operator="lessThan">
      <formula>35</formula>
    </cfRule>
    <cfRule type="cellIs" dxfId="100" priority="128" operator="between">
      <formula>35</formula>
      <formula>50</formula>
    </cfRule>
    <cfRule type="cellIs" dxfId="99" priority="127" operator="greaterThan">
      <formula>50</formula>
    </cfRule>
  </conditionalFormatting>
  <conditionalFormatting sqref="B2535">
    <cfRule type="cellIs" dxfId="98" priority="126" operator="lessThan">
      <formula>250</formula>
    </cfRule>
    <cfRule type="cellIs" dxfId="97" priority="125" operator="between">
      <formula>250</formula>
      <formula>350</formula>
    </cfRule>
    <cfRule type="cellIs" dxfId="96" priority="124" operator="greaterThan">
      <formula>350</formula>
    </cfRule>
  </conditionalFormatting>
  <conditionalFormatting sqref="B2536">
    <cfRule type="cellIs" dxfId="95" priority="123" operator="greaterThan">
      <formula>1.5</formula>
    </cfRule>
    <cfRule type="cellIs" dxfId="94" priority="122" operator="between">
      <formula>1.3</formula>
      <formula>1.5</formula>
    </cfRule>
    <cfRule type="cellIs" dxfId="93" priority="121" operator="between">
      <formula>1</formula>
      <formula>1.3</formula>
    </cfRule>
    <cfRule type="cellIs" dxfId="92" priority="120" operator="between">
      <formula>0.8</formula>
      <formula>0.99999</formula>
    </cfRule>
    <cfRule type="cellIs" dxfId="91" priority="119" operator="lessThan">
      <formula>0.8</formula>
    </cfRule>
  </conditionalFormatting>
  <conditionalFormatting sqref="B2538">
    <cfRule type="cellIs" dxfId="90" priority="118" operator="lessThan">
      <formula>1.5</formula>
    </cfRule>
    <cfRule type="cellIs" dxfId="89" priority="117" operator="between">
      <formula>1.5</formula>
      <formula>1.6</formula>
    </cfRule>
    <cfRule type="cellIs" dxfId="88" priority="116" operator="greaterThan">
      <formula>1.6</formula>
    </cfRule>
  </conditionalFormatting>
  <conditionalFormatting sqref="B2539">
    <cfRule type="cellIs" dxfId="87" priority="115" operator="between">
      <formula>1</formula>
      <formula>199</formula>
    </cfRule>
    <cfRule type="cellIs" dxfId="86" priority="114" operator="between">
      <formula>200</formula>
      <formula>499</formula>
    </cfRule>
    <cfRule type="cellIs" dxfId="85" priority="113" operator="between">
      <formula>500</formula>
      <formula>10000</formula>
    </cfRule>
  </conditionalFormatting>
  <conditionalFormatting sqref="B2541">
    <cfRule type="cellIs" dxfId="84" priority="112" operator="lessThan">
      <formula>35</formula>
    </cfRule>
    <cfRule type="cellIs" dxfId="83" priority="111" operator="between">
      <formula>35</formula>
      <formula>50</formula>
    </cfRule>
    <cfRule type="cellIs" dxfId="82" priority="110" operator="greaterThan">
      <formula>50</formula>
    </cfRule>
  </conditionalFormatting>
  <conditionalFormatting sqref="B2542">
    <cfRule type="cellIs" dxfId="81" priority="109" operator="lessThan">
      <formula>250</formula>
    </cfRule>
    <cfRule type="cellIs" dxfId="80" priority="108" operator="between">
      <formula>250</formula>
      <formula>350</formula>
    </cfRule>
    <cfRule type="cellIs" dxfId="79" priority="107" operator="greaterThan">
      <formula>350</formula>
    </cfRule>
  </conditionalFormatting>
  <conditionalFormatting sqref="B2543">
    <cfRule type="cellIs" dxfId="78" priority="106" operator="greaterThan">
      <formula>1.5</formula>
    </cfRule>
    <cfRule type="cellIs" dxfId="77" priority="105" operator="between">
      <formula>1.3</formula>
      <formula>1.5</formula>
    </cfRule>
    <cfRule type="cellIs" dxfId="76" priority="104" operator="between">
      <formula>1</formula>
      <formula>1.3</formula>
    </cfRule>
    <cfRule type="cellIs" dxfId="75" priority="103" operator="between">
      <formula>0.8</formula>
      <formula>0.99999</formula>
    </cfRule>
    <cfRule type="cellIs" dxfId="74" priority="102" operator="lessThan">
      <formula>0.8</formula>
    </cfRule>
  </conditionalFormatting>
  <conditionalFormatting sqref="B2545">
    <cfRule type="cellIs" dxfId="73" priority="101" operator="lessThan">
      <formula>1.5</formula>
    </cfRule>
    <cfRule type="cellIs" dxfId="72" priority="100" operator="between">
      <formula>1.5</formula>
      <formula>1.6</formula>
    </cfRule>
    <cfRule type="cellIs" dxfId="71" priority="99" operator="greaterThan">
      <formula>1.6</formula>
    </cfRule>
  </conditionalFormatting>
  <conditionalFormatting sqref="B2546">
    <cfRule type="cellIs" dxfId="70" priority="98" operator="between">
      <formula>1</formula>
      <formula>199</formula>
    </cfRule>
    <cfRule type="cellIs" dxfId="69" priority="97" operator="between">
      <formula>200</formula>
      <formula>499</formula>
    </cfRule>
    <cfRule type="cellIs" dxfId="68" priority="96" operator="between">
      <formula>500</formula>
      <formula>10000</formula>
    </cfRule>
  </conditionalFormatting>
  <conditionalFormatting sqref="B2548">
    <cfRule type="cellIs" dxfId="67" priority="95" operator="lessThan">
      <formula>35</formula>
    </cfRule>
    <cfRule type="cellIs" dxfId="66" priority="94" operator="between">
      <formula>35</formula>
      <formula>50</formula>
    </cfRule>
    <cfRule type="cellIs" dxfId="65" priority="93" operator="greaterThan">
      <formula>50</formula>
    </cfRule>
  </conditionalFormatting>
  <conditionalFormatting sqref="B2549">
    <cfRule type="cellIs" dxfId="64" priority="92" operator="lessThan">
      <formula>250</formula>
    </cfRule>
    <cfRule type="cellIs" dxfId="63" priority="91" operator="between">
      <formula>250</formula>
      <formula>350</formula>
    </cfRule>
    <cfRule type="cellIs" dxfId="62" priority="90" operator="greaterThan">
      <formula>350</formula>
    </cfRule>
  </conditionalFormatting>
  <conditionalFormatting sqref="B2550">
    <cfRule type="cellIs" dxfId="61" priority="89" operator="greaterThan">
      <formula>1.5</formula>
    </cfRule>
    <cfRule type="cellIs" dxfId="60" priority="88" operator="between">
      <formula>1.3</formula>
      <formula>1.5</formula>
    </cfRule>
    <cfRule type="cellIs" dxfId="59" priority="87" operator="between">
      <formula>1</formula>
      <formula>1.3</formula>
    </cfRule>
    <cfRule type="cellIs" dxfId="58" priority="86" operator="between">
      <formula>0.8</formula>
      <formula>0.99999</formula>
    </cfRule>
    <cfRule type="cellIs" dxfId="57" priority="85" operator="lessThan">
      <formula>0.8</formula>
    </cfRule>
  </conditionalFormatting>
  <conditionalFormatting sqref="B2552">
    <cfRule type="cellIs" dxfId="56" priority="84" operator="lessThan">
      <formula>1.5</formula>
    </cfRule>
    <cfRule type="cellIs" dxfId="55" priority="83" operator="between">
      <formula>1.5</formula>
      <formula>1.6</formula>
    </cfRule>
    <cfRule type="cellIs" dxfId="54" priority="82" operator="greaterThan">
      <formula>1.6</formula>
    </cfRule>
  </conditionalFormatting>
  <conditionalFormatting sqref="B2553">
    <cfRule type="cellIs" dxfId="53" priority="81" operator="between">
      <formula>1</formula>
      <formula>199</formula>
    </cfRule>
    <cfRule type="cellIs" dxfId="52" priority="80" operator="between">
      <formula>200</formula>
      <formula>499</formula>
    </cfRule>
    <cfRule type="cellIs" dxfId="51" priority="79" operator="between">
      <formula>500</formula>
      <formula>10000</formula>
    </cfRule>
  </conditionalFormatting>
  <conditionalFormatting sqref="B2555">
    <cfRule type="cellIs" dxfId="50" priority="78" operator="lessThan">
      <formula>35</formula>
    </cfRule>
    <cfRule type="cellIs" dxfId="49" priority="77" operator="between">
      <formula>35</formula>
      <formula>50</formula>
    </cfRule>
    <cfRule type="cellIs" dxfId="48" priority="76" operator="greaterThan">
      <formula>50</formula>
    </cfRule>
  </conditionalFormatting>
  <conditionalFormatting sqref="B2556">
    <cfRule type="cellIs" dxfId="47" priority="75" operator="lessThan">
      <formula>250</formula>
    </cfRule>
    <cfRule type="cellIs" dxfId="46" priority="74" operator="between">
      <formula>250</formula>
      <formula>350</formula>
    </cfRule>
    <cfRule type="cellIs" dxfId="45" priority="73" operator="greaterThan">
      <formula>350</formula>
    </cfRule>
  </conditionalFormatting>
  <conditionalFormatting sqref="B2557">
    <cfRule type="cellIs" dxfId="44" priority="72" operator="greaterThan">
      <formula>1.5</formula>
    </cfRule>
    <cfRule type="cellIs" dxfId="43" priority="71" operator="between">
      <formula>1.3</formula>
      <formula>1.5</formula>
    </cfRule>
    <cfRule type="cellIs" dxfId="42" priority="70" operator="between">
      <formula>1</formula>
      <formula>1.3</formula>
    </cfRule>
    <cfRule type="cellIs" dxfId="41" priority="69" operator="between">
      <formula>0.8</formula>
      <formula>0.99999</formula>
    </cfRule>
    <cfRule type="cellIs" dxfId="40" priority="68" operator="lessThan">
      <formula>0.8</formula>
    </cfRule>
  </conditionalFormatting>
  <conditionalFormatting sqref="B2559">
    <cfRule type="cellIs" dxfId="39" priority="67" operator="lessThan">
      <formula>1.5</formula>
    </cfRule>
    <cfRule type="cellIs" dxfId="38" priority="66" operator="between">
      <formula>1.5</formula>
      <formula>1.6</formula>
    </cfRule>
    <cfRule type="cellIs" dxfId="37" priority="65" operator="greaterThan">
      <formula>1.6</formula>
    </cfRule>
  </conditionalFormatting>
  <conditionalFormatting sqref="B2560">
    <cfRule type="cellIs" dxfId="36" priority="64" operator="between">
      <formula>1</formula>
      <formula>199</formula>
    </cfRule>
    <cfRule type="cellIs" dxfId="35" priority="63" operator="between">
      <formula>200</formula>
      <formula>499</formula>
    </cfRule>
    <cfRule type="cellIs" dxfId="34" priority="62" operator="between">
      <formula>500</formula>
      <formula>10000</formula>
    </cfRule>
  </conditionalFormatting>
  <conditionalFormatting sqref="B2562">
    <cfRule type="cellIs" dxfId="33" priority="61" operator="lessThan">
      <formula>35</formula>
    </cfRule>
    <cfRule type="cellIs" dxfId="32" priority="60" operator="between">
      <formula>35</formula>
      <formula>50</formula>
    </cfRule>
    <cfRule type="cellIs" dxfId="31" priority="59" operator="greaterThan">
      <formula>50</formula>
    </cfRule>
  </conditionalFormatting>
  <conditionalFormatting sqref="B2563">
    <cfRule type="cellIs" dxfId="30" priority="58" operator="lessThan">
      <formula>250</formula>
    </cfRule>
    <cfRule type="cellIs" dxfId="29" priority="57" operator="between">
      <formula>250</formula>
      <formula>350</formula>
    </cfRule>
    <cfRule type="cellIs" dxfId="28" priority="56" operator="greaterThan">
      <formula>350</formula>
    </cfRule>
  </conditionalFormatting>
  <conditionalFormatting sqref="B2564">
    <cfRule type="cellIs" dxfId="27" priority="55" operator="greaterThan">
      <formula>1.5</formula>
    </cfRule>
    <cfRule type="cellIs" dxfId="26" priority="54" operator="between">
      <formula>1.3</formula>
      <formula>1.5</formula>
    </cfRule>
    <cfRule type="cellIs" dxfId="25" priority="53" operator="between">
      <formula>1</formula>
      <formula>1.3</formula>
    </cfRule>
    <cfRule type="cellIs" dxfId="24" priority="52" operator="between">
      <formula>0.8</formula>
      <formula>0.99999</formula>
    </cfRule>
    <cfRule type="cellIs" dxfId="23" priority="51" operator="lessThan">
      <formula>0.8</formula>
    </cfRule>
  </conditionalFormatting>
  <conditionalFormatting sqref="B2566">
    <cfRule type="cellIs" dxfId="22" priority="50" operator="lessThan">
      <formula>1.5</formula>
    </cfRule>
    <cfRule type="cellIs" dxfId="21" priority="49" operator="between">
      <formula>1.5</formula>
      <formula>1.6</formula>
    </cfRule>
    <cfRule type="cellIs" dxfId="20" priority="48" operator="greaterThan">
      <formula>1.6</formula>
    </cfRule>
  </conditionalFormatting>
  <conditionalFormatting sqref="B2567">
    <cfRule type="cellIs" dxfId="19" priority="47" operator="between">
      <formula>1</formula>
      <formula>199</formula>
    </cfRule>
    <cfRule type="cellIs" dxfId="18" priority="46" operator="between">
      <formula>200</formula>
      <formula>499</formula>
    </cfRule>
    <cfRule type="cellIs" dxfId="17" priority="45" operator="between">
      <formula>500</formula>
      <formula>10000</formula>
    </cfRule>
  </conditionalFormatting>
  <conditionalFormatting sqref="B2569">
    <cfRule type="cellIs" dxfId="16" priority="44" operator="lessThan">
      <formula>35</formula>
    </cfRule>
    <cfRule type="cellIs" dxfId="15" priority="43" operator="between">
      <formula>35</formula>
      <formula>50</formula>
    </cfRule>
    <cfRule type="cellIs" dxfId="14" priority="42" operator="greaterThan">
      <formula>50</formula>
    </cfRule>
  </conditionalFormatting>
  <conditionalFormatting sqref="B2570">
    <cfRule type="cellIs" dxfId="13" priority="41" operator="lessThan">
      <formula>250</formula>
    </cfRule>
    <cfRule type="cellIs" dxfId="12" priority="40" operator="between">
      <formula>250</formula>
      <formula>350</formula>
    </cfRule>
    <cfRule type="cellIs" dxfId="11" priority="39" operator="greaterThan">
      <formula>350</formula>
    </cfRule>
  </conditionalFormatting>
  <conditionalFormatting sqref="B2571">
    <cfRule type="cellIs" dxfId="10" priority="38" operator="greaterThan">
      <formula>1.5</formula>
    </cfRule>
    <cfRule type="cellIs" dxfId="9" priority="37" operator="between">
      <formula>1.3</formula>
      <formula>1.5</formula>
    </cfRule>
    <cfRule type="cellIs" dxfId="8" priority="36" operator="between">
      <formula>1</formula>
      <formula>1.3</formula>
    </cfRule>
    <cfRule type="cellIs" dxfId="7" priority="35" operator="between">
      <formula>0.8</formula>
      <formula>0.99999</formula>
    </cfRule>
    <cfRule type="cellIs" dxfId="6" priority="34" operator="lessThan">
      <formula>0.8</formula>
    </cfRule>
  </conditionalFormatting>
  <conditionalFormatting sqref="B2573">
    <cfRule type="cellIs" dxfId="5" priority="33" operator="lessThan">
      <formula>1.5</formula>
    </cfRule>
    <cfRule type="cellIs" dxfId="4" priority="32" operator="between">
      <formula>1.5</formula>
      <formula>1.6</formula>
    </cfRule>
    <cfRule type="cellIs" dxfId="3" priority="31" operator="greaterThan">
      <formula>1.6</formula>
    </cfRule>
  </conditionalFormatting>
  <conditionalFormatting sqref="B2574">
    <cfRule type="cellIs" dxfId="2" priority="30" operator="between">
      <formula>1</formula>
      <formula>199</formula>
    </cfRule>
    <cfRule type="cellIs" dxfId="1" priority="29" operator="between">
      <formula>200</formula>
      <formula>499</formula>
    </cfRule>
    <cfRule type="cellIs" dxfId="0" priority="28" operator="between">
      <formula>500</formula>
      <formula>10000</formula>
    </cfRule>
  </conditionalFormatting>
  <dataValidations count="2">
    <dataValidation type="list" operator="equal" allowBlank="1" sqref="P1:P12 F531:F558 F384:F425" xr:uid="{06FEB6F8-E5C9-7B44-9EA6-F9A6D56D99E4}">
      <formula1>"ASICS GEL 11-50,ASICS GT 21-40,ASICS GT 21-60"</formula1>
      <formula2>0</formula2>
    </dataValidation>
    <dataValidation type="list" operator="equal" allowBlank="1" showDropDown="1" sqref="G160:H160 F164:G169 C78:H78 F87:G88 F90:G91 F95:G99 F15:H56 F101:G103 F105:G106 F133:G134 F143:G148 F108:G113 C79:E92 C94:E131 C133:E149 C151:E151 F122:G127 F136:G141 F260:I260 F153:F160 F161:G162 D181:H181 F13:H13 G272:G273 F269:G270 F256:F258 F262:G266 G277:G288 F185:G190 F171:G176 F192:G197 F199:G204 F297:G302 F58:H77 F308:F309 F182:G183 D153:E180 F129:G131 F178:G180 J77:J158 F332:F334 F364:F365 F234:F238 G153:G158 F80:G84 C93:G93 J13:M76 G275:I275 F280:F281 F311:G316 F318:F320 F360:F362 F353:G358 C150:G150 F304:F306 F346:F348 G318:G323 F283:F288 F272:F274 F276:F278 F294:F295 G304:G309 F322:F323 F325:G330 G332:G337 F336:F337 F339:G344 G346:G351 F350:F351 G360:G365 H80:H159 B145:B150 C132:G132 H161:H180 H182:H259 F115:G120 F367:F371 G367:G376 C153:C376 B1118:B1123 I13:I150 G240:G258 F240:F246 G206:G238 F206:F232 I152:I259 H261:I274 L77:M158 F1189:F1190 D182:E376 G290:G295 F290:F292 K77:K376 H276:I376 B880:B885 L160:M376 J160:J376 F373:F376 F563:F568 F633:F638 F591:F596 F426:F428 F686:F687 F458:F463 F377:I377 F584:F589 F662:F666 F577:F582 F640:F645 F714:F715 F654:F655 F657:F658 F598:F603 F626:F631 F660 F619:F624 F605:F610 F612:F617 F647:F651 F735:F736 F717:F719 F379:F383 F500:F505 F472:F477 F451:F456 F444:F449 F521:F522 F524:F525 F731:F733 F486:F491 F529:F530 F527 F693:F694 F570:F575 F479:F484 F514:F518 F507:F512 F437:F442 F430:F435 F559:F561 F672:F673 F675:F677 F696:F698 F679:F680 F493:F498 F728:F729 F738:F743 F668:F670 F689:F691 F707:F708 C377:E742 F710:F712 F465:F470 F682:F684 F700:F701 F703:F705 F721:F722 F724:F726 B89:B94 B656:B661 B663:B668 B670:B675 B677:B682 B684:B689 B691:B696 B698:B703 B705:B710 B712:B717 B719:B724 B726:B731 B19:B24 B733:B738 B649:B654 B642:B647 B635:B640 B628:B633 B621:B626 B614:B619 B607:B612 B600:B605 B593:B598 B586:B591 B579:B584 B572:B577 B565:B570 B558:B563 B551:B556 B544:B549 B537:B542 B530:B535 B523:B528 B516:B521 B509:B514 B502:B507 B495:B500 B488:B493 B481:B486 B474:B479 B467:B472 B460:B465 B453:B458 B446:B451 B439:B444 B432:B437 B425:B430 B418:B423 B411:B416 B404:B409 B397:B402 B390:B395 B383:B388 B376:B381 B369:B374 B362:B367 B355:B360 B348:B353 B341:B346 B334:B339 B327:B332 B320:B325 B313:B318 B306:B311 B299:B304 B292:B297 B285:B290 B278:B283 B271:B276 B264:B269 B257:B262 B250:B255 B243:B248 B236:B241 B229:B234 B222:B227 B215:B220 B208:B213 B201:B206 B194:B199 B187:B192 B180:B185 B173:B178 B166:B171 B159:B164 B54:B59 B152:B157 B138:B143 B131:B136 B124:B129 B117:B122 B110:B115 B103:B108 B96:B101 B82:B87 B75:B80 B68:B73 B61:B66 C152:G152 B47:B52 F821:F826 B40:B45 B33:B38 B26:B31 B740:B745 A2204 F745:F757 F759:F764 F766:F771 F773:F778 F780:F785 F787:F792 F794:F799 X850:Y851 X822:Y827 X808:Y813 X801:Y806 F801:F805 B1041:B1046 X836:Y841 X843:Y848 X829:Y832 F891:F896 X815:Y820 F920:F932 F912:F918 F835:F840 B747:B752 B754:B759 B761:B766 B768:B773 B775:B780 B782:B787 B789:B794 B796:B801 B803:B808 B810:B815 B817:B822 B824:B829 B831:B836 B838:B843 B845:B850 B852:B857 B859:B864 B866:B871 B873:B878 F814:F819 B887:B892 B894:B899 B901:B906 B908:B913 B915:B920 B922:B927 B929:B934 B936:B941 B943:B948 B950:B955 B957:B962 B964:B969 B971:B976 B978:B983 B985:B990 B992:B997 B999:B1004 B1006:B1011 B1013:B1018 B1020:B1025 B1027:B1032 B1034:B1039 B1048:B1053 B1055:B1060 B1062:B1067 B1069:B1074 B1076:B1081 B1083:B1088 B1090:B1095 B1097:B1102 B1104:B1109 B1111:B1116 G378:I742 F1038 F1032:F1033 F1035:F1036 F1088:F1091 F1095:F1098 F1060:F1063 F1081:F1084 F1051 F1109:F1183 F1102:F1107 F1040:F1049 F828:F833 F807:F812 X940:Y942 J377:M742 X776:Y778 X780:Y785 X787:Y792 X794:Y799 F849:F854 F856:F861 F884:F889 F870:F875 F898:F903 F905:F910 F842:F847 F863:F868 F877:F882 F1058 F934:F1029 F1100 B1125:B1130 F1472 F1079 F1065 F1192 F1186:F1187 B1132:B1137 B1139:B1144 B1146:B1151 B1153:B1158 B1160:B1165 B1167:B1172 B1174:B1179 B1181:B1186 B1188:B1193 B1195:B1200 B1202:B1207 B1209:B1214 B1216:B1221 B1223:B1228 B1230:B1235 B1237:B1242 B1244:B1249 B1251:B1256 B1258:B1263 B1265:B1270 B1272:B1277 B1279:B1284 B1286:B1291 B1293:B1298 B1300:B1305 B1307:B1312 B1314:B1319 B1321:B1326 B1328:B1333 B1335:B1340 B1342:B1347 B1349:B1354 B1356:B1361 B1363:B1368 B1370:B1375 B1377:B1382 B1384:B1389 B1391:B1396 B1398:B1403 B1405:B1410 B1412:B1417 B1419:B1424 B1426:B1431 B1433:B1438 B1440:B1445 B1447:B1452 B1454:B1459 B1461:B1466 B1468:B1473 F1053:F1056 Z1809:Z1810 F1635:F1638 F1468:F1470 F1086 F1093 F1072 F1067:F1070 F1074:F1077 F1194:F1328 F1788:F1789 F1615:F1617 F1405 F1384 B1475:B1480 B1489:B1494 B1482:B1487 B1496:B1501 B1503:B1508 B1510:B1515 B1517:B1522 B1524:B1529 B1531:B1536 B1538:B1543 B1545:B1550 B1552:B1557 B1559:B1564 B1566:B1571 B1573:B1578 B1580:B1585 B1587:B1592 B1594:B1599 B1601:B1606 B1608:B1613 B1615:B1620 B1622:B1627 B1629:B1634 B1636:B1641 B1643:B1648 B1650:B1655 B1657:B1662 B1664:B1669 B1671:B1676 B1678:B1683 B1685:B1690 B1692:B1697 B1699:B1704 B1706:B1711 B1713:B1718 B1720:B1725 B1727:B1732 B1734:B1739 B1741:B1746 B1748:B1753 B1755:B1760 B1762:B1767 B1769:B1774 B1776:B1781 B1783:B1788 B1790:B1795 B1797:B1802 B1804:B1809 B1811:B1816 B1818:B1823 B1825:B1830 B1832:B1837 X1621:Y1622 F1626 F1621:F1624 X1616:Y1617 F1474:F1610 X1483:Y1610 X1619:Y1619 X1613:Y1614 F1642:F1645 F1649:F1652 F1656:F1659 F1791:F1792 Z1817:Z1818 F1370 Z1812:Z1813 F1419 F1412 F1461 F1426 F1454 F1447 F1640 G748:G1530 F1796:F1820 F1398 F1349 F1356 F1663:F1666 F1363 F1677:F1785 Z1679:Z1806 Z1815 F1628:F1631 F1668 F1613 F1675 F1654 F1647 F1633 F1661 F1377 F1391 F1794 F1335 F1342 F1433 F1440 F1619 F1824:F1827 A2169 A2162 F1836 F1831:F1834 A2176 F1822 F1829 F1670:F1673 F2232:F2420 A1861 B2198:B2200 A1868 A1875 A1882 A1945 A1889 A1896 A1903 A1910 A1917 A1924 A1931 B1876:B1878 A1938 A1952 A2183 A1959 A1847 B2415:B2417 A1966 A1840 A1973 A1980 A1987 A1994 A2001 A2008 A2015 A2022 A2029 A2036 A2043 A2050 A2057 A2064 A2071 A2078 A2085 A2092 A2099 A2106 A2113 A2120 A2127 A2134 A2141 A2148 A2155 F1838:F1937 A2197 A1:A12 D2232:E2569 B1918:B1920 B1911:B1913 B1904:B1906 B1897:B1899 B1890:B1892 B1883:B1885 A1854 B1869:B1871 B1862:B1864 B1855:B1857 B1848:B1850 B1841:B1843 B1839 B1925:B1927 B1932:B1934 B1939:B1941 B1946:B1948 B1953:B1955 B1960:B1962 B1967:B1969 B1974:B1976 B1981:B1983 B1988:B1990 B1995:B1997 B2002:B2004 B2009:B2011 B2016:B2018 B2023:B2025 B2030:B2032 B2037:B2039 B2044:B2046 B2051:B2053 B2058:B2060 B2065:B2067 B2072:B2074 B2079:B2081 B2086:B2088 B2093:B2095 B2100:B2102 B2107:B2109 B2114:B2116 B2121:B2123 B2128:B2130 B2135:B2137 B2142:B2144 B2149:B2151 B2156:B2158 B2163:B2165 B2170:B2172 B2177:B2179 B2184:B2186 B2191:B2193 F2140 A2190 B2205:B2207 B2331:B2333 A2547 B2212:B2214 A2211 A2218 B2219:B2221 A2225 B2226:B2228 A2232 B2233:B2235 A2239 B2240:B2242 B2247:B2249 A2246 A2253 B2254:B2256 B2261:B2263 A2260 A2267 B2268:B2270 B2275:B2277 A2274 A2281 B2282:B2284 B2289:B2291 A2288 B2296:B2298 A2295 B2303:B2305 A2302 B2310:B2312 A2309 B2317:B2319 A2316 B2324:B2326 A2323 B2541:B2543 A2330 B2548:B2550 B2569:B2571 B2555:B2557 A2554 B2562:B2564 A2561 B2575:B32166 A2568 A2337 B2338:B2340 A2344 B2345:B2347 A2351 B2352:B2354 A2358 B2359:B2361 B2366:B2368 A2365 B2373:B2375 A2372 B2380:B2382 A2379 B2387:B2389 A2386 B2394:B2396 A2393 B2401:B2403 A2400 B2408:B2410 A2407 A2414 F1959:F2138 A2421 B2422:B2424 A2428 B2429:B2431 A2435 B2436:B2438 A2442 B2443:B2445 A2449 B2450:B2452 A2456 B2457:B2459 A2463 B2464:B2466 A2470 B2471:B2473 A2477 B2478:B2480 A2484 B2485:B2487 A2491 B2492:B2494 A2498 B2499:B2501 A2505 B2506:B2508 A2512 B2513:B2515 A2519 B2520:B2522 A2526 B2527:B2529 A2533 B2534:B2536 A2540 F2568:F2569 F2469 G2232:N2569 F2476 F2427:F2434 F2441 F2448 F2456:F2462 F2484:F2504 C13:E77 B13:B17 C743:C32160 D2570:N32160 H743:M2224 F2142:F2224 G1532:G2224 N13:N2224 D748:E2224 C1:N12" xr:uid="{8CB6F35B-759C-BA44-9A1C-9E904D113C34}">
      <formula1>"ASICS GEL 11-50,ASICS GT 21-40,ASICS GT 21-60"</formula1>
      <formula2>0</formula2>
    </dataValidation>
  </dataValidations>
  <hyperlinks>
    <hyperlink ref="F1054" r:id="rId1" xr:uid="{0B1BE734-B704-1A49-915D-39B4556C984D}"/>
  </hyperlinks>
  <pageMargins left="0.74791666666666667" right="0.74791666666666667" top="0.98402777777777772" bottom="0.98402777777777772" header="0.51180555555555551" footer="0.51180555555555551"/>
  <pageSetup paperSize="9" scale="67" firstPageNumber="0" fitToHeight="0" orientation="portrait" r:id="rId2"/>
  <ignoredErrors>
    <ignoredError sqref="B2231 B2235"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2018+</vt:lpstr>
      <vt:lpstr>'2018+'!Druckbereich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Dillinger</dc:creator>
  <cp:lastModifiedBy>Microsoft Office User</cp:lastModifiedBy>
  <dcterms:created xsi:type="dcterms:W3CDTF">2024-01-23T13:39:38Z</dcterms:created>
  <dcterms:modified xsi:type="dcterms:W3CDTF">2024-02-06T19:38:28Z</dcterms:modified>
</cp:coreProperties>
</file>