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sdillinger\Dropbox\"/>
    </mc:Choice>
  </mc:AlternateContent>
  <bookViews>
    <workbookView xWindow="0" yWindow="1335" windowWidth="28800" windowHeight="17565" tabRatio="689" activeTab="1" xr2:uid="{00000000-000D-0000-FFFF-FFFF00000000}"/>
  </bookViews>
  <sheets>
    <sheet name="2018" sheetId="14" r:id="rId1"/>
    <sheet name="Daten" sheetId="18" r:id="rId2"/>
    <sheet name="Jahrestabellen" sheetId="10" r:id="rId3"/>
    <sheet name="Schuhe" sheetId="11" r:id="rId4"/>
    <sheet name="2018 Pie Chart" sheetId="15" r:id="rId5"/>
    <sheet name="RSS 2018" sheetId="16" r:id="rId6"/>
  </sheets>
  <definedNames>
    <definedName name="_xlnm.Print_Area" localSheetId="0">'2018'!$A$75:$K$151</definedName>
    <definedName name="Schuhe">"$#REF!.$B$3:$B$13"</definedName>
  </definedNames>
  <calcPr calcId="171027" concurrentCalc="0"/>
  <pivotCaches>
    <pivotCache cacheId="7" r:id="rId7"/>
    <pivotCache cacheId="10" r:id="rId8"/>
  </pivotCaches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8" l="1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F22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A51" i="14"/>
  <c r="B9" i="16"/>
  <c r="X2" i="18"/>
  <c r="L5" i="14"/>
  <c r="N5" i="14"/>
  <c r="O5" i="14"/>
  <c r="Q5" i="14"/>
  <c r="L6" i="14"/>
  <c r="N6" i="14"/>
  <c r="O6" i="14"/>
  <c r="Q6" i="14"/>
  <c r="L7" i="14"/>
  <c r="N7" i="14"/>
  <c r="O7" i="14"/>
  <c r="Q7" i="14"/>
  <c r="L8" i="14"/>
  <c r="N8" i="14"/>
  <c r="O8" i="14"/>
  <c r="Q8" i="14"/>
  <c r="L9" i="14"/>
  <c r="N9" i="14"/>
  <c r="O9" i="14"/>
  <c r="Q9" i="14"/>
  <c r="L11" i="14"/>
  <c r="N11" i="14"/>
  <c r="O11" i="14"/>
  <c r="Q11" i="14"/>
  <c r="L13" i="14"/>
  <c r="N13" i="14"/>
  <c r="O13" i="14"/>
  <c r="Q13" i="14"/>
  <c r="L14" i="14"/>
  <c r="N14" i="14"/>
  <c r="O14" i="14"/>
  <c r="Q14" i="14"/>
  <c r="L15" i="14"/>
  <c r="N15" i="14"/>
  <c r="O15" i="14"/>
  <c r="Q15" i="14"/>
  <c r="L16" i="14"/>
  <c r="N16" i="14"/>
  <c r="O16" i="14"/>
  <c r="Q16" i="14"/>
  <c r="L19" i="14"/>
  <c r="N19" i="14"/>
  <c r="O19" i="14"/>
  <c r="Q19" i="14"/>
  <c r="L21" i="14"/>
  <c r="N21" i="14"/>
  <c r="O21" i="14"/>
  <c r="Q21" i="14"/>
  <c r="L24" i="14"/>
  <c r="N24" i="14"/>
  <c r="O24" i="14"/>
  <c r="Q24" i="14"/>
  <c r="N25" i="14"/>
  <c r="V2" i="18"/>
  <c r="H18" i="18"/>
  <c r="H19" i="18"/>
  <c r="Q22" i="14"/>
  <c r="P9" i="18"/>
  <c r="N2" i="18"/>
  <c r="N4" i="18"/>
  <c r="L4" i="18"/>
  <c r="L5" i="18"/>
  <c r="P10" i="18"/>
  <c r="A170" i="14"/>
  <c r="B26" i="16"/>
  <c r="A168" i="14"/>
  <c r="C26" i="16"/>
  <c r="D26" i="16"/>
  <c r="A177" i="14"/>
  <c r="B27" i="16"/>
  <c r="A175" i="14"/>
  <c r="C27" i="16"/>
  <c r="A184" i="14"/>
  <c r="B28" i="16"/>
  <c r="A182" i="14"/>
  <c r="C28" i="16"/>
  <c r="A191" i="14"/>
  <c r="B29" i="16"/>
  <c r="A189" i="14"/>
  <c r="C29" i="16"/>
  <c r="D29" i="16"/>
  <c r="A198" i="14"/>
  <c r="B30" i="16"/>
  <c r="A196" i="14"/>
  <c r="C30" i="16"/>
  <c r="D30" i="16"/>
  <c r="A205" i="14"/>
  <c r="B31" i="16"/>
  <c r="A203" i="14"/>
  <c r="C31" i="16"/>
  <c r="D31" i="16"/>
  <c r="A212" i="14"/>
  <c r="B32" i="16"/>
  <c r="A210" i="14"/>
  <c r="C32" i="16"/>
  <c r="D32" i="16"/>
  <c r="A219" i="14"/>
  <c r="B33" i="16"/>
  <c r="A217" i="14"/>
  <c r="C33" i="16"/>
  <c r="D33" i="16"/>
  <c r="A226" i="14"/>
  <c r="B34" i="16"/>
  <c r="A224" i="14"/>
  <c r="C34" i="16"/>
  <c r="D34" i="16"/>
  <c r="A233" i="14"/>
  <c r="B35" i="16"/>
  <c r="A231" i="14"/>
  <c r="C35" i="16"/>
  <c r="A240" i="14"/>
  <c r="B36" i="16"/>
  <c r="A238" i="14"/>
  <c r="C36" i="16"/>
  <c r="D36" i="16"/>
  <c r="A247" i="14"/>
  <c r="B37" i="16"/>
  <c r="A245" i="14"/>
  <c r="C37" i="16"/>
  <c r="D37" i="16"/>
  <c r="A254" i="14"/>
  <c r="B38" i="16"/>
  <c r="A252" i="14"/>
  <c r="C38" i="16"/>
  <c r="D38" i="16"/>
  <c r="A261" i="14"/>
  <c r="B39" i="16"/>
  <c r="A259" i="14"/>
  <c r="C39" i="16"/>
  <c r="D39" i="16"/>
  <c r="A268" i="14"/>
  <c r="B40" i="16"/>
  <c r="A266" i="14"/>
  <c r="C40" i="16"/>
  <c r="D40" i="16"/>
  <c r="A275" i="14"/>
  <c r="B41" i="16"/>
  <c r="A273" i="14"/>
  <c r="C41" i="16"/>
  <c r="D41" i="16"/>
  <c r="A282" i="14"/>
  <c r="B42" i="16"/>
  <c r="A280" i="14"/>
  <c r="C42" i="16"/>
  <c r="D42" i="16"/>
  <c r="A289" i="14"/>
  <c r="B43" i="16"/>
  <c r="A287" i="14"/>
  <c r="C43" i="16"/>
  <c r="A296" i="14"/>
  <c r="B44" i="16"/>
  <c r="A294" i="14"/>
  <c r="C44" i="16"/>
  <c r="D44" i="16"/>
  <c r="A303" i="14"/>
  <c r="B45" i="16"/>
  <c r="A301" i="14"/>
  <c r="C45" i="16"/>
  <c r="D45" i="16"/>
  <c r="A310" i="14"/>
  <c r="B46" i="16"/>
  <c r="A308" i="14"/>
  <c r="C46" i="16"/>
  <c r="D46" i="16"/>
  <c r="A317" i="14"/>
  <c r="B47" i="16"/>
  <c r="A315" i="14"/>
  <c r="C47" i="16"/>
  <c r="D47" i="16"/>
  <c r="A324" i="14"/>
  <c r="B48" i="16"/>
  <c r="A322" i="14"/>
  <c r="C48" i="16"/>
  <c r="D48" i="16"/>
  <c r="A331" i="14"/>
  <c r="B49" i="16"/>
  <c r="A329" i="14"/>
  <c r="C49" i="16"/>
  <c r="D49" i="16"/>
  <c r="A338" i="14"/>
  <c r="B50" i="16"/>
  <c r="A336" i="14"/>
  <c r="C50" i="16"/>
  <c r="D50" i="16"/>
  <c r="A345" i="14"/>
  <c r="B51" i="16"/>
  <c r="A343" i="14"/>
  <c r="C51" i="16"/>
  <c r="A352" i="14"/>
  <c r="B52" i="16"/>
  <c r="A350" i="14"/>
  <c r="C52" i="16"/>
  <c r="D52" i="16"/>
  <c r="A359" i="14"/>
  <c r="B53" i="16"/>
  <c r="A357" i="14"/>
  <c r="C53" i="16"/>
  <c r="D53" i="16"/>
  <c r="A366" i="14"/>
  <c r="B54" i="16"/>
  <c r="A364" i="14"/>
  <c r="C54" i="16"/>
  <c r="D54" i="16"/>
  <c r="A16" i="14"/>
  <c r="B4" i="16"/>
  <c r="A14" i="14"/>
  <c r="C4" i="16"/>
  <c r="A23" i="14"/>
  <c r="B5" i="16"/>
  <c r="A21" i="14"/>
  <c r="C5" i="16"/>
  <c r="A30" i="14"/>
  <c r="B6" i="16"/>
  <c r="A28" i="14"/>
  <c r="C6" i="16"/>
  <c r="A37" i="14"/>
  <c r="B7" i="16"/>
  <c r="A35" i="14"/>
  <c r="C7" i="16"/>
  <c r="D7" i="16"/>
  <c r="A44" i="14"/>
  <c r="B8" i="16"/>
  <c r="A42" i="14"/>
  <c r="C8" i="16"/>
  <c r="A49" i="14"/>
  <c r="C9" i="16"/>
  <c r="D9" i="16"/>
  <c r="A58" i="14"/>
  <c r="B10" i="16"/>
  <c r="A56" i="14"/>
  <c r="C10" i="16"/>
  <c r="D10" i="16"/>
  <c r="A65" i="14"/>
  <c r="B11" i="16"/>
  <c r="A63" i="14"/>
  <c r="C11" i="16"/>
  <c r="D11" i="16"/>
  <c r="A72" i="14"/>
  <c r="B12" i="16"/>
  <c r="A70" i="14"/>
  <c r="C12" i="16"/>
  <c r="A79" i="14"/>
  <c r="B13" i="16"/>
  <c r="A77" i="14"/>
  <c r="C13" i="16"/>
  <c r="D13" i="16"/>
  <c r="A86" i="14"/>
  <c r="B14" i="16"/>
  <c r="A84" i="14"/>
  <c r="C14" i="16"/>
  <c r="D14" i="16"/>
  <c r="A93" i="14"/>
  <c r="B15" i="16"/>
  <c r="A91" i="14"/>
  <c r="C15" i="16"/>
  <c r="D15" i="16"/>
  <c r="A100" i="14"/>
  <c r="B16" i="16"/>
  <c r="A98" i="14"/>
  <c r="C16" i="16"/>
  <c r="A107" i="14"/>
  <c r="B17" i="16"/>
  <c r="A105" i="14"/>
  <c r="C17" i="16"/>
  <c r="D17" i="16"/>
  <c r="A114" i="14"/>
  <c r="B18" i="16"/>
  <c r="A112" i="14"/>
  <c r="C18" i="16"/>
  <c r="D18" i="16"/>
  <c r="A121" i="14"/>
  <c r="B19" i="16"/>
  <c r="A119" i="14"/>
  <c r="C19" i="16"/>
  <c r="D19" i="16"/>
  <c r="A128" i="14"/>
  <c r="B20" i="16"/>
  <c r="A126" i="14"/>
  <c r="C20" i="16"/>
  <c r="A135" i="14"/>
  <c r="B21" i="16"/>
  <c r="A133" i="14"/>
  <c r="C21" i="16"/>
  <c r="D21" i="16"/>
  <c r="A142" i="14"/>
  <c r="B22" i="16"/>
  <c r="A140" i="14"/>
  <c r="C22" i="16"/>
  <c r="D22" i="16"/>
  <c r="A149" i="14"/>
  <c r="B23" i="16"/>
  <c r="A147" i="14"/>
  <c r="C23" i="16"/>
  <c r="D23" i="16"/>
  <c r="A156" i="14"/>
  <c r="B24" i="16"/>
  <c r="A154" i="14"/>
  <c r="C24" i="16"/>
  <c r="A163" i="14"/>
  <c r="B25" i="16"/>
  <c r="A161" i="14"/>
  <c r="C25" i="16"/>
  <c r="D25" i="16"/>
  <c r="A9" i="14"/>
  <c r="B3" i="16"/>
  <c r="A7" i="14"/>
  <c r="C3" i="16"/>
  <c r="D3" i="16"/>
  <c r="H17" i="18"/>
  <c r="F17" i="18"/>
  <c r="F4" i="18"/>
  <c r="L37" i="14"/>
  <c r="H4" i="18"/>
  <c r="N43" i="14"/>
  <c r="F3" i="18"/>
  <c r="L42" i="14"/>
  <c r="H3" i="18"/>
  <c r="N27" i="14"/>
  <c r="H16" i="18"/>
  <c r="Q303" i="14"/>
  <c r="F6" i="18"/>
  <c r="L28" i="14"/>
  <c r="H6" i="18"/>
  <c r="N28" i="14"/>
  <c r="L26" i="14"/>
  <c r="N26" i="14"/>
  <c r="O26" i="14"/>
  <c r="Q26" i="14"/>
  <c r="L27" i="14"/>
  <c r="F7" i="18"/>
  <c r="L22" i="14"/>
  <c r="H7" i="18"/>
  <c r="L29" i="14"/>
  <c r="N29" i="14"/>
  <c r="L30" i="14"/>
  <c r="N30" i="14"/>
  <c r="O30" i="14"/>
  <c r="Q30" i="14"/>
  <c r="F5" i="18"/>
  <c r="L31" i="14"/>
  <c r="H5" i="18"/>
  <c r="N45" i="14"/>
  <c r="L32" i="14"/>
  <c r="L33" i="14"/>
  <c r="N33" i="14"/>
  <c r="O33" i="14"/>
  <c r="Q33" i="14"/>
  <c r="L34" i="14"/>
  <c r="N34" i="14"/>
  <c r="L35" i="14"/>
  <c r="L36" i="14"/>
  <c r="N36" i="14"/>
  <c r="O36" i="14"/>
  <c r="Q36" i="14"/>
  <c r="L38" i="14"/>
  <c r="N38" i="14"/>
  <c r="L39" i="14"/>
  <c r="N39" i="14"/>
  <c r="O39" i="14"/>
  <c r="Q39" i="14"/>
  <c r="N40" i="14"/>
  <c r="L41" i="14"/>
  <c r="N41" i="14"/>
  <c r="O41" i="14"/>
  <c r="Q41" i="14"/>
  <c r="N42" i="14"/>
  <c r="L43" i="14"/>
  <c r="L44" i="14"/>
  <c r="N44" i="14"/>
  <c r="O44" i="14"/>
  <c r="Q44" i="14"/>
  <c r="L46" i="14"/>
  <c r="N46" i="14"/>
  <c r="O46" i="14"/>
  <c r="Q46" i="14"/>
  <c r="L48" i="14"/>
  <c r="N48" i="14"/>
  <c r="O48" i="14"/>
  <c r="Q48" i="14"/>
  <c r="L50" i="14"/>
  <c r="N50" i="14"/>
  <c r="F9" i="18"/>
  <c r="L51" i="14"/>
  <c r="H9" i="18"/>
  <c r="N83" i="14"/>
  <c r="N51" i="14"/>
  <c r="L52" i="14"/>
  <c r="L53" i="14"/>
  <c r="L54" i="14"/>
  <c r="N54" i="14"/>
  <c r="N55" i="14"/>
  <c r="L56" i="14"/>
  <c r="N56" i="14"/>
  <c r="L57" i="14"/>
  <c r="N57" i="14"/>
  <c r="O57" i="14"/>
  <c r="Q57" i="14"/>
  <c r="L58" i="14"/>
  <c r="L59" i="14"/>
  <c r="N59" i="14"/>
  <c r="O59" i="14"/>
  <c r="Q59" i="14"/>
  <c r="L60" i="14"/>
  <c r="N60" i="14"/>
  <c r="L61" i="14"/>
  <c r="N61" i="14"/>
  <c r="O61" i="14"/>
  <c r="Q61" i="14"/>
  <c r="L62" i="14"/>
  <c r="N62" i="14"/>
  <c r="L63" i="14"/>
  <c r="L64" i="14"/>
  <c r="N64" i="14"/>
  <c r="N65" i="14"/>
  <c r="L66" i="14"/>
  <c r="N66" i="14"/>
  <c r="L67" i="14"/>
  <c r="N67" i="14"/>
  <c r="L68" i="14"/>
  <c r="N68" i="14"/>
  <c r="O68" i="14"/>
  <c r="Q68" i="14"/>
  <c r="N69" i="14"/>
  <c r="L70" i="14"/>
  <c r="N70" i="14"/>
  <c r="L71" i="14"/>
  <c r="L72" i="14"/>
  <c r="N72" i="14"/>
  <c r="O72" i="14"/>
  <c r="Q72" i="14"/>
  <c r="L74" i="14"/>
  <c r="N74" i="14"/>
  <c r="O74" i="14"/>
  <c r="Q74" i="14"/>
  <c r="L75" i="14"/>
  <c r="N75" i="14"/>
  <c r="O75" i="14"/>
  <c r="Q75" i="14"/>
  <c r="L76" i="14"/>
  <c r="N76" i="14"/>
  <c r="L77" i="14"/>
  <c r="N77" i="14"/>
  <c r="O77" i="14"/>
  <c r="Q77" i="14"/>
  <c r="L78" i="14"/>
  <c r="N78" i="14"/>
  <c r="L79" i="14"/>
  <c r="N79" i="14"/>
  <c r="F21" i="18"/>
  <c r="O79" i="14"/>
  <c r="H21" i="18"/>
  <c r="Q79" i="14"/>
  <c r="L80" i="14"/>
  <c r="N80" i="14"/>
  <c r="N81" i="14"/>
  <c r="L82" i="14"/>
  <c r="N82" i="14"/>
  <c r="O82" i="14"/>
  <c r="Q82" i="14"/>
  <c r="L84" i="14"/>
  <c r="N84" i="14"/>
  <c r="O84" i="14"/>
  <c r="Q84" i="14"/>
  <c r="L85" i="14"/>
  <c r="N85" i="14"/>
  <c r="L86" i="14"/>
  <c r="N86" i="14"/>
  <c r="O86" i="14"/>
  <c r="Q86" i="14"/>
  <c r="L87" i="14"/>
  <c r="L88" i="14"/>
  <c r="N88" i="14"/>
  <c r="O88" i="14"/>
  <c r="Q88" i="14"/>
  <c r="L89" i="14"/>
  <c r="N89" i="14"/>
  <c r="O89" i="14"/>
  <c r="Q89" i="14"/>
  <c r="L90" i="14"/>
  <c r="N90" i="14"/>
  <c r="O90" i="14"/>
  <c r="Q90" i="14"/>
  <c r="L91" i="14"/>
  <c r="N91" i="14"/>
  <c r="O91" i="14"/>
  <c r="Q91" i="14"/>
  <c r="L92" i="14"/>
  <c r="N92" i="14"/>
  <c r="F15" i="18"/>
  <c r="O92" i="14"/>
  <c r="H15" i="18"/>
  <c r="Q92" i="14"/>
  <c r="L93" i="14"/>
  <c r="N93" i="14"/>
  <c r="O93" i="14"/>
  <c r="Q93" i="14"/>
  <c r="L94" i="14"/>
  <c r="N94" i="14"/>
  <c r="L95" i="14"/>
  <c r="N95" i="14"/>
  <c r="O95" i="14"/>
  <c r="Q95" i="14"/>
  <c r="L96" i="14"/>
  <c r="N96" i="14"/>
  <c r="O96" i="14"/>
  <c r="Q96" i="14"/>
  <c r="L97" i="14"/>
  <c r="N97" i="14"/>
  <c r="L98" i="14"/>
  <c r="N98" i="14"/>
  <c r="O98" i="14"/>
  <c r="Q98" i="14"/>
  <c r="L99" i="14"/>
  <c r="N99" i="14"/>
  <c r="O99" i="14"/>
  <c r="Q99" i="14"/>
  <c r="L100" i="14"/>
  <c r="L101" i="14"/>
  <c r="N101" i="14"/>
  <c r="O101" i="14"/>
  <c r="Q101" i="14"/>
  <c r="L102" i="14"/>
  <c r="N102" i="14"/>
  <c r="L103" i="14"/>
  <c r="N103" i="14"/>
  <c r="O103" i="14"/>
  <c r="Q103" i="14"/>
  <c r="L104" i="14"/>
  <c r="N104" i="14"/>
  <c r="L105" i="14"/>
  <c r="N105" i="14"/>
  <c r="O105" i="14"/>
  <c r="Q105" i="14"/>
  <c r="L106" i="14"/>
  <c r="N106" i="14"/>
  <c r="O106" i="14"/>
  <c r="Q106" i="14"/>
  <c r="L107" i="14"/>
  <c r="L108" i="14"/>
  <c r="N108" i="14"/>
  <c r="O108" i="14"/>
  <c r="Q108" i="14"/>
  <c r="L109" i="14"/>
  <c r="N109" i="14"/>
  <c r="L110" i="14"/>
  <c r="N110" i="14"/>
  <c r="O110" i="14"/>
  <c r="Q110" i="14"/>
  <c r="L111" i="14"/>
  <c r="N111" i="14"/>
  <c r="L112" i="14"/>
  <c r="N112" i="14"/>
  <c r="O112" i="14"/>
  <c r="Q112" i="14"/>
  <c r="L113" i="14"/>
  <c r="N113" i="14"/>
  <c r="O113" i="14"/>
  <c r="Q113" i="14"/>
  <c r="L114" i="14"/>
  <c r="L115" i="14"/>
  <c r="N115" i="14"/>
  <c r="O115" i="14"/>
  <c r="Q115" i="14"/>
  <c r="L116" i="14"/>
  <c r="N116" i="14"/>
  <c r="L117" i="14"/>
  <c r="N117" i="14"/>
  <c r="O117" i="14"/>
  <c r="Q117" i="14"/>
  <c r="L118" i="14"/>
  <c r="N118" i="14"/>
  <c r="L119" i="14"/>
  <c r="N119" i="14"/>
  <c r="O119" i="14"/>
  <c r="Q119" i="14"/>
  <c r="L120" i="14"/>
  <c r="N120" i="14"/>
  <c r="O120" i="14"/>
  <c r="Q120" i="14"/>
  <c r="L121" i="14"/>
  <c r="L122" i="14"/>
  <c r="N122" i="14"/>
  <c r="O122" i="14"/>
  <c r="Q122" i="14"/>
  <c r="L123" i="14"/>
  <c r="N123" i="14"/>
  <c r="L124" i="14"/>
  <c r="N124" i="14"/>
  <c r="O124" i="14"/>
  <c r="Q124" i="14"/>
  <c r="L125" i="14"/>
  <c r="N125" i="14"/>
  <c r="L126" i="14"/>
  <c r="N126" i="14"/>
  <c r="O126" i="14"/>
  <c r="Q126" i="14"/>
  <c r="L127" i="14"/>
  <c r="N127" i="14"/>
  <c r="O127" i="14"/>
  <c r="Q127" i="14"/>
  <c r="L128" i="14"/>
  <c r="L129" i="14"/>
  <c r="N129" i="14"/>
  <c r="O129" i="14"/>
  <c r="Q129" i="14"/>
  <c r="L130" i="14"/>
  <c r="N130" i="14"/>
  <c r="L131" i="14"/>
  <c r="N131" i="14"/>
  <c r="O131" i="14"/>
  <c r="Q131" i="14"/>
  <c r="L132" i="14"/>
  <c r="N132" i="14"/>
  <c r="L133" i="14"/>
  <c r="N133" i="14"/>
  <c r="O133" i="14"/>
  <c r="Q133" i="14"/>
  <c r="L134" i="14"/>
  <c r="N134" i="14"/>
  <c r="L135" i="14"/>
  <c r="N135" i="14"/>
  <c r="O135" i="14"/>
  <c r="Q135" i="14"/>
  <c r="L136" i="14"/>
  <c r="N136" i="14"/>
  <c r="O136" i="14"/>
  <c r="Q136" i="14"/>
  <c r="L137" i="14"/>
  <c r="N137" i="14"/>
  <c r="O137" i="14"/>
  <c r="Q137" i="14"/>
  <c r="L138" i="14"/>
  <c r="N138" i="14"/>
  <c r="O138" i="14"/>
  <c r="Q138" i="14"/>
  <c r="L139" i="14"/>
  <c r="N139" i="14"/>
  <c r="O139" i="14"/>
  <c r="Q139" i="14"/>
  <c r="L140" i="14"/>
  <c r="N140" i="14"/>
  <c r="L141" i="14"/>
  <c r="N141" i="14"/>
  <c r="O141" i="14"/>
  <c r="Q141" i="14"/>
  <c r="L142" i="14"/>
  <c r="N142" i="14"/>
  <c r="O142" i="14"/>
  <c r="Q142" i="14"/>
  <c r="L143" i="14"/>
  <c r="N143" i="14"/>
  <c r="L144" i="14"/>
  <c r="N144" i="14"/>
  <c r="O144" i="14"/>
  <c r="Q144" i="14"/>
  <c r="L145" i="14"/>
  <c r="N145" i="14"/>
  <c r="O145" i="14"/>
  <c r="Q145" i="14"/>
  <c r="L146" i="14"/>
  <c r="N146" i="14"/>
  <c r="O146" i="14"/>
  <c r="Q146" i="14"/>
  <c r="L147" i="14"/>
  <c r="N147" i="14"/>
  <c r="O147" i="14"/>
  <c r="Q147" i="14"/>
  <c r="L148" i="14"/>
  <c r="N148" i="14"/>
  <c r="L149" i="14"/>
  <c r="N149" i="14"/>
  <c r="O149" i="14"/>
  <c r="Q149" i="14"/>
  <c r="L150" i="14"/>
  <c r="N150" i="14"/>
  <c r="L151" i="14"/>
  <c r="N151" i="14"/>
  <c r="O151" i="14"/>
  <c r="Q151" i="14"/>
  <c r="L152" i="14"/>
  <c r="N152" i="14"/>
  <c r="O152" i="14"/>
  <c r="Q152" i="14"/>
  <c r="L153" i="14"/>
  <c r="N153" i="14"/>
  <c r="L154" i="14"/>
  <c r="N154" i="14"/>
  <c r="O154" i="14"/>
  <c r="Q154" i="14"/>
  <c r="L155" i="14"/>
  <c r="N155" i="14"/>
  <c r="O155" i="14"/>
  <c r="Q155" i="14"/>
  <c r="L156" i="14"/>
  <c r="L157" i="14"/>
  <c r="N157" i="14"/>
  <c r="O157" i="14"/>
  <c r="Q157" i="14"/>
  <c r="L158" i="14"/>
  <c r="N158" i="14"/>
  <c r="L159" i="14"/>
  <c r="N159" i="14"/>
  <c r="O159" i="14"/>
  <c r="Q159" i="14"/>
  <c r="L160" i="14"/>
  <c r="N160" i="14"/>
  <c r="L161" i="14"/>
  <c r="N161" i="14"/>
  <c r="O161" i="14"/>
  <c r="Q161" i="14"/>
  <c r="L162" i="14"/>
  <c r="N162" i="14"/>
  <c r="O162" i="14"/>
  <c r="Q162" i="14"/>
  <c r="L163" i="14"/>
  <c r="N163" i="14"/>
  <c r="L164" i="14"/>
  <c r="N164" i="14"/>
  <c r="O164" i="14"/>
  <c r="Q164" i="14"/>
  <c r="L165" i="14"/>
  <c r="N165" i="14"/>
  <c r="L166" i="14"/>
  <c r="N166" i="14"/>
  <c r="O166" i="14"/>
  <c r="Q166" i="14"/>
  <c r="L167" i="14"/>
  <c r="N167" i="14"/>
  <c r="L168" i="14"/>
  <c r="N168" i="14"/>
  <c r="O168" i="14"/>
  <c r="Q168" i="14"/>
  <c r="L169" i="14"/>
  <c r="N169" i="14"/>
  <c r="O169" i="14"/>
  <c r="Q169" i="14"/>
  <c r="L170" i="14"/>
  <c r="L171" i="14"/>
  <c r="N171" i="14"/>
  <c r="O171" i="14"/>
  <c r="Q171" i="14"/>
  <c r="L172" i="14"/>
  <c r="N172" i="14"/>
  <c r="L173" i="14"/>
  <c r="N173" i="14"/>
  <c r="O173" i="14"/>
  <c r="Q173" i="14"/>
  <c r="L174" i="14"/>
  <c r="N174" i="14"/>
  <c r="L175" i="14"/>
  <c r="N175" i="14"/>
  <c r="O175" i="14"/>
  <c r="Q175" i="14"/>
  <c r="L176" i="14"/>
  <c r="N176" i="14"/>
  <c r="O176" i="14"/>
  <c r="Q176" i="14"/>
  <c r="L177" i="14"/>
  <c r="L178" i="14"/>
  <c r="N178" i="14"/>
  <c r="O178" i="14"/>
  <c r="Q178" i="14"/>
  <c r="L179" i="14"/>
  <c r="N179" i="14"/>
  <c r="L180" i="14"/>
  <c r="N180" i="14"/>
  <c r="O180" i="14"/>
  <c r="Q180" i="14"/>
  <c r="L181" i="14"/>
  <c r="N181" i="14"/>
  <c r="L182" i="14"/>
  <c r="N182" i="14"/>
  <c r="O182" i="14"/>
  <c r="Q182" i="14"/>
  <c r="L183" i="14"/>
  <c r="N183" i="14"/>
  <c r="O183" i="14"/>
  <c r="Q183" i="14"/>
  <c r="L184" i="14"/>
  <c r="L185" i="14"/>
  <c r="N185" i="14"/>
  <c r="O185" i="14"/>
  <c r="Q185" i="14"/>
  <c r="L186" i="14"/>
  <c r="N186" i="14"/>
  <c r="L187" i="14"/>
  <c r="N187" i="14"/>
  <c r="O187" i="14"/>
  <c r="Q187" i="14"/>
  <c r="L188" i="14"/>
  <c r="N188" i="14"/>
  <c r="N189" i="14"/>
  <c r="L190" i="14"/>
  <c r="N190" i="14"/>
  <c r="O190" i="14"/>
  <c r="Q190" i="14"/>
  <c r="L191" i="14"/>
  <c r="L192" i="14"/>
  <c r="N192" i="14"/>
  <c r="O192" i="14"/>
  <c r="Q192" i="14"/>
  <c r="L193" i="14"/>
  <c r="N193" i="14"/>
  <c r="L194" i="14"/>
  <c r="N194" i="14"/>
  <c r="O194" i="14"/>
  <c r="Q194" i="14"/>
  <c r="L195" i="14"/>
  <c r="N195" i="14"/>
  <c r="L196" i="14"/>
  <c r="N196" i="14"/>
  <c r="O196" i="14"/>
  <c r="Q196" i="14"/>
  <c r="L197" i="14"/>
  <c r="N197" i="14"/>
  <c r="O197" i="14"/>
  <c r="Q197" i="14"/>
  <c r="L198" i="14"/>
  <c r="N198" i="14"/>
  <c r="L199" i="14"/>
  <c r="N199" i="14"/>
  <c r="O199" i="14"/>
  <c r="Q199" i="14"/>
  <c r="L200" i="14"/>
  <c r="N200" i="14"/>
  <c r="L201" i="14"/>
  <c r="N201" i="14"/>
  <c r="O201" i="14"/>
  <c r="Q201" i="14"/>
  <c r="L202" i="14"/>
  <c r="N202" i="14"/>
  <c r="O202" i="14"/>
  <c r="Q202" i="14"/>
  <c r="L203" i="14"/>
  <c r="N203" i="14"/>
  <c r="N204" i="14"/>
  <c r="L205" i="14"/>
  <c r="N205" i="14"/>
  <c r="L206" i="14"/>
  <c r="N206" i="14"/>
  <c r="O206" i="14"/>
  <c r="Q206" i="14"/>
  <c r="N207" i="14"/>
  <c r="L208" i="14"/>
  <c r="N208" i="14"/>
  <c r="O208" i="14"/>
  <c r="Q208" i="14"/>
  <c r="L209" i="14"/>
  <c r="N209" i="14"/>
  <c r="N210" i="14"/>
  <c r="L211" i="14"/>
  <c r="N211" i="14"/>
  <c r="L212" i="14"/>
  <c r="N212" i="14"/>
  <c r="O212" i="14"/>
  <c r="Q212" i="14"/>
  <c r="N213" i="14"/>
  <c r="L214" i="14"/>
  <c r="N214" i="14"/>
  <c r="L215" i="14"/>
  <c r="N215" i="14"/>
  <c r="O215" i="14"/>
  <c r="Q215" i="14"/>
  <c r="L216" i="14"/>
  <c r="N216" i="14"/>
  <c r="L217" i="14"/>
  <c r="N217" i="14"/>
  <c r="L218" i="14"/>
  <c r="N218" i="14"/>
  <c r="O218" i="14"/>
  <c r="Q218" i="14"/>
  <c r="L219" i="14"/>
  <c r="N219" i="14"/>
  <c r="O219" i="14"/>
  <c r="Q219" i="14"/>
  <c r="L220" i="14"/>
  <c r="L221" i="14"/>
  <c r="N221" i="14"/>
  <c r="L222" i="14"/>
  <c r="N222" i="14"/>
  <c r="O222" i="14"/>
  <c r="Q222" i="14"/>
  <c r="N223" i="14"/>
  <c r="L224" i="14"/>
  <c r="N224" i="14"/>
  <c r="O224" i="14"/>
  <c r="Q224" i="14"/>
  <c r="L225" i="14"/>
  <c r="N225" i="14"/>
  <c r="L226" i="14"/>
  <c r="N226" i="14"/>
  <c r="O226" i="14"/>
  <c r="Q226" i="14"/>
  <c r="N227" i="14"/>
  <c r="L228" i="14"/>
  <c r="N228" i="14"/>
  <c r="O228" i="14"/>
  <c r="Q228" i="14"/>
  <c r="L229" i="14"/>
  <c r="N229" i="14"/>
  <c r="L230" i="14"/>
  <c r="N230" i="14"/>
  <c r="O230" i="14"/>
  <c r="Q230" i="14"/>
  <c r="N231" i="14"/>
  <c r="L232" i="14"/>
  <c r="N232" i="14"/>
  <c r="L233" i="14"/>
  <c r="N233" i="14"/>
  <c r="L234" i="14"/>
  <c r="N234" i="14"/>
  <c r="L235" i="14"/>
  <c r="N235" i="14"/>
  <c r="L236" i="14"/>
  <c r="N236" i="14"/>
  <c r="N237" i="14"/>
  <c r="N238" i="14"/>
  <c r="L239" i="14"/>
  <c r="N239" i="14"/>
  <c r="O239" i="14"/>
  <c r="Q239" i="14"/>
  <c r="L240" i="14"/>
  <c r="L241" i="14"/>
  <c r="N241" i="14"/>
  <c r="O241" i="14"/>
  <c r="Q241" i="14"/>
  <c r="L242" i="14"/>
  <c r="N242" i="14"/>
  <c r="L243" i="14"/>
  <c r="N243" i="14"/>
  <c r="O243" i="14"/>
  <c r="Q243" i="14"/>
  <c r="N244" i="14"/>
  <c r="L245" i="14"/>
  <c r="N245" i="14"/>
  <c r="L246" i="14"/>
  <c r="N246" i="14"/>
  <c r="N247" i="14"/>
  <c r="L248" i="14"/>
  <c r="N248" i="14"/>
  <c r="L249" i="14"/>
  <c r="N249" i="14"/>
  <c r="L250" i="14"/>
  <c r="N250" i="14"/>
  <c r="O250" i="14"/>
  <c r="Q250" i="14"/>
  <c r="N251" i="14"/>
  <c r="L252" i="14"/>
  <c r="N252" i="14"/>
  <c r="L253" i="14"/>
  <c r="N253" i="14"/>
  <c r="L254" i="14"/>
  <c r="N254" i="14"/>
  <c r="O254" i="14"/>
  <c r="Q254" i="14"/>
  <c r="L255" i="14"/>
  <c r="N255" i="14"/>
  <c r="L256" i="14"/>
  <c r="N256" i="14"/>
  <c r="O256" i="14"/>
  <c r="Q256" i="14"/>
  <c r="L257" i="14"/>
  <c r="N257" i="14"/>
  <c r="O257" i="14"/>
  <c r="Q257" i="14"/>
  <c r="L258" i="14"/>
  <c r="N258" i="14"/>
  <c r="L259" i="14"/>
  <c r="N259" i="14"/>
  <c r="O259" i="14"/>
  <c r="Q259" i="14"/>
  <c r="L260" i="14"/>
  <c r="N260" i="14"/>
  <c r="L261" i="14"/>
  <c r="N261" i="14"/>
  <c r="O261" i="14"/>
  <c r="Q261" i="14"/>
  <c r="N262" i="14"/>
  <c r="L263" i="14"/>
  <c r="N263" i="14"/>
  <c r="O263" i="14"/>
  <c r="Q263" i="14"/>
  <c r="L264" i="14"/>
  <c r="N264" i="14"/>
  <c r="O264" i="14"/>
  <c r="Q264" i="14"/>
  <c r="L265" i="14"/>
  <c r="N265" i="14"/>
  <c r="L266" i="14"/>
  <c r="N266" i="14"/>
  <c r="O266" i="14"/>
  <c r="Q266" i="14"/>
  <c r="L267" i="14"/>
  <c r="N267" i="14"/>
  <c r="L268" i="14"/>
  <c r="N268" i="14"/>
  <c r="O268" i="14"/>
  <c r="Q268" i="14"/>
  <c r="L269" i="14"/>
  <c r="L270" i="14"/>
  <c r="N270" i="14"/>
  <c r="O270" i="14"/>
  <c r="Q270" i="14"/>
  <c r="L271" i="14"/>
  <c r="N271" i="14"/>
  <c r="O271" i="14"/>
  <c r="Q271" i="14"/>
  <c r="L272" i="14"/>
  <c r="N272" i="14"/>
  <c r="O272" i="14"/>
  <c r="Q272" i="14"/>
  <c r="L273" i="14"/>
  <c r="N273" i="14"/>
  <c r="O273" i="14"/>
  <c r="Q273" i="14"/>
  <c r="L274" i="14"/>
  <c r="N274" i="14"/>
  <c r="O274" i="14"/>
  <c r="Q274" i="14"/>
  <c r="L275" i="14"/>
  <c r="N275" i="14"/>
  <c r="O275" i="14"/>
  <c r="Q275" i="14"/>
  <c r="L276" i="14"/>
  <c r="N276" i="14"/>
  <c r="L277" i="14"/>
  <c r="N277" i="14"/>
  <c r="O277" i="14"/>
  <c r="Q277" i="14"/>
  <c r="L278" i="14"/>
  <c r="N278" i="14"/>
  <c r="O278" i="14"/>
  <c r="Q278" i="14"/>
  <c r="L279" i="14"/>
  <c r="N279" i="14"/>
  <c r="L280" i="14"/>
  <c r="N280" i="14"/>
  <c r="O280" i="14"/>
  <c r="Q280" i="14"/>
  <c r="L281" i="14"/>
  <c r="N281" i="14"/>
  <c r="O281" i="14"/>
  <c r="Q281" i="14"/>
  <c r="L282" i="14"/>
  <c r="N282" i="14"/>
  <c r="L283" i="14"/>
  <c r="N283" i="14"/>
  <c r="O283" i="14"/>
  <c r="Q283" i="14"/>
  <c r="L284" i="14"/>
  <c r="N284" i="14"/>
  <c r="L285" i="14"/>
  <c r="N285" i="14"/>
  <c r="O285" i="14"/>
  <c r="Q285" i="14"/>
  <c r="L286" i="14"/>
  <c r="N286" i="14"/>
  <c r="L287" i="14"/>
  <c r="N287" i="14"/>
  <c r="O287" i="14"/>
  <c r="Q287" i="14"/>
  <c r="L288" i="14"/>
  <c r="N288" i="14"/>
  <c r="O288" i="14"/>
  <c r="Q288" i="14"/>
  <c r="L289" i="14"/>
  <c r="L290" i="14"/>
  <c r="N290" i="14"/>
  <c r="O290" i="14"/>
  <c r="Q290" i="14"/>
  <c r="L291" i="14"/>
  <c r="N291" i="14"/>
  <c r="L292" i="14"/>
  <c r="N292" i="14"/>
  <c r="O292" i="14"/>
  <c r="Q292" i="14"/>
  <c r="L293" i="14"/>
  <c r="N293" i="14"/>
  <c r="L294" i="14"/>
  <c r="N294" i="14"/>
  <c r="O294" i="14"/>
  <c r="Q294" i="14"/>
  <c r="L295" i="14"/>
  <c r="N295" i="14"/>
  <c r="O295" i="14"/>
  <c r="Q295" i="14"/>
  <c r="L296" i="14"/>
  <c r="N296" i="14"/>
  <c r="L297" i="14"/>
  <c r="N297" i="14"/>
  <c r="O297" i="14"/>
  <c r="Q297" i="14"/>
  <c r="L298" i="14"/>
  <c r="N298" i="14"/>
  <c r="L299" i="14"/>
  <c r="N299" i="14"/>
  <c r="O299" i="14"/>
  <c r="Q299" i="14"/>
  <c r="L300" i="14"/>
  <c r="N300" i="14"/>
  <c r="L301" i="14"/>
  <c r="N301" i="14"/>
  <c r="O301" i="14"/>
  <c r="Q301" i="14"/>
  <c r="L302" i="14"/>
  <c r="N302" i="14"/>
  <c r="O302" i="14"/>
  <c r="Q302" i="14"/>
  <c r="L303" i="14"/>
  <c r="L304" i="14"/>
  <c r="N304" i="14"/>
  <c r="O304" i="14"/>
  <c r="Q304" i="14"/>
  <c r="L305" i="14"/>
  <c r="N305" i="14"/>
  <c r="L306" i="14"/>
  <c r="N306" i="14"/>
  <c r="O306" i="14"/>
  <c r="Q306" i="14"/>
  <c r="L307" i="14"/>
  <c r="N307" i="14"/>
  <c r="L308" i="14"/>
  <c r="N308" i="14"/>
  <c r="O308" i="14"/>
  <c r="Q308" i="14"/>
  <c r="L309" i="14"/>
  <c r="N309" i="14"/>
  <c r="O309" i="14"/>
  <c r="Q309" i="14"/>
  <c r="L310" i="14"/>
  <c r="N310" i="14"/>
  <c r="L311" i="14"/>
  <c r="N311" i="14"/>
  <c r="O311" i="14"/>
  <c r="Q311" i="14"/>
  <c r="L312" i="14"/>
  <c r="N312" i="14"/>
  <c r="L313" i="14"/>
  <c r="N313" i="14"/>
  <c r="O313" i="14"/>
  <c r="Q313" i="14"/>
  <c r="L314" i="14"/>
  <c r="N314" i="14"/>
  <c r="L315" i="14"/>
  <c r="N315" i="14"/>
  <c r="O315" i="14"/>
  <c r="Q315" i="14"/>
  <c r="L316" i="14"/>
  <c r="N316" i="14"/>
  <c r="O316" i="14"/>
  <c r="Q316" i="14"/>
  <c r="L317" i="14"/>
  <c r="L318" i="14"/>
  <c r="N318" i="14"/>
  <c r="O318" i="14"/>
  <c r="Q318" i="14"/>
  <c r="L319" i="14"/>
  <c r="N319" i="14"/>
  <c r="L320" i="14"/>
  <c r="N320" i="14"/>
  <c r="O320" i="14"/>
  <c r="Q320" i="14"/>
  <c r="L321" i="14"/>
  <c r="N321" i="14"/>
  <c r="L322" i="14"/>
  <c r="N322" i="14"/>
  <c r="O322" i="14"/>
  <c r="Q322" i="14"/>
  <c r="L323" i="14"/>
  <c r="N323" i="14"/>
  <c r="O323" i="14"/>
  <c r="Q323" i="14"/>
  <c r="L324" i="14"/>
  <c r="N324" i="14"/>
  <c r="L325" i="14"/>
  <c r="N325" i="14"/>
  <c r="O325" i="14"/>
  <c r="Q325" i="14"/>
  <c r="L326" i="14"/>
  <c r="N326" i="14"/>
  <c r="L327" i="14"/>
  <c r="N327" i="14"/>
  <c r="O327" i="14"/>
  <c r="Q327" i="14"/>
  <c r="L328" i="14"/>
  <c r="N328" i="14"/>
  <c r="L329" i="14"/>
  <c r="N329" i="14"/>
  <c r="O329" i="14"/>
  <c r="Q329" i="14"/>
  <c r="L330" i="14"/>
  <c r="N330" i="14"/>
  <c r="O330" i="14"/>
  <c r="Q330" i="14"/>
  <c r="L331" i="14"/>
  <c r="L332" i="14"/>
  <c r="N332" i="14"/>
  <c r="O332" i="14"/>
  <c r="Q332" i="14"/>
  <c r="L333" i="14"/>
  <c r="N333" i="14"/>
  <c r="L334" i="14"/>
  <c r="N334" i="14"/>
  <c r="O334" i="14"/>
  <c r="Q334" i="14"/>
  <c r="L335" i="14"/>
  <c r="N335" i="14"/>
  <c r="L336" i="14"/>
  <c r="N336" i="14"/>
  <c r="O336" i="14"/>
  <c r="Q336" i="14"/>
  <c r="L337" i="14"/>
  <c r="N337" i="14"/>
  <c r="O337" i="14"/>
  <c r="Q337" i="14"/>
  <c r="L338" i="14"/>
  <c r="N338" i="14"/>
  <c r="L339" i="14"/>
  <c r="N339" i="14"/>
  <c r="O339" i="14"/>
  <c r="Q339" i="14"/>
  <c r="L340" i="14"/>
  <c r="N340" i="14"/>
  <c r="L341" i="14"/>
  <c r="N341" i="14"/>
  <c r="O341" i="14"/>
  <c r="Q341" i="14"/>
  <c r="L342" i="14"/>
  <c r="N342" i="14"/>
  <c r="L343" i="14"/>
  <c r="N343" i="14"/>
  <c r="O343" i="14"/>
  <c r="Q343" i="14"/>
  <c r="L344" i="14"/>
  <c r="N344" i="14"/>
  <c r="O344" i="14"/>
  <c r="Q344" i="14"/>
  <c r="L345" i="14"/>
  <c r="L346" i="14"/>
  <c r="N346" i="14"/>
  <c r="O346" i="14"/>
  <c r="Q346" i="14"/>
  <c r="L347" i="14"/>
  <c r="N347" i="14"/>
  <c r="L348" i="14"/>
  <c r="N348" i="14"/>
  <c r="O348" i="14"/>
  <c r="Q348" i="14"/>
  <c r="L349" i="14"/>
  <c r="N349" i="14"/>
  <c r="L350" i="14"/>
  <c r="N350" i="14"/>
  <c r="O350" i="14"/>
  <c r="Q350" i="14"/>
  <c r="L351" i="14"/>
  <c r="N351" i="14"/>
  <c r="O351" i="14"/>
  <c r="Q351" i="14"/>
  <c r="L352" i="14"/>
  <c r="N352" i="14"/>
  <c r="L353" i="14"/>
  <c r="N353" i="14"/>
  <c r="O353" i="14"/>
  <c r="Q353" i="14"/>
  <c r="L354" i="14"/>
  <c r="N354" i="14"/>
  <c r="L355" i="14"/>
  <c r="N355" i="14"/>
  <c r="O355" i="14"/>
  <c r="Q355" i="14"/>
  <c r="L356" i="14"/>
  <c r="N356" i="14"/>
  <c r="L357" i="14"/>
  <c r="N357" i="14"/>
  <c r="O357" i="14"/>
  <c r="Q357" i="14"/>
  <c r="L358" i="14"/>
  <c r="N358" i="14"/>
  <c r="O358" i="14"/>
  <c r="Q358" i="14"/>
  <c r="L359" i="14"/>
  <c r="L360" i="14"/>
  <c r="N360" i="14"/>
  <c r="O360" i="14"/>
  <c r="Q360" i="14"/>
  <c r="L361" i="14"/>
  <c r="N361" i="14"/>
  <c r="L362" i="14"/>
  <c r="N362" i="14"/>
  <c r="O362" i="14"/>
  <c r="Q362" i="14"/>
  <c r="L363" i="14"/>
  <c r="N363" i="14"/>
  <c r="O363" i="14"/>
  <c r="Q363" i="14"/>
  <c r="L364" i="14"/>
  <c r="N364" i="14"/>
  <c r="O364" i="14"/>
  <c r="Q364" i="14"/>
  <c r="L365" i="14"/>
  <c r="N365" i="14"/>
  <c r="O365" i="14"/>
  <c r="Q365" i="14"/>
  <c r="L366" i="14"/>
  <c r="N366" i="14"/>
  <c r="O366" i="14"/>
  <c r="Q366" i="14"/>
  <c r="L367" i="14"/>
  <c r="N367" i="14"/>
  <c r="O367" i="14"/>
  <c r="Q367" i="14"/>
  <c r="L368" i="14"/>
  <c r="N368" i="14"/>
  <c r="O368" i="14"/>
  <c r="Q368" i="14"/>
  <c r="L369" i="14"/>
  <c r="N369" i="14"/>
  <c r="H8" i="18"/>
  <c r="F8" i="18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H376" i="14"/>
  <c r="G376" i="14"/>
  <c r="F376" i="14"/>
  <c r="E376" i="14"/>
  <c r="A371" i="14"/>
  <c r="A12" i="14"/>
  <c r="A19" i="14"/>
  <c r="A26" i="14"/>
  <c r="A33" i="14"/>
  <c r="A40" i="14"/>
  <c r="A47" i="14"/>
  <c r="A54" i="14"/>
  <c r="A61" i="14"/>
  <c r="A68" i="14"/>
  <c r="A75" i="14"/>
  <c r="A82" i="14"/>
  <c r="A89" i="14"/>
  <c r="A96" i="14"/>
  <c r="A103" i="14"/>
  <c r="A110" i="14"/>
  <c r="A117" i="14"/>
  <c r="A124" i="14"/>
  <c r="A131" i="14"/>
  <c r="A138" i="14"/>
  <c r="A145" i="14"/>
  <c r="A152" i="14"/>
  <c r="A159" i="14"/>
  <c r="A166" i="14"/>
  <c r="A173" i="14"/>
  <c r="A180" i="14"/>
  <c r="A187" i="14"/>
  <c r="A194" i="14"/>
  <c r="A201" i="14"/>
  <c r="A208" i="14"/>
  <c r="A215" i="14"/>
  <c r="A222" i="14"/>
  <c r="A229" i="14"/>
  <c r="A236" i="14"/>
  <c r="A243" i="14"/>
  <c r="A250" i="14"/>
  <c r="A257" i="14"/>
  <c r="A264" i="14"/>
  <c r="A271" i="14"/>
  <c r="A278" i="14"/>
  <c r="A285" i="14"/>
  <c r="A292" i="14"/>
  <c r="A299" i="14"/>
  <c r="A306" i="14"/>
  <c r="A313" i="14"/>
  <c r="A320" i="14"/>
  <c r="A327" i="14"/>
  <c r="A334" i="14"/>
  <c r="A341" i="14"/>
  <c r="A348" i="14"/>
  <c r="A355" i="14"/>
  <c r="A362" i="14"/>
  <c r="A369" i="14"/>
  <c r="F20" i="18"/>
  <c r="H20" i="18"/>
  <c r="O111" i="14"/>
  <c r="Q284" i="14"/>
  <c r="Q310" i="14"/>
  <c r="O265" i="14"/>
  <c r="O245" i="14"/>
  <c r="O207" i="14"/>
  <c r="Q200" i="14"/>
  <c r="Q191" i="14"/>
  <c r="Q170" i="14"/>
  <c r="Q160" i="14"/>
  <c r="Q100" i="14"/>
  <c r="Q80" i="14"/>
  <c r="O80" i="14"/>
  <c r="Q78" i="14"/>
  <c r="O78" i="14"/>
  <c r="Q56" i="14"/>
  <c r="O56" i="14"/>
  <c r="Q49" i="14"/>
  <c r="C8" i="15"/>
  <c r="C6" i="15"/>
  <c r="C5" i="15"/>
  <c r="C4" i="15"/>
  <c r="C10" i="15"/>
  <c r="C7" i="15"/>
  <c r="C9" i="15"/>
  <c r="Q73" i="14"/>
  <c r="Q255" i="14"/>
  <c r="L244" i="14"/>
  <c r="L83" i="14"/>
  <c r="N73" i="14"/>
  <c r="N53" i="14"/>
  <c r="L47" i="14"/>
  <c r="N32" i="14"/>
  <c r="Q94" i="14"/>
  <c r="Q172" i="14"/>
  <c r="Q207" i="14"/>
  <c r="L262" i="14"/>
  <c r="L251" i="14"/>
  <c r="L213" i="14"/>
  <c r="L210" i="14"/>
  <c r="L207" i="14"/>
  <c r="L204" i="14"/>
  <c r="L73" i="14"/>
  <c r="L45" i="14"/>
  <c r="Q231" i="14"/>
  <c r="L237" i="14"/>
  <c r="L231" i="14"/>
  <c r="L227" i="14"/>
  <c r="L223" i="14"/>
  <c r="Q188" i="14"/>
  <c r="D6" i="16"/>
  <c r="B17" i="10"/>
  <c r="Q29" i="14"/>
  <c r="O51" i="14"/>
  <c r="Q58" i="14"/>
  <c r="O83" i="14"/>
  <c r="Q121" i="14"/>
  <c r="Q211" i="14"/>
  <c r="O233" i="14"/>
  <c r="Q248" i="14"/>
  <c r="Q269" i="14"/>
  <c r="Q324" i="14"/>
  <c r="N177" i="14"/>
  <c r="N100" i="14"/>
  <c r="N71" i="14"/>
  <c r="N31" i="14"/>
  <c r="Y2" i="18"/>
  <c r="Z2" i="18"/>
  <c r="Q37" i="14"/>
  <c r="Q52" i="14"/>
  <c r="O63" i="14"/>
  <c r="Q85" i="14"/>
  <c r="Q128" i="14"/>
  <c r="Q184" i="14"/>
  <c r="Q204" i="14"/>
  <c r="Q220" i="14"/>
  <c r="Q237" i="14"/>
  <c r="Q345" i="14"/>
  <c r="N359" i="14"/>
  <c r="N345" i="14"/>
  <c r="N331" i="14"/>
  <c r="N317" i="14"/>
  <c r="N303" i="14"/>
  <c r="N289" i="14"/>
  <c r="N269" i="14"/>
  <c r="N220" i="14"/>
  <c r="N114" i="14"/>
  <c r="N58" i="14"/>
  <c r="N37" i="14"/>
  <c r="Q43" i="14"/>
  <c r="Q71" i="14"/>
  <c r="Q225" i="14"/>
  <c r="Q244" i="14"/>
  <c r="O260" i="14"/>
  <c r="Q289" i="14"/>
  <c r="N240" i="14"/>
  <c r="N128" i="14"/>
  <c r="Q31" i="14"/>
  <c r="Q45" i="14"/>
  <c r="Q213" i="14"/>
  <c r="Q227" i="14"/>
  <c r="L69" i="14"/>
  <c r="L55" i="14"/>
  <c r="L49" i="14"/>
  <c r="N4" i="14"/>
  <c r="N17" i="14"/>
  <c r="Q35" i="14"/>
  <c r="Q47" i="14"/>
  <c r="O64" i="14"/>
  <c r="Q83" i="14"/>
  <c r="Q107" i="14"/>
  <c r="Q163" i="14"/>
  <c r="Q217" i="14"/>
  <c r="Q229" i="14"/>
  <c r="Q240" i="14"/>
  <c r="Q253" i="14"/>
  <c r="Q267" i="14"/>
  <c r="L247" i="14"/>
  <c r="L238" i="14"/>
  <c r="L189" i="14"/>
  <c r="L81" i="14"/>
  <c r="N63" i="14"/>
  <c r="N52" i="14"/>
  <c r="N47" i="14"/>
  <c r="L40" i="14"/>
  <c r="N49" i="14"/>
  <c r="N22" i="14"/>
  <c r="N12" i="14"/>
  <c r="N18" i="14"/>
  <c r="N10" i="14"/>
  <c r="N20" i="14"/>
  <c r="N23" i="14"/>
  <c r="L4" i="14"/>
  <c r="L17" i="14"/>
  <c r="N191" i="14"/>
  <c r="N184" i="14"/>
  <c r="N170" i="14"/>
  <c r="N156" i="14"/>
  <c r="N121" i="14"/>
  <c r="N107" i="14"/>
  <c r="N87" i="14"/>
  <c r="L65" i="14"/>
  <c r="N35" i="14"/>
  <c r="L12" i="14"/>
  <c r="L18" i="14"/>
  <c r="L10" i="14"/>
  <c r="L20" i="14"/>
  <c r="L23" i="14"/>
  <c r="O70" i="14"/>
  <c r="O150" i="14"/>
  <c r="O53" i="14"/>
  <c r="F18" i="18"/>
  <c r="O174" i="14"/>
  <c r="O321" i="14"/>
  <c r="O134" i="14"/>
  <c r="O340" i="14"/>
  <c r="Q359" i="14"/>
  <c r="Q17" i="14"/>
  <c r="Q4" i="14"/>
  <c r="Q356" i="14"/>
  <c r="Q20" i="14"/>
  <c r="Q18" i="14"/>
  <c r="Q23" i="14"/>
  <c r="Q10" i="14"/>
  <c r="Q12" i="14"/>
  <c r="O361" i="14"/>
  <c r="O10" i="14"/>
  <c r="O12" i="14"/>
  <c r="O23" i="14"/>
  <c r="O20" i="14"/>
  <c r="O18" i="14"/>
  <c r="Q111" i="14"/>
  <c r="Q123" i="14"/>
  <c r="O32" i="14"/>
  <c r="O45" i="14"/>
  <c r="Q66" i="14"/>
  <c r="Q87" i="14"/>
  <c r="O102" i="14"/>
  <c r="Q114" i="14"/>
  <c r="O125" i="14"/>
  <c r="Q156" i="14"/>
  <c r="F19" i="18"/>
  <c r="O167" i="14"/>
  <c r="Q177" i="14"/>
  <c r="Q198" i="14"/>
  <c r="O205" i="14"/>
  <c r="Q234" i="14"/>
  <c r="Q242" i="14"/>
  <c r="Q251" i="14"/>
  <c r="O276" i="14"/>
  <c r="O293" i="14"/>
  <c r="O312" i="14"/>
  <c r="Q331" i="14"/>
  <c r="Q352" i="14"/>
  <c r="Q67" i="14"/>
  <c r="O94" i="14"/>
  <c r="O118" i="14"/>
  <c r="O160" i="14"/>
  <c r="O200" i="14"/>
  <c r="Q236" i="14"/>
  <c r="O252" i="14"/>
  <c r="Q282" i="14"/>
  <c r="Q296" i="14"/>
  <c r="Q317" i="14"/>
  <c r="Q338" i="14"/>
  <c r="Q81" i="14"/>
  <c r="O27" i="14"/>
  <c r="O38" i="14"/>
  <c r="O50" i="14"/>
  <c r="O54" i="14"/>
  <c r="O104" i="14"/>
  <c r="O140" i="14"/>
  <c r="O193" i="14"/>
  <c r="O42" i="14"/>
  <c r="O76" i="14"/>
  <c r="O109" i="14"/>
  <c r="O116" i="14"/>
  <c r="O132" i="14"/>
  <c r="O148" i="14"/>
  <c r="O158" i="14"/>
  <c r="O165" i="14"/>
  <c r="O181" i="14"/>
  <c r="O209" i="14"/>
  <c r="O216" i="14"/>
  <c r="O232" i="14"/>
  <c r="O236" i="14"/>
  <c r="O242" i="14"/>
  <c r="O246" i="14"/>
  <c r="O258" i="14"/>
  <c r="O284" i="14"/>
  <c r="O291" i="14"/>
  <c r="O300" i="14"/>
  <c r="O319" i="14"/>
  <c r="O328" i="14"/>
  <c r="O349" i="14"/>
  <c r="O34" i="14"/>
  <c r="O153" i="14"/>
  <c r="O186" i="14"/>
  <c r="O249" i="14"/>
  <c r="O279" i="14"/>
  <c r="O286" i="14"/>
  <c r="O305" i="14"/>
  <c r="O314" i="14"/>
  <c r="O333" i="14"/>
  <c r="O342" i="14"/>
  <c r="O354" i="14"/>
  <c r="Q34" i="14"/>
  <c r="Q38" i="14"/>
  <c r="Q54" i="14"/>
  <c r="O62" i="14"/>
  <c r="O67" i="14"/>
  <c r="O97" i="14"/>
  <c r="O123" i="14"/>
  <c r="O130" i="14"/>
  <c r="O143" i="14"/>
  <c r="O172" i="14"/>
  <c r="O179" i="14"/>
  <c r="O188" i="14"/>
  <c r="O195" i="14"/>
  <c r="O203" i="14"/>
  <c r="O214" i="14"/>
  <c r="O221" i="14"/>
  <c r="O235" i="14"/>
  <c r="Q249" i="14"/>
  <c r="O298" i="14"/>
  <c r="O307" i="14"/>
  <c r="O326" i="14"/>
  <c r="O335" i="14"/>
  <c r="Q50" i="14"/>
  <c r="Q62" i="14"/>
  <c r="Q64" i="14"/>
  <c r="Q102" i="14"/>
  <c r="Q118" i="14"/>
  <c r="Q130" i="14"/>
  <c r="Q134" i="14"/>
  <c r="Q143" i="14"/>
  <c r="Q150" i="14"/>
  <c r="Q167" i="14"/>
  <c r="Q179" i="14"/>
  <c r="Q195" i="14"/>
  <c r="Q205" i="14"/>
  <c r="Q209" i="14"/>
  <c r="Q214" i="14"/>
  <c r="Q232" i="14"/>
  <c r="Q246" i="14"/>
  <c r="Q260" i="14"/>
  <c r="Q279" i="14"/>
  <c r="Q291" i="14"/>
  <c r="Q27" i="14"/>
  <c r="Q32" i="14"/>
  <c r="Q42" i="14"/>
  <c r="Q53" i="14"/>
  <c r="Q70" i="14"/>
  <c r="Q76" i="14"/>
  <c r="Q97" i="14"/>
  <c r="Q109" i="14"/>
  <c r="Q125" i="14"/>
  <c r="Q158" i="14"/>
  <c r="Q174" i="14"/>
  <c r="Q186" i="14"/>
  <c r="Q203" i="14"/>
  <c r="Q235" i="14"/>
  <c r="Q286" i="14"/>
  <c r="Q305" i="14"/>
  <c r="Q319" i="14"/>
  <c r="Q354" i="14"/>
  <c r="Q51" i="14"/>
  <c r="Q63" i="14"/>
  <c r="Q104" i="14"/>
  <c r="Q116" i="14"/>
  <c r="Q132" i="14"/>
  <c r="Q140" i="14"/>
  <c r="Q148" i="14"/>
  <c r="Q153" i="14"/>
  <c r="Q165" i="14"/>
  <c r="Q181" i="14"/>
  <c r="Q193" i="14"/>
  <c r="Q216" i="14"/>
  <c r="Q221" i="14"/>
  <c r="Q233" i="14"/>
  <c r="Q245" i="14"/>
  <c r="Q252" i="14"/>
  <c r="Q258" i="14"/>
  <c r="Q265" i="14"/>
  <c r="Q276" i="14"/>
  <c r="Q293" i="14"/>
  <c r="Q300" i="14"/>
  <c r="Q314" i="14"/>
  <c r="Q349" i="14"/>
  <c r="O73" i="14"/>
  <c r="Q361" i="14"/>
  <c r="O227" i="14"/>
  <c r="O255" i="14"/>
  <c r="O31" i="14"/>
  <c r="O213" i="14"/>
  <c r="F16" i="18"/>
  <c r="O22" i="14"/>
  <c r="Q247" i="14"/>
  <c r="Q238" i="14"/>
  <c r="Q189" i="14"/>
  <c r="Q69" i="14"/>
  <c r="Q40" i="14"/>
  <c r="Q28" i="14"/>
  <c r="Q262" i="14"/>
  <c r="Q223" i="14"/>
  <c r="Q210" i="14"/>
  <c r="Q65" i="14"/>
  <c r="Q55" i="14"/>
  <c r="Q347" i="14"/>
  <c r="Q369" i="14"/>
  <c r="Q328" i="14"/>
  <c r="Q333" i="14"/>
  <c r="Q342" i="14"/>
  <c r="Q298" i="14"/>
  <c r="Q307" i="14"/>
  <c r="Q312" i="14"/>
  <c r="Q321" i="14"/>
  <c r="Q326" i="14"/>
  <c r="Q335" i="14"/>
  <c r="Q340" i="14"/>
  <c r="O369" i="14"/>
  <c r="D5" i="16"/>
  <c r="A375" i="14"/>
  <c r="A376" i="14"/>
  <c r="O347" i="14"/>
  <c r="O356" i="14"/>
  <c r="D27" i="16"/>
  <c r="D43" i="16"/>
  <c r="D35" i="16"/>
  <c r="D28" i="16"/>
  <c r="D24" i="16"/>
  <c r="D20" i="16"/>
  <c r="D16" i="16"/>
  <c r="D12" i="16"/>
  <c r="D8" i="16"/>
  <c r="D4" i="16"/>
  <c r="D51" i="16"/>
  <c r="O4" i="14"/>
  <c r="O17" i="14"/>
  <c r="O204" i="14"/>
  <c r="O81" i="14"/>
  <c r="O237" i="14"/>
  <c r="O231" i="14"/>
  <c r="O251" i="14"/>
  <c r="O49" i="14"/>
  <c r="O244" i="14"/>
  <c r="O359" i="14"/>
  <c r="O352" i="14"/>
  <c r="O345" i="14"/>
  <c r="O338" i="14"/>
  <c r="O331" i="14"/>
  <c r="O324" i="14"/>
  <c r="O296" i="14"/>
  <c r="O282" i="14"/>
  <c r="O267" i="14"/>
  <c r="O220" i="14"/>
  <c r="O177" i="14"/>
  <c r="O163" i="14"/>
  <c r="O128" i="14"/>
  <c r="O114" i="14"/>
  <c r="O100" i="14"/>
  <c r="O85" i="14"/>
  <c r="O71" i="14"/>
  <c r="O58" i="14"/>
  <c r="O37" i="14"/>
  <c r="O248" i="14"/>
  <c r="O234" i="14"/>
  <c r="O225" i="14"/>
  <c r="O66" i="14"/>
  <c r="O317" i="14"/>
  <c r="O198" i="14"/>
  <c r="O52" i="14"/>
  <c r="O47" i="14"/>
  <c r="O43" i="14"/>
  <c r="O229" i="14"/>
  <c r="O310" i="14"/>
  <c r="O289" i="14"/>
  <c r="O269" i="14"/>
  <c r="O240" i="14"/>
  <c r="O217" i="14"/>
  <c r="O211" i="14"/>
  <c r="O184" i="14"/>
  <c r="O170" i="14"/>
  <c r="O156" i="14"/>
  <c r="O121" i="14"/>
  <c r="O107" i="14"/>
  <c r="O87" i="14"/>
  <c r="O35" i="14"/>
  <c r="O29" i="14"/>
  <c r="O303" i="14"/>
  <c r="O253" i="14"/>
  <c r="O191" i="14"/>
  <c r="O247" i="14"/>
  <c r="O223" i="14"/>
  <c r="O189" i="14"/>
  <c r="O65" i="14"/>
  <c r="O40" i="14"/>
  <c r="O262" i="14"/>
  <c r="O55" i="14"/>
  <c r="O69" i="14"/>
  <c r="O28" i="14"/>
  <c r="O238" i="14"/>
  <c r="O210" i="14"/>
  <c r="P24" i="18"/>
  <c r="L24" i="18"/>
  <c r="Q10" i="18"/>
  <c r="Q9" i="18"/>
</calcChain>
</file>

<file path=xl/sharedStrings.xml><?xml version="1.0" encoding="utf-8"?>
<sst xmlns="http://schemas.openxmlformats.org/spreadsheetml/2006/main" count="1094" uniqueCount="202">
  <si>
    <t>Woche</t>
  </si>
  <si>
    <t>Datum</t>
  </si>
  <si>
    <t>Art</t>
  </si>
  <si>
    <t>Zeit</t>
  </si>
  <si>
    <t>Kilometer</t>
  </si>
  <si>
    <t>Km/Woche</t>
  </si>
  <si>
    <t>SL</t>
  </si>
  <si>
    <t>WK</t>
  </si>
  <si>
    <t>HM</t>
  </si>
  <si>
    <t>M</t>
  </si>
  <si>
    <t>KM</t>
  </si>
  <si>
    <t>Schuh</t>
  </si>
  <si>
    <t>-</t>
  </si>
  <si>
    <t>Gesamt</t>
  </si>
  <si>
    <t>%</t>
  </si>
  <si>
    <t>MRT</t>
  </si>
  <si>
    <t>HMRT</t>
  </si>
  <si>
    <t>MAX</t>
  </si>
  <si>
    <t>Training</t>
  </si>
  <si>
    <t>GA1</t>
  </si>
  <si>
    <t>GA2</t>
  </si>
  <si>
    <t>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</si>
  <si>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</si>
  <si>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</si>
  <si>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</si>
  <si>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</si>
  <si>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</si>
  <si>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</si>
  <si>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</si>
  <si>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</si>
  <si>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</si>
  <si>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</si>
  <si>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</si>
  <si>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</si>
  <si>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Summe:</t>
  </si>
  <si>
    <t>Schnitt:</t>
  </si>
  <si>
    <t>Sum of KM</t>
  </si>
  <si>
    <t>Row Labels</t>
  </si>
  <si>
    <t>Grand Total</t>
  </si>
  <si>
    <t>Ø pace</t>
  </si>
  <si>
    <t>Ø HFQ</t>
  </si>
  <si>
    <t>Trainingsplan 2018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</si>
  <si>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</si>
  <si>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</si>
  <si>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</si>
  <si>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</si>
  <si>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</si>
  <si>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</si>
  <si>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</si>
  <si>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</si>
  <si>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</si>
  <si>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</si>
  <si>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</si>
  <si>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</si>
  <si>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</si>
  <si>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</si>
  <si>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</si>
  <si>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</si>
  <si>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</si>
  <si>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</si>
  <si>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</si>
  <si>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</si>
  <si>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</si>
  <si>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</si>
  <si>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</si>
  <si>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</si>
  <si>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</si>
  <si>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</si>
  <si>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</si>
  <si>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</si>
  <si>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</si>
  <si>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</si>
  <si>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</si>
  <si>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>KW32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</si>
  <si>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</si>
  <si>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</si>
  <si>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</si>
  <si>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</si>
  <si>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</si>
  <si>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</si>
  <si>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</si>
  <si>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</si>
  <si>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</si>
  <si>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</si>
  <si>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</si>
  <si>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</si>
  <si>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</si>
  <si>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</si>
  <si>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</si>
  <si>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</si>
  <si>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</si>
  <si>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</si>
  <si>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</si>
  <si>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</si>
  <si>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Watt</t>
  </si>
  <si>
    <t>FTP</t>
  </si>
  <si>
    <t>W/kg</t>
  </si>
  <si>
    <t>Gewicht</t>
  </si>
  <si>
    <t>kg</t>
  </si>
  <si>
    <t>INT</t>
  </si>
  <si>
    <t>HFQ</t>
  </si>
  <si>
    <t>Planung</t>
  </si>
  <si>
    <t>rFTP</t>
  </si>
  <si>
    <t>ml/kg*min</t>
  </si>
  <si>
    <t>RSS</t>
  </si>
  <si>
    <t>FSB</t>
  </si>
  <si>
    <t>RSS/Wo</t>
  </si>
  <si>
    <t>avg power</t>
  </si>
  <si>
    <t>v (km/h)</t>
  </si>
  <si>
    <t>v</t>
  </si>
  <si>
    <t>Ø  P</t>
  </si>
  <si>
    <t>lfd #</t>
  </si>
  <si>
    <t>001</t>
  </si>
  <si>
    <t>Lauf</t>
  </si>
  <si>
    <t>002</t>
  </si>
  <si>
    <t>v (m/s)</t>
  </si>
  <si>
    <t>time</t>
  </si>
  <si>
    <t>003</t>
  </si>
  <si>
    <t>004</t>
  </si>
  <si>
    <t>RSS/km</t>
  </si>
  <si>
    <t>Power</t>
  </si>
  <si>
    <t>rPower</t>
  </si>
  <si>
    <t>prediction</t>
  </si>
  <si>
    <t>W</t>
  </si>
  <si>
    <t>GC</t>
  </si>
  <si>
    <t>005</t>
  </si>
  <si>
    <t>VO2max</t>
  </si>
  <si>
    <t>avg ECOR</t>
  </si>
  <si>
    <t>006</t>
  </si>
  <si>
    <t>007</t>
  </si>
  <si>
    <t>008</t>
  </si>
  <si>
    <t>009</t>
  </si>
  <si>
    <t>ml/kg*km</t>
  </si>
  <si>
    <r>
      <t>ml O</t>
    </r>
    <r>
      <rPr>
        <b/>
        <sz val="8"/>
        <rFont val="Arial"/>
        <family val="2"/>
      </rPr>
      <t>2</t>
    </r>
    <r>
      <rPr>
        <b/>
        <sz val="10"/>
        <rFont val="Arial"/>
        <family val="2"/>
      </rPr>
      <t>/kg*km</t>
    </r>
  </si>
  <si>
    <t>010</t>
  </si>
  <si>
    <t>011</t>
  </si>
  <si>
    <t>012</t>
  </si>
  <si>
    <t>013</t>
  </si>
  <si>
    <t>=berechnet</t>
  </si>
  <si>
    <t>=eintragen</t>
  </si>
  <si>
    <t>kJ/kg*km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</si>
  <si>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</si>
  <si>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</si>
  <si>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</si>
  <si>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</si>
  <si>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</si>
  <si>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</si>
  <si>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</si>
  <si>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</si>
  <si>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</si>
  <si>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</si>
  <si>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</si>
  <si>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</si>
  <si>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</si>
  <si>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</si>
  <si>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</si>
  <si>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</si>
  <si>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</si>
  <si>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</si>
  <si>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</si>
  <si>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</si>
  <si>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</si>
  <si>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</si>
  <si>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</si>
  <si>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</si>
  <si>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</si>
  <si>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</si>
  <si>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</si>
  <si>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</si>
  <si>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</si>
  <si>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</si>
  <si>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</si>
  <si>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</si>
  <si>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</si>
  <si>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</si>
  <si>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</si>
  <si>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</si>
  <si>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</si>
  <si>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</si>
  <si>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</si>
  <si>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</si>
  <si>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</si>
  <si>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</si>
  <si>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</si>
  <si>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</si>
  <si>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</si>
  <si>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</si>
  <si>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</si>
  <si>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</si>
  <si>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</si>
  <si>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</si>
  <si>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</si>
  <si>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</si>
  <si>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</si>
  <si>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</si>
  <si>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</si>
  <si>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Grundlagenausdauer 2</t>
  </si>
  <si>
    <t>Grundlagenausdauer 1/Regeneration</t>
  </si>
  <si>
    <t>Schwellenlauf 10-12km</t>
  </si>
  <si>
    <t xml:space="preserve">1000m Intervalle </t>
  </si>
  <si>
    <t>400m (Berg-) Intervalle</t>
  </si>
  <si>
    <t>Laufeffizienz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</si>
</sst>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d\.mm"/>
    <numFmt numFmtId="167" formatCode="ddd\ dd\.mm"/>
    <numFmt numFmtId="169" formatCode="0.0"/>
  </numFmts>
  <fonts count="24" x14ac:knownFonts="1">
    <font>
      <sz val="10"/>
      <name val="Arial"/>
      <family val="2"/>
    </font>
    <font>
      <b/>
      <sz val="10"/>
      <name val="Arial"/>
      <family val="2"/>
    </font>
    <font>
      <b/>
      <u/>
      <sz val="15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b/>
      <u/>
      <sz val="15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5" tint="0.79998168889431442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/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auto="1"/>
      </bottom>
      <diagonal/>
    </border>
    <border>
      <left style="medium">
        <color indexed="8"/>
      </left>
      <right/>
      <top style="thin">
        <color indexed="8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8"/>
      </bottom>
      <diagonal/>
    </border>
    <border>
      <left style="medium">
        <color auto="1"/>
      </left>
      <right/>
      <top style="medium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/>
      <top style="thin">
        <color indexed="8"/>
      </top>
      <bottom style="medium">
        <color auto="1"/>
      </bottom>
      <diagonal/>
    </border>
    <border>
      <left style="hair">
        <color indexed="8"/>
      </left>
      <right style="medium">
        <color indexed="8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auto="1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hair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auto="1"/>
      </bottom>
      <diagonal/>
    </border>
    <border>
      <left style="medium">
        <color auto="1"/>
      </left>
      <right style="hair">
        <color indexed="8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hair">
        <color indexed="8"/>
      </right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auto="1"/>
      </top>
      <bottom/>
      <diagonal/>
    </border>
    <border>
      <left style="medium">
        <color indexed="8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hair">
        <color indexed="8"/>
      </left>
      <right style="medium">
        <color indexed="8"/>
      </right>
      <top style="medium">
        <color auto="1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hair">
        <color indexed="8"/>
      </right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auto="1"/>
      </top>
      <bottom/>
      <diagonal/>
    </border>
    <border>
      <left style="medium">
        <color indexed="8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6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4" xfId="0" applyFont="1" applyBorder="1" applyAlignment="1">
      <alignment horizontal="center"/>
    </xf>
    <xf numFmtId="21" fontId="5" fillId="0" borderId="22" xfId="0" applyNumberFormat="1" applyFont="1" applyBorder="1" applyAlignment="1">
      <alignment horizontal="center"/>
    </xf>
    <xf numFmtId="21" fontId="0" fillId="0" borderId="22" xfId="0" applyNumberFormat="1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21" fontId="10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45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26" xfId="0" applyFont="1" applyBorder="1" applyAlignment="1">
      <alignment horizontal="center"/>
    </xf>
    <xf numFmtId="21" fontId="10" fillId="0" borderId="20" xfId="0" applyNumberFormat="1" applyFont="1" applyBorder="1" applyAlignment="1">
      <alignment horizontal="center"/>
    </xf>
    <xf numFmtId="169" fontId="10" fillId="0" borderId="21" xfId="0" applyNumberFormat="1" applyFont="1" applyBorder="1" applyAlignment="1">
      <alignment horizontal="center"/>
    </xf>
    <xf numFmtId="45" fontId="10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21" fontId="10" fillId="0" borderId="4" xfId="0" applyNumberFormat="1" applyFont="1" applyBorder="1" applyAlignment="1">
      <alignment horizontal="center"/>
    </xf>
    <xf numFmtId="169" fontId="10" fillId="0" borderId="3" xfId="0" applyNumberFormat="1" applyFont="1" applyBorder="1" applyAlignment="1">
      <alignment horizontal="center"/>
    </xf>
    <xf numFmtId="45" fontId="10" fillId="0" borderId="3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21" fontId="10" fillId="0" borderId="22" xfId="0" applyNumberFormat="1" applyFont="1" applyBorder="1" applyAlignment="1">
      <alignment horizontal="center"/>
    </xf>
    <xf numFmtId="169" fontId="10" fillId="0" borderId="23" xfId="0" applyNumberFormat="1" applyFont="1" applyBorder="1" applyAlignment="1">
      <alignment horizontal="center"/>
    </xf>
    <xf numFmtId="45" fontId="10" fillId="0" borderId="23" xfId="0" applyNumberFormat="1" applyFont="1" applyBorder="1" applyAlignment="1">
      <alignment horizontal="center"/>
    </xf>
    <xf numFmtId="1" fontId="10" fillId="0" borderId="23" xfId="0" applyNumberFormat="1" applyFont="1" applyBorder="1" applyAlignment="1">
      <alignment horizontal="center"/>
    </xf>
    <xf numFmtId="21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5" fontId="10" fillId="0" borderId="2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21" fontId="10" fillId="0" borderId="5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16" fillId="2" borderId="16" xfId="0" applyFont="1" applyFill="1" applyBorder="1" applyAlignment="1">
      <alignment horizontal="center"/>
    </xf>
    <xf numFmtId="1" fontId="16" fillId="2" borderId="17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" fontId="15" fillId="0" borderId="13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1" fontId="15" fillId="0" borderId="9" xfId="0" applyNumberFormat="1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1" fontId="15" fillId="0" borderId="19" xfId="0" applyNumberFormat="1" applyFont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1" fontId="15" fillId="3" borderId="11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1" fontId="17" fillId="0" borderId="0" xfId="0" applyNumberFormat="1" applyFont="1"/>
    <xf numFmtId="1" fontId="17" fillId="0" borderId="0" xfId="0" applyNumberFormat="1" applyFont="1" applyAlignment="1">
      <alignment horizontal="center"/>
    </xf>
    <xf numFmtId="0" fontId="0" fillId="0" borderId="2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0" xfId="0" applyFont="1"/>
    <xf numFmtId="45" fontId="10" fillId="0" borderId="21" xfId="0" applyNumberFormat="1" applyFont="1" applyBorder="1" applyAlignment="1">
      <alignment horizontal="center"/>
    </xf>
    <xf numFmtId="1" fontId="10" fillId="0" borderId="21" xfId="0" applyNumberFormat="1" applyFont="1" applyBorder="1" applyAlignment="1">
      <alignment horizontal="center"/>
    </xf>
    <xf numFmtId="45" fontId="10" fillId="0" borderId="3" xfId="0" applyNumberFormat="1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45" fontId="18" fillId="0" borderId="2" xfId="0" applyNumberFormat="1" applyFont="1" applyFill="1" applyBorder="1" applyAlignment="1">
      <alignment horizontal="center"/>
    </xf>
    <xf numFmtId="1" fontId="18" fillId="0" borderId="2" xfId="0" applyNumberFormat="1" applyFont="1" applyFill="1" applyBorder="1" applyAlignment="1">
      <alignment horizontal="center"/>
    </xf>
    <xf numFmtId="21" fontId="18" fillId="0" borderId="4" xfId="0" applyNumberFormat="1" applyFont="1" applyFill="1" applyBorder="1" applyAlignment="1">
      <alignment horizontal="center"/>
    </xf>
    <xf numFmtId="169" fontId="18" fillId="0" borderId="3" xfId="0" applyNumberFormat="1" applyFont="1" applyFill="1" applyBorder="1" applyAlignment="1">
      <alignment horizontal="center"/>
    </xf>
    <xf numFmtId="45" fontId="18" fillId="0" borderId="3" xfId="0" applyNumberFormat="1" applyFont="1" applyFill="1" applyBorder="1" applyAlignment="1">
      <alignment horizontal="center"/>
    </xf>
    <xf numFmtId="1" fontId="18" fillId="0" borderId="3" xfId="0" applyNumberFormat="1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45" fontId="18" fillId="0" borderId="6" xfId="0" applyNumberFormat="1" applyFont="1" applyFill="1" applyBorder="1" applyAlignment="1">
      <alignment horizontal="center"/>
    </xf>
    <xf numFmtId="1" fontId="18" fillId="0" borderId="6" xfId="0" applyNumberFormat="1" applyFont="1" applyFill="1" applyBorder="1" applyAlignment="1">
      <alignment horizontal="center"/>
    </xf>
    <xf numFmtId="21" fontId="18" fillId="0" borderId="20" xfId="0" applyNumberFormat="1" applyFont="1" applyFill="1" applyBorder="1" applyAlignment="1">
      <alignment horizontal="center"/>
    </xf>
    <xf numFmtId="169" fontId="18" fillId="0" borderId="21" xfId="0" applyNumberFormat="1" applyFont="1" applyFill="1" applyBorder="1" applyAlignment="1">
      <alignment horizontal="center"/>
    </xf>
    <xf numFmtId="45" fontId="18" fillId="0" borderId="21" xfId="0" applyNumberFormat="1" applyFont="1" applyFill="1" applyBorder="1" applyAlignment="1">
      <alignment horizontal="center"/>
    </xf>
    <xf numFmtId="1" fontId="18" fillId="0" borderId="21" xfId="0" applyNumberFormat="1" applyFont="1" applyFill="1" applyBorder="1" applyAlignment="1">
      <alignment horizontal="center"/>
    </xf>
    <xf numFmtId="0" fontId="20" fillId="0" borderId="28" xfId="0" applyFont="1" applyBorder="1" applyAlignment="1">
      <alignment horizontal="center"/>
    </xf>
    <xf numFmtId="21" fontId="20" fillId="0" borderId="22" xfId="0" applyNumberFormat="1" applyFont="1" applyBorder="1" applyAlignment="1">
      <alignment horizontal="center"/>
    </xf>
    <xf numFmtId="169" fontId="20" fillId="0" borderId="23" xfId="0" applyNumberFormat="1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21" fontId="19" fillId="0" borderId="22" xfId="0" applyNumberFormat="1" applyFont="1" applyBorder="1" applyAlignment="1">
      <alignment horizontal="center"/>
    </xf>
    <xf numFmtId="169" fontId="19" fillId="0" borderId="23" xfId="0" applyNumberFormat="1" applyFont="1" applyBorder="1" applyAlignment="1">
      <alignment horizontal="center"/>
    </xf>
    <xf numFmtId="45" fontId="19" fillId="0" borderId="23" xfId="0" applyNumberFormat="1" applyFont="1" applyBorder="1" applyAlignment="1">
      <alignment horizontal="center"/>
    </xf>
    <xf numFmtId="9" fontId="0" fillId="0" borderId="0" xfId="75" applyFont="1"/>
    <xf numFmtId="1" fontId="10" fillId="0" borderId="34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169" fontId="19" fillId="0" borderId="24" xfId="0" applyNumberFormat="1" applyFont="1" applyBorder="1" applyAlignment="1">
      <alignment horizontal="center"/>
    </xf>
    <xf numFmtId="1" fontId="10" fillId="0" borderId="35" xfId="0" applyNumberFormat="1" applyFont="1" applyBorder="1" applyAlignment="1">
      <alignment horizontal="center"/>
    </xf>
    <xf numFmtId="21" fontId="11" fillId="0" borderId="37" xfId="0" applyNumberFormat="1" applyFont="1" applyBorder="1" applyAlignment="1">
      <alignment horizontal="center"/>
    </xf>
    <xf numFmtId="169" fontId="11" fillId="0" borderId="38" xfId="0" applyNumberFormat="1" applyFont="1" applyFill="1" applyBorder="1" applyAlignment="1">
      <alignment horizontal="center"/>
    </xf>
    <xf numFmtId="45" fontId="11" fillId="0" borderId="39" xfId="0" applyNumberFormat="1" applyFont="1" applyFill="1" applyBorder="1" applyAlignment="1">
      <alignment horizontal="center"/>
    </xf>
    <xf numFmtId="1" fontId="1" fillId="0" borderId="40" xfId="0" applyNumberFormat="1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1" fontId="10" fillId="0" borderId="36" xfId="0" applyNumberFormat="1" applyFont="1" applyBorder="1" applyAlignment="1">
      <alignment horizontal="center"/>
    </xf>
    <xf numFmtId="1" fontId="18" fillId="0" borderId="35" xfId="0" applyNumberFormat="1" applyFont="1" applyFill="1" applyBorder="1" applyAlignment="1">
      <alignment horizontal="center"/>
    </xf>
    <xf numFmtId="1" fontId="18" fillId="0" borderId="36" xfId="0" applyNumberFormat="1" applyFont="1" applyFill="1" applyBorder="1" applyAlignment="1">
      <alignment horizontal="center"/>
    </xf>
    <xf numFmtId="0" fontId="10" fillId="0" borderId="0" xfId="0" applyFont="1"/>
    <xf numFmtId="45" fontId="8" fillId="0" borderId="23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21" fontId="8" fillId="0" borderId="22" xfId="0" applyNumberFormat="1" applyFont="1" applyBorder="1" applyAlignment="1">
      <alignment horizontal="center"/>
    </xf>
    <xf numFmtId="169" fontId="8" fillId="0" borderId="23" xfId="0" applyNumberFormat="1" applyFont="1" applyBorder="1" applyAlignment="1">
      <alignment horizontal="center"/>
    </xf>
    <xf numFmtId="1" fontId="8" fillId="0" borderId="23" xfId="0" applyNumberFormat="1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1" fontId="10" fillId="0" borderId="39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9" fontId="0" fillId="0" borderId="23" xfId="0" applyNumberFormat="1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1" fontId="10" fillId="0" borderId="25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45" fontId="11" fillId="0" borderId="52" xfId="0" applyNumberFormat="1" applyFont="1" applyFill="1" applyBorder="1" applyAlignment="1">
      <alignment horizontal="center"/>
    </xf>
    <xf numFmtId="45" fontId="10" fillId="0" borderId="54" xfId="0" applyNumberFormat="1" applyFont="1" applyBorder="1" applyAlignment="1">
      <alignment horizontal="center"/>
    </xf>
    <xf numFmtId="45" fontId="10" fillId="0" borderId="55" xfId="0" applyNumberFormat="1" applyFont="1" applyBorder="1" applyAlignment="1">
      <alignment horizontal="center"/>
    </xf>
    <xf numFmtId="45" fontId="10" fillId="0" borderId="47" xfId="0" applyNumberFormat="1" applyFont="1" applyBorder="1" applyAlignment="1">
      <alignment horizontal="center"/>
    </xf>
    <xf numFmtId="45" fontId="10" fillId="0" borderId="56" xfId="0" applyNumberFormat="1" applyFont="1" applyBorder="1" applyAlignment="1">
      <alignment horizontal="center"/>
    </xf>
    <xf numFmtId="45" fontId="10" fillId="0" borderId="55" xfId="0" applyNumberFormat="1" applyFont="1" applyFill="1" applyBorder="1" applyAlignment="1">
      <alignment horizontal="center"/>
    </xf>
    <xf numFmtId="45" fontId="18" fillId="0" borderId="56" xfId="0" applyNumberFormat="1" applyFont="1" applyFill="1" applyBorder="1" applyAlignment="1">
      <alignment horizontal="center"/>
    </xf>
    <xf numFmtId="45" fontId="18" fillId="0" borderId="55" xfId="0" applyNumberFormat="1" applyFont="1" applyFill="1" applyBorder="1" applyAlignment="1">
      <alignment horizontal="center"/>
    </xf>
    <xf numFmtId="45" fontId="18" fillId="0" borderId="57" xfId="0" applyNumberFormat="1" applyFont="1" applyFill="1" applyBorder="1" applyAlignment="1">
      <alignment horizontal="center"/>
    </xf>
    <xf numFmtId="45" fontId="18" fillId="0" borderId="54" xfId="0" applyNumberFormat="1" applyFont="1" applyFill="1" applyBorder="1" applyAlignment="1">
      <alignment horizontal="center"/>
    </xf>
    <xf numFmtId="1" fontId="21" fillId="0" borderId="58" xfId="0" applyNumberFormat="1" applyFont="1" applyBorder="1" applyAlignment="1">
      <alignment horizontal="center"/>
    </xf>
    <xf numFmtId="1" fontId="0" fillId="0" borderId="58" xfId="0" applyNumberFormat="1" applyFont="1" applyBorder="1" applyAlignment="1">
      <alignment horizontal="center"/>
    </xf>
    <xf numFmtId="1" fontId="21" fillId="0" borderId="59" xfId="0" applyNumberFormat="1" applyFont="1" applyBorder="1" applyAlignment="1">
      <alignment horizontal="center"/>
    </xf>
    <xf numFmtId="1" fontId="21" fillId="0" borderId="60" xfId="0" applyNumberFormat="1" applyFont="1" applyBorder="1" applyAlignment="1">
      <alignment horizontal="center"/>
    </xf>
    <xf numFmtId="1" fontId="0" fillId="0" borderId="60" xfId="0" applyNumberFormat="1" applyFont="1" applyBorder="1" applyAlignment="1">
      <alignment horizontal="center"/>
    </xf>
    <xf numFmtId="1" fontId="0" fillId="0" borderId="59" xfId="0" applyNumberFormat="1" applyFont="1" applyBorder="1" applyAlignment="1">
      <alignment horizontal="center"/>
    </xf>
    <xf numFmtId="1" fontId="0" fillId="0" borderId="61" xfId="0" applyNumberFormat="1" applyFont="1" applyBorder="1" applyAlignment="1">
      <alignment horizontal="center"/>
    </xf>
    <xf numFmtId="1" fontId="0" fillId="0" borderId="62" xfId="0" applyNumberFormat="1" applyFont="1" applyBorder="1" applyAlignment="1">
      <alignment horizontal="center"/>
    </xf>
    <xf numFmtId="1" fontId="0" fillId="0" borderId="63" xfId="0" applyNumberFormat="1" applyFont="1" applyBorder="1" applyAlignment="1">
      <alignment horizontal="center"/>
    </xf>
    <xf numFmtId="1" fontId="1" fillId="0" borderId="39" xfId="0" applyNumberFormat="1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167" fontId="10" fillId="0" borderId="0" xfId="0" applyNumberFormat="1" applyFont="1" applyBorder="1" applyAlignment="1">
      <alignment horizontal="center"/>
    </xf>
    <xf numFmtId="167" fontId="10" fillId="0" borderId="24" xfId="0" applyNumberFormat="1" applyFont="1" applyBorder="1" applyAlignment="1">
      <alignment horizontal="center"/>
    </xf>
    <xf numFmtId="165" fontId="11" fillId="0" borderId="51" xfId="0" applyNumberFormat="1" applyFont="1" applyBorder="1" applyAlignment="1">
      <alignment horizontal="center"/>
    </xf>
    <xf numFmtId="167" fontId="10" fillId="0" borderId="68" xfId="0" applyNumberFormat="1" applyFont="1" applyBorder="1" applyAlignment="1">
      <alignment horizontal="center"/>
    </xf>
    <xf numFmtId="167" fontId="10" fillId="0" borderId="59" xfId="0" applyNumberFormat="1" applyFont="1" applyBorder="1" applyAlignment="1">
      <alignment horizontal="center"/>
    </xf>
    <xf numFmtId="167" fontId="10" fillId="0" borderId="61" xfId="0" applyNumberFormat="1" applyFont="1" applyBorder="1" applyAlignment="1">
      <alignment horizontal="center"/>
    </xf>
    <xf numFmtId="0" fontId="11" fillId="0" borderId="69" xfId="0" applyFont="1" applyBorder="1" applyAlignment="1">
      <alignment horizontal="center"/>
    </xf>
    <xf numFmtId="2" fontId="10" fillId="0" borderId="67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49" fontId="10" fillId="0" borderId="32" xfId="0" applyNumberFormat="1" applyFont="1" applyBorder="1" applyAlignment="1">
      <alignment horizontal="center"/>
    </xf>
    <xf numFmtId="49" fontId="0" fillId="0" borderId="45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1" fontId="10" fillId="0" borderId="4" xfId="0" applyNumberFormat="1" applyFont="1" applyFill="1" applyBorder="1" applyAlignment="1">
      <alignment horizontal="center"/>
    </xf>
    <xf numFmtId="169" fontId="10" fillId="0" borderId="3" xfId="0" applyNumberFormat="1" applyFont="1" applyFill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49" fontId="1" fillId="0" borderId="39" xfId="0" applyNumberFormat="1" applyFont="1" applyBorder="1" applyAlignment="1">
      <alignment horizontal="center"/>
    </xf>
    <xf numFmtId="49" fontId="10" fillId="0" borderId="44" xfId="0" applyNumberFormat="1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49" fontId="10" fillId="0" borderId="70" xfId="0" applyNumberFormat="1" applyFont="1" applyBorder="1" applyAlignment="1">
      <alignment horizontal="center"/>
    </xf>
    <xf numFmtId="49" fontId="10" fillId="0" borderId="46" xfId="0" applyNumberFormat="1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49" fontId="0" fillId="0" borderId="44" xfId="0" applyNumberFormat="1" applyFont="1" applyBorder="1" applyAlignment="1">
      <alignment horizontal="center"/>
    </xf>
    <xf numFmtId="167" fontId="10" fillId="0" borderId="71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21" fontId="10" fillId="0" borderId="7" xfId="0" applyNumberFormat="1" applyFont="1" applyFill="1" applyBorder="1" applyAlignment="1">
      <alignment horizontal="center"/>
    </xf>
    <xf numFmtId="169" fontId="10" fillId="0" borderId="57" xfId="0" applyNumberFormat="1" applyFont="1" applyFill="1" applyBorder="1" applyAlignment="1">
      <alignment horizontal="center"/>
    </xf>
    <xf numFmtId="45" fontId="10" fillId="0" borderId="57" xfId="0" applyNumberFormat="1" applyFont="1" applyFill="1" applyBorder="1" applyAlignment="1">
      <alignment horizontal="center"/>
    </xf>
    <xf numFmtId="1" fontId="10" fillId="0" borderId="57" xfId="0" applyNumberFormat="1" applyFont="1" applyFill="1" applyBorder="1" applyAlignment="1">
      <alignment horizontal="center"/>
    </xf>
    <xf numFmtId="1" fontId="21" fillId="0" borderId="71" xfId="0" applyNumberFormat="1" applyFont="1" applyBorder="1" applyAlignment="1">
      <alignment horizontal="center"/>
    </xf>
    <xf numFmtId="1" fontId="21" fillId="0" borderId="42" xfId="0" applyNumberFormat="1" applyFont="1" applyBorder="1" applyAlignment="1">
      <alignment horizontal="center"/>
    </xf>
    <xf numFmtId="1" fontId="21" fillId="0" borderId="72" xfId="0" applyNumberFormat="1" applyFont="1" applyBorder="1" applyAlignment="1">
      <alignment horizontal="center"/>
    </xf>
    <xf numFmtId="169" fontId="10" fillId="0" borderId="54" xfId="0" applyNumberFormat="1" applyFont="1" applyBorder="1" applyAlignment="1">
      <alignment horizontal="center"/>
    </xf>
    <xf numFmtId="1" fontId="10" fillId="0" borderId="54" xfId="0" applyNumberFormat="1" applyFont="1" applyBorder="1" applyAlignment="1">
      <alignment horizontal="center"/>
    </xf>
    <xf numFmtId="1" fontId="21" fillId="0" borderId="68" xfId="0" applyNumberFormat="1" applyFont="1" applyBorder="1" applyAlignment="1">
      <alignment horizontal="center"/>
    </xf>
    <xf numFmtId="1" fontId="21" fillId="0" borderId="73" xfId="0" applyNumberFormat="1" applyFont="1" applyBorder="1" applyAlignment="1">
      <alignment horizontal="center"/>
    </xf>
    <xf numFmtId="1" fontId="21" fillId="0" borderId="74" xfId="0" applyNumberFormat="1" applyFont="1" applyBorder="1" applyAlignment="1">
      <alignment horizontal="center"/>
    </xf>
    <xf numFmtId="169" fontId="10" fillId="0" borderId="55" xfId="0" applyNumberFormat="1" applyFont="1" applyBorder="1" applyAlignment="1">
      <alignment horizontal="center"/>
    </xf>
    <xf numFmtId="1" fontId="10" fillId="0" borderId="55" xfId="0" applyNumberFormat="1" applyFont="1" applyBorder="1" applyAlignment="1">
      <alignment horizontal="center"/>
    </xf>
    <xf numFmtId="1" fontId="10" fillId="0" borderId="66" xfId="0" applyNumberFormat="1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169" fontId="10" fillId="0" borderId="47" xfId="0" applyNumberFormat="1" applyFont="1" applyBorder="1" applyAlignment="1">
      <alignment horizontal="center"/>
    </xf>
    <xf numFmtId="1" fontId="10" fillId="0" borderId="47" xfId="0" applyNumberFormat="1" applyFont="1" applyBorder="1" applyAlignment="1">
      <alignment horizontal="center"/>
    </xf>
    <xf numFmtId="1" fontId="21" fillId="0" borderId="75" xfId="0" applyNumberFormat="1" applyFont="1" applyBorder="1" applyAlignment="1">
      <alignment horizontal="center"/>
    </xf>
    <xf numFmtId="1" fontId="21" fillId="0" borderId="43" xfId="0" applyNumberFormat="1" applyFont="1" applyBorder="1" applyAlignment="1">
      <alignment horizontal="center"/>
    </xf>
    <xf numFmtId="1" fontId="21" fillId="0" borderId="76" xfId="0" applyNumberFormat="1" applyFont="1" applyBorder="1" applyAlignment="1">
      <alignment horizontal="center"/>
    </xf>
    <xf numFmtId="1" fontId="21" fillId="0" borderId="61" xfId="0" applyNumberFormat="1" applyFont="1" applyBorder="1" applyAlignment="1">
      <alignment horizontal="center"/>
    </xf>
    <xf numFmtId="1" fontId="21" fillId="0" borderId="62" xfId="0" applyNumberFormat="1" applyFont="1" applyBorder="1" applyAlignment="1">
      <alignment horizontal="center"/>
    </xf>
    <xf numFmtId="1" fontId="21" fillId="0" borderId="63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9" fontId="0" fillId="0" borderId="0" xfId="0" applyNumberFormat="1"/>
    <xf numFmtId="1" fontId="0" fillId="4" borderId="0" xfId="0" applyNumberFormat="1" applyFont="1" applyFill="1" applyBorder="1" applyAlignment="1">
      <alignment horizontal="left"/>
    </xf>
    <xf numFmtId="1" fontId="10" fillId="4" borderId="0" xfId="0" applyNumberFormat="1" applyFont="1" applyFill="1" applyBorder="1" applyAlignment="1">
      <alignment horizontal="left"/>
    </xf>
    <xf numFmtId="0" fontId="0" fillId="0" borderId="0" xfId="0" applyFont="1"/>
    <xf numFmtId="0" fontId="0" fillId="0" borderId="0" xfId="0" applyFont="1"/>
    <xf numFmtId="49" fontId="0" fillId="0" borderId="46" xfId="0" applyNumberFormat="1" applyFont="1" applyBorder="1" applyAlignment="1">
      <alignment horizontal="center"/>
    </xf>
    <xf numFmtId="169" fontId="0" fillId="0" borderId="0" xfId="0" applyNumberFormat="1"/>
    <xf numFmtId="0" fontId="0" fillId="0" borderId="0" xfId="0" applyFont="1"/>
    <xf numFmtId="0" fontId="1" fillId="4" borderId="77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50" xfId="0" applyFont="1" applyFill="1" applyBorder="1" applyAlignment="1">
      <alignment horizontal="center"/>
    </xf>
    <xf numFmtId="21" fontId="0" fillId="4" borderId="24" xfId="0" applyNumberFormat="1" applyFont="1" applyFill="1" applyBorder="1" applyAlignment="1">
      <alignment horizontal="center"/>
    </xf>
    <xf numFmtId="0" fontId="0" fillId="4" borderId="32" xfId="0" applyFont="1" applyFill="1" applyBorder="1" applyAlignment="1">
      <alignment horizontal="center"/>
    </xf>
    <xf numFmtId="0" fontId="0" fillId="4" borderId="8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67" fontId="5" fillId="0" borderId="61" xfId="0" applyNumberFormat="1" applyFont="1" applyBorder="1" applyAlignment="1">
      <alignment horizontal="center"/>
    </xf>
    <xf numFmtId="49" fontId="5" fillId="0" borderId="46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9" fontId="5" fillId="0" borderId="23" xfId="0" applyNumberFormat="1" applyFont="1" applyBorder="1" applyAlignment="1">
      <alignment horizontal="center"/>
    </xf>
    <xf numFmtId="45" fontId="5" fillId="0" borderId="47" xfId="0" applyNumberFormat="1" applyFont="1" applyBorder="1" applyAlignment="1">
      <alignment horizontal="center"/>
    </xf>
    <xf numFmtId="1" fontId="22" fillId="0" borderId="61" xfId="0" applyNumberFormat="1" applyFont="1" applyBorder="1" applyAlignment="1">
      <alignment horizontal="center"/>
    </xf>
    <xf numFmtId="1" fontId="22" fillId="0" borderId="62" xfId="0" applyNumberFormat="1" applyFont="1" applyBorder="1" applyAlignment="1">
      <alignment horizontal="center"/>
    </xf>
    <xf numFmtId="1" fontId="22" fillId="0" borderId="63" xfId="0" applyNumberFormat="1" applyFont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45" fontId="5" fillId="0" borderId="23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22" fillId="0" borderId="71" xfId="0" applyNumberFormat="1" applyFont="1" applyBorder="1" applyAlignment="1">
      <alignment horizontal="center"/>
    </xf>
    <xf numFmtId="1" fontId="22" fillId="0" borderId="42" xfId="0" applyNumberFormat="1" applyFont="1" applyBorder="1" applyAlignment="1">
      <alignment horizontal="center"/>
    </xf>
    <xf numFmtId="1" fontId="22" fillId="0" borderId="72" xfId="0" applyNumberFormat="1" applyFont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1" fontId="0" fillId="5" borderId="86" xfId="0" applyNumberFormat="1" applyFont="1" applyFill="1" applyBorder="1" applyAlignment="1">
      <alignment horizontal="center"/>
    </xf>
    <xf numFmtId="0" fontId="0" fillId="4" borderId="84" xfId="0" applyFont="1" applyFill="1" applyBorder="1" applyAlignment="1">
      <alignment horizontal="left"/>
    </xf>
    <xf numFmtId="0" fontId="0" fillId="4" borderId="85" xfId="0" applyFont="1" applyFill="1" applyBorder="1" applyAlignment="1">
      <alignment horizontal="left"/>
    </xf>
    <xf numFmtId="9" fontId="10" fillId="4" borderId="0" xfId="0" applyNumberFormat="1" applyFont="1" applyFill="1" applyBorder="1" applyAlignment="1">
      <alignment horizontal="center"/>
    </xf>
    <xf numFmtId="9" fontId="10" fillId="4" borderId="49" xfId="0" applyNumberFormat="1" applyFont="1" applyFill="1" applyBorder="1" applyAlignment="1">
      <alignment horizontal="center"/>
    </xf>
    <xf numFmtId="9" fontId="10" fillId="4" borderId="64" xfId="0" applyNumberFormat="1" applyFont="1" applyFill="1" applyBorder="1" applyAlignment="1">
      <alignment horizontal="center"/>
    </xf>
    <xf numFmtId="0" fontId="10" fillId="4" borderId="5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9" fontId="10" fillId="4" borderId="50" xfId="0" applyNumberFormat="1" applyFont="1" applyFill="1" applyBorder="1" applyAlignment="1">
      <alignment horizontal="center"/>
    </xf>
    <xf numFmtId="0" fontId="1" fillId="4" borderId="90" xfId="0" applyFont="1" applyFill="1" applyBorder="1" applyAlignment="1">
      <alignment horizontal="center"/>
    </xf>
    <xf numFmtId="9" fontId="0" fillId="4" borderId="50" xfId="0" applyNumberFormat="1" applyFont="1" applyFill="1" applyBorder="1" applyAlignment="1">
      <alignment horizontal="center"/>
    </xf>
    <xf numFmtId="9" fontId="0" fillId="4" borderId="64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10" fillId="4" borderId="0" xfId="0" applyNumberFormat="1" applyFont="1" applyFill="1" applyBorder="1" applyAlignment="1">
      <alignment horizontal="center"/>
    </xf>
    <xf numFmtId="1" fontId="10" fillId="4" borderId="49" xfId="0" applyNumberFormat="1" applyFont="1" applyFill="1" applyBorder="1" applyAlignment="1">
      <alignment horizontal="center"/>
    </xf>
    <xf numFmtId="1" fontId="10" fillId="4" borderId="50" xfId="0" applyNumberFormat="1" applyFont="1" applyFill="1" applyBorder="1" applyAlignment="1">
      <alignment horizontal="center"/>
    </xf>
    <xf numFmtId="1" fontId="10" fillId="4" borderId="64" xfId="0" applyNumberFormat="1" applyFont="1" applyFill="1" applyBorder="1" applyAlignment="1">
      <alignment horizontal="center"/>
    </xf>
    <xf numFmtId="21" fontId="10" fillId="4" borderId="0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9" fontId="1" fillId="4" borderId="0" xfId="0" applyNumberFormat="1" applyFont="1" applyFill="1" applyBorder="1" applyAlignment="1">
      <alignment horizontal="center"/>
    </xf>
    <xf numFmtId="0" fontId="10" fillId="4" borderId="49" xfId="0" applyFont="1" applyFill="1" applyBorder="1" applyAlignment="1">
      <alignment horizontal="center"/>
    </xf>
    <xf numFmtId="0" fontId="0" fillId="4" borderId="49" xfId="0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78" xfId="0" applyNumberFormat="1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0" fillId="0" borderId="92" xfId="0" applyBorder="1" applyAlignment="1">
      <alignment horizontal="center"/>
    </xf>
    <xf numFmtId="2" fontId="0" fillId="0" borderId="92" xfId="0" applyNumberFormat="1" applyBorder="1" applyAlignment="1">
      <alignment horizontal="center"/>
    </xf>
    <xf numFmtId="1" fontId="0" fillId="0" borderId="92" xfId="0" applyNumberFormat="1" applyBorder="1" applyAlignment="1">
      <alignment horizontal="center"/>
    </xf>
    <xf numFmtId="0" fontId="0" fillId="0" borderId="92" xfId="0" applyBorder="1"/>
    <xf numFmtId="49" fontId="0" fillId="0" borderId="94" xfId="0" applyNumberFormat="1" applyBorder="1" applyAlignment="1">
      <alignment horizontal="center"/>
    </xf>
    <xf numFmtId="0" fontId="0" fillId="0" borderId="95" xfId="0" applyBorder="1" applyAlignment="1">
      <alignment horizontal="center"/>
    </xf>
    <xf numFmtId="2" fontId="0" fillId="0" borderId="95" xfId="0" applyNumberFormat="1" applyBorder="1" applyAlignment="1">
      <alignment horizontal="center"/>
    </xf>
    <xf numFmtId="1" fontId="0" fillId="0" borderId="95" xfId="0" applyNumberFormat="1" applyBorder="1" applyAlignment="1">
      <alignment horizontal="center"/>
    </xf>
    <xf numFmtId="1" fontId="0" fillId="0" borderId="96" xfId="0" applyNumberFormat="1" applyBorder="1" applyAlignment="1">
      <alignment horizontal="center"/>
    </xf>
    <xf numFmtId="49" fontId="0" fillId="0" borderId="97" xfId="0" applyNumberFormat="1" applyBorder="1" applyAlignment="1">
      <alignment horizontal="center"/>
    </xf>
    <xf numFmtId="1" fontId="0" fillId="0" borderId="98" xfId="0" applyNumberFormat="1" applyBorder="1" applyAlignment="1">
      <alignment horizontal="center"/>
    </xf>
    <xf numFmtId="49" fontId="0" fillId="0" borderId="99" xfId="0" applyNumberFormat="1" applyBorder="1"/>
    <xf numFmtId="0" fontId="0" fillId="0" borderId="100" xfId="0" applyBorder="1"/>
    <xf numFmtId="0" fontId="0" fillId="0" borderId="101" xfId="0" applyBorder="1"/>
    <xf numFmtId="0" fontId="1" fillId="0" borderId="102" xfId="0" applyFont="1" applyBorder="1" applyAlignment="1">
      <alignment horizontal="center"/>
    </xf>
    <xf numFmtId="2" fontId="0" fillId="5" borderId="79" xfId="0" applyNumberFormat="1" applyFont="1" applyFill="1" applyBorder="1" applyAlignment="1">
      <alignment horizontal="center"/>
    </xf>
    <xf numFmtId="2" fontId="0" fillId="5" borderId="80" xfId="0" applyNumberFormat="1" applyFont="1" applyFill="1" applyBorder="1" applyAlignment="1">
      <alignment horizontal="center"/>
    </xf>
    <xf numFmtId="0" fontId="0" fillId="5" borderId="106" xfId="0" applyFill="1" applyBorder="1" applyAlignment="1">
      <alignment horizontal="center"/>
    </xf>
    <xf numFmtId="49" fontId="0" fillId="4" borderId="107" xfId="0" applyNumberForma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1" fillId="4" borderId="104" xfId="0" applyFont="1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1" fillId="4" borderId="108" xfId="0" applyFont="1" applyFill="1" applyBorder="1" applyAlignment="1">
      <alignment horizontal="center"/>
    </xf>
    <xf numFmtId="0" fontId="0" fillId="4" borderId="114" xfId="0" applyFont="1" applyFill="1" applyBorder="1" applyAlignment="1">
      <alignment horizontal="left"/>
    </xf>
    <xf numFmtId="9" fontId="10" fillId="4" borderId="105" xfId="0" applyNumberFormat="1" applyFont="1" applyFill="1" applyBorder="1" applyAlignment="1">
      <alignment horizontal="center"/>
    </xf>
    <xf numFmtId="0" fontId="10" fillId="4" borderId="105" xfId="0" applyFont="1" applyFill="1" applyBorder="1" applyAlignment="1">
      <alignment horizontal="center"/>
    </xf>
    <xf numFmtId="9" fontId="10" fillId="4" borderId="115" xfId="0" applyNumberFormat="1" applyFont="1" applyFill="1" applyBorder="1" applyAlignment="1">
      <alignment horizontal="center"/>
    </xf>
    <xf numFmtId="1" fontId="10" fillId="4" borderId="105" xfId="0" applyNumberFormat="1" applyFont="1" applyFill="1" applyBorder="1" applyAlignment="1">
      <alignment horizontal="center"/>
    </xf>
    <xf numFmtId="1" fontId="10" fillId="4" borderId="115" xfId="0" applyNumberFormat="1" applyFont="1" applyFill="1" applyBorder="1" applyAlignment="1">
      <alignment horizontal="center"/>
    </xf>
    <xf numFmtId="0" fontId="1" fillId="4" borderId="86" xfId="0" applyFont="1" applyFill="1" applyBorder="1" applyAlignment="1">
      <alignment horizontal="center" vertical="center"/>
    </xf>
    <xf numFmtId="0" fontId="1" fillId="4" borderId="81" xfId="0" applyFont="1" applyFill="1" applyBorder="1" applyAlignment="1">
      <alignment horizontal="center"/>
    </xf>
    <xf numFmtId="0" fontId="0" fillId="4" borderId="49" xfId="0" applyFill="1" applyBorder="1" applyAlignment="1">
      <alignment horizontal="left"/>
    </xf>
    <xf numFmtId="0" fontId="0" fillId="4" borderId="86" xfId="0" applyFont="1" applyFill="1" applyBorder="1" applyAlignment="1">
      <alignment horizontal="center"/>
    </xf>
    <xf numFmtId="21" fontId="0" fillId="4" borderId="86" xfId="0" applyNumberFormat="1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0" fillId="4" borderId="0" xfId="0" applyNumberFormat="1" applyFont="1" applyFill="1" applyBorder="1" applyAlignment="1">
      <alignment horizontal="center"/>
    </xf>
    <xf numFmtId="0" fontId="1" fillId="4" borderId="117" xfId="0" applyFont="1" applyFill="1" applyBorder="1" applyAlignment="1">
      <alignment horizontal="center"/>
    </xf>
    <xf numFmtId="0" fontId="0" fillId="4" borderId="86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9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/>
    </xf>
    <xf numFmtId="9" fontId="10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0" fillId="6" borderId="24" xfId="0" applyNumberFormat="1" applyFont="1" applyFill="1" applyBorder="1" applyAlignment="1">
      <alignment horizontal="center"/>
    </xf>
    <xf numFmtId="1" fontId="0" fillId="6" borderId="84" xfId="0" applyNumberFormat="1" applyFont="1" applyFill="1" applyBorder="1" applyAlignment="1">
      <alignment horizontal="center"/>
    </xf>
    <xf numFmtId="1" fontId="0" fillId="6" borderId="85" xfId="0" applyNumberFormat="1" applyFont="1" applyFill="1" applyBorder="1" applyAlignment="1">
      <alignment horizontal="center"/>
    </xf>
    <xf numFmtId="1" fontId="0" fillId="6" borderId="49" xfId="0" applyNumberFormat="1" applyFont="1" applyFill="1" applyBorder="1" applyAlignment="1">
      <alignment horizontal="center"/>
    </xf>
    <xf numFmtId="1" fontId="0" fillId="6" borderId="64" xfId="0" applyNumberFormat="1" applyFont="1" applyFill="1" applyBorder="1" applyAlignment="1">
      <alignment horizontal="center"/>
    </xf>
    <xf numFmtId="0" fontId="0" fillId="6" borderId="106" xfId="0" applyFill="1" applyBorder="1" applyAlignment="1">
      <alignment horizontal="center"/>
    </xf>
    <xf numFmtId="0" fontId="1" fillId="0" borderId="119" xfId="0" applyFont="1" applyFill="1" applyBorder="1" applyAlignment="1">
      <alignment horizontal="center"/>
    </xf>
    <xf numFmtId="0" fontId="1" fillId="0" borderId="118" xfId="0" applyFont="1" applyBorder="1" applyAlignment="1">
      <alignment horizontal="center"/>
    </xf>
    <xf numFmtId="2" fontId="0" fillId="5" borderId="114" xfId="0" applyNumberFormat="1" applyFont="1" applyFill="1" applyBorder="1" applyAlignment="1">
      <alignment horizontal="center"/>
    </xf>
    <xf numFmtId="169" fontId="0" fillId="6" borderId="8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12" fillId="4" borderId="116" xfId="0" applyFont="1" applyFill="1" applyBorder="1" applyAlignment="1">
      <alignment horizontal="center"/>
    </xf>
    <xf numFmtId="0" fontId="10" fillId="4" borderId="115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" fillId="4" borderId="86" xfId="0" applyFont="1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1" fontId="0" fillId="4" borderId="49" xfId="0" applyNumberFormat="1" applyFont="1" applyFill="1" applyBorder="1" applyAlignment="1">
      <alignment horizontal="left"/>
    </xf>
    <xf numFmtId="1" fontId="0" fillId="4" borderId="107" xfId="0" applyNumberFormat="1" applyFont="1" applyFill="1" applyBorder="1" applyAlignment="1"/>
    <xf numFmtId="0" fontId="0" fillId="4" borderId="107" xfId="0" applyFont="1" applyFill="1" applyBorder="1" applyAlignment="1">
      <alignment horizontal="center"/>
    </xf>
    <xf numFmtId="1" fontId="0" fillId="4" borderId="106" xfId="0" applyNumberFormat="1" applyFont="1" applyFill="1" applyBorder="1" applyAlignment="1">
      <alignment horizontal="right"/>
    </xf>
    <xf numFmtId="0" fontId="0" fillId="4" borderId="52" xfId="0" applyFont="1" applyFill="1" applyBorder="1" applyAlignment="1"/>
    <xf numFmtId="0" fontId="1" fillId="4" borderId="120" xfId="0" applyFont="1" applyFill="1" applyBorder="1" applyAlignment="1">
      <alignment horizontal="center"/>
    </xf>
    <xf numFmtId="0" fontId="0" fillId="4" borderId="117" xfId="0" applyFont="1" applyFill="1" applyBorder="1" applyAlignment="1">
      <alignment horizontal="center"/>
    </xf>
    <xf numFmtId="2" fontId="0" fillId="6" borderId="116" xfId="0" applyNumberFormat="1" applyFont="1" applyFill="1" applyBorder="1" applyAlignment="1">
      <alignment horizontal="center"/>
    </xf>
    <xf numFmtId="0" fontId="1" fillId="4" borderId="106" xfId="0" applyFont="1" applyFill="1" applyBorder="1" applyAlignment="1">
      <alignment horizontal="center"/>
    </xf>
    <xf numFmtId="0" fontId="1" fillId="4" borderId="107" xfId="0" applyFont="1" applyFill="1" applyBorder="1" applyAlignment="1">
      <alignment horizontal="center"/>
    </xf>
    <xf numFmtId="0" fontId="0" fillId="4" borderId="116" xfId="0" applyFont="1" applyFill="1" applyBorder="1" applyAlignment="1">
      <alignment horizontal="center"/>
    </xf>
    <xf numFmtId="0" fontId="0" fillId="5" borderId="114" xfId="0" applyFont="1" applyFill="1" applyBorder="1" applyAlignment="1">
      <alignment horizontal="center"/>
    </xf>
    <xf numFmtId="0" fontId="1" fillId="4" borderId="121" xfId="0" applyFont="1" applyFill="1" applyBorder="1" applyAlignment="1">
      <alignment horizontal="center"/>
    </xf>
    <xf numFmtId="0" fontId="1" fillId="4" borderId="125" xfId="0" applyFont="1" applyFill="1" applyBorder="1" applyAlignment="1">
      <alignment horizontal="center"/>
    </xf>
    <xf numFmtId="49" fontId="0" fillId="4" borderId="0" xfId="0" applyNumberFormat="1" applyFill="1" applyBorder="1"/>
    <xf numFmtId="0" fontId="0" fillId="4" borderId="0" xfId="0" applyFill="1" applyBorder="1"/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" fontId="1" fillId="0" borderId="51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" fontId="1" fillId="0" borderId="53" xfId="0" applyNumberFormat="1" applyFont="1" applyBorder="1" applyAlignment="1">
      <alignment horizontal="center"/>
    </xf>
    <xf numFmtId="0" fontId="0" fillId="4" borderId="106" xfId="0" applyFont="1" applyFill="1" applyBorder="1" applyAlignment="1">
      <alignment horizontal="center"/>
    </xf>
    <xf numFmtId="0" fontId="0" fillId="4" borderId="107" xfId="0" applyFont="1" applyFill="1" applyBorder="1" applyAlignment="1">
      <alignment horizontal="center"/>
    </xf>
    <xf numFmtId="2" fontId="0" fillId="4" borderId="106" xfId="0" applyNumberFormat="1" applyFont="1" applyFill="1" applyBorder="1" applyAlignment="1">
      <alignment horizontal="right"/>
    </xf>
    <xf numFmtId="2" fontId="0" fillId="4" borderId="52" xfId="0" applyNumberFormat="1" applyFont="1" applyFill="1" applyBorder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11" fillId="4" borderId="109" xfId="0" applyFont="1" applyFill="1" applyBorder="1" applyAlignment="1">
      <alignment horizontal="center" vertical="center"/>
    </xf>
    <xf numFmtId="0" fontId="11" fillId="4" borderId="110" xfId="0" applyFont="1" applyFill="1" applyBorder="1" applyAlignment="1">
      <alignment horizontal="center" vertical="center"/>
    </xf>
    <xf numFmtId="0" fontId="1" fillId="4" borderId="111" xfId="0" applyFont="1" applyFill="1" applyBorder="1" applyAlignment="1">
      <alignment horizontal="center" vertical="center"/>
    </xf>
    <xf numFmtId="0" fontId="11" fillId="4" borderId="112" xfId="0" applyFont="1" applyFill="1" applyBorder="1" applyAlignment="1">
      <alignment horizontal="center" vertical="center"/>
    </xf>
    <xf numFmtId="0" fontId="11" fillId="4" borderId="113" xfId="0" applyFont="1" applyFill="1" applyBorder="1" applyAlignment="1">
      <alignment horizontal="center" vertical="center"/>
    </xf>
    <xf numFmtId="9" fontId="10" fillId="4" borderId="89" xfId="0" applyNumberFormat="1" applyFont="1" applyFill="1" applyBorder="1" applyAlignment="1">
      <alignment horizontal="center" vertical="center"/>
    </xf>
    <xf numFmtId="9" fontId="10" fillId="4" borderId="91" xfId="0" applyNumberFormat="1" applyFont="1" applyFill="1" applyBorder="1" applyAlignment="1">
      <alignment horizontal="center" vertical="center"/>
    </xf>
    <xf numFmtId="0" fontId="10" fillId="4" borderId="82" xfId="0" applyNumberFormat="1" applyFont="1" applyFill="1" applyBorder="1" applyAlignment="1">
      <alignment horizontal="center" vertical="center"/>
    </xf>
    <xf numFmtId="0" fontId="10" fillId="4" borderId="48" xfId="0" applyNumberFormat="1" applyFont="1" applyFill="1" applyBorder="1" applyAlignment="1">
      <alignment horizontal="center" vertical="center"/>
    </xf>
    <xf numFmtId="0" fontId="10" fillId="4" borderId="83" xfId="0" applyNumberFormat="1" applyFont="1" applyFill="1" applyBorder="1" applyAlignment="1">
      <alignment horizontal="center" vertical="center"/>
    </xf>
    <xf numFmtId="169" fontId="0" fillId="5" borderId="103" xfId="0" applyNumberFormat="1" applyFont="1" applyFill="1" applyBorder="1" applyAlignment="1">
      <alignment horizontal="center"/>
    </xf>
    <xf numFmtId="169" fontId="0" fillId="5" borderId="87" xfId="0" applyNumberFormat="1" applyFont="1" applyFill="1" applyBorder="1" applyAlignment="1">
      <alignment horizontal="center"/>
    </xf>
    <xf numFmtId="169" fontId="0" fillId="5" borderId="88" xfId="0" applyNumberFormat="1" applyFont="1" applyFill="1" applyBorder="1" applyAlignment="1">
      <alignment horizontal="center"/>
    </xf>
    <xf numFmtId="0" fontId="11" fillId="4" borderId="122" xfId="0" applyFont="1" applyFill="1" applyBorder="1" applyAlignment="1">
      <alignment horizontal="center" vertical="center"/>
    </xf>
    <xf numFmtId="0" fontId="11" fillId="4" borderId="123" xfId="0" applyFont="1" applyFill="1" applyBorder="1" applyAlignment="1">
      <alignment horizontal="center" vertical="center"/>
    </xf>
    <xf numFmtId="0" fontId="1" fillId="4" borderId="124" xfId="0" applyFont="1" applyFill="1" applyBorder="1" applyAlignment="1">
      <alignment horizontal="center" vertical="center"/>
    </xf>
    <xf numFmtId="0" fontId="1" fillId="4" borderId="105" xfId="0" applyFont="1" applyFill="1" applyBorder="1" applyAlignment="1">
      <alignment horizontal="center" vertical="center"/>
    </xf>
    <xf numFmtId="0" fontId="1" fillId="4" borderId="115" xfId="0" applyFont="1" applyFill="1" applyBorder="1" applyAlignment="1">
      <alignment horizontal="center" vertical="center"/>
    </xf>
    <xf numFmtId="9" fontId="10" fillId="4" borderId="50" xfId="0" applyNumberFormat="1" applyFont="1" applyFill="1" applyBorder="1" applyAlignment="1">
      <alignment horizontal="center" vertical="center"/>
    </xf>
    <xf numFmtId="1" fontId="10" fillId="4" borderId="86" xfId="0" applyNumberFormat="1" applyFont="1" applyFill="1" applyBorder="1" applyAlignment="1">
      <alignment horizontal="center" vertical="center"/>
    </xf>
    <xf numFmtId="1" fontId="10" fillId="4" borderId="50" xfId="0" applyNumberFormat="1" applyFont="1" applyFill="1" applyBorder="1" applyAlignment="1">
      <alignment horizontal="center" vertical="center"/>
    </xf>
    <xf numFmtId="1" fontId="10" fillId="4" borderId="64" xfId="0" applyNumberFormat="1" applyFont="1" applyFill="1" applyBorder="1" applyAlignment="1">
      <alignment horizontal="center" vertical="center"/>
    </xf>
    <xf numFmtId="0" fontId="1" fillId="4" borderId="106" xfId="0" applyFont="1" applyFill="1" applyBorder="1" applyAlignment="1">
      <alignment horizontal="center"/>
    </xf>
    <xf numFmtId="0" fontId="1" fillId="4" borderId="107" xfId="0" applyFont="1" applyFill="1" applyBorder="1" applyAlignment="1">
      <alignment horizontal="center"/>
    </xf>
    <xf numFmtId="1" fontId="0" fillId="4" borderId="50" xfId="0" applyNumberFormat="1" applyFont="1" applyFill="1" applyBorder="1" applyAlignment="1">
      <alignment horizontal="left"/>
    </xf>
    <xf numFmtId="1" fontId="0" fillId="4" borderId="64" xfId="0" applyNumberFormat="1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126" xfId="0" applyNumberFormat="1" applyBorder="1" applyAlignment="1">
      <alignment horizontal="center"/>
    </xf>
    <xf numFmtId="2" fontId="0" fillId="0" borderId="88" xfId="0" applyNumberFormat="1" applyBorder="1" applyAlignment="1">
      <alignment horizontal="center"/>
    </xf>
    <xf numFmtId="0" fontId="0" fillId="0" borderId="127" xfId="0" applyBorder="1"/>
    <xf numFmtId="2" fontId="0" fillId="0" borderId="96" xfId="0" applyNumberFormat="1" applyBorder="1" applyAlignment="1">
      <alignment horizontal="center"/>
    </xf>
    <xf numFmtId="2" fontId="0" fillId="0" borderId="98" xfId="0" applyNumberFormat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0" fillId="0" borderId="27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21" fontId="10" fillId="0" borderId="22" xfId="0" applyNumberFormat="1" applyFont="1" applyFill="1" applyBorder="1" applyAlignment="1">
      <alignment horizontal="center"/>
    </xf>
    <xf numFmtId="169" fontId="10" fillId="0" borderId="23" xfId="0" applyNumberFormat="1" applyFont="1" applyFill="1" applyBorder="1" applyAlignment="1">
      <alignment horizontal="center"/>
    </xf>
    <xf numFmtId="45" fontId="10" fillId="0" borderId="23" xfId="0" applyNumberFormat="1" applyFont="1" applyFill="1" applyBorder="1" applyAlignment="1">
      <alignment horizontal="center"/>
    </xf>
    <xf numFmtId="1" fontId="10" fillId="0" borderId="23" xfId="0" applyNumberFormat="1" applyFont="1" applyFill="1" applyBorder="1" applyAlignment="1">
      <alignment horizontal="center"/>
    </xf>
    <xf numFmtId="45" fontId="10" fillId="0" borderId="47" xfId="0" applyNumberFormat="1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/>
    </xf>
    <xf numFmtId="21" fontId="10" fillId="0" borderId="20" xfId="0" applyNumberFormat="1" applyFont="1" applyFill="1" applyBorder="1" applyAlignment="1">
      <alignment horizontal="center"/>
    </xf>
    <xf numFmtId="169" fontId="10" fillId="0" borderId="21" xfId="0" applyNumberFormat="1" applyFont="1" applyFill="1" applyBorder="1" applyAlignment="1">
      <alignment horizontal="center"/>
    </xf>
    <xf numFmtId="45" fontId="10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45" fontId="10" fillId="0" borderId="54" xfId="0" applyNumberFormat="1" applyFont="1" applyFill="1" applyBorder="1" applyAlignment="1">
      <alignment horizontal="center"/>
    </xf>
    <xf numFmtId="0" fontId="10" fillId="0" borderId="28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21" fontId="13" fillId="0" borderId="22" xfId="0" applyNumberFormat="1" applyFont="1" applyFill="1" applyBorder="1" applyAlignment="1">
      <alignment horizontal="center"/>
    </xf>
    <xf numFmtId="169" fontId="13" fillId="0" borderId="23" xfId="0" applyNumberFormat="1" applyFont="1" applyFill="1" applyBorder="1" applyAlignment="1">
      <alignment horizontal="center"/>
    </xf>
  </cellXfs>
  <cellStyles count="96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Datenpilot Ecke" xfId="7" xr:uid="{00000000-0005-0000-0000-000006000000}"/>
    <cellStyle name="Datenpilot Ergebnis" xfId="8" xr:uid="{00000000-0005-0000-0000-000007000000}"/>
    <cellStyle name="Datenpilot Feld" xfId="9" xr:uid="{00000000-0005-0000-0000-000008000000}"/>
    <cellStyle name="Datenpilot Kategorie" xfId="10" xr:uid="{00000000-0005-0000-0000-000009000000}"/>
    <cellStyle name="Datenpilot Titel" xfId="11" xr:uid="{00000000-0005-0000-0000-00000A000000}"/>
    <cellStyle name="Datenpilot Wert" xfId="12" xr:uid="{00000000-0005-0000-0000-00000B000000}"/>
    <cellStyle name="Followed Hyperlink" xfId="42" builtinId="9" hidden="1"/>
    <cellStyle name="Followed Hyperlink" xfId="79" builtinId="9" hidden="1"/>
    <cellStyle name="Followed Hyperlink" xfId="62" builtinId="9" hidden="1"/>
    <cellStyle name="Followed Hyperlink" xfId="66" builtinId="9" hidden="1"/>
    <cellStyle name="Followed Hyperlink" xfId="64" builtinId="9" hidden="1"/>
    <cellStyle name="Followed Hyperlink" xfId="87" builtinId="9" hidden="1"/>
    <cellStyle name="Followed Hyperlink" xfId="95" builtinId="9" hidden="1"/>
    <cellStyle name="Followed Hyperlink" xfId="93" builtinId="9" hidden="1"/>
    <cellStyle name="Followed Hyperlink" xfId="89" builtinId="9" hidden="1"/>
    <cellStyle name="Followed Hyperlink" xfId="48" builtinId="9" hidden="1"/>
    <cellStyle name="Followed Hyperlink" xfId="70" builtinId="9" hidden="1"/>
    <cellStyle name="Followed Hyperlink" xfId="50" builtinId="9" hidden="1"/>
    <cellStyle name="Followed Hyperlink" xfId="44" builtinId="9" hidden="1"/>
    <cellStyle name="Followed Hyperlink" xfId="46" builtinId="9" hidden="1"/>
    <cellStyle name="Followed Hyperlink" xfId="56" builtinId="9" hidden="1"/>
    <cellStyle name="Followed Hyperlink" xfId="91" builtinId="9" hidden="1"/>
    <cellStyle name="Followed Hyperlink" xfId="74" builtinId="9" hidden="1"/>
    <cellStyle name="Followed Hyperlink" xfId="36" builtinId="9" hidden="1"/>
    <cellStyle name="Followed Hyperlink" xfId="58" builtinId="9" hidden="1"/>
    <cellStyle name="Followed Hyperlink" xfId="68" builtinId="9" hidden="1"/>
    <cellStyle name="Followed Hyperlink" xfId="77" builtinId="9" hidden="1"/>
    <cellStyle name="Followed Hyperlink" xfId="34" builtinId="9" hidden="1"/>
    <cellStyle name="Followed Hyperlink" xfId="39" builtinId="9" hidden="1"/>
    <cellStyle name="Followed Hyperlink" xfId="52" builtinId="9" hidden="1"/>
    <cellStyle name="Followed Hyperlink" xfId="38" builtinId="9" hidden="1"/>
    <cellStyle name="Followed Hyperlink" xfId="32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60" builtinId="9" hidden="1"/>
    <cellStyle name="Followed Hyperlink" xfId="54" builtinId="9" hidden="1"/>
    <cellStyle name="Followed Hyperlink" xfId="72" builtinId="9" hidden="1"/>
    <cellStyle name="Hyperlink" xfId="92" builtinId="8" hidden="1"/>
    <cellStyle name="Hyperlink" xfId="94" builtinId="8" hidden="1"/>
    <cellStyle name="Hyperlink" xfId="88" builtinId="8" hidden="1"/>
    <cellStyle name="Hyperlink" xfId="86" builtinId="8" hidden="1"/>
    <cellStyle name="Hyperlink" xfId="90" builtinId="8" hidden="1"/>
    <cellStyle name="Hyperlink" xfId="51" builtinId="8" hidden="1"/>
    <cellStyle name="Hyperlink" xfId="71" builtinId="8" hidden="1"/>
    <cellStyle name="Hyperlink" xfId="47" builtinId="8" hidden="1"/>
    <cellStyle name="Hyperlink" xfId="49" builtinId="8" hidden="1"/>
    <cellStyle name="Hyperlink" xfId="45" builtinId="8" hidden="1"/>
    <cellStyle name="Hyperlink" xfId="37" builtinId="8" hidden="1"/>
    <cellStyle name="Hyperlink" xfId="33" builtinId="8" hidden="1"/>
    <cellStyle name="Hyperlink" xfId="43" builtinId="8" hidden="1"/>
    <cellStyle name="Hyperlink" xfId="69" builtinId="8" hidden="1"/>
    <cellStyle name="Hyperlink" xfId="76" builtinId="8" hidden="1"/>
    <cellStyle name="Hyperlink" xfId="80" builtinId="8" hidden="1"/>
    <cellStyle name="Hyperlink" xfId="35" builtinId="8" hidden="1"/>
    <cellStyle name="Hyperlink" xfId="73" builtinId="8" hidden="1"/>
    <cellStyle name="Hyperlink" xfId="63" builtinId="8" hidden="1"/>
    <cellStyle name="Hyperlink" xfId="31" builtinId="8" hidden="1"/>
    <cellStyle name="Hyperlink" xfId="78" builtinId="8" hidden="1"/>
    <cellStyle name="Hyperlink" xfId="65" builtinId="8" hidden="1"/>
    <cellStyle name="Hyperlink" xfId="67" builtinId="8" hidden="1"/>
    <cellStyle name="Hyperlink" xfId="55" builtinId="8" hidden="1"/>
    <cellStyle name="Hyperlink" xfId="57" builtinId="8" hidden="1"/>
    <cellStyle name="Hyperlink" xfId="59" builtinId="8" hidden="1"/>
    <cellStyle name="Hyperlink" xfId="53" builtinId="8" hidden="1"/>
    <cellStyle name="Hyperlink" xfId="84" builtinId="8" hidden="1"/>
    <cellStyle name="Hyperlink" xfId="82" builtinId="8" hidden="1"/>
    <cellStyle name="Hyperlink" xfId="41" builtinId="8" hidden="1"/>
    <cellStyle name="Hyperlink" xfId="40" builtinId="8" hidden="1"/>
    <cellStyle name="Hyperlink" xfId="61" builtinId="8" hidden="1"/>
    <cellStyle name="Normal" xfId="0" builtinId="0"/>
    <cellStyle name="Percent" xfId="75" builtinId="5"/>
    <cellStyle name="Pivot Tabelle Ecke" xfId="13" xr:uid="{00000000-0005-0000-0000-00004E000000}"/>
    <cellStyle name="Pivot Tabelle Ergebnis" xfId="14" xr:uid="{00000000-0005-0000-0000-00004F000000}"/>
    <cellStyle name="Pivot Tabelle Feld" xfId="15" xr:uid="{00000000-0005-0000-0000-000050000000}"/>
    <cellStyle name="Pivot Tabelle Kategorie" xfId="16" xr:uid="{00000000-0005-0000-0000-000051000000}"/>
    <cellStyle name="Pivot Tabelle Titel" xfId="17" xr:uid="{00000000-0005-0000-0000-000052000000}"/>
    <cellStyle name="Pivot Tabelle Wert" xfId="18" xr:uid="{00000000-0005-0000-0000-000053000000}"/>
    <cellStyle name="Pivot Table Category" xfId="19" xr:uid="{00000000-0005-0000-0000-000054000000}"/>
    <cellStyle name="Pivot Table Corner" xfId="20" xr:uid="{00000000-0005-0000-0000-000055000000}"/>
    <cellStyle name="Pivot Table Field" xfId="21" xr:uid="{00000000-0005-0000-0000-000056000000}"/>
    <cellStyle name="Pivot Table Result" xfId="22" xr:uid="{00000000-0005-0000-0000-000057000000}"/>
    <cellStyle name="Pivot Table Title" xfId="23" xr:uid="{00000000-0005-0000-0000-000058000000}"/>
    <cellStyle name="Pivot Table Value" xfId="24" xr:uid="{00000000-0005-0000-0000-000059000000}"/>
    <cellStyle name="Pivot-Tabelle Ecke" xfId="25" xr:uid="{00000000-0005-0000-0000-00005A000000}"/>
    <cellStyle name="Pivot-Tabelle Ergebnis" xfId="26" xr:uid="{00000000-0005-0000-0000-00005B000000}"/>
    <cellStyle name="Pivot-Tabelle Feld" xfId="27" xr:uid="{00000000-0005-0000-0000-00005C000000}"/>
    <cellStyle name="Pivot-Tabelle Kategorie" xfId="28" xr:uid="{00000000-0005-0000-0000-00005D000000}"/>
    <cellStyle name="Pivot-Tabelle Titel" xfId="29" xr:uid="{00000000-0005-0000-0000-00005E000000}"/>
    <cellStyle name="Pivot-Tabelle Wert" xfId="30" xr:uid="{00000000-0005-0000-0000-00005F000000}"/>
  </cellStyles>
  <dxfs count="104"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2" formatCode="0.00"/>
    </dxf>
    <dxf>
      <numFmt numFmtId="169" formatCode="0.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</dxfs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000B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FF3333"/>
      <rgbColor rgb="00FFFFCC"/>
      <rgbColor rgb="00CCFFFF"/>
      <rgbColor rgb="00660066"/>
      <rgbColor rgb="00FF8080"/>
      <rgbColor rgb="000084D1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66"/>
      <rgbColor rgb="0099CC00"/>
      <rgbColor rgb="00FFCC00"/>
      <rgbColor rgb="00FF950E"/>
      <rgbColor rgb="00FF6633"/>
      <rgbColor rgb="00666699"/>
      <rgbColor rgb="00999999"/>
      <rgbColor rgb="00004586"/>
      <rgbColor rgb="00339966"/>
      <rgbColor rgb="00003300"/>
      <rgbColor rgb="00333300"/>
      <rgbColor rgb="00993300"/>
      <rgbColor rgb="00EB613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Jahrestabellen!$A$4:$A$15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Jahrestabellen!$B$4:$B$15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6-425C-9B1F-0FFF7B8F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396768"/>
        <c:axId val="-1059394016"/>
      </c:barChart>
      <c:catAx>
        <c:axId val="-10593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394016"/>
        <c:crosses val="autoZero"/>
        <c:auto val="1"/>
        <c:lblAlgn val="ctr"/>
        <c:lblOffset val="100"/>
        <c:noMultiLvlLbl val="0"/>
      </c:catAx>
      <c:valAx>
        <c:axId val="-10593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3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'2018 Pie Chart'!$D$16:$D$21</c:f>
              <c:strCache>
                <c:ptCount val="6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75-4DBA-9776-FB1D6A8744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75-4DBA-9776-FB1D6A8744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75-4DBA-9776-FB1D6A8744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75-4DBA-9776-FB1D6A8744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75-4DBA-9776-FB1D6A8744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75-4DBA-9776-FB1D6A8744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F6-49AA-B8AB-B2C1243D98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 Pie Chart'!$D$4:$D$10</c:f>
              <c:strCache>
                <c:ptCount val="7"/>
                <c:pt idx="0">
                  <c:v>HMRT</c:v>
                </c:pt>
                <c:pt idx="1">
                  <c:v>WK</c:v>
                </c:pt>
                <c:pt idx="2">
                  <c:v>SL</c:v>
                </c:pt>
                <c:pt idx="3">
                  <c:v>FSB</c:v>
                </c:pt>
                <c:pt idx="4">
                  <c:v>INT</c:v>
                </c:pt>
                <c:pt idx="5">
                  <c:v>GA2</c:v>
                </c:pt>
                <c:pt idx="6">
                  <c:v>GA1</c:v>
                </c:pt>
              </c:strCache>
            </c:strRef>
          </c:cat>
          <c:val>
            <c:numRef>
              <c:f>'2018 Pie Chart'!$C$4:$C$10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F-4663-BF4D-311471AE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'RSS 2018'!$C$2</c:f>
              <c:strCache>
                <c:ptCount val="1"/>
                <c:pt idx="0">
                  <c:v>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'RSS 2018'!$A$3:$A$54</c:f>
              <c:strCache>
                <c:ptCount val="52"/>
                <c:pt idx="0">
                  <c:v>KW1</c:v>
                </c:pt>
                <c:pt idx="1">
                  <c:v>KW2</c:v>
                </c:pt>
                <c:pt idx="2">
                  <c:v>KW3</c:v>
                </c:pt>
                <c:pt idx="3">
                  <c:v>KW4</c:v>
                </c:pt>
                <c:pt idx="4">
                  <c:v>KW5</c:v>
                </c:pt>
                <c:pt idx="5">
                  <c:v>KW6</c:v>
                </c:pt>
                <c:pt idx="6">
                  <c:v>KW7</c:v>
                </c:pt>
                <c:pt idx="7">
                  <c:v>KW8</c:v>
                </c:pt>
                <c:pt idx="8">
                  <c:v>KW9</c:v>
                </c:pt>
                <c:pt idx="9">
                  <c:v>KW10</c:v>
                </c:pt>
                <c:pt idx="10">
                  <c:v>KW11</c:v>
                </c:pt>
                <c:pt idx="11">
                  <c:v>KW12</c:v>
                </c:pt>
                <c:pt idx="12">
                  <c:v>KW13</c:v>
                </c:pt>
                <c:pt idx="13">
                  <c:v>KW14</c:v>
                </c:pt>
                <c:pt idx="14">
                  <c:v>KW15</c:v>
                </c:pt>
                <c:pt idx="15">
                  <c:v>KW16</c:v>
                </c:pt>
                <c:pt idx="16">
                  <c:v>KW17</c:v>
                </c:pt>
                <c:pt idx="17">
                  <c:v>KW18</c:v>
                </c:pt>
                <c:pt idx="18">
                  <c:v>KW19</c:v>
                </c:pt>
                <c:pt idx="19">
                  <c:v>KW20</c:v>
                </c:pt>
                <c:pt idx="20">
                  <c:v>KW21</c:v>
                </c:pt>
                <c:pt idx="21">
                  <c:v>KW22</c:v>
                </c:pt>
                <c:pt idx="22">
                  <c:v>KW23</c:v>
                </c:pt>
                <c:pt idx="23">
                  <c:v>KW24</c:v>
                </c:pt>
                <c:pt idx="24">
                  <c:v>KW25</c:v>
                </c:pt>
                <c:pt idx="25">
                  <c:v>KW26</c:v>
                </c:pt>
                <c:pt idx="26">
                  <c:v>KW27</c:v>
                </c:pt>
                <c:pt idx="27">
                  <c:v>KW28</c:v>
                </c:pt>
                <c:pt idx="28">
                  <c:v>KW29</c:v>
                </c:pt>
                <c:pt idx="29">
                  <c:v>KW30</c:v>
                </c:pt>
                <c:pt idx="30">
                  <c:v>KW31</c:v>
                </c:pt>
                <c:pt idx="31">
                  <c:v>KW32</c:v>
                </c:pt>
                <c:pt idx="32">
                  <c:v>KW33</c:v>
                </c:pt>
                <c:pt idx="33">
                  <c:v>KW34</c:v>
                </c:pt>
                <c:pt idx="34">
                  <c:v>KW35</c:v>
                </c:pt>
                <c:pt idx="35">
                  <c:v>KW36</c:v>
                </c:pt>
                <c:pt idx="36">
                  <c:v>KW37</c:v>
                </c:pt>
                <c:pt idx="37">
                  <c:v>KW38</c:v>
                </c:pt>
                <c:pt idx="38">
                  <c:v>KW39</c:v>
                </c:pt>
                <c:pt idx="39">
                  <c:v>KW40</c:v>
                </c:pt>
                <c:pt idx="40">
                  <c:v>KW41</c:v>
                </c:pt>
                <c:pt idx="41">
                  <c:v>KW42</c:v>
                </c:pt>
                <c:pt idx="42">
                  <c:v>KW43</c:v>
                </c:pt>
                <c:pt idx="43">
                  <c:v>KW44</c:v>
                </c:pt>
                <c:pt idx="44">
                  <c:v>KW45</c:v>
                </c:pt>
                <c:pt idx="45">
                  <c:v>KW46</c:v>
                </c:pt>
                <c:pt idx="46">
                  <c:v>KW47</c:v>
                </c:pt>
                <c:pt idx="47">
                  <c:v>KW48</c:v>
                </c:pt>
                <c:pt idx="48">
                  <c:v>KW49</c:v>
                </c:pt>
                <c:pt idx="49">
                  <c:v>KW50</c:v>
                </c:pt>
                <c:pt idx="50">
                  <c:v>KW51</c:v>
                </c:pt>
                <c:pt idx="51">
                  <c:v>KW52</c:v>
                </c:pt>
              </c:strCache>
            </c:strRef>
          </c:cat>
          <c:val>
            <c:numRef>
              <c:f>'RSS 2018'!$C$3:$C$54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F-4990-86F4-8FB59CA3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58705712"/>
        <c:axId val="-1158708192"/>
      </c:barChart>
      <c:lineChart>
        <c:grouping val="standard"/>
        <c:varyColors val="0"/>
        <c:ser>
          <c:idx val="0"/>
          <c:order val="0"/>
          <c:tx>
            <c:strRef>
              <c:f>'RSS 2018'!$B$2</c:f>
              <c:strCache>
                <c:ptCount val="1"/>
                <c:pt idx="0">
                  <c:v>RSS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'RSS 2018'!$A$3:$A$54</c:f>
              <c:strCache>
                <c:ptCount val="52"/>
                <c:pt idx="0">
                  <c:v>KW1</c:v>
                </c:pt>
                <c:pt idx="1">
                  <c:v>KW2</c:v>
                </c:pt>
                <c:pt idx="2">
                  <c:v>KW3</c:v>
                </c:pt>
                <c:pt idx="3">
                  <c:v>KW4</c:v>
                </c:pt>
                <c:pt idx="4">
                  <c:v>KW5</c:v>
                </c:pt>
                <c:pt idx="5">
                  <c:v>KW6</c:v>
                </c:pt>
                <c:pt idx="6">
                  <c:v>KW7</c:v>
                </c:pt>
                <c:pt idx="7">
                  <c:v>KW8</c:v>
                </c:pt>
                <c:pt idx="8">
                  <c:v>KW9</c:v>
                </c:pt>
                <c:pt idx="9">
                  <c:v>KW10</c:v>
                </c:pt>
                <c:pt idx="10">
                  <c:v>KW11</c:v>
                </c:pt>
                <c:pt idx="11">
                  <c:v>KW12</c:v>
                </c:pt>
                <c:pt idx="12">
                  <c:v>KW13</c:v>
                </c:pt>
                <c:pt idx="13">
                  <c:v>KW14</c:v>
                </c:pt>
                <c:pt idx="14">
                  <c:v>KW15</c:v>
                </c:pt>
                <c:pt idx="15">
                  <c:v>KW16</c:v>
                </c:pt>
                <c:pt idx="16">
                  <c:v>KW17</c:v>
                </c:pt>
                <c:pt idx="17">
                  <c:v>KW18</c:v>
                </c:pt>
                <c:pt idx="18">
                  <c:v>KW19</c:v>
                </c:pt>
                <c:pt idx="19">
                  <c:v>KW20</c:v>
                </c:pt>
                <c:pt idx="20">
                  <c:v>KW21</c:v>
                </c:pt>
                <c:pt idx="21">
                  <c:v>KW22</c:v>
                </c:pt>
                <c:pt idx="22">
                  <c:v>KW23</c:v>
                </c:pt>
                <c:pt idx="23">
                  <c:v>KW24</c:v>
                </c:pt>
                <c:pt idx="24">
                  <c:v>KW25</c:v>
                </c:pt>
                <c:pt idx="25">
                  <c:v>KW26</c:v>
                </c:pt>
                <c:pt idx="26">
                  <c:v>KW27</c:v>
                </c:pt>
                <c:pt idx="27">
                  <c:v>KW28</c:v>
                </c:pt>
                <c:pt idx="28">
                  <c:v>KW29</c:v>
                </c:pt>
                <c:pt idx="29">
                  <c:v>KW30</c:v>
                </c:pt>
                <c:pt idx="30">
                  <c:v>KW31</c:v>
                </c:pt>
                <c:pt idx="31">
                  <c:v>KW32</c:v>
                </c:pt>
                <c:pt idx="32">
                  <c:v>KW33</c:v>
                </c:pt>
                <c:pt idx="33">
                  <c:v>KW34</c:v>
                </c:pt>
                <c:pt idx="34">
                  <c:v>KW35</c:v>
                </c:pt>
                <c:pt idx="35">
                  <c:v>KW36</c:v>
                </c:pt>
                <c:pt idx="36">
                  <c:v>KW37</c:v>
                </c:pt>
                <c:pt idx="37">
                  <c:v>KW38</c:v>
                </c:pt>
                <c:pt idx="38">
                  <c:v>KW39</c:v>
                </c:pt>
                <c:pt idx="39">
                  <c:v>KW40</c:v>
                </c:pt>
                <c:pt idx="40">
                  <c:v>KW41</c:v>
                </c:pt>
                <c:pt idx="41">
                  <c:v>KW42</c:v>
                </c:pt>
                <c:pt idx="42">
                  <c:v>KW43</c:v>
                </c:pt>
                <c:pt idx="43">
                  <c:v>KW44</c:v>
                </c:pt>
                <c:pt idx="44">
                  <c:v>KW45</c:v>
                </c:pt>
                <c:pt idx="45">
                  <c:v>KW46</c:v>
                </c:pt>
                <c:pt idx="46">
                  <c:v>KW47</c:v>
                </c:pt>
                <c:pt idx="47">
                  <c:v>KW48</c:v>
                </c:pt>
                <c:pt idx="48">
                  <c:v>KW49</c:v>
                </c:pt>
                <c:pt idx="49">
                  <c:v>KW50</c:v>
                </c:pt>
                <c:pt idx="50">
                  <c:v>KW51</c:v>
                </c:pt>
                <c:pt idx="51">
                  <c:v>KW52</c:v>
                </c:pt>
              </c:strCache>
            </c:strRef>
          </c:cat>
          <c:val>
            <c:numRef>
              <c:f>'RSS 2018'!$B$3:$B$54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F-4990-86F4-8FB59CA3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8713936"/>
        <c:axId val="-1158711184"/>
      </c:lineChart>
      <c:catAx>
        <c:axId val="-11587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711184"/>
        <c:crosses val="autoZero"/>
        <c:auto val="1"/>
        <c:lblAlgn val="ctr"/>
        <c:lblOffset val="100"/>
        <c:noMultiLvlLbl val="0"/>
      </c:catAx>
      <c:valAx>
        <c:axId val="-11587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713936"/>
        <c:crosses val="autoZero"/>
        <c:crossBetween val="between"/>
      </c:valAx>
      <c:valAx>
        <c:axId val="-115870819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705712"/>
        <c:crosses val="max"/>
        <c:crossBetween val="between"/>
      </c:valAx>
      <c:catAx>
        <c:axId val="-115870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5870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137583</xdr:rowOff>
    </xdr:from>
    <xdr:to>
      <xdr:col>8</xdr:col>
      <xdr:colOff>707517</xdr:colOff>
      <xdr:row>18</xdr:row>
      <xdr:rowOff>117136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C00-00000C000000}"/>
            </a:ext>
            <a:ext uri="{147F2762-F138-4A5C-976F-8EAC2B608ADB}">
              <a16:predDERef xmlns:a16="http://schemas.microsoft.com/office/drawing/2014/main" pre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80961</xdr:rowOff>
    </xdr:from>
    <xdr:to>
      <xdr:col>13</xdr:col>
      <xdr:colOff>504825</xdr:colOff>
      <xdr:row>32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5F799D-AA31-468F-B3BE-E657F8319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117474</xdr:colOff>
      <xdr:row>3</xdr:row>
      <xdr:rowOff>125410</xdr:rowOff>
    </xdr:from>
    <xdr:to>
      <xdr:col>17</xdr:col>
      <xdr:colOff>203199</xdr:colOff>
      <xdr:row>36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1C6F9-6031-420B-9F1C-20885CFEE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Dilllinger" refreshedDate="43129.526284490741" createdVersion="6" refreshedVersion="6" minRefreshableVersion="3" recordCount="372" xr:uid="{00000000-000A-0000-FFFF-FFFF04000000}">
  <cacheSource type="worksheet">
    <worksheetSource ref="D3:K375" sheet="2018"/>
  </cacheSource>
  <cacheFields count="8">
    <cacheField name="Art" numFmtId="0">
      <sharedItems containsNonDate="0" containsString="0" containsBlank="1"/>
    </cacheField>
    <cacheField name="Zeit" numFmtId="21">
      <sharedItems containsNonDate="0" containsString="0" containsBlank="1"/>
    </cacheField>
    <cacheField name="KM" numFmtId="169">
      <sharedItems containsNonDate="0" containsString="0" containsBlank="1"/>
    </cacheField>
    <cacheField name="Ø pace" numFmtId="45">
      <sharedItems containsNonDate="0" containsString="0" containsBlank="1"/>
    </cacheField>
    <cacheField name="Ø HFQ" numFmtId="1">
      <sharedItems containsNonDate="0" containsString="0" containsBlank="1"/>
    </cacheField>
    <cacheField name="RSS" numFmtId="1">
      <sharedItems containsNonDate="0" containsString="0" containsBlank="1"/>
    </cacheField>
    <cacheField name="Watt" numFmtId="1">
      <sharedItems containsNonDate="0" containsString="0" containsBlank="1"/>
    </cacheField>
    <cacheField name="Schuh" numFmtId="0">
      <sharedItems containsNonDate="0" containsBlank="1" count="4">
        <m/>
        <s v="New Balance" u="1"/>
        <s v="ASICS DynaFlite" u="1"/>
        <s v="ASICS GEL-Kayano 2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Dilllinger" refreshedDate="43129.526367592596" createdVersion="6" refreshedVersion="6" minRefreshableVersion="3" recordCount="366" xr:uid="{00000000-000A-0000-FFFF-FFFF03000000}">
  <cacheSource type="worksheet">
    <worksheetSource ref="D3:H369" sheet="2018"/>
  </cacheSource>
  <cacheFields count="5">
    <cacheField name="Art" numFmtId="0">
      <sharedItems containsNonDate="0" containsBlank="1" count="12">
        <m/>
        <s v="GA1" u="1"/>
        <s v="loDL" u="1"/>
        <s v="GA2" u="1"/>
        <s v="KT" u="1"/>
        <s v="WK" u="1"/>
        <s v="FSB" u="1"/>
        <s v="FS" u="1"/>
        <s v="INT" u="1"/>
        <s v="laDL" u="1"/>
        <s v="HMRT" u="1"/>
        <s v="SL" u="1"/>
      </sharedItems>
    </cacheField>
    <cacheField name="Zeit" numFmtId="21">
      <sharedItems containsNonDate="0" containsString="0" containsBlank="1"/>
    </cacheField>
    <cacheField name="KM" numFmtId="169">
      <sharedItems containsNonDate="0" containsString="0" containsBlank="1"/>
    </cacheField>
    <cacheField name="Ø pace" numFmtId="45">
      <sharedItems containsNonDate="0" containsString="0" containsBlank="1"/>
    </cacheField>
    <cacheField name="Ø HFQ" numFmtId="1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  <r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3000000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5" firstHeaderRow="1" firstDataRow="1" firstDataCol="1"/>
  <pivotFields count="8">
    <pivotField subtotalTop="0" showAll="0"/>
    <pivotField subtotalTop="0" showAll="0"/>
    <pivotField dataField="1" subtotalTop="0" showAll="0"/>
    <pivotField subtotalTop="0" showAll="0"/>
    <pivotField subtotalTop="0" showAll="0"/>
    <pivotField showAll="0" defaultSubtotal="0"/>
    <pivotField showAll="0" defaultSubtotal="0"/>
    <pivotField axis="axisRow" subtotalTop="0" showAll="0">
      <items count="5">
        <item m="1" x="2"/>
        <item m="1" x="3"/>
        <item m="1" x="1"/>
        <item h="1" x="0"/>
        <item t="default"/>
      </items>
    </pivotField>
  </pivotFields>
  <rowFields count="1">
    <field x="7"/>
  </rowFields>
  <rowItems count="1">
    <i t="grand">
      <x/>
    </i>
  </rowItems>
  <colItems count="1">
    <i/>
  </colItems>
  <dataFields count="1">
    <dataField name="Sum of KM" fld="2" baseField="0" baseItem="0"/>
  </dataFields>
  <formats count="5">
    <format dxfId="84">
      <pivotArea grandRow="1" outline="0" collapsedLevelsAreSubtotals="1" fieldPosition="0"/>
    </format>
    <format dxfId="83">
      <pivotArea collapsedLevelsAreSubtotals="1" fieldPosition="0">
        <references count="1">
          <reference field="7" count="1">
            <x v="0"/>
          </reference>
        </references>
      </pivotArea>
    </format>
    <format dxfId="82">
      <pivotArea collapsedLevelsAreSubtotals="1" fieldPosition="0">
        <references count="1">
          <reference field="7" count="1">
            <x v="2"/>
          </reference>
        </references>
      </pivotArea>
    </format>
    <format dxfId="81">
      <pivotArea collapsedLevelsAreSubtotals="1" fieldPosition="0">
        <references count="1">
          <reference field="7" count="1">
            <x v="1"/>
          </reference>
        </references>
      </pivotArea>
    </format>
    <format dxfId="80">
      <pivotArea collapsedLevelsAreSubtotals="1" fieldPosition="0">
        <references count="1">
          <reference field="7" count="1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4" firstHeaderRow="1" firstDataRow="1" firstDataCol="1"/>
  <pivotFields count="5">
    <pivotField axis="axisRow" subtotalTop="0" showAll="0" sortType="ascending">
      <items count="13">
        <item h="1" m="1" x="7"/>
        <item m="1" x="10"/>
        <item h="1" m="1" x="4"/>
        <item h="1" m="1" x="9"/>
        <item h="1" m="1" x="2"/>
        <item m="1" x="11"/>
        <item m="1" x="5"/>
        <item h="1" x="0"/>
        <item m="1" x="3"/>
        <item m="1" x="1"/>
        <item m="1" x="8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dataField="1" subtotalTop="0" showAll="0"/>
    <pivotField subtotalTop="0" showAll="0"/>
    <pivotField subtotalTop="0" showAll="0"/>
  </pivotFields>
  <rowFields count="1">
    <field x="0"/>
  </rowFields>
  <rowItems count="1">
    <i t="grand">
      <x/>
    </i>
  </rowItems>
  <colItems count="1">
    <i/>
  </colItems>
  <dataFields count="1">
    <dataField name="Sum of KM" fld="2" baseField="0" baseItem="0"/>
  </dataFields>
  <formats count="11">
    <format dxfId="79">
      <pivotArea collapsedLevelsAreSubtotals="1" fieldPosition="0">
        <references count="1">
          <reference field="0" count="1">
            <x v="8"/>
          </reference>
        </references>
      </pivotArea>
    </format>
    <format dxfId="78">
      <pivotArea grandRow="1" outline="0" collapsedLevelsAreSubtotals="1" fieldPosition="0"/>
    </format>
    <format dxfId="77">
      <pivotArea collapsedLevelsAreSubtotals="1" fieldPosition="0">
        <references count="1">
          <reference field="0" count="1">
            <x v="9"/>
          </reference>
        </references>
      </pivotArea>
    </format>
    <format dxfId="76">
      <pivotArea collapsedLevelsAreSubtotals="1" fieldPosition="0">
        <references count="1">
          <reference field="0" count="1">
            <x v="11"/>
          </reference>
        </references>
      </pivotArea>
    </format>
    <format dxfId="75">
      <pivotArea collapsedLevelsAreSubtotals="1" fieldPosition="0">
        <references count="1">
          <reference field="0" count="1">
            <x v="11"/>
          </reference>
        </references>
      </pivotArea>
    </format>
    <format dxfId="74">
      <pivotArea collapsedLevelsAreSubtotals="1" fieldPosition="0">
        <references count="1">
          <reference field="0" count="1">
            <x v="11"/>
          </reference>
        </references>
      </pivotArea>
    </format>
    <format dxfId="73">
      <pivotArea collapsedLevelsAreSubtotals="1" fieldPosition="0">
        <references count="1">
          <reference field="0" count="1">
            <x v="11"/>
          </reference>
        </references>
      </pivotArea>
    </format>
    <format dxfId="72">
      <pivotArea collapsedLevelsAreSubtotals="1" fieldPosition="0">
        <references count="1">
          <reference field="0" count="1">
            <x v="10"/>
          </reference>
        </references>
      </pivotArea>
    </format>
    <format dxfId="71">
      <pivotArea collapsedLevelsAreSubtotals="1" fieldPosition="0">
        <references count="1">
          <reference field="0" count="1">
            <x v="10"/>
          </reference>
        </references>
      </pivotArea>
    </format>
    <format dxfId="70">
      <pivotArea collapsedLevelsAreSubtotals="1" fieldPosition="0">
        <references count="1">
          <reference field="0" count="1">
            <x v="5"/>
          </reference>
        </references>
      </pivotArea>
    </format>
    <format dxfId="69">
      <pivotArea collapsedLevelsAreSubtotals="1" fieldPosition="0">
        <references count="1">
          <reference field="0" count="1"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R473"/>
  <sheetViews>
    <sheetView workbookViewId="0">
      <pane ySplit="3" topLeftCell="A4" activePane="bottomLeft" state="frozen"/>
      <selection pane="bottomLeft" activeCell="Q60" sqref="Q60"/>
    </sheetView>
  </sheetViews>
  <sheetFormatPr defaultColWidth="11.42578125" defaultRowHeight="12.75" x14ac:dyDescent="0.2"/>
  <cols>
    <col min="1" max="1" width="10.28515625" style="9" bestFit="1" customWidth="1"/>
    <col min="2" max="2" width="9.7109375" style="10" bestFit="1" customWidth="1"/>
    <col min="3" max="3" width="4.85546875" style="152" bestFit="1" customWidth="1"/>
    <col min="4" max="4" width="5.85546875" style="9" bestFit="1" customWidth="1"/>
    <col min="5" max="5" width="8.140625" style="11" bestFit="1" customWidth="1"/>
    <col min="6" max="6" width="4.42578125" style="12" bestFit="1" customWidth="1"/>
    <col min="7" max="7" width="7.42578125" style="13" bestFit="1" customWidth="1"/>
    <col min="8" max="8" width="7" style="14" bestFit="1" customWidth="1"/>
    <col min="9" max="9" width="5.42578125" style="14" bestFit="1" customWidth="1"/>
    <col min="10" max="10" width="5.140625" style="14" bestFit="1" customWidth="1"/>
    <col min="11" max="11" width="20.42578125" style="13" bestFit="1" customWidth="1"/>
    <col min="12" max="12" width="4.28515625" style="116" bestFit="1" customWidth="1"/>
    <col min="13" max="13" width="1.85546875" style="116" bestFit="1" customWidth="1"/>
    <col min="14" max="15" width="4.28515625" style="116" bestFit="1" customWidth="1"/>
    <col min="16" max="16" width="1.85546875" style="116" bestFit="1" customWidth="1"/>
    <col min="17" max="17" width="4.28515625" style="116" bestFit="1" customWidth="1"/>
    <col min="18" max="22" width="14.7109375" style="61" customWidth="1"/>
    <col min="23" max="23" width="14.140625" style="61" customWidth="1"/>
    <col min="24" max="16384" width="11.42578125" style="61"/>
  </cols>
  <sheetData>
    <row r="1" spans="1:17" ht="20.25" thickBot="1" x14ac:dyDescent="0.25">
      <c r="A1" s="332" t="s">
        <v>41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</row>
    <row r="2" spans="1:17" ht="13.5" thickBot="1" x14ac:dyDescent="0.25">
      <c r="L2" s="334" t="s">
        <v>101</v>
      </c>
      <c r="M2" s="335"/>
      <c r="N2" s="335"/>
      <c r="O2" s="335"/>
      <c r="P2" s="335"/>
      <c r="Q2" s="336"/>
    </row>
    <row r="3" spans="1:17" ht="13.5" thickBot="1" x14ac:dyDescent="0.25">
      <c r="A3" s="108" t="s">
        <v>0</v>
      </c>
      <c r="B3" s="140" t="s">
        <v>1</v>
      </c>
      <c r="C3" s="153" t="s">
        <v>111</v>
      </c>
      <c r="D3" s="144" t="s">
        <v>2</v>
      </c>
      <c r="E3" s="94" t="s">
        <v>3</v>
      </c>
      <c r="F3" s="95" t="s">
        <v>10</v>
      </c>
      <c r="G3" s="96" t="s">
        <v>39</v>
      </c>
      <c r="H3" s="136" t="s">
        <v>40</v>
      </c>
      <c r="I3" s="97" t="s">
        <v>104</v>
      </c>
      <c r="J3" s="97" t="s">
        <v>94</v>
      </c>
      <c r="K3" s="117" t="s">
        <v>11</v>
      </c>
      <c r="L3" s="334" t="s">
        <v>100</v>
      </c>
      <c r="M3" s="335"/>
      <c r="N3" s="336"/>
      <c r="O3" s="334" t="s">
        <v>94</v>
      </c>
      <c r="P3" s="335"/>
      <c r="Q3" s="336"/>
    </row>
    <row r="4" spans="1:17" s="102" customFormat="1" ht="13.5" thickBot="1" x14ac:dyDescent="0.25">
      <c r="A4" s="34"/>
      <c r="B4" s="139">
        <v>43100</v>
      </c>
      <c r="C4" s="147"/>
      <c r="D4" s="104"/>
      <c r="E4" s="105"/>
      <c r="F4" s="106"/>
      <c r="G4" s="30"/>
      <c r="H4" s="107"/>
      <c r="I4" s="107"/>
      <c r="J4" s="109"/>
      <c r="K4" s="158"/>
      <c r="L4" s="167" t="str">
        <f>IFERROR(VLOOKUP(D4,Daten!$B$2:$H$9,5,FALSE),"")</f>
        <v/>
      </c>
      <c r="M4" s="168" t="s">
        <v>12</v>
      </c>
      <c r="N4" s="169" t="str">
        <f>IFERROR(VLOOKUP(D4,Daten!$B$2:$H$9,7,FALSE),"")</f>
        <v/>
      </c>
      <c r="O4" s="167" t="str">
        <f>IFERROR(VLOOKUP(D4,Daten!$B$14:$H$21,5,FALSE),"")</f>
        <v/>
      </c>
      <c r="P4" s="168" t="s">
        <v>12</v>
      </c>
      <c r="Q4" s="169" t="str">
        <f>IFERROR(VLOOKUP(D4,Daten!$B$14:$H$21,7,FALSE),"")</f>
        <v/>
      </c>
    </row>
    <row r="5" spans="1:17" ht="13.5" thickBot="1" x14ac:dyDescent="0.25">
      <c r="A5" s="91">
        <v>1</v>
      </c>
      <c r="B5" s="141">
        <v>43101</v>
      </c>
      <c r="C5" s="154"/>
      <c r="D5" s="114"/>
      <c r="E5" s="16"/>
      <c r="F5" s="17"/>
      <c r="G5" s="62"/>
      <c r="H5" s="63"/>
      <c r="I5" s="63"/>
      <c r="J5" s="99"/>
      <c r="K5" s="118"/>
      <c r="L5" s="172" t="str">
        <f>IFERROR(VLOOKUP(D5,Daten!$B$2:$H$9,5,FALSE),"")</f>
        <v/>
      </c>
      <c r="M5" s="173" t="s">
        <v>12</v>
      </c>
      <c r="N5" s="174" t="str">
        <f>IFERROR(VLOOKUP(D5,Daten!$B$2:$H$9,7,FALSE),"")</f>
        <v/>
      </c>
      <c r="O5" s="172" t="str">
        <f>IFERROR(VLOOKUP(D5,Daten!$B$14:$H$21,5,FALSE),"")</f>
        <v/>
      </c>
      <c r="P5" s="173" t="s">
        <v>12</v>
      </c>
      <c r="Q5" s="174" t="str">
        <f>IFERROR(VLOOKUP(D5,Daten!$B$14:$H$21,7,FALSE),"")</f>
        <v/>
      </c>
    </row>
    <row r="6" spans="1:17" x14ac:dyDescent="0.2">
      <c r="A6" s="89" t="s">
        <v>5</v>
      </c>
      <c r="B6" s="142">
        <v>43102</v>
      </c>
      <c r="C6" s="155"/>
      <c r="D6" s="1"/>
      <c r="E6" s="21"/>
      <c r="F6" s="22"/>
      <c r="G6" s="23"/>
      <c r="H6" s="24"/>
      <c r="I6" s="24"/>
      <c r="J6" s="24"/>
      <c r="K6" s="119"/>
      <c r="L6" s="129" t="str">
        <f>IFERROR(VLOOKUP(D6,Daten!$B$2:$H$9,5,FALSE),"")</f>
        <v/>
      </c>
      <c r="M6" s="127" t="s">
        <v>12</v>
      </c>
      <c r="N6" s="130" t="str">
        <f>IFERROR(VLOOKUP(D6,Daten!$B$2:$H$9,7,FALSE),"")</f>
        <v/>
      </c>
      <c r="O6" s="129" t="str">
        <f>IFERROR(VLOOKUP(D6,Daten!$B$14:$H$21,5,FALSE),"")</f>
        <v/>
      </c>
      <c r="P6" s="127" t="s">
        <v>12</v>
      </c>
      <c r="Q6" s="130" t="str">
        <f>IFERROR(VLOOKUP(D6,Daten!$B$14:$H$21,7,FALSE),"")</f>
        <v/>
      </c>
    </row>
    <row r="7" spans="1:17" ht="13.5" thickBot="1" x14ac:dyDescent="0.25">
      <c r="A7" s="92">
        <f>SUM(F5:F11)</f>
        <v>0</v>
      </c>
      <c r="B7" s="142">
        <v>43103</v>
      </c>
      <c r="C7" s="155"/>
      <c r="D7" s="1"/>
      <c r="E7" s="21"/>
      <c r="F7" s="22"/>
      <c r="G7" s="23"/>
      <c r="H7" s="24"/>
      <c r="I7" s="24"/>
      <c r="J7" s="24"/>
      <c r="K7" s="119"/>
      <c r="L7" s="129" t="str">
        <f>IFERROR(VLOOKUP(D7,Daten!$B$2:$H$9,5,FALSE),"")</f>
        <v/>
      </c>
      <c r="M7" s="127" t="s">
        <v>12</v>
      </c>
      <c r="N7" s="130" t="str">
        <f>IFERROR(VLOOKUP(D7,Daten!$B$2:$H$9,7,FALSE),"")</f>
        <v/>
      </c>
      <c r="O7" s="129" t="str">
        <f>IFERROR(VLOOKUP(D7,Daten!$B$14:$H$21,5,FALSE),"")</f>
        <v/>
      </c>
      <c r="P7" s="127" t="s">
        <v>12</v>
      </c>
      <c r="Q7" s="130" t="str">
        <f>IFERROR(VLOOKUP(D7,Daten!$B$14:$H$21,7,FALSE),"")</f>
        <v/>
      </c>
    </row>
    <row r="8" spans="1:17" x14ac:dyDescent="0.2">
      <c r="A8" s="112" t="s">
        <v>106</v>
      </c>
      <c r="B8" s="142">
        <v>43104</v>
      </c>
      <c r="C8" s="155"/>
      <c r="D8" s="1"/>
      <c r="E8" s="21"/>
      <c r="F8" s="22"/>
      <c r="G8" s="23"/>
      <c r="H8" s="24"/>
      <c r="I8" s="24"/>
      <c r="J8" s="24"/>
      <c r="K8" s="119"/>
      <c r="L8" s="129" t="str">
        <f>IFERROR(VLOOKUP(D8,Daten!$B$2:$H$9,5,FALSE),"")</f>
        <v/>
      </c>
      <c r="M8" s="127" t="s">
        <v>12</v>
      </c>
      <c r="N8" s="130" t="str">
        <f>IFERROR(VLOOKUP(D8,Daten!$B$2:$H$9,7,FALSE),"")</f>
        <v/>
      </c>
      <c r="O8" s="129" t="str">
        <f>IFERROR(VLOOKUP(D8,Daten!$B$14:$H$21,5,FALSE),"")</f>
        <v/>
      </c>
      <c r="P8" s="127" t="s">
        <v>12</v>
      </c>
      <c r="Q8" s="130" t="str">
        <f>IFERROR(VLOOKUP(D8,Daten!$B$14:$H$21,7,FALSE),"")</f>
        <v/>
      </c>
    </row>
    <row r="9" spans="1:17" ht="13.5" thickBot="1" x14ac:dyDescent="0.25">
      <c r="A9" s="113">
        <f>SUM(I5:I11)</f>
        <v>0</v>
      </c>
      <c r="B9" s="142">
        <v>43105</v>
      </c>
      <c r="C9" s="155"/>
      <c r="D9" s="1"/>
      <c r="E9" s="21"/>
      <c r="F9" s="22"/>
      <c r="G9" s="23"/>
      <c r="H9" s="24"/>
      <c r="I9" s="24"/>
      <c r="J9" s="24"/>
      <c r="K9" s="119"/>
      <c r="L9" s="129" t="str">
        <f>IFERROR(VLOOKUP(D9,Daten!$B$2:$H$9,5,FALSE),"")</f>
        <v/>
      </c>
      <c r="M9" s="127" t="s">
        <v>12</v>
      </c>
      <c r="N9" s="130" t="str">
        <f>IFERROR(VLOOKUP(D9,Daten!$B$2:$H$9,7,FALSE),"")</f>
        <v/>
      </c>
      <c r="O9" s="129" t="str">
        <f>IFERROR(VLOOKUP(D9,Daten!$B$14:$H$21,5,FALSE),"")</f>
        <v/>
      </c>
      <c r="P9" s="127" t="s">
        <v>12</v>
      </c>
      <c r="Q9" s="130" t="str">
        <f>IFERROR(VLOOKUP(D9,Daten!$B$14:$H$21,7,FALSE),"")</f>
        <v/>
      </c>
    </row>
    <row r="10" spans="1:17" x14ac:dyDescent="0.2">
      <c r="A10" s="25"/>
      <c r="B10" s="142">
        <v>43106</v>
      </c>
      <c r="C10" s="148"/>
      <c r="D10" s="1"/>
      <c r="E10" s="21"/>
      <c r="F10" s="22"/>
      <c r="G10" s="23"/>
      <c r="H10" s="24"/>
      <c r="I10" s="24"/>
      <c r="J10" s="24"/>
      <c r="K10" s="119"/>
      <c r="L10" s="129" t="str">
        <f>IFERROR(VLOOKUP(D10,Daten!$B$2:$H$9,5,FALSE),"")</f>
        <v/>
      </c>
      <c r="M10" s="127" t="s">
        <v>12</v>
      </c>
      <c r="N10" s="130" t="str">
        <f>IFERROR(VLOOKUP(D10,Daten!$B$2:$H$9,7,FALSE),"")</f>
        <v/>
      </c>
      <c r="O10" s="129" t="str">
        <f>IFERROR(VLOOKUP(D10,Daten!$B$14:$H$21,5,FALSE),"")</f>
        <v/>
      </c>
      <c r="P10" s="127" t="s">
        <v>12</v>
      </c>
      <c r="Q10" s="130" t="str">
        <f>IFERROR(VLOOKUP(D10,Daten!$B$14:$H$21,7,FALSE),"")</f>
        <v/>
      </c>
    </row>
    <row r="11" spans="1:17" ht="13.5" thickBot="1" x14ac:dyDescent="0.25">
      <c r="A11" s="26"/>
      <c r="B11" s="143">
        <v>43107</v>
      </c>
      <c r="C11" s="156"/>
      <c r="D11" s="115"/>
      <c r="E11" s="3"/>
      <c r="F11" s="111"/>
      <c r="G11" s="30"/>
      <c r="H11" s="31"/>
      <c r="I11" s="31"/>
      <c r="J11" s="31"/>
      <c r="K11" s="120"/>
      <c r="L11" s="184" t="str">
        <f>IFERROR(VLOOKUP(D11,Daten!$B$2:$H$9,5,FALSE),"")</f>
        <v/>
      </c>
      <c r="M11" s="185" t="s">
        <v>12</v>
      </c>
      <c r="N11" s="186" t="str">
        <f>IFERROR(VLOOKUP(D11,Daten!$B$2:$H$9,7,FALSE),"")</f>
        <v/>
      </c>
      <c r="O11" s="184" t="str">
        <f>IFERROR(VLOOKUP(D11,Daten!$B$14:$H$21,5,FALSE),"")</f>
        <v/>
      </c>
      <c r="P11" s="185" t="s">
        <v>12</v>
      </c>
      <c r="Q11" s="186" t="str">
        <f>IFERROR(VLOOKUP(D11,Daten!$B$14:$H$21,7,FALSE),"")</f>
        <v/>
      </c>
    </row>
    <row r="12" spans="1:17" ht="13.5" thickBot="1" x14ac:dyDescent="0.25">
      <c r="A12" s="91">
        <f>A5+1</f>
        <v>2</v>
      </c>
      <c r="B12" s="141">
        <v>43108</v>
      </c>
      <c r="C12" s="159"/>
      <c r="D12" s="110"/>
      <c r="E12" s="37"/>
      <c r="F12" s="38"/>
      <c r="G12" s="23"/>
      <c r="H12" s="19"/>
      <c r="I12" s="19"/>
      <c r="J12" s="19"/>
      <c r="K12" s="18"/>
      <c r="L12" s="181" t="str">
        <f>IFERROR(VLOOKUP(D12,Daten!$B$2:$H$9,5,FALSE),"")</f>
        <v/>
      </c>
      <c r="M12" s="182" t="s">
        <v>12</v>
      </c>
      <c r="N12" s="183" t="str">
        <f>IFERROR(VLOOKUP(D12,Daten!$B$2:$H$9,7,FALSE),"")</f>
        <v/>
      </c>
      <c r="O12" s="181" t="str">
        <f>IFERROR(VLOOKUP(D12,Daten!$B$14:$H$21,5,FALSE),"")</f>
        <v/>
      </c>
      <c r="P12" s="182" t="s">
        <v>12</v>
      </c>
      <c r="Q12" s="183" t="str">
        <f>IFERROR(VLOOKUP(D12,Daten!$B$14:$H$21,7,FALSE),"")</f>
        <v/>
      </c>
    </row>
    <row r="13" spans="1:17" x14ac:dyDescent="0.2">
      <c r="A13" s="89" t="s">
        <v>5</v>
      </c>
      <c r="B13" s="142">
        <v>43109</v>
      </c>
      <c r="C13" s="155"/>
      <c r="D13" s="149"/>
      <c r="E13" s="150"/>
      <c r="F13" s="151"/>
      <c r="G13" s="64"/>
      <c r="H13" s="65"/>
      <c r="I13" s="65"/>
      <c r="J13" s="65"/>
      <c r="K13" s="122"/>
      <c r="L13" s="129" t="str">
        <f>IFERROR(VLOOKUP(D13,Daten!$B$2:$H$9,5,FALSE),"")</f>
        <v/>
      </c>
      <c r="M13" s="127" t="s">
        <v>12</v>
      </c>
      <c r="N13" s="130" t="str">
        <f>IFERROR(VLOOKUP(D13,Daten!$B$2:$H$9,7,FALSE),"")</f>
        <v/>
      </c>
      <c r="O13" s="129" t="str">
        <f>IFERROR(VLOOKUP(D13,Daten!$B$14:$H$21,5,FALSE),"")</f>
        <v/>
      </c>
      <c r="P13" s="127" t="s">
        <v>12</v>
      </c>
      <c r="Q13" s="130" t="str">
        <f>IFERROR(VLOOKUP(D13,Daten!$B$14:$H$21,7,FALSE),"")</f>
        <v/>
      </c>
    </row>
    <row r="14" spans="1:17" ht="13.5" thickBot="1" x14ac:dyDescent="0.25">
      <c r="A14" s="92">
        <f>SUM(F12:F18)</f>
        <v>0</v>
      </c>
      <c r="B14" s="142">
        <v>43110</v>
      </c>
      <c r="C14" s="155"/>
      <c r="D14" s="149"/>
      <c r="E14" s="150"/>
      <c r="F14" s="151"/>
      <c r="G14" s="64"/>
      <c r="H14" s="65"/>
      <c r="I14" s="65"/>
      <c r="J14" s="65"/>
      <c r="K14" s="122"/>
      <c r="L14" s="129" t="str">
        <f>IFERROR(VLOOKUP(D14,Daten!$B$2:$H$9,5,FALSE),"")</f>
        <v/>
      </c>
      <c r="M14" s="127" t="s">
        <v>12</v>
      </c>
      <c r="N14" s="130" t="str">
        <f>IFERROR(VLOOKUP(D14,Daten!$B$2:$H$9,7,FALSE),"")</f>
        <v/>
      </c>
      <c r="O14" s="129" t="str">
        <f>IFERROR(VLOOKUP(D14,Daten!$B$14:$H$21,5,FALSE),"")</f>
        <v/>
      </c>
      <c r="P14" s="127" t="s">
        <v>12</v>
      </c>
      <c r="Q14" s="130" t="str">
        <f>IFERROR(VLOOKUP(D14,Daten!$B$14:$H$21,7,FALSE),"")</f>
        <v/>
      </c>
    </row>
    <row r="15" spans="1:17" x14ac:dyDescent="0.2">
      <c r="A15" s="90" t="s">
        <v>106</v>
      </c>
      <c r="B15" s="142">
        <v>43111</v>
      </c>
      <c r="C15" s="155"/>
      <c r="D15" s="149"/>
      <c r="E15" s="150"/>
      <c r="F15" s="151"/>
      <c r="G15" s="64"/>
      <c r="H15" s="65"/>
      <c r="I15" s="65"/>
      <c r="J15" s="65"/>
      <c r="K15" s="122"/>
      <c r="L15" s="129" t="str">
        <f>IFERROR(VLOOKUP(D15,Daten!$B$2:$H$9,5,FALSE),"")</f>
        <v/>
      </c>
      <c r="M15" s="127" t="s">
        <v>12</v>
      </c>
      <c r="N15" s="130" t="str">
        <f>IFERROR(VLOOKUP(D15,Daten!$B$2:$H$9,7,FALSE),"")</f>
        <v/>
      </c>
      <c r="O15" s="129" t="str">
        <f>IFERROR(VLOOKUP(D15,Daten!$B$14:$H$21,5,FALSE),"")</f>
        <v/>
      </c>
      <c r="P15" s="127" t="s">
        <v>12</v>
      </c>
      <c r="Q15" s="130" t="str">
        <f>IFERROR(VLOOKUP(D15,Daten!$B$14:$H$21,7,FALSE),"")</f>
        <v/>
      </c>
    </row>
    <row r="16" spans="1:17" ht="13.5" thickBot="1" x14ac:dyDescent="0.25">
      <c r="A16" s="88">
        <f>SUM(I12:I18)</f>
        <v>0</v>
      </c>
      <c r="B16" s="142">
        <v>43112</v>
      </c>
      <c r="C16" s="155"/>
      <c r="D16" s="149"/>
      <c r="E16" s="150"/>
      <c r="F16" s="151"/>
      <c r="G16" s="64"/>
      <c r="H16" s="65"/>
      <c r="I16" s="65"/>
      <c r="J16" s="65"/>
      <c r="K16" s="122"/>
      <c r="L16" s="129" t="str">
        <f>IFERROR(VLOOKUP(D16,Daten!$B$2:$H$9,5,FALSE),"")</f>
        <v/>
      </c>
      <c r="M16" s="127" t="s">
        <v>12</v>
      </c>
      <c r="N16" s="130" t="str">
        <f>IFERROR(VLOOKUP(D16,Daten!$B$2:$H$9,7,FALSE),"")</f>
        <v/>
      </c>
      <c r="O16" s="129" t="str">
        <f>IFERROR(VLOOKUP(D16,Daten!$B$14:$H$21,5,FALSE),"")</f>
        <v/>
      </c>
      <c r="P16" s="127" t="s">
        <v>12</v>
      </c>
      <c r="Q16" s="130" t="str">
        <f>IFERROR(VLOOKUP(D16,Daten!$B$14:$H$21,7,FALSE),"")</f>
        <v/>
      </c>
    </row>
    <row r="17" spans="1:18" x14ac:dyDescent="0.2">
      <c r="B17" s="142">
        <v>43113</v>
      </c>
      <c r="C17" s="148"/>
      <c r="D17" s="149"/>
      <c r="E17" s="150"/>
      <c r="F17" s="151"/>
      <c r="G17" s="23"/>
      <c r="H17" s="65"/>
      <c r="I17" s="65"/>
      <c r="J17" s="65"/>
      <c r="K17" s="122"/>
      <c r="L17" s="129" t="str">
        <f>IFERROR(VLOOKUP(D17,Daten!$B$2:$H$9,5,FALSE),"")</f>
        <v/>
      </c>
      <c r="M17" s="127" t="s">
        <v>12</v>
      </c>
      <c r="N17" s="130" t="str">
        <f>IFERROR(VLOOKUP(D17,Daten!$B$2:$H$9,7,FALSE),"")</f>
        <v/>
      </c>
      <c r="O17" s="129" t="str">
        <f>IFERROR(VLOOKUP(D17,Daten!$B$14:$H$21,5,FALSE),"")</f>
        <v/>
      </c>
      <c r="P17" s="127" t="s">
        <v>12</v>
      </c>
      <c r="Q17" s="130" t="str">
        <f>IFERROR(VLOOKUP(D17,Daten!$B$14:$H$21,7,FALSE),"")</f>
        <v/>
      </c>
    </row>
    <row r="18" spans="1:18" ht="13.5" thickBot="1" x14ac:dyDescent="0.25">
      <c r="B18" s="143">
        <v>43114</v>
      </c>
      <c r="C18" s="193"/>
      <c r="D18" s="115"/>
      <c r="E18" s="28"/>
      <c r="F18" s="29"/>
      <c r="G18" s="30"/>
      <c r="H18" s="31"/>
      <c r="I18" s="31"/>
      <c r="J18" s="31"/>
      <c r="K18" s="120"/>
      <c r="L18" s="167" t="str">
        <f>IFERROR(VLOOKUP(D18,Daten!$B$2:$H$9,5,FALSE),"")</f>
        <v/>
      </c>
      <c r="M18" s="168" t="s">
        <v>12</v>
      </c>
      <c r="N18" s="169" t="str">
        <f>IFERROR(VLOOKUP(D18,Daten!$B$2:$H$9,7,FALSE),"")</f>
        <v/>
      </c>
      <c r="O18" s="167" t="str">
        <f>IFERROR(VLOOKUP(D18,Daten!$B$14:$H$21,5,FALSE),"")</f>
        <v/>
      </c>
      <c r="P18" s="168" t="s">
        <v>12</v>
      </c>
      <c r="Q18" s="169" t="str">
        <f>IFERROR(VLOOKUP(D18,Daten!$B$14:$H$21,7,FALSE),"")</f>
        <v/>
      </c>
    </row>
    <row r="19" spans="1:18" ht="13.5" thickBot="1" x14ac:dyDescent="0.25">
      <c r="A19" s="91">
        <f>A12+1</f>
        <v>3</v>
      </c>
      <c r="B19" s="141">
        <v>43115</v>
      </c>
      <c r="C19" s="159"/>
      <c r="D19" s="114"/>
      <c r="E19" s="16"/>
      <c r="F19" s="17"/>
      <c r="G19" s="18"/>
      <c r="H19" s="19"/>
      <c r="I19" s="19"/>
      <c r="J19" s="19"/>
      <c r="K19" s="118"/>
      <c r="L19" s="172" t="str">
        <f>IFERROR(VLOOKUP(D19,Daten!$B$2:$H$9,5,FALSE),"")</f>
        <v/>
      </c>
      <c r="M19" s="173" t="s">
        <v>12</v>
      </c>
      <c r="N19" s="174" t="str">
        <f>IFERROR(VLOOKUP(D19,Daten!$B$2:$H$9,7,FALSE),"")</f>
        <v/>
      </c>
      <c r="O19" s="172" t="str">
        <f>IFERROR(VLOOKUP(D19,Daten!$B$14:$H$21,5,FALSE),"")</f>
        <v/>
      </c>
      <c r="P19" s="173" t="s">
        <v>12</v>
      </c>
      <c r="Q19" s="174" t="str">
        <f>IFERROR(VLOOKUP(D19,Daten!$B$14:$H$21,7,FALSE),"")</f>
        <v/>
      </c>
    </row>
    <row r="20" spans="1:18" x14ac:dyDescent="0.2">
      <c r="A20" s="89" t="s">
        <v>5</v>
      </c>
      <c r="B20" s="142">
        <v>43116</v>
      </c>
      <c r="C20" s="148"/>
      <c r="D20" s="1"/>
      <c r="E20" s="21"/>
      <c r="F20" s="22"/>
      <c r="G20" s="23"/>
      <c r="H20" s="24"/>
      <c r="I20" s="24"/>
      <c r="J20" s="24"/>
      <c r="K20" s="119"/>
      <c r="L20" s="129" t="str">
        <f>IFERROR(VLOOKUP(D20,Daten!$B$2:$H$9,5,FALSE),"")</f>
        <v/>
      </c>
      <c r="M20" s="127" t="s">
        <v>12</v>
      </c>
      <c r="N20" s="130" t="str">
        <f>IFERROR(VLOOKUP(D20,Daten!$B$2:$H$9,7,FALSE),"")</f>
        <v/>
      </c>
      <c r="O20" s="129" t="str">
        <f>IFERROR(VLOOKUP(D20,Daten!$B$14:$H$21,5,FALSE),"")</f>
        <v/>
      </c>
      <c r="P20" s="127" t="s">
        <v>12</v>
      </c>
      <c r="Q20" s="130" t="str">
        <f>IFERROR(VLOOKUP(D20,Daten!$B$14:$H$21,7,FALSE),"")</f>
        <v/>
      </c>
    </row>
    <row r="21" spans="1:18" ht="13.5" thickBot="1" x14ac:dyDescent="0.25">
      <c r="A21" s="92">
        <f>SUM(F19:F25)</f>
        <v>0</v>
      </c>
      <c r="B21" s="142">
        <v>43117</v>
      </c>
      <c r="C21" s="155"/>
      <c r="D21" s="1"/>
      <c r="E21" s="21"/>
      <c r="F21" s="22"/>
      <c r="G21" s="23"/>
      <c r="H21" s="24"/>
      <c r="I21" s="24"/>
      <c r="J21" s="24"/>
      <c r="K21" s="119"/>
      <c r="L21" s="129" t="str">
        <f>IFERROR(VLOOKUP(D21,Daten!$B$2:$H$9,5,FALSE),"")</f>
        <v/>
      </c>
      <c r="M21" s="127" t="s">
        <v>12</v>
      </c>
      <c r="N21" s="130" t="str">
        <f>IFERROR(VLOOKUP(D21,Daten!$B$2:$H$9,7,FALSE),"")</f>
        <v/>
      </c>
      <c r="O21" s="129" t="str">
        <f>IFERROR(VLOOKUP(D21,Daten!$B$14:$H$21,5,FALSE),"")</f>
        <v/>
      </c>
      <c r="P21" s="127" t="s">
        <v>12</v>
      </c>
      <c r="Q21" s="130" t="str">
        <f>IFERROR(VLOOKUP(D21,Daten!$B$14:$H$21,7,FALSE),"")</f>
        <v/>
      </c>
    </row>
    <row r="22" spans="1:18" x14ac:dyDescent="0.2">
      <c r="A22" s="90" t="s">
        <v>106</v>
      </c>
      <c r="B22" s="142">
        <v>43118</v>
      </c>
      <c r="C22" s="148"/>
      <c r="D22" s="1"/>
      <c r="E22" s="21"/>
      <c r="F22" s="22"/>
      <c r="G22" s="23"/>
      <c r="H22" s="24"/>
      <c r="I22" s="24"/>
      <c r="J22" s="24"/>
      <c r="K22" s="119"/>
      <c r="L22" s="129" t="str">
        <f>IFERROR(VLOOKUP(D22,Daten!$B$2:$H$9,5,FALSE),"")</f>
        <v/>
      </c>
      <c r="M22" s="127" t="s">
        <v>12</v>
      </c>
      <c r="N22" s="130" t="str">
        <f>IFERROR(VLOOKUP(D22,Daten!$B$2:$H$9,7,FALSE),"")</f>
        <v/>
      </c>
      <c r="O22" s="129" t="str">
        <f>IFERROR(VLOOKUP(D22,Daten!$B$14:$H$21,5,FALSE),"")</f>
        <v/>
      </c>
      <c r="P22" s="127" t="s">
        <v>12</v>
      </c>
      <c r="Q22" s="130" t="str">
        <f>IFERROR(VLOOKUP(D22,Daten!$B$14:$H$21,7,FALSE),"")</f>
        <v/>
      </c>
      <c r="R22" s="191"/>
    </row>
    <row r="23" spans="1:18" ht="13.5" thickBot="1" x14ac:dyDescent="0.25">
      <c r="A23" s="88">
        <f>SUM(I19:I25)</f>
        <v>0</v>
      </c>
      <c r="B23" s="142">
        <v>43119</v>
      </c>
      <c r="C23" s="148"/>
      <c r="D23" s="1"/>
      <c r="E23" s="21"/>
      <c r="F23" s="22"/>
      <c r="G23" s="23"/>
      <c r="H23" s="24"/>
      <c r="I23" s="24"/>
      <c r="J23" s="24"/>
      <c r="K23" s="119"/>
      <c r="L23" s="129" t="str">
        <f>IFERROR(VLOOKUP(D23,Daten!$B$2:$H$9,5,FALSE),"")</f>
        <v/>
      </c>
      <c r="M23" s="127" t="s">
        <v>12</v>
      </c>
      <c r="N23" s="130" t="str">
        <f>IFERROR(VLOOKUP(D23,Daten!$B$2:$H$9,7,FALSE),"")</f>
        <v/>
      </c>
      <c r="O23" s="129" t="str">
        <f>IFERROR(VLOOKUP(D23,Daten!$B$14:$H$21,5,FALSE),"")</f>
        <v/>
      </c>
      <c r="P23" s="127" t="s">
        <v>12</v>
      </c>
      <c r="Q23" s="130" t="str">
        <f>IFERROR(VLOOKUP(D23,Daten!$B$14:$H$21,7,FALSE),"")</f>
        <v/>
      </c>
    </row>
    <row r="24" spans="1:18" x14ac:dyDescent="0.2">
      <c r="B24" s="142">
        <v>43120</v>
      </c>
      <c r="C24" s="155"/>
      <c r="D24" s="1"/>
      <c r="E24" s="21"/>
      <c r="F24" s="22"/>
      <c r="G24" s="23"/>
      <c r="H24" s="24"/>
      <c r="I24" s="24"/>
      <c r="J24" s="24"/>
      <c r="K24" s="119"/>
      <c r="L24" s="129" t="str">
        <f>IFERROR(VLOOKUP(D24,Daten!$B$2:$H$9,5,FALSE),"")</f>
        <v/>
      </c>
      <c r="M24" s="127" t="s">
        <v>12</v>
      </c>
      <c r="N24" s="130" t="str">
        <f>IFERROR(VLOOKUP(D24,Daten!$B$2:$H$9,7,FALSE),"")</f>
        <v/>
      </c>
      <c r="O24" s="129" t="str">
        <f>IFERROR(VLOOKUP(D24,Daten!$B$14:$H$21,5,FALSE),"")</f>
        <v/>
      </c>
      <c r="P24" s="127" t="s">
        <v>12</v>
      </c>
      <c r="Q24" s="130" t="str">
        <f>IFERROR(VLOOKUP(D24,Daten!$B$14:$H$21,7,FALSE),"")</f>
        <v/>
      </c>
    </row>
    <row r="25" spans="1:18" ht="13.5" thickBot="1" x14ac:dyDescent="0.25">
      <c r="B25" s="206">
        <v>43121</v>
      </c>
      <c r="C25" s="207"/>
      <c r="D25" s="208"/>
      <c r="E25" s="2"/>
      <c r="F25" s="209"/>
      <c r="G25" s="103"/>
      <c r="H25" s="107"/>
      <c r="I25" s="107"/>
      <c r="J25" s="107"/>
      <c r="K25" s="210"/>
      <c r="L25" s="211"/>
      <c r="M25" s="212" t="s">
        <v>12</v>
      </c>
      <c r="N25" s="213" t="str">
        <f>IFERROR(VLOOKUP(D25,Daten!$B$2:$H$9,7,FALSE),"")</f>
        <v/>
      </c>
      <c r="O25" s="211"/>
      <c r="P25" s="212" t="s">
        <v>12</v>
      </c>
      <c r="Q25" s="213"/>
    </row>
    <row r="26" spans="1:18" ht="13.5" thickBot="1" x14ac:dyDescent="0.25">
      <c r="A26" s="91">
        <f>A19+1</f>
        <v>4</v>
      </c>
      <c r="B26" s="141">
        <v>43122</v>
      </c>
      <c r="C26" s="159"/>
      <c r="D26" s="58"/>
      <c r="E26" s="16"/>
      <c r="F26" s="17"/>
      <c r="G26" s="18"/>
      <c r="H26" s="19"/>
      <c r="I26" s="19"/>
      <c r="J26" s="19"/>
      <c r="K26" s="118"/>
      <c r="L26" s="181" t="str">
        <f>IFERROR(VLOOKUP(D26,Daten!$B$2:$H$9,5,FALSE),"")</f>
        <v/>
      </c>
      <c r="M26" s="182" t="s">
        <v>12</v>
      </c>
      <c r="N26" s="183" t="str">
        <f>IFERROR(VLOOKUP(D26,Daten!$B$2:$H$9,7,FALSE),"")</f>
        <v/>
      </c>
      <c r="O26" s="181" t="str">
        <f>IFERROR(VLOOKUP(D26,Daten!$B$14:$H$21,5,FALSE),"")</f>
        <v/>
      </c>
      <c r="P26" s="182" t="s">
        <v>12</v>
      </c>
      <c r="Q26" s="183" t="str">
        <f>IFERROR(VLOOKUP(D26,Daten!$B$14:$H$21,7,FALSE),"")</f>
        <v/>
      </c>
    </row>
    <row r="27" spans="1:18" x14ac:dyDescent="0.2">
      <c r="A27" s="89" t="s">
        <v>5</v>
      </c>
      <c r="B27" s="142">
        <v>43123</v>
      </c>
      <c r="C27" s="148"/>
      <c r="D27" s="4"/>
      <c r="E27" s="21"/>
      <c r="F27" s="22"/>
      <c r="G27" s="23"/>
      <c r="H27" s="24"/>
      <c r="I27" s="24"/>
      <c r="J27" s="24"/>
      <c r="K27" s="119"/>
      <c r="L27" s="129" t="str">
        <f>IFERROR(VLOOKUP(D27,Daten!$B$2:$H$9,5,FALSE),"")</f>
        <v/>
      </c>
      <c r="M27" s="127" t="s">
        <v>12</v>
      </c>
      <c r="N27" s="130" t="str">
        <f>IFERROR(VLOOKUP(D27,Daten!$B$2:$H$9,7,FALSE),"")</f>
        <v/>
      </c>
      <c r="O27" s="129" t="str">
        <f>IFERROR(VLOOKUP(D27,Daten!$B$14:$H$21,5,FALSE),"")</f>
        <v/>
      </c>
      <c r="P27" s="127" t="s">
        <v>12</v>
      </c>
      <c r="Q27" s="130" t="str">
        <f>IFERROR(VLOOKUP(D27,Daten!$B$14:$H$21,7,FALSE),"")</f>
        <v/>
      </c>
    </row>
    <row r="28" spans="1:18" ht="13.5" thickBot="1" x14ac:dyDescent="0.25">
      <c r="A28" s="92">
        <f>SUM(F26:F32)</f>
        <v>0</v>
      </c>
      <c r="B28" s="142">
        <v>43124</v>
      </c>
      <c r="C28" s="148"/>
      <c r="D28" s="4"/>
      <c r="E28" s="21"/>
      <c r="F28" s="22"/>
      <c r="G28" s="23"/>
      <c r="H28" s="24"/>
      <c r="I28" s="24"/>
      <c r="J28" s="24"/>
      <c r="K28" s="119"/>
      <c r="L28" s="129" t="str">
        <f>IFERROR(VLOOKUP(D28,Daten!$B$2:$H$9,5,FALSE),"")</f>
        <v/>
      </c>
      <c r="M28" s="127" t="s">
        <v>12</v>
      </c>
      <c r="N28" s="130" t="str">
        <f>IFERROR(VLOOKUP(D28,Daten!$B$2:$H$9,7,FALSE),"")</f>
        <v/>
      </c>
      <c r="O28" s="129" t="str">
        <f>IFERROR(VLOOKUP(D28,Daten!$B$14:$H$21,5,FALSE),"")</f>
        <v/>
      </c>
      <c r="P28" s="127" t="s">
        <v>12</v>
      </c>
      <c r="Q28" s="130" t="str">
        <f>IFERROR(VLOOKUP(D28,Daten!$B$14:$H$21,7,FALSE),"")</f>
        <v/>
      </c>
      <c r="R28" s="192"/>
    </row>
    <row r="29" spans="1:18" x14ac:dyDescent="0.2">
      <c r="A29" s="90" t="s">
        <v>106</v>
      </c>
      <c r="B29" s="142">
        <v>43125</v>
      </c>
      <c r="C29" s="148"/>
      <c r="D29" s="4"/>
      <c r="E29" s="21"/>
      <c r="F29" s="22"/>
      <c r="G29" s="23"/>
      <c r="H29" s="24"/>
      <c r="I29" s="24"/>
      <c r="J29" s="24"/>
      <c r="K29" s="119"/>
      <c r="L29" s="129" t="str">
        <f>IFERROR(VLOOKUP(D29,Daten!$B$2:$H$9,5,FALSE),"")</f>
        <v/>
      </c>
      <c r="M29" s="127" t="s">
        <v>12</v>
      </c>
      <c r="N29" s="130" t="str">
        <f>IFERROR(VLOOKUP(D29,Daten!$B$2:$H$9,7,FALSE),"")</f>
        <v/>
      </c>
      <c r="O29" s="129" t="str">
        <f>IFERROR(VLOOKUP(D29,Daten!$B$14:$H$21,5,FALSE),"")</f>
        <v/>
      </c>
      <c r="P29" s="127" t="s">
        <v>12</v>
      </c>
      <c r="Q29" s="130" t="str">
        <f>IFERROR(VLOOKUP(D29,Daten!$B$14:$H$21,7,FALSE),"")</f>
        <v/>
      </c>
      <c r="R29" s="205"/>
    </row>
    <row r="30" spans="1:18" ht="13.5" thickBot="1" x14ac:dyDescent="0.25">
      <c r="A30" s="88">
        <f>SUM(I26:I32)</f>
        <v>0</v>
      </c>
      <c r="B30" s="142">
        <v>43126</v>
      </c>
      <c r="C30" s="155"/>
      <c r="D30" s="4"/>
      <c r="E30" s="21"/>
      <c r="F30" s="22"/>
      <c r="G30" s="23"/>
      <c r="H30" s="24"/>
      <c r="I30" s="24"/>
      <c r="J30" s="24"/>
      <c r="K30" s="119"/>
      <c r="L30" s="129" t="str">
        <f>IFERROR(VLOOKUP(D30,Daten!$B$2:$H$9,5,FALSE),"")</f>
        <v/>
      </c>
      <c r="M30" s="127" t="s">
        <v>12</v>
      </c>
      <c r="N30" s="130" t="str">
        <f>IFERROR(VLOOKUP(D30,Daten!$B$2:$H$9,7,FALSE),"")</f>
        <v/>
      </c>
      <c r="O30" s="129" t="str">
        <f>IFERROR(VLOOKUP(D30,Daten!$B$14:$H$21,5,FALSE),"")</f>
        <v/>
      </c>
      <c r="P30" s="127" t="s">
        <v>12</v>
      </c>
      <c r="Q30" s="130" t="str">
        <f>IFERROR(VLOOKUP(D30,Daten!$B$14:$H$21,7,FALSE),"")</f>
        <v/>
      </c>
    </row>
    <row r="31" spans="1:18" x14ac:dyDescent="0.2">
      <c r="B31" s="142">
        <v>43127</v>
      </c>
      <c r="C31" s="148"/>
      <c r="D31" s="4"/>
      <c r="E31" s="21"/>
      <c r="F31" s="22"/>
      <c r="G31" s="23"/>
      <c r="H31" s="24"/>
      <c r="I31" s="24"/>
      <c r="J31" s="24"/>
      <c r="K31" s="119"/>
      <c r="L31" s="129" t="str">
        <f>IFERROR(VLOOKUP(D31,Daten!$B$2:$H$9,5,FALSE),"")</f>
        <v/>
      </c>
      <c r="M31" s="127" t="s">
        <v>12</v>
      </c>
      <c r="N31" s="130" t="str">
        <f>IFERROR(VLOOKUP(D31,Daten!$B$2:$H$9,7,FALSE),"")</f>
        <v/>
      </c>
      <c r="O31" s="129" t="str">
        <f>IFERROR(VLOOKUP(D31,Daten!$B$14:$H$21,5,FALSE),"")</f>
        <v/>
      </c>
      <c r="P31" s="127" t="s">
        <v>12</v>
      </c>
      <c r="Q31" s="130" t="str">
        <f>IFERROR(VLOOKUP(D31,Daten!$B$14:$H$21,7,FALSE),"")</f>
        <v/>
      </c>
      <c r="R31" s="309"/>
    </row>
    <row r="32" spans="1:18" ht="13.5" thickBot="1" x14ac:dyDescent="0.25">
      <c r="B32" s="143">
        <v>43128</v>
      </c>
      <c r="C32" s="193"/>
      <c r="D32" s="5"/>
      <c r="E32" s="28"/>
      <c r="F32" s="29"/>
      <c r="G32" s="30"/>
      <c r="H32" s="31"/>
      <c r="I32" s="31"/>
      <c r="J32" s="31"/>
      <c r="K32" s="120"/>
      <c r="L32" s="167" t="str">
        <f>IFERROR(VLOOKUP(D32,Daten!$B$2:$H$9,5,FALSE),"")</f>
        <v/>
      </c>
      <c r="M32" s="168" t="s">
        <v>12</v>
      </c>
      <c r="N32" s="169" t="str">
        <f>IFERROR(VLOOKUP(D32,Daten!$B$2:$H$9,7,FALSE),"")</f>
        <v/>
      </c>
      <c r="O32" s="167" t="str">
        <f>IFERROR(VLOOKUP(D32,Daten!$B$14:$H$21,5,FALSE),"")</f>
        <v/>
      </c>
      <c r="P32" s="168" t="s">
        <v>12</v>
      </c>
      <c r="Q32" s="169" t="str">
        <f>IFERROR(VLOOKUP(D32,Daten!$B$14:$H$21,7,FALSE),"")</f>
        <v/>
      </c>
    </row>
    <row r="33" spans="1:18" ht="13.5" thickBot="1" x14ac:dyDescent="0.25">
      <c r="A33" s="91">
        <f>A26+1</f>
        <v>5</v>
      </c>
      <c r="B33" s="141">
        <v>43129</v>
      </c>
      <c r="C33" s="154"/>
      <c r="D33" s="58"/>
      <c r="E33" s="16"/>
      <c r="F33" s="17"/>
      <c r="G33" s="18"/>
      <c r="H33" s="19"/>
      <c r="I33" s="19"/>
      <c r="J33" s="19"/>
      <c r="K33" s="118"/>
      <c r="L33" s="172" t="str">
        <f>IFERROR(VLOOKUP(D33,Daten!$B$2:$H$9,5,FALSE),"")</f>
        <v/>
      </c>
      <c r="M33" s="173" t="s">
        <v>12</v>
      </c>
      <c r="N33" s="174" t="str">
        <f>IFERROR(VLOOKUP(D33,Daten!$B$2:$H$9,7,FALSE),"")</f>
        <v/>
      </c>
      <c r="O33" s="172" t="str">
        <f>IFERROR(VLOOKUP(D33,Daten!$B$14:$H$21,5,FALSE),"")</f>
        <v/>
      </c>
      <c r="P33" s="173" t="s">
        <v>12</v>
      </c>
      <c r="Q33" s="174" t="str">
        <f>IFERROR(VLOOKUP(D33,Daten!$B$14:$H$21,7,FALSE),"")</f>
        <v/>
      </c>
    </row>
    <row r="34" spans="1:18" x14ac:dyDescent="0.2">
      <c r="A34" s="89" t="s">
        <v>5</v>
      </c>
      <c r="B34" s="142">
        <v>43130</v>
      </c>
      <c r="C34" s="148"/>
      <c r="D34" s="4"/>
      <c r="E34" s="21"/>
      <c r="F34" s="22"/>
      <c r="G34" s="23"/>
      <c r="H34" s="24"/>
      <c r="I34" s="24"/>
      <c r="J34" s="24"/>
      <c r="K34" s="119"/>
      <c r="L34" s="129" t="str">
        <f>IFERROR(VLOOKUP(D34,Daten!$B$2:$H$9,5,FALSE),"")</f>
        <v/>
      </c>
      <c r="M34" s="127" t="s">
        <v>12</v>
      </c>
      <c r="N34" s="130" t="str">
        <f>IFERROR(VLOOKUP(D34,Daten!$B$2:$H$9,7,FALSE),"")</f>
        <v/>
      </c>
      <c r="O34" s="129" t="str">
        <f>IFERROR(VLOOKUP(D34,Daten!$B$14:$H$21,5,FALSE),"")</f>
        <v/>
      </c>
      <c r="P34" s="127" t="s">
        <v>12</v>
      </c>
      <c r="Q34" s="130" t="str">
        <f>IFERROR(VLOOKUP(D34,Daten!$B$14:$H$21,7,FALSE),"")</f>
        <v/>
      </c>
      <c r="R34" s="310"/>
    </row>
    <row r="35" spans="1:18" ht="13.5" thickBot="1" x14ac:dyDescent="0.25">
      <c r="A35" s="92">
        <f>SUM(F33:F39)</f>
        <v>0</v>
      </c>
      <c r="B35" s="142">
        <v>43131</v>
      </c>
      <c r="C35" s="148"/>
      <c r="D35" s="4"/>
      <c r="E35" s="21"/>
      <c r="F35" s="22"/>
      <c r="G35" s="23"/>
      <c r="H35" s="24"/>
      <c r="I35" s="24"/>
      <c r="J35" s="24"/>
      <c r="K35" s="119"/>
      <c r="L35" s="129" t="str">
        <f>IFERROR(VLOOKUP(D35,Daten!$B$2:$H$9,5,FALSE),"")</f>
        <v/>
      </c>
      <c r="M35" s="127" t="s">
        <v>12</v>
      </c>
      <c r="N35" s="130" t="str">
        <f>IFERROR(VLOOKUP(D35,Daten!$B$2:$H$9,7,FALSE),"")</f>
        <v/>
      </c>
      <c r="O35" s="129" t="str">
        <f>IFERROR(VLOOKUP(D35,Daten!$B$14:$H$21,5,FALSE),"")</f>
        <v/>
      </c>
      <c r="P35" s="127" t="s">
        <v>12</v>
      </c>
      <c r="Q35" s="130" t="str">
        <f>IFERROR(VLOOKUP(D35,Daten!$B$14:$H$21,7,FALSE),"")</f>
        <v/>
      </c>
      <c r="R35" s="204"/>
    </row>
    <row r="36" spans="1:18" x14ac:dyDescent="0.2">
      <c r="A36" s="90" t="s">
        <v>106</v>
      </c>
      <c r="B36" s="142">
        <v>43132</v>
      </c>
      <c r="C36" s="155"/>
      <c r="D36" s="4"/>
      <c r="E36" s="21"/>
      <c r="F36" s="22"/>
      <c r="G36" s="23"/>
      <c r="H36" s="24"/>
      <c r="I36" s="24"/>
      <c r="J36" s="24"/>
      <c r="K36" s="119"/>
      <c r="L36" s="129" t="str">
        <f>IFERROR(VLOOKUP(D36,Daten!$B$2:$H$9,5,FALSE),"")</f>
        <v/>
      </c>
      <c r="M36" s="127" t="s">
        <v>12</v>
      </c>
      <c r="N36" s="130" t="str">
        <f>IFERROR(VLOOKUP(D36,Daten!$B$2:$H$9,7,FALSE),"")</f>
        <v/>
      </c>
      <c r="O36" s="129" t="str">
        <f>IFERROR(VLOOKUP(D36,Daten!$B$14:$H$21,5,FALSE),"")</f>
        <v/>
      </c>
      <c r="P36" s="127" t="s">
        <v>12</v>
      </c>
      <c r="Q36" s="130" t="str">
        <f>IFERROR(VLOOKUP(D36,Daten!$B$14:$H$21,7,FALSE),"")</f>
        <v/>
      </c>
    </row>
    <row r="37" spans="1:18" ht="13.5" thickBot="1" x14ac:dyDescent="0.25">
      <c r="A37" s="88">
        <f>SUM(I33:I39)</f>
        <v>0</v>
      </c>
      <c r="B37" s="142">
        <v>43133</v>
      </c>
      <c r="C37" s="148"/>
      <c r="D37" s="4"/>
      <c r="E37" s="21"/>
      <c r="F37" s="22"/>
      <c r="G37" s="23"/>
      <c r="H37" s="24"/>
      <c r="I37" s="24"/>
      <c r="J37" s="24"/>
      <c r="K37" s="119"/>
      <c r="L37" s="129" t="str">
        <f>IFERROR(VLOOKUP(D37,Daten!$B$2:$H$9,5,FALSE),"")</f>
        <v/>
      </c>
      <c r="M37" s="127" t="s">
        <v>12</v>
      </c>
      <c r="N37" s="130" t="str">
        <f>IFERROR(VLOOKUP(D37,Daten!$B$2:$H$9,7,FALSE),"")</f>
        <v/>
      </c>
      <c r="O37" s="129" t="str">
        <f>IFERROR(VLOOKUP(D37,Daten!$B$14:$H$21,5,FALSE),"")</f>
        <v/>
      </c>
      <c r="P37" s="127" t="s">
        <v>12</v>
      </c>
      <c r="Q37" s="130" t="str">
        <f>IFERROR(VLOOKUP(D37,Daten!$B$14:$H$21,7,FALSE),"")</f>
        <v/>
      </c>
      <c r="R37" s="204"/>
    </row>
    <row r="38" spans="1:18" x14ac:dyDescent="0.2">
      <c r="B38" s="142">
        <v>43134</v>
      </c>
      <c r="C38" s="148"/>
      <c r="D38" s="4"/>
      <c r="E38" s="21"/>
      <c r="F38" s="22"/>
      <c r="G38" s="23"/>
      <c r="H38" s="24"/>
      <c r="I38" s="24"/>
      <c r="J38" s="24"/>
      <c r="K38" s="119"/>
      <c r="L38" s="129" t="str">
        <f>IFERROR(VLOOKUP(D38,Daten!$B$2:$H$9,5,FALSE),"")</f>
        <v/>
      </c>
      <c r="M38" s="127" t="s">
        <v>12</v>
      </c>
      <c r="N38" s="130" t="str">
        <f>IFERROR(VLOOKUP(D38,Daten!$B$2:$H$9,7,FALSE),"")</f>
        <v/>
      </c>
      <c r="O38" s="129" t="str">
        <f>IFERROR(VLOOKUP(D38,Daten!$B$14:$H$21,5,FALSE),"")</f>
        <v/>
      </c>
      <c r="P38" s="127" t="s">
        <v>12</v>
      </c>
      <c r="Q38" s="130" t="str">
        <f>IFERROR(VLOOKUP(D38,Daten!$B$14:$H$21,7,FALSE),"")</f>
        <v/>
      </c>
      <c r="R38" s="204"/>
    </row>
    <row r="39" spans="1:18" ht="13.5" thickBot="1" x14ac:dyDescent="0.25">
      <c r="B39" s="143">
        <v>43135</v>
      </c>
      <c r="C39" s="156"/>
      <c r="D39" s="5"/>
      <c r="E39" s="28"/>
      <c r="F39" s="29"/>
      <c r="G39" s="30"/>
      <c r="H39" s="31"/>
      <c r="I39" s="31"/>
      <c r="J39" s="31"/>
      <c r="K39" s="120"/>
      <c r="L39" s="184" t="str">
        <f>IFERROR(VLOOKUP(D39,Daten!$B$2:$H$9,5,FALSE),"")</f>
        <v/>
      </c>
      <c r="M39" s="185" t="s">
        <v>12</v>
      </c>
      <c r="N39" s="186" t="str">
        <f>IFERROR(VLOOKUP(D39,Daten!$B$2:$H$9,7,FALSE),"")</f>
        <v/>
      </c>
      <c r="O39" s="184" t="str">
        <f>IFERROR(VLOOKUP(D39,Daten!$B$14:$H$21,5,FALSE),"")</f>
        <v/>
      </c>
      <c r="P39" s="185" t="s">
        <v>12</v>
      </c>
      <c r="Q39" s="186" t="str">
        <f>IFERROR(VLOOKUP(D39,Daten!$B$14:$H$21,7,FALSE),"")</f>
        <v/>
      </c>
    </row>
    <row r="40" spans="1:18" ht="13.5" thickBot="1" x14ac:dyDescent="0.25">
      <c r="A40" s="91">
        <f>A33+1</f>
        <v>6</v>
      </c>
      <c r="B40" s="141">
        <v>43136</v>
      </c>
      <c r="C40" s="159"/>
      <c r="D40" s="58"/>
      <c r="E40" s="16"/>
      <c r="F40" s="17"/>
      <c r="G40" s="18"/>
      <c r="H40" s="19"/>
      <c r="I40" s="19"/>
      <c r="J40" s="19"/>
      <c r="K40" s="118"/>
      <c r="L40" s="181" t="str">
        <f>IFERROR(VLOOKUP(D40,Daten!$B$2:$H$9,5,FALSE),"")</f>
        <v/>
      </c>
      <c r="M40" s="182" t="s">
        <v>12</v>
      </c>
      <c r="N40" s="183" t="str">
        <f>IFERROR(VLOOKUP(D40,Daten!$B$2:$H$9,7,FALSE),"")</f>
        <v/>
      </c>
      <c r="O40" s="181" t="str">
        <f>IFERROR(VLOOKUP(D40,Daten!$B$14:$H$21,5,FALSE),"")</f>
        <v/>
      </c>
      <c r="P40" s="182" t="s">
        <v>12</v>
      </c>
      <c r="Q40" s="183" t="str">
        <f>IFERROR(VLOOKUP(D40,Daten!$B$14:$H$21,7,FALSE),"")</f>
        <v/>
      </c>
      <c r="R40" s="192"/>
    </row>
    <row r="41" spans="1:18" x14ac:dyDescent="0.2">
      <c r="A41" s="89" t="s">
        <v>5</v>
      </c>
      <c r="B41" s="142">
        <v>43137</v>
      </c>
      <c r="C41" s="155"/>
      <c r="D41" s="4"/>
      <c r="E41" s="21"/>
      <c r="F41" s="22"/>
      <c r="G41" s="23"/>
      <c r="H41" s="24"/>
      <c r="I41" s="24"/>
      <c r="J41" s="24"/>
      <c r="K41" s="119"/>
      <c r="L41" s="129" t="str">
        <f>IFERROR(VLOOKUP(D41,Daten!$B$2:$H$9,5,FALSE),"")</f>
        <v/>
      </c>
      <c r="M41" s="127" t="s">
        <v>12</v>
      </c>
      <c r="N41" s="130" t="str">
        <f>IFERROR(VLOOKUP(D41,Daten!$B$2:$H$9,7,FALSE),"")</f>
        <v/>
      </c>
      <c r="O41" s="129" t="str">
        <f>IFERROR(VLOOKUP(D41,Daten!$B$14:$H$21,5,FALSE),"")</f>
        <v/>
      </c>
      <c r="P41" s="127" t="s">
        <v>12</v>
      </c>
      <c r="Q41" s="130" t="str">
        <f>IFERROR(VLOOKUP(D41,Daten!$B$14:$H$21,7,FALSE),"")</f>
        <v/>
      </c>
    </row>
    <row r="42" spans="1:18" ht="13.5" thickBot="1" x14ac:dyDescent="0.25">
      <c r="A42" s="92">
        <f>SUM(F40:F46)</f>
        <v>0</v>
      </c>
      <c r="B42" s="142">
        <v>43138</v>
      </c>
      <c r="C42" s="155"/>
      <c r="D42" s="4"/>
      <c r="E42" s="21"/>
      <c r="F42" s="22"/>
      <c r="G42" s="23"/>
      <c r="H42" s="24"/>
      <c r="I42" s="24"/>
      <c r="J42" s="24"/>
      <c r="K42" s="119"/>
      <c r="L42" s="129" t="str">
        <f>IFERROR(VLOOKUP(D42,Daten!$B$2:$H$9,5,FALSE),"")</f>
        <v/>
      </c>
      <c r="M42" s="127" t="s">
        <v>12</v>
      </c>
      <c r="N42" s="130" t="str">
        <f>IFERROR(VLOOKUP(D42,Daten!$B$2:$H$9,7,FALSE),"")</f>
        <v/>
      </c>
      <c r="O42" s="129" t="str">
        <f>IFERROR(VLOOKUP(D42,Daten!$B$14:$H$21,5,FALSE),"")</f>
        <v/>
      </c>
      <c r="P42" s="127" t="s">
        <v>12</v>
      </c>
      <c r="Q42" s="130" t="str">
        <f>IFERROR(VLOOKUP(D42,Daten!$B$14:$H$21,7,FALSE),"")</f>
        <v/>
      </c>
    </row>
    <row r="43" spans="1:18" x14ac:dyDescent="0.2">
      <c r="A43" s="90" t="s">
        <v>106</v>
      </c>
      <c r="B43" s="142">
        <v>43139</v>
      </c>
      <c r="C43" s="155"/>
      <c r="D43" s="4"/>
      <c r="E43" s="21"/>
      <c r="F43" s="22"/>
      <c r="G43" s="23"/>
      <c r="H43" s="24"/>
      <c r="I43" s="24"/>
      <c r="J43" s="24"/>
      <c r="K43" s="119"/>
      <c r="L43" s="129" t="str">
        <f>IFERROR(VLOOKUP(D43,Daten!$B$2:$H$9,5,FALSE),"")</f>
        <v/>
      </c>
      <c r="M43" s="127" t="s">
        <v>12</v>
      </c>
      <c r="N43" s="130" t="str">
        <f>IFERROR(VLOOKUP(D43,Daten!$B$2:$H$9,7,FALSE),"")</f>
        <v/>
      </c>
      <c r="O43" s="129" t="str">
        <f>IFERROR(VLOOKUP(D43,Daten!$B$14:$H$21,5,FALSE),"")</f>
        <v/>
      </c>
      <c r="P43" s="127" t="s">
        <v>12</v>
      </c>
      <c r="Q43" s="130" t="str">
        <f>IFERROR(VLOOKUP(D43,Daten!$B$14:$H$21,7,FALSE),"")</f>
        <v/>
      </c>
    </row>
    <row r="44" spans="1:18" ht="13.5" thickBot="1" x14ac:dyDescent="0.25">
      <c r="A44" s="88">
        <f>SUM(I40:I46)</f>
        <v>0</v>
      </c>
      <c r="B44" s="142">
        <v>43140</v>
      </c>
      <c r="C44" s="155"/>
      <c r="D44" s="4"/>
      <c r="E44" s="21"/>
      <c r="F44" s="22"/>
      <c r="G44" s="23"/>
      <c r="H44" s="24"/>
      <c r="I44" s="24"/>
      <c r="J44" s="24"/>
      <c r="K44" s="119"/>
      <c r="L44" s="129" t="str">
        <f>IFERROR(VLOOKUP(D44,Daten!$B$2:$H$9,5,FALSE),"")</f>
        <v/>
      </c>
      <c r="M44" s="127" t="s">
        <v>12</v>
      </c>
      <c r="N44" s="130" t="str">
        <f>IFERROR(VLOOKUP(D44,Daten!$B$2:$H$9,7,FALSE),"")</f>
        <v/>
      </c>
      <c r="O44" s="129" t="str">
        <f>IFERROR(VLOOKUP(D44,Daten!$B$14:$H$21,5,FALSE),"")</f>
        <v/>
      </c>
      <c r="P44" s="127" t="s">
        <v>12</v>
      </c>
      <c r="Q44" s="130" t="str">
        <f>IFERROR(VLOOKUP(D44,Daten!$B$14:$H$21,7,FALSE),"")</f>
        <v/>
      </c>
    </row>
    <row r="45" spans="1:18" x14ac:dyDescent="0.2">
      <c r="B45" s="142">
        <v>43141</v>
      </c>
      <c r="C45" s="155"/>
      <c r="D45" s="4"/>
      <c r="E45" s="21"/>
      <c r="F45" s="22"/>
      <c r="G45" s="23"/>
      <c r="H45" s="24"/>
      <c r="I45" s="24"/>
      <c r="J45" s="24"/>
      <c r="K45" s="119"/>
      <c r="L45" s="129" t="str">
        <f>IFERROR(VLOOKUP(D45,Daten!$B$2:$H$9,5,FALSE),"")</f>
        <v/>
      </c>
      <c r="M45" s="127" t="s">
        <v>12</v>
      </c>
      <c r="N45" s="130" t="str">
        <f>IFERROR(VLOOKUP(D45,Daten!$B$2:$H$9,7,FALSE),"")</f>
        <v/>
      </c>
      <c r="O45" s="129" t="str">
        <f>IFERROR(VLOOKUP(D45,Daten!$B$14:$H$21,5,FALSE),"")</f>
        <v/>
      </c>
      <c r="P45" s="127" t="s">
        <v>12</v>
      </c>
      <c r="Q45" s="130" t="str">
        <f>IFERROR(VLOOKUP(D45,Daten!$B$14:$H$21,7,FALSE),"")</f>
        <v/>
      </c>
    </row>
    <row r="46" spans="1:18" ht="13.5" thickBot="1" x14ac:dyDescent="0.25">
      <c r="B46" s="143">
        <v>43142</v>
      </c>
      <c r="C46" s="157"/>
      <c r="D46" s="27"/>
      <c r="E46" s="28"/>
      <c r="F46" s="29"/>
      <c r="G46" s="30"/>
      <c r="H46" s="31"/>
      <c r="I46" s="31"/>
      <c r="J46" s="31"/>
      <c r="K46" s="120"/>
      <c r="L46" s="167" t="str">
        <f>IFERROR(VLOOKUP(D46,Daten!$B$2:$H$9,5,FALSE),"")</f>
        <v/>
      </c>
      <c r="M46" s="168" t="s">
        <v>12</v>
      </c>
      <c r="N46" s="169" t="str">
        <f>IFERROR(VLOOKUP(D46,Daten!$B$2:$H$9,7,FALSE),"")</f>
        <v/>
      </c>
      <c r="O46" s="167" t="str">
        <f>IFERROR(VLOOKUP(D46,Daten!$B$14:$H$21,5,FALSE),"")</f>
        <v/>
      </c>
      <c r="P46" s="168" t="s">
        <v>12</v>
      </c>
      <c r="Q46" s="169" t="str">
        <f>IFERROR(VLOOKUP(D46,Daten!$B$14:$H$21,7,FALSE),"")</f>
        <v/>
      </c>
    </row>
    <row r="47" spans="1:18" ht="13.5" thickBot="1" x14ac:dyDescent="0.25">
      <c r="A47" s="91">
        <f>A40+1</f>
        <v>7</v>
      </c>
      <c r="B47" s="141">
        <v>43143</v>
      </c>
      <c r="C47" s="159"/>
      <c r="D47" s="58"/>
      <c r="E47" s="16"/>
      <c r="F47" s="17"/>
      <c r="G47" s="18"/>
      <c r="H47" s="19"/>
      <c r="I47" s="19"/>
      <c r="J47" s="19"/>
      <c r="K47" s="118"/>
      <c r="L47" s="172" t="str">
        <f>IFERROR(VLOOKUP(D47,Daten!$B$2:$H$9,5,FALSE),"")</f>
        <v/>
      </c>
      <c r="M47" s="173" t="s">
        <v>12</v>
      </c>
      <c r="N47" s="174" t="str">
        <f>IFERROR(VLOOKUP(D47,Daten!$B$2:$H$9,7,FALSE),"")</f>
        <v/>
      </c>
      <c r="O47" s="172" t="str">
        <f>IFERROR(VLOOKUP(D47,Daten!$B$14:$H$21,5,FALSE),"")</f>
        <v/>
      </c>
      <c r="P47" s="173" t="s">
        <v>12</v>
      </c>
      <c r="Q47" s="174" t="str">
        <f>IFERROR(VLOOKUP(D47,Daten!$B$14:$H$21,7,FALSE),"")</f>
        <v/>
      </c>
    </row>
    <row r="48" spans="1:18" x14ac:dyDescent="0.2">
      <c r="A48" s="89" t="s">
        <v>5</v>
      </c>
      <c r="B48" s="142">
        <v>43144</v>
      </c>
      <c r="C48" s="155"/>
      <c r="D48" s="4"/>
      <c r="E48" s="21"/>
      <c r="F48" s="22"/>
      <c r="G48" s="23"/>
      <c r="H48" s="24"/>
      <c r="I48" s="24"/>
      <c r="J48" s="24"/>
      <c r="K48" s="119"/>
      <c r="L48" s="129" t="str">
        <f>IFERROR(VLOOKUP(D48,Daten!$B$2:$H$9,5,FALSE),"")</f>
        <v/>
      </c>
      <c r="M48" s="127" t="s">
        <v>12</v>
      </c>
      <c r="N48" s="130" t="str">
        <f>IFERROR(VLOOKUP(D48,Daten!$B$2:$H$9,7,FALSE),"")</f>
        <v/>
      </c>
      <c r="O48" s="129" t="str">
        <f>IFERROR(VLOOKUP(D48,Daten!$B$14:$H$21,5,FALSE),"")</f>
        <v/>
      </c>
      <c r="P48" s="127" t="s">
        <v>12</v>
      </c>
      <c r="Q48" s="130" t="str">
        <f>IFERROR(VLOOKUP(D48,Daten!$B$14:$H$21,7,FALSE),"")</f>
        <v/>
      </c>
    </row>
    <row r="49" spans="1:18" ht="13.5" thickBot="1" x14ac:dyDescent="0.25">
      <c r="A49" s="92">
        <f>SUM(F47:F53)</f>
        <v>0</v>
      </c>
      <c r="B49" s="142">
        <v>43145</v>
      </c>
      <c r="C49" s="155"/>
      <c r="D49" s="4"/>
      <c r="E49" s="21"/>
      <c r="F49" s="22"/>
      <c r="G49" s="23"/>
      <c r="H49" s="24"/>
      <c r="I49" s="24"/>
      <c r="J49" s="24"/>
      <c r="K49" s="119"/>
      <c r="L49" s="129" t="str">
        <f>IFERROR(VLOOKUP(D49,Daten!$B$2:$H$9,5,FALSE),"")</f>
        <v/>
      </c>
      <c r="M49" s="127" t="s">
        <v>12</v>
      </c>
      <c r="N49" s="130" t="str">
        <f>IFERROR(VLOOKUP(D49,Daten!$B$2:$H$9,7,FALSE),"")</f>
        <v/>
      </c>
      <c r="O49" s="129" t="str">
        <f>IFERROR(VLOOKUP(D49,Daten!$B$14:$H$21,5,FALSE),"")</f>
        <v/>
      </c>
      <c r="P49" s="127" t="s">
        <v>12</v>
      </c>
      <c r="Q49" s="130" t="str">
        <f>IFERROR(VLOOKUP(D49,Daten!$B$14:$H$21,7,FALSE),"")</f>
        <v/>
      </c>
      <c r="R49" s="195"/>
    </row>
    <row r="50" spans="1:18" x14ac:dyDescent="0.2">
      <c r="A50" s="90" t="s">
        <v>106</v>
      </c>
      <c r="B50" s="142">
        <v>43146</v>
      </c>
      <c r="C50" s="155"/>
      <c r="D50" s="4"/>
      <c r="E50" s="21"/>
      <c r="F50" s="22"/>
      <c r="G50" s="23"/>
      <c r="H50" s="24"/>
      <c r="I50" s="24"/>
      <c r="J50" s="24"/>
      <c r="K50" s="119"/>
      <c r="L50" s="129" t="str">
        <f>IFERROR(VLOOKUP(D50,Daten!$B$2:$H$9,5,FALSE),"")</f>
        <v/>
      </c>
      <c r="M50" s="127" t="s">
        <v>12</v>
      </c>
      <c r="N50" s="130" t="str">
        <f>IFERROR(VLOOKUP(D50,Daten!$B$2:$H$9,7,FALSE),"")</f>
        <v/>
      </c>
      <c r="O50" s="129" t="str">
        <f>IFERROR(VLOOKUP(D50,Daten!$B$14:$H$21,5,FALSE),"")</f>
        <v/>
      </c>
      <c r="P50" s="127" t="s">
        <v>12</v>
      </c>
      <c r="Q50" s="130" t="str">
        <f>IFERROR(VLOOKUP(D50,Daten!$B$14:$H$21,7,FALSE),"")</f>
        <v/>
      </c>
    </row>
    <row r="51" spans="1:18" ht="13.5" thickBot="1" x14ac:dyDescent="0.25">
      <c r="A51" s="88">
        <f>SUM(I47:I53)</f>
        <v>0</v>
      </c>
      <c r="B51" s="142">
        <v>43147</v>
      </c>
      <c r="C51" s="155"/>
      <c r="D51" s="4"/>
      <c r="E51" s="21"/>
      <c r="F51" s="22"/>
      <c r="G51" s="23"/>
      <c r="H51" s="24"/>
      <c r="I51" s="24"/>
      <c r="J51" s="24"/>
      <c r="K51" s="119"/>
      <c r="L51" s="129" t="str">
        <f>IFERROR(VLOOKUP(D51,Daten!$B$2:$H$9,5,FALSE),"")</f>
        <v/>
      </c>
      <c r="M51" s="127" t="s">
        <v>12</v>
      </c>
      <c r="N51" s="130" t="str">
        <f>IFERROR(VLOOKUP(D51,Daten!$B$2:$H$9,7,FALSE),"")</f>
        <v/>
      </c>
      <c r="O51" s="129" t="str">
        <f>IFERROR(VLOOKUP(D51,Daten!$B$14:$H$21,5,FALSE),"")</f>
        <v/>
      </c>
      <c r="P51" s="127" t="s">
        <v>12</v>
      </c>
      <c r="Q51" s="130" t="str">
        <f>IFERROR(VLOOKUP(D51,Daten!$B$14:$H$21,7,FALSE),"")</f>
        <v/>
      </c>
    </row>
    <row r="52" spans="1:18" x14ac:dyDescent="0.2">
      <c r="B52" s="142">
        <v>43148</v>
      </c>
      <c r="C52" s="155"/>
      <c r="D52" s="4"/>
      <c r="E52" s="21"/>
      <c r="F52" s="22"/>
      <c r="G52" s="23"/>
      <c r="H52" s="24"/>
      <c r="I52" s="24"/>
      <c r="J52" s="24"/>
      <c r="K52" s="119"/>
      <c r="L52" s="129" t="str">
        <f>IFERROR(VLOOKUP(D52,Daten!$B$2:$H$9,5,FALSE),"")</f>
        <v/>
      </c>
      <c r="M52" s="127" t="s">
        <v>12</v>
      </c>
      <c r="N52" s="130" t="str">
        <f>IFERROR(VLOOKUP(D52,Daten!$B$2:$H$9,7,FALSE),"")</f>
        <v/>
      </c>
      <c r="O52" s="129" t="str">
        <f>IFERROR(VLOOKUP(D52,Daten!$B$14:$H$21,5,FALSE),"")</f>
        <v/>
      </c>
      <c r="P52" s="127" t="s">
        <v>12</v>
      </c>
      <c r="Q52" s="130" t="str">
        <f>IFERROR(VLOOKUP(D52,Daten!$B$14:$H$21,7,FALSE),"")</f>
        <v/>
      </c>
    </row>
    <row r="53" spans="1:18" ht="13.5" thickBot="1" x14ac:dyDescent="0.25">
      <c r="B53" s="143">
        <v>43149</v>
      </c>
      <c r="C53" s="157"/>
      <c r="D53" s="5"/>
      <c r="E53" s="28"/>
      <c r="F53" s="29"/>
      <c r="G53" s="30"/>
      <c r="H53" s="31"/>
      <c r="I53" s="31"/>
      <c r="J53" s="31"/>
      <c r="K53" s="120"/>
      <c r="L53" s="184" t="str">
        <f>IFERROR(VLOOKUP(D53,Daten!$B$2:$H$9,5,FALSE),"")</f>
        <v/>
      </c>
      <c r="M53" s="185" t="s">
        <v>12</v>
      </c>
      <c r="N53" s="186" t="str">
        <f>IFERROR(VLOOKUP(D53,Daten!$B$2:$H$9,7,FALSE),"")</f>
        <v/>
      </c>
      <c r="O53" s="184" t="str">
        <f>IFERROR(VLOOKUP(D53,Daten!$B$14:$H$21,5,FALSE),"")</f>
        <v/>
      </c>
      <c r="P53" s="185" t="s">
        <v>12</v>
      </c>
      <c r="Q53" s="186" t="str">
        <f>IFERROR(VLOOKUP(D53,Daten!$B$14:$H$21,7,FALSE),"")</f>
        <v/>
      </c>
    </row>
    <row r="54" spans="1:18" ht="13.5" thickBot="1" x14ac:dyDescent="0.25">
      <c r="A54" s="91">
        <f>A47+1</f>
        <v>8</v>
      </c>
      <c r="B54" s="141">
        <v>43150</v>
      </c>
      <c r="C54" s="159"/>
      <c r="D54" s="58"/>
      <c r="E54" s="16"/>
      <c r="F54" s="17"/>
      <c r="G54" s="18"/>
      <c r="H54" s="19"/>
      <c r="I54" s="19"/>
      <c r="J54" s="19"/>
      <c r="K54" s="118"/>
      <c r="L54" s="181" t="str">
        <f>IFERROR(VLOOKUP(D54,Daten!$B$2:$H$9,5,FALSE),"")</f>
        <v/>
      </c>
      <c r="M54" s="182" t="s">
        <v>12</v>
      </c>
      <c r="N54" s="183" t="str">
        <f>IFERROR(VLOOKUP(D54,Daten!$B$2:$H$9,7,FALSE),"")</f>
        <v/>
      </c>
      <c r="O54" s="181" t="str">
        <f>IFERROR(VLOOKUP(D54,Daten!$B$14:$H$21,5,FALSE),"")</f>
        <v/>
      </c>
      <c r="P54" s="182" t="s">
        <v>12</v>
      </c>
      <c r="Q54" s="183" t="str">
        <f>IFERROR(VLOOKUP(D54,Daten!$B$14:$H$21,7,FALSE),"")</f>
        <v/>
      </c>
    </row>
    <row r="55" spans="1:18" x14ac:dyDescent="0.2">
      <c r="A55" s="89" t="s">
        <v>5</v>
      </c>
      <c r="B55" s="142">
        <v>43151</v>
      </c>
      <c r="C55" s="155"/>
      <c r="D55" s="4"/>
      <c r="E55" s="21"/>
      <c r="F55" s="22"/>
      <c r="G55" s="23"/>
      <c r="H55" s="24"/>
      <c r="I55" s="24"/>
      <c r="J55" s="24"/>
      <c r="K55" s="119"/>
      <c r="L55" s="129" t="str">
        <f>IFERROR(VLOOKUP(D55,Daten!$B$2:$H$9,5,FALSE),"")</f>
        <v/>
      </c>
      <c r="M55" s="127" t="s">
        <v>12</v>
      </c>
      <c r="N55" s="130" t="str">
        <f>IFERROR(VLOOKUP(D55,Daten!$B$2:$H$9,7,FALSE),"")</f>
        <v/>
      </c>
      <c r="O55" s="129" t="str">
        <f>IFERROR(VLOOKUP(D55,Daten!$B$14:$H$21,5,FALSE),"")</f>
        <v/>
      </c>
      <c r="P55" s="127" t="s">
        <v>12</v>
      </c>
      <c r="Q55" s="130" t="str">
        <f>IFERROR(VLOOKUP(D55,Daten!$B$14:$H$21,7,FALSE),"")</f>
        <v/>
      </c>
      <c r="R55" s="203"/>
    </row>
    <row r="56" spans="1:18" ht="13.5" thickBot="1" x14ac:dyDescent="0.25">
      <c r="A56" s="92">
        <f>SUM(F54:F60)</f>
        <v>0</v>
      </c>
      <c r="B56" s="142">
        <v>43152</v>
      </c>
      <c r="C56" s="155"/>
      <c r="D56" s="4"/>
      <c r="E56" s="21"/>
      <c r="F56" s="22"/>
      <c r="G56" s="23"/>
      <c r="H56" s="24"/>
      <c r="I56" s="24"/>
      <c r="J56" s="24"/>
      <c r="K56" s="119"/>
      <c r="L56" s="129" t="str">
        <f>IFERROR(VLOOKUP(D56,Daten!$B$2:$H$9,5,FALSE),"")</f>
        <v/>
      </c>
      <c r="M56" s="127" t="s">
        <v>12</v>
      </c>
      <c r="N56" s="130" t="str">
        <f>IFERROR(VLOOKUP(D56,Daten!$B$2:$H$9,7,FALSE),"")</f>
        <v/>
      </c>
      <c r="O56" s="129" t="str">
        <f>IFERROR(VLOOKUP(D56,Daten!$B$14:$H$21,5,FALSE),"")</f>
        <v/>
      </c>
      <c r="P56" s="127" t="s">
        <v>12</v>
      </c>
      <c r="Q56" s="130" t="str">
        <f>IFERROR(VLOOKUP(D56,Daten!$B$14:$H$21,7,FALSE),"")</f>
        <v/>
      </c>
    </row>
    <row r="57" spans="1:18" x14ac:dyDescent="0.2">
      <c r="A57" s="90" t="s">
        <v>106</v>
      </c>
      <c r="B57" s="142">
        <v>43153</v>
      </c>
      <c r="C57" s="155"/>
      <c r="D57" s="4"/>
      <c r="E57" s="21"/>
      <c r="F57" s="22"/>
      <c r="G57" s="23"/>
      <c r="H57" s="24"/>
      <c r="I57" s="24"/>
      <c r="J57" s="24"/>
      <c r="K57" s="119"/>
      <c r="L57" s="129" t="str">
        <f>IFERROR(VLOOKUP(D57,Daten!$B$2:$H$9,5,FALSE),"")</f>
        <v/>
      </c>
      <c r="M57" s="127" t="s">
        <v>12</v>
      </c>
      <c r="N57" s="130" t="str">
        <f>IFERROR(VLOOKUP(D57,Daten!$B$2:$H$9,7,FALSE),"")</f>
        <v/>
      </c>
      <c r="O57" s="129" t="str">
        <f>IFERROR(VLOOKUP(D57,Daten!$B$14:$H$21,5,FALSE),"")</f>
        <v/>
      </c>
      <c r="P57" s="127" t="s">
        <v>12</v>
      </c>
      <c r="Q57" s="130" t="str">
        <f>IFERROR(VLOOKUP(D57,Daten!$B$14:$H$21,7,FALSE),"")</f>
        <v/>
      </c>
    </row>
    <row r="58" spans="1:18" ht="13.5" thickBot="1" x14ac:dyDescent="0.25">
      <c r="A58" s="88">
        <f>SUM(I54:I60)</f>
        <v>0</v>
      </c>
      <c r="B58" s="142">
        <v>43154</v>
      </c>
      <c r="C58" s="155"/>
      <c r="D58" s="4"/>
      <c r="E58" s="21"/>
      <c r="F58" s="22"/>
      <c r="G58" s="23"/>
      <c r="H58" s="24"/>
      <c r="I58" s="24"/>
      <c r="J58" s="24"/>
      <c r="K58" s="119"/>
      <c r="L58" s="129" t="str">
        <f>IFERROR(VLOOKUP(D58,Daten!$B$2:$H$9,5,FALSE),"")</f>
        <v/>
      </c>
      <c r="M58" s="127" t="s">
        <v>12</v>
      </c>
      <c r="N58" s="130" t="str">
        <f>IFERROR(VLOOKUP(D58,Daten!$B$2:$H$9,7,FALSE),"")</f>
        <v/>
      </c>
      <c r="O58" s="129" t="str">
        <f>IFERROR(VLOOKUP(D58,Daten!$B$14:$H$21,5,FALSE),"")</f>
        <v/>
      </c>
      <c r="P58" s="127" t="s">
        <v>12</v>
      </c>
      <c r="Q58" s="130" t="str">
        <f>IFERROR(VLOOKUP(D58,Daten!$B$14:$H$21,7,FALSE),"")</f>
        <v/>
      </c>
    </row>
    <row r="59" spans="1:18" x14ac:dyDescent="0.2">
      <c r="B59" s="142">
        <v>43155</v>
      </c>
      <c r="C59" s="155"/>
      <c r="D59" s="20"/>
      <c r="E59" s="21"/>
      <c r="F59" s="22"/>
      <c r="G59" s="23"/>
      <c r="H59" s="24"/>
      <c r="I59" s="24"/>
      <c r="J59" s="24"/>
      <c r="K59" s="119"/>
      <c r="L59" s="129" t="str">
        <f>IFERROR(VLOOKUP(D59,Daten!$B$2:$H$9,5,FALSE),"")</f>
        <v/>
      </c>
      <c r="M59" s="127" t="s">
        <v>12</v>
      </c>
      <c r="N59" s="130" t="str">
        <f>IFERROR(VLOOKUP(D59,Daten!$B$2:$H$9,7,FALSE),"")</f>
        <v/>
      </c>
      <c r="O59" s="129" t="str">
        <f>IFERROR(VLOOKUP(D59,Daten!$B$14:$H$21,5,FALSE),"")</f>
        <v/>
      </c>
      <c r="P59" s="127" t="s">
        <v>12</v>
      </c>
      <c r="Q59" s="130" t="str">
        <f>IFERROR(VLOOKUP(D59,Daten!$B$14:$H$21,7,FALSE),"")</f>
        <v/>
      </c>
    </row>
    <row r="60" spans="1:18" ht="13.5" thickBot="1" x14ac:dyDescent="0.25">
      <c r="B60" s="206">
        <v>43156</v>
      </c>
      <c r="C60" s="207"/>
      <c r="D60" s="215"/>
      <c r="E60" s="2"/>
      <c r="F60" s="209"/>
      <c r="G60" s="216"/>
      <c r="H60" s="217"/>
      <c r="I60" s="217"/>
      <c r="J60" s="217"/>
      <c r="K60" s="210"/>
      <c r="L60" s="218" t="str">
        <f>IFERROR(VLOOKUP(D60,Daten!$B$2:$H$9,5,FALSE),"")</f>
        <v/>
      </c>
      <c r="M60" s="219" t="s">
        <v>12</v>
      </c>
      <c r="N60" s="220" t="str">
        <f>IFERROR(VLOOKUP(D60,Daten!$B$2:$H$9,7,FALSE),"")</f>
        <v/>
      </c>
      <c r="O60" s="218"/>
      <c r="P60" s="219" t="s">
        <v>12</v>
      </c>
      <c r="Q60" s="220"/>
    </row>
    <row r="61" spans="1:18" ht="13.5" thickBot="1" x14ac:dyDescent="0.25">
      <c r="A61" s="91">
        <f>A54+1</f>
        <v>9</v>
      </c>
      <c r="B61" s="141">
        <v>43157</v>
      </c>
      <c r="C61" s="154"/>
      <c r="D61" s="58"/>
      <c r="E61" s="16"/>
      <c r="F61" s="17"/>
      <c r="G61" s="18"/>
      <c r="H61" s="19"/>
      <c r="I61" s="19"/>
      <c r="J61" s="19"/>
      <c r="K61" s="118"/>
      <c r="L61" s="172" t="str">
        <f>IFERROR(VLOOKUP(D61,Daten!$B$2:$H$9,5,FALSE),"")</f>
        <v/>
      </c>
      <c r="M61" s="173" t="s">
        <v>12</v>
      </c>
      <c r="N61" s="174" t="str">
        <f>IFERROR(VLOOKUP(D61,Daten!$B$2:$H$9,7,FALSE),"")</f>
        <v/>
      </c>
      <c r="O61" s="172" t="str">
        <f>IFERROR(VLOOKUP(D61,Daten!$B$14:$H$21,5,FALSE),"")</f>
        <v/>
      </c>
      <c r="P61" s="173" t="s">
        <v>12</v>
      </c>
      <c r="Q61" s="174" t="str">
        <f>IFERROR(VLOOKUP(D61,Daten!$B$14:$H$21,7,FALSE),"")</f>
        <v/>
      </c>
    </row>
    <row r="62" spans="1:18" x14ac:dyDescent="0.2">
      <c r="A62" s="89" t="s">
        <v>5</v>
      </c>
      <c r="B62" s="142">
        <v>43158</v>
      </c>
      <c r="C62" s="155"/>
      <c r="D62" s="4"/>
      <c r="E62" s="21"/>
      <c r="F62" s="22"/>
      <c r="G62" s="23"/>
      <c r="H62" s="24"/>
      <c r="I62" s="24"/>
      <c r="J62" s="24"/>
      <c r="K62" s="119"/>
      <c r="L62" s="129" t="str">
        <f>IFERROR(VLOOKUP(D62,Daten!$B$2:$H$9,5,FALSE),"")</f>
        <v/>
      </c>
      <c r="M62" s="127" t="s">
        <v>12</v>
      </c>
      <c r="N62" s="130" t="str">
        <f>IFERROR(VLOOKUP(D62,Daten!$B$2:$H$9,7,FALSE),"")</f>
        <v/>
      </c>
      <c r="O62" s="129" t="str">
        <f>IFERROR(VLOOKUP(D62,Daten!$B$14:$H$21,5,FALSE),"")</f>
        <v/>
      </c>
      <c r="P62" s="127" t="s">
        <v>12</v>
      </c>
      <c r="Q62" s="130" t="str">
        <f>IFERROR(VLOOKUP(D62,Daten!$B$14:$H$21,7,FALSE),"")</f>
        <v/>
      </c>
    </row>
    <row r="63" spans="1:18" ht="13.5" thickBot="1" x14ac:dyDescent="0.25">
      <c r="A63" s="92">
        <f>SUM(F61:F67)</f>
        <v>0</v>
      </c>
      <c r="B63" s="142">
        <v>43159</v>
      </c>
      <c r="C63" s="155"/>
      <c r="D63" s="4"/>
      <c r="E63" s="21"/>
      <c r="F63" s="22"/>
      <c r="G63" s="23"/>
      <c r="H63" s="24"/>
      <c r="I63" s="24"/>
      <c r="J63" s="24"/>
      <c r="K63" s="119"/>
      <c r="L63" s="129" t="str">
        <f>IFERROR(VLOOKUP(D63,Daten!$B$2:$H$9,5,FALSE),"")</f>
        <v/>
      </c>
      <c r="M63" s="127" t="s">
        <v>12</v>
      </c>
      <c r="N63" s="130" t="str">
        <f>IFERROR(VLOOKUP(D63,Daten!$B$2:$H$9,7,FALSE),"")</f>
        <v/>
      </c>
      <c r="O63" s="129" t="str">
        <f>IFERROR(VLOOKUP(D63,Daten!$B$14:$H$21,5,FALSE),"")</f>
        <v/>
      </c>
      <c r="P63" s="127" t="s">
        <v>12</v>
      </c>
      <c r="Q63" s="130" t="str">
        <f>IFERROR(VLOOKUP(D63,Daten!$B$14:$H$21,7,FALSE),"")</f>
        <v/>
      </c>
    </row>
    <row r="64" spans="1:18" x14ac:dyDescent="0.2">
      <c r="A64" s="90" t="s">
        <v>106</v>
      </c>
      <c r="B64" s="142">
        <v>43160</v>
      </c>
      <c r="C64" s="155"/>
      <c r="D64" s="4"/>
      <c r="E64" s="21"/>
      <c r="F64" s="22"/>
      <c r="G64" s="23"/>
      <c r="H64" s="24"/>
      <c r="I64" s="24"/>
      <c r="J64" s="24"/>
      <c r="K64" s="119"/>
      <c r="L64" s="129" t="str">
        <f>IFERROR(VLOOKUP(D64,Daten!$B$2:$H$9,5,FALSE),"")</f>
        <v/>
      </c>
      <c r="M64" s="127" t="s">
        <v>12</v>
      </c>
      <c r="N64" s="130" t="str">
        <f>IFERROR(VLOOKUP(D64,Daten!$B$2:$H$9,7,FALSE),"")</f>
        <v/>
      </c>
      <c r="O64" s="129" t="str">
        <f>IFERROR(VLOOKUP(D64,Daten!$B$14:$H$21,5,FALSE),"")</f>
        <v/>
      </c>
      <c r="P64" s="127" t="s">
        <v>12</v>
      </c>
      <c r="Q64" s="130" t="str">
        <f>IFERROR(VLOOKUP(D64,Daten!$B$14:$H$21,7,FALSE),"")</f>
        <v/>
      </c>
    </row>
    <row r="65" spans="1:18" ht="13.5" thickBot="1" x14ac:dyDescent="0.25">
      <c r="A65" s="88">
        <f>SUM(I61:I67)</f>
        <v>0</v>
      </c>
      <c r="B65" s="142">
        <v>43161</v>
      </c>
      <c r="C65" s="155"/>
      <c r="D65" s="4"/>
      <c r="E65" s="21"/>
      <c r="F65" s="22"/>
      <c r="G65" s="23"/>
      <c r="H65" s="24"/>
      <c r="I65" s="24"/>
      <c r="J65" s="24"/>
      <c r="K65" s="119"/>
      <c r="L65" s="129" t="str">
        <f>IFERROR(VLOOKUP(D65,Daten!$B$2:$H$9,5,FALSE),"")</f>
        <v/>
      </c>
      <c r="M65" s="127" t="s">
        <v>12</v>
      </c>
      <c r="N65" s="130" t="str">
        <f>IFERROR(VLOOKUP(D65,Daten!$B$2:$H$9,7,FALSE),"")</f>
        <v/>
      </c>
      <c r="O65" s="129" t="str">
        <f>IFERROR(VLOOKUP(D65,Daten!$B$14:$H$21,5,FALSE),"")</f>
        <v/>
      </c>
      <c r="P65" s="127" t="s">
        <v>12</v>
      </c>
      <c r="Q65" s="130" t="str">
        <f>IFERROR(VLOOKUP(D65,Daten!$B$14:$H$21,7,FALSE),"")</f>
        <v/>
      </c>
      <c r="R65" s="203"/>
    </row>
    <row r="66" spans="1:18" x14ac:dyDescent="0.2">
      <c r="B66" s="142">
        <v>43162</v>
      </c>
      <c r="C66" s="148"/>
      <c r="D66" s="4"/>
      <c r="E66" s="21"/>
      <c r="F66" s="22"/>
      <c r="G66" s="23"/>
      <c r="H66" s="24"/>
      <c r="I66" s="24"/>
      <c r="J66" s="24"/>
      <c r="K66" s="119"/>
      <c r="L66" s="129" t="str">
        <f>IFERROR(VLOOKUP(D66,Daten!$B$2:$H$9,5,FALSE),"")</f>
        <v/>
      </c>
      <c r="M66" s="127" t="s">
        <v>12</v>
      </c>
      <c r="N66" s="130" t="str">
        <f>IFERROR(VLOOKUP(D66,Daten!$B$2:$H$9,7,FALSE),"")</f>
        <v/>
      </c>
      <c r="O66" s="129" t="str">
        <f>IFERROR(VLOOKUP(D66,Daten!$B$14:$H$21,5,FALSE),"")</f>
        <v/>
      </c>
      <c r="P66" s="127" t="s">
        <v>12</v>
      </c>
      <c r="Q66" s="130" t="str">
        <f>IFERROR(VLOOKUP(D66,Daten!$B$14:$H$21,7,FALSE),"")</f>
        <v/>
      </c>
    </row>
    <row r="67" spans="1:18" ht="13.5" thickBot="1" x14ac:dyDescent="0.25">
      <c r="B67" s="143">
        <v>43163</v>
      </c>
      <c r="C67" s="156"/>
      <c r="D67" s="5"/>
      <c r="E67" s="28"/>
      <c r="F67" s="29"/>
      <c r="G67" s="30"/>
      <c r="H67" s="31"/>
      <c r="I67" s="31"/>
      <c r="J67" s="31"/>
      <c r="K67" s="120"/>
      <c r="L67" s="184" t="str">
        <f>IFERROR(VLOOKUP(D67,Daten!$B$2:$H$9,5,FALSE),"")</f>
        <v/>
      </c>
      <c r="M67" s="185" t="s">
        <v>12</v>
      </c>
      <c r="N67" s="186" t="str">
        <f>IFERROR(VLOOKUP(D67,Daten!$B$2:$H$9,7,FALSE),"")</f>
        <v/>
      </c>
      <c r="O67" s="184" t="str">
        <f>IFERROR(VLOOKUP(D67,Daten!$B$14:$H$21,5,FALSE),"")</f>
        <v/>
      </c>
      <c r="P67" s="185" t="s">
        <v>12</v>
      </c>
      <c r="Q67" s="186" t="str">
        <f>IFERROR(VLOOKUP(D67,Daten!$B$14:$H$21,7,FALSE),"")</f>
        <v/>
      </c>
    </row>
    <row r="68" spans="1:18" ht="13.5" thickBot="1" x14ac:dyDescent="0.25">
      <c r="A68" s="91">
        <f>A61+1</f>
        <v>10</v>
      </c>
      <c r="B68" s="141">
        <v>43164</v>
      </c>
      <c r="C68" s="159"/>
      <c r="D68" s="58"/>
      <c r="E68" s="16"/>
      <c r="F68" s="17"/>
      <c r="G68" s="18"/>
      <c r="H68" s="19"/>
      <c r="I68" s="19"/>
      <c r="J68" s="19"/>
      <c r="K68" s="118"/>
      <c r="L68" s="181" t="str">
        <f>IFERROR(VLOOKUP(D68,Daten!$B$2:$H$9,5,FALSE),"")</f>
        <v/>
      </c>
      <c r="M68" s="182" t="s">
        <v>12</v>
      </c>
      <c r="N68" s="183" t="str">
        <f>IFERROR(VLOOKUP(D68,Daten!$B$2:$H$9,7,FALSE),"")</f>
        <v/>
      </c>
      <c r="O68" s="181" t="str">
        <f>IFERROR(VLOOKUP(D68,Daten!$B$14:$H$21,5,FALSE),"")</f>
        <v/>
      </c>
      <c r="P68" s="182" t="s">
        <v>12</v>
      </c>
      <c r="Q68" s="183" t="str">
        <f>IFERROR(VLOOKUP(D68,Daten!$B$14:$H$21,7,FALSE),"")</f>
        <v/>
      </c>
    </row>
    <row r="69" spans="1:18" x14ac:dyDescent="0.2">
      <c r="A69" s="89" t="s">
        <v>5</v>
      </c>
      <c r="B69" s="142">
        <v>43165</v>
      </c>
      <c r="C69" s="155"/>
      <c r="D69" s="4"/>
      <c r="E69" s="21"/>
      <c r="F69" s="22"/>
      <c r="G69" s="23"/>
      <c r="H69" s="24"/>
      <c r="I69" s="24"/>
      <c r="J69" s="24"/>
      <c r="K69" s="119"/>
      <c r="L69" s="129" t="str">
        <f>IFERROR(VLOOKUP(D69,Daten!$B$2:$H$9,5,FALSE),"")</f>
        <v/>
      </c>
      <c r="M69" s="127" t="s">
        <v>12</v>
      </c>
      <c r="N69" s="130" t="str">
        <f>IFERROR(VLOOKUP(D69,Daten!$B$2:$H$9,7,FALSE),"")</f>
        <v/>
      </c>
      <c r="O69" s="129" t="str">
        <f>IFERROR(VLOOKUP(D69,Daten!$B$14:$H$21,5,FALSE),"")</f>
        <v/>
      </c>
      <c r="P69" s="127" t="s">
        <v>12</v>
      </c>
      <c r="Q69" s="130" t="str">
        <f>IFERROR(VLOOKUP(D69,Daten!$B$14:$H$21,7,FALSE),"")</f>
        <v/>
      </c>
      <c r="R69" s="203"/>
    </row>
    <row r="70" spans="1:18" ht="13.5" thickBot="1" x14ac:dyDescent="0.25">
      <c r="A70" s="92">
        <f>SUM(F68:F74)</f>
        <v>0</v>
      </c>
      <c r="B70" s="142">
        <v>43166</v>
      </c>
      <c r="C70" s="155"/>
      <c r="D70" s="4"/>
      <c r="E70" s="21"/>
      <c r="F70" s="22"/>
      <c r="G70" s="23"/>
      <c r="H70" s="24"/>
      <c r="I70" s="24"/>
      <c r="J70" s="24"/>
      <c r="K70" s="119"/>
      <c r="L70" s="129" t="str">
        <f>IFERROR(VLOOKUP(D70,Daten!$B$2:$H$9,5,FALSE),"")</f>
        <v/>
      </c>
      <c r="M70" s="127" t="s">
        <v>12</v>
      </c>
      <c r="N70" s="130" t="str">
        <f>IFERROR(VLOOKUP(D70,Daten!$B$2:$H$9,7,FALSE),"")</f>
        <v/>
      </c>
      <c r="O70" s="129" t="str">
        <f>IFERROR(VLOOKUP(D70,Daten!$B$14:$H$21,5,FALSE),"")</f>
        <v/>
      </c>
      <c r="P70" s="127" t="s">
        <v>12</v>
      </c>
      <c r="Q70" s="130" t="str">
        <f>IFERROR(VLOOKUP(D70,Daten!$B$14:$H$21,7,FALSE),"")</f>
        <v/>
      </c>
    </row>
    <row r="71" spans="1:18" x14ac:dyDescent="0.2">
      <c r="A71" s="90" t="s">
        <v>106</v>
      </c>
      <c r="B71" s="142">
        <v>43167</v>
      </c>
      <c r="C71" s="155"/>
      <c r="D71" s="4"/>
      <c r="E71" s="21"/>
      <c r="F71" s="22"/>
      <c r="G71" s="23"/>
      <c r="H71" s="24"/>
      <c r="I71" s="24"/>
      <c r="J71" s="24"/>
      <c r="K71" s="119"/>
      <c r="L71" s="129" t="str">
        <f>IFERROR(VLOOKUP(D71,Daten!$B$2:$H$9,5,FALSE),"")</f>
        <v/>
      </c>
      <c r="M71" s="127" t="s">
        <v>12</v>
      </c>
      <c r="N71" s="130" t="str">
        <f>IFERROR(VLOOKUP(D71,Daten!$B$2:$H$9,7,FALSE),"")</f>
        <v/>
      </c>
      <c r="O71" s="129" t="str">
        <f>IFERROR(VLOOKUP(D71,Daten!$B$14:$H$21,5,FALSE),"")</f>
        <v/>
      </c>
      <c r="P71" s="127" t="s">
        <v>12</v>
      </c>
      <c r="Q71" s="130" t="str">
        <f>IFERROR(VLOOKUP(D71,Daten!$B$14:$H$21,7,FALSE),"")</f>
        <v/>
      </c>
    </row>
    <row r="72" spans="1:18" ht="13.5" thickBot="1" x14ac:dyDescent="0.25">
      <c r="A72" s="88">
        <f>SUM(I68:I74)</f>
        <v>0</v>
      </c>
      <c r="B72" s="142">
        <v>43168</v>
      </c>
      <c r="C72" s="155"/>
      <c r="D72" s="4"/>
      <c r="E72" s="21"/>
      <c r="F72" s="22"/>
      <c r="G72" s="23"/>
      <c r="H72" s="24"/>
      <c r="I72" s="24"/>
      <c r="J72" s="24"/>
      <c r="K72" s="119"/>
      <c r="L72" s="129" t="str">
        <f>IFERROR(VLOOKUP(D72,Daten!$B$2:$H$9,5,FALSE),"")</f>
        <v/>
      </c>
      <c r="M72" s="127" t="s">
        <v>12</v>
      </c>
      <c r="N72" s="130" t="str">
        <f>IFERROR(VLOOKUP(D72,Daten!$B$2:$H$9,7,FALSE),"")</f>
        <v/>
      </c>
      <c r="O72" s="129" t="str">
        <f>IFERROR(VLOOKUP(D72,Daten!$B$14:$H$21,5,FALSE),"")</f>
        <v/>
      </c>
      <c r="P72" s="127" t="s">
        <v>12</v>
      </c>
      <c r="Q72" s="130" t="str">
        <f>IFERROR(VLOOKUP(D72,Daten!$B$14:$H$21,7,FALSE),"")</f>
        <v/>
      </c>
    </row>
    <row r="73" spans="1:18" x14ac:dyDescent="0.2">
      <c r="B73" s="142">
        <v>43169</v>
      </c>
      <c r="C73" s="155"/>
      <c r="D73" s="4"/>
      <c r="E73" s="21"/>
      <c r="F73" s="22"/>
      <c r="G73" s="23"/>
      <c r="H73" s="24"/>
      <c r="I73" s="24"/>
      <c r="J73" s="24"/>
      <c r="K73" s="119"/>
      <c r="L73" s="129" t="str">
        <f>IFERROR(VLOOKUP(D73,Daten!$B$2:$H$9,5,FALSE),"")</f>
        <v/>
      </c>
      <c r="M73" s="127" t="s">
        <v>12</v>
      </c>
      <c r="N73" s="130" t="str">
        <f>IFERROR(VLOOKUP(D73,Daten!$B$2:$H$9,7,FALSE),"")</f>
        <v/>
      </c>
      <c r="O73" s="129" t="str">
        <f>IFERROR(VLOOKUP(D73,Daten!$B$14:$H$21,5,FALSE),"")</f>
        <v/>
      </c>
      <c r="P73" s="127" t="s">
        <v>12</v>
      </c>
      <c r="Q73" s="130" t="str">
        <f>IFERROR(VLOOKUP(D73,Daten!$B$14:$H$21,7,FALSE),"")</f>
        <v/>
      </c>
    </row>
    <row r="74" spans="1:18" ht="13.5" thickBot="1" x14ac:dyDescent="0.25">
      <c r="B74" s="143">
        <v>43170</v>
      </c>
      <c r="C74" s="157"/>
      <c r="D74" s="27"/>
      <c r="E74" s="28"/>
      <c r="F74" s="29"/>
      <c r="G74" s="30"/>
      <c r="H74" s="31"/>
      <c r="I74" s="31"/>
      <c r="J74" s="31"/>
      <c r="K74" s="120"/>
      <c r="L74" s="167" t="str">
        <f>IFERROR(VLOOKUP(D74,Daten!$B$2:$H$9,5,FALSE),"")</f>
        <v/>
      </c>
      <c r="M74" s="168" t="s">
        <v>12</v>
      </c>
      <c r="N74" s="169" t="str">
        <f>IFERROR(VLOOKUP(D74,Daten!$B$2:$H$9,7,FALSE),"")</f>
        <v/>
      </c>
      <c r="O74" s="167" t="str">
        <f>IFERROR(VLOOKUP(D74,Daten!$B$14:$H$21,5,FALSE),"")</f>
        <v/>
      </c>
      <c r="P74" s="168" t="s">
        <v>12</v>
      </c>
      <c r="Q74" s="169" t="str">
        <f>IFERROR(VLOOKUP(D74,Daten!$B$14:$H$21,7,FALSE),"")</f>
        <v/>
      </c>
    </row>
    <row r="75" spans="1:18" ht="13.5" thickBot="1" x14ac:dyDescent="0.25">
      <c r="A75" s="91">
        <f>A68+1</f>
        <v>11</v>
      </c>
      <c r="B75" s="141">
        <v>43171</v>
      </c>
      <c r="C75" s="159"/>
      <c r="D75" s="58"/>
      <c r="E75" s="16"/>
      <c r="F75" s="17"/>
      <c r="G75" s="23"/>
      <c r="H75" s="19"/>
      <c r="I75" s="19"/>
      <c r="J75" s="19"/>
      <c r="K75" s="118"/>
      <c r="L75" s="172" t="str">
        <f>IFERROR(VLOOKUP(D75,Daten!$B$2:$H$9,5,FALSE),"")</f>
        <v/>
      </c>
      <c r="M75" s="173" t="s">
        <v>12</v>
      </c>
      <c r="N75" s="174" t="str">
        <f>IFERROR(VLOOKUP(D75,Daten!$B$2:$H$9,7,FALSE),"")</f>
        <v/>
      </c>
      <c r="O75" s="172" t="str">
        <f>IFERROR(VLOOKUP(D75,Daten!$B$14:$H$21,5,FALSE),"")</f>
        <v/>
      </c>
      <c r="P75" s="173" t="s">
        <v>12</v>
      </c>
      <c r="Q75" s="174" t="str">
        <f>IFERROR(VLOOKUP(D75,Daten!$B$14:$H$21,7,FALSE),"")</f>
        <v/>
      </c>
    </row>
    <row r="76" spans="1:18" x14ac:dyDescent="0.2">
      <c r="A76" s="89" t="s">
        <v>5</v>
      </c>
      <c r="B76" s="142">
        <v>43172</v>
      </c>
      <c r="C76" s="155"/>
      <c r="D76" s="4"/>
      <c r="E76" s="21"/>
      <c r="F76" s="22"/>
      <c r="G76" s="23"/>
      <c r="H76" s="24"/>
      <c r="I76" s="24"/>
      <c r="J76" s="24"/>
      <c r="K76" s="119"/>
      <c r="L76" s="129" t="str">
        <f>IFERROR(VLOOKUP(D76,Daten!$B$2:$H$9,5,FALSE),"")</f>
        <v/>
      </c>
      <c r="M76" s="127" t="s">
        <v>12</v>
      </c>
      <c r="N76" s="130" t="str">
        <f>IFERROR(VLOOKUP(D76,Daten!$B$2:$H$9,7,FALSE),"")</f>
        <v/>
      </c>
      <c r="O76" s="129" t="str">
        <f>IFERROR(VLOOKUP(D76,Daten!$B$14:$H$21,5,FALSE),"")</f>
        <v/>
      </c>
      <c r="P76" s="127" t="s">
        <v>12</v>
      </c>
      <c r="Q76" s="130" t="str">
        <f>IFERROR(VLOOKUP(D76,Daten!$B$14:$H$21,7,FALSE),"")</f>
        <v/>
      </c>
    </row>
    <row r="77" spans="1:18" ht="13.5" thickBot="1" x14ac:dyDescent="0.25">
      <c r="A77" s="92">
        <f>SUM(F75:F81)</f>
        <v>0</v>
      </c>
      <c r="B77" s="142">
        <v>43173</v>
      </c>
      <c r="C77" s="155"/>
      <c r="D77" s="20"/>
      <c r="E77" s="21"/>
      <c r="F77" s="22"/>
      <c r="G77" s="23"/>
      <c r="H77" s="24"/>
      <c r="I77" s="24"/>
      <c r="J77" s="24"/>
      <c r="K77" s="119"/>
      <c r="L77" s="129" t="str">
        <f>IFERROR(VLOOKUP(D77,Daten!$B$2:$H$9,5,FALSE),"")</f>
        <v/>
      </c>
      <c r="M77" s="127" t="s">
        <v>12</v>
      </c>
      <c r="N77" s="130" t="str">
        <f>IFERROR(VLOOKUP(D77,Daten!$B$2:$H$9,7,FALSE),"")</f>
        <v/>
      </c>
      <c r="O77" s="129" t="str">
        <f>IFERROR(VLOOKUP(D77,Daten!$B$14:$H$21,5,FALSE),"")</f>
        <v/>
      </c>
      <c r="P77" s="127" t="s">
        <v>12</v>
      </c>
      <c r="Q77" s="130" t="str">
        <f>IFERROR(VLOOKUP(D77,Daten!$B$14:$H$21,7,FALSE),"")</f>
        <v/>
      </c>
    </row>
    <row r="78" spans="1:18" x14ac:dyDescent="0.2">
      <c r="A78" s="90" t="s">
        <v>106</v>
      </c>
      <c r="B78" s="142">
        <v>43174</v>
      </c>
      <c r="C78" s="155"/>
      <c r="D78" s="4"/>
      <c r="E78" s="21"/>
      <c r="F78" s="22"/>
      <c r="G78" s="23"/>
      <c r="H78" s="24"/>
      <c r="I78" s="24"/>
      <c r="J78" s="24"/>
      <c r="K78" s="119"/>
      <c r="L78" s="129" t="str">
        <f>IFERROR(VLOOKUP(D78,Daten!$B$2:$H$9,5,FALSE),"")</f>
        <v/>
      </c>
      <c r="M78" s="127" t="s">
        <v>12</v>
      </c>
      <c r="N78" s="130" t="str">
        <f>IFERROR(VLOOKUP(D78,Daten!$B$2:$H$9,7,FALSE),"")</f>
        <v/>
      </c>
      <c r="O78" s="129" t="str">
        <f>IFERROR(VLOOKUP(D78,Daten!$B$14:$H$21,5,FALSE),"")</f>
        <v/>
      </c>
      <c r="P78" s="127" t="s">
        <v>12</v>
      </c>
      <c r="Q78" s="130" t="str">
        <f>IFERROR(VLOOKUP(D78,Daten!$B$14:$H$21,7,FALSE),"")</f>
        <v/>
      </c>
    </row>
    <row r="79" spans="1:18" ht="13.5" thickBot="1" x14ac:dyDescent="0.25">
      <c r="A79" s="88">
        <f>SUM(I75:I81)</f>
        <v>0</v>
      </c>
      <c r="B79" s="142">
        <v>43175</v>
      </c>
      <c r="C79" s="155"/>
      <c r="D79" s="4"/>
      <c r="E79" s="21"/>
      <c r="F79" s="22"/>
      <c r="G79" s="23"/>
      <c r="H79" s="24"/>
      <c r="I79" s="24"/>
      <c r="J79" s="24"/>
      <c r="K79" s="119"/>
      <c r="L79" s="129" t="str">
        <f>IFERROR(VLOOKUP(D79,Daten!$B$2:$H$9,5,FALSE),"")</f>
        <v/>
      </c>
      <c r="M79" s="127" t="s">
        <v>12</v>
      </c>
      <c r="N79" s="130" t="str">
        <f>IFERROR(VLOOKUP(D79,Daten!$B$2:$H$9,7,FALSE),"")</f>
        <v/>
      </c>
      <c r="O79" s="129" t="str">
        <f>IFERROR(VLOOKUP(D79,Daten!$B$14:$H$21,5,FALSE),"")</f>
        <v/>
      </c>
      <c r="P79" s="127" t="s">
        <v>12</v>
      </c>
      <c r="Q79" s="130" t="str">
        <f>IFERROR(VLOOKUP(D79,Daten!$B$14:$H$21,7,FALSE),"")</f>
        <v/>
      </c>
    </row>
    <row r="80" spans="1:18" x14ac:dyDescent="0.2">
      <c r="B80" s="142">
        <v>43176</v>
      </c>
      <c r="C80" s="155"/>
      <c r="D80" s="4"/>
      <c r="E80" s="21"/>
      <c r="F80" s="22"/>
      <c r="G80" s="23"/>
      <c r="H80" s="24"/>
      <c r="I80" s="24"/>
      <c r="J80" s="24"/>
      <c r="K80" s="119"/>
      <c r="L80" s="129" t="str">
        <f>IFERROR(VLOOKUP(D80,Daten!$B$2:$H$9,5,FALSE),"")</f>
        <v/>
      </c>
      <c r="M80" s="127" t="s">
        <v>12</v>
      </c>
      <c r="N80" s="130" t="str">
        <f>IFERROR(VLOOKUP(D80,Daten!$B$2:$H$9,7,FALSE),"")</f>
        <v/>
      </c>
      <c r="O80" s="129" t="str">
        <f>IFERROR(VLOOKUP(D80,Daten!$B$14:$H$21,5,FALSE),"")</f>
        <v/>
      </c>
      <c r="P80" s="127" t="s">
        <v>12</v>
      </c>
      <c r="Q80" s="130" t="str">
        <f>IFERROR(VLOOKUP(D80,Daten!$B$14:$H$21,7,FALSE),"")</f>
        <v/>
      </c>
    </row>
    <row r="81" spans="1:18" ht="13.5" thickBot="1" x14ac:dyDescent="0.25">
      <c r="B81" s="143">
        <v>43177</v>
      </c>
      <c r="C81" s="157"/>
      <c r="D81" s="5"/>
      <c r="E81" s="28"/>
      <c r="F81" s="29"/>
      <c r="G81" s="30"/>
      <c r="H81" s="31"/>
      <c r="I81" s="31"/>
      <c r="J81" s="31"/>
      <c r="K81" s="120"/>
      <c r="L81" s="184" t="str">
        <f>IFERROR(VLOOKUP(D81,Daten!$B$2:$H$9,5,FALSE),"")</f>
        <v/>
      </c>
      <c r="M81" s="185" t="s">
        <v>12</v>
      </c>
      <c r="N81" s="186" t="str">
        <f>IFERROR(VLOOKUP(D81,Daten!$B$2:$H$9,7,FALSE),"")</f>
        <v/>
      </c>
      <c r="O81" s="184" t="str">
        <f>IFERROR(VLOOKUP(D81,Daten!$B$14:$H$21,5,FALSE),"")</f>
        <v/>
      </c>
      <c r="P81" s="185" t="s">
        <v>12</v>
      </c>
      <c r="Q81" s="186" t="str">
        <f>IFERROR(VLOOKUP(D81,Daten!$B$14:$H$21,7,FALSE),"")</f>
        <v/>
      </c>
      <c r="R81" s="203"/>
    </row>
    <row r="82" spans="1:18" ht="13.5" thickBot="1" x14ac:dyDescent="0.25">
      <c r="A82" s="91">
        <f>A75+1</f>
        <v>12</v>
      </c>
      <c r="B82" s="141">
        <v>43178</v>
      </c>
      <c r="C82" s="159"/>
      <c r="D82" s="58"/>
      <c r="E82" s="16"/>
      <c r="F82" s="17"/>
      <c r="G82" s="23"/>
      <c r="H82" s="19"/>
      <c r="I82" s="19"/>
      <c r="J82" s="19"/>
      <c r="K82" s="118"/>
      <c r="L82" s="181" t="str">
        <f>IFERROR(VLOOKUP(D82,Daten!$B$2:$H$9,5,FALSE),"")</f>
        <v/>
      </c>
      <c r="M82" s="182" t="s">
        <v>12</v>
      </c>
      <c r="N82" s="183" t="str">
        <f>IFERROR(VLOOKUP(D82,Daten!$B$2:$H$9,7,FALSE),"")</f>
        <v/>
      </c>
      <c r="O82" s="181" t="str">
        <f>IFERROR(VLOOKUP(D82,Daten!$B$14:$H$21,5,FALSE),"")</f>
        <v/>
      </c>
      <c r="P82" s="182" t="s">
        <v>12</v>
      </c>
      <c r="Q82" s="183" t="str">
        <f>IFERROR(VLOOKUP(D82,Daten!$B$14:$H$21,7,FALSE),"")</f>
        <v/>
      </c>
    </row>
    <row r="83" spans="1:18" x14ac:dyDescent="0.2">
      <c r="A83" s="89" t="s">
        <v>5</v>
      </c>
      <c r="B83" s="142">
        <v>43179</v>
      </c>
      <c r="C83" s="155"/>
      <c r="D83" s="4"/>
      <c r="E83" s="21"/>
      <c r="F83" s="22"/>
      <c r="G83" s="23"/>
      <c r="H83" s="24"/>
      <c r="I83" s="24"/>
      <c r="J83" s="24"/>
      <c r="K83" s="119"/>
      <c r="L83" s="129" t="str">
        <f>IFERROR(VLOOKUP(D83,Daten!$B$2:$H$9,5,FALSE),"")</f>
        <v/>
      </c>
      <c r="M83" s="127" t="s">
        <v>12</v>
      </c>
      <c r="N83" s="130" t="str">
        <f>IFERROR(VLOOKUP(D83,Daten!$B$2:$H$9,7,FALSE),"")</f>
        <v/>
      </c>
      <c r="O83" s="129" t="str">
        <f>IFERROR(VLOOKUP(D83,Daten!$B$14:$H$21,5,FALSE),"")</f>
        <v/>
      </c>
      <c r="P83" s="127" t="s">
        <v>12</v>
      </c>
      <c r="Q83" s="130" t="str">
        <f>IFERROR(VLOOKUP(D83,Daten!$B$14:$H$21,7,FALSE),"")</f>
        <v/>
      </c>
    </row>
    <row r="84" spans="1:18" ht="13.5" thickBot="1" x14ac:dyDescent="0.25">
      <c r="A84" s="92">
        <f>SUM(F82:F88)</f>
        <v>0</v>
      </c>
      <c r="B84" s="142">
        <v>43180</v>
      </c>
      <c r="C84" s="155"/>
      <c r="D84" s="20"/>
      <c r="E84" s="21"/>
      <c r="F84" s="22"/>
      <c r="G84" s="23"/>
      <c r="H84" s="24"/>
      <c r="I84" s="24"/>
      <c r="J84" s="24"/>
      <c r="K84" s="119"/>
      <c r="L84" s="129" t="str">
        <f>IFERROR(VLOOKUP(D84,Daten!$B$2:$H$9,5,FALSE),"")</f>
        <v/>
      </c>
      <c r="M84" s="127" t="s">
        <v>12</v>
      </c>
      <c r="N84" s="130" t="str">
        <f>IFERROR(VLOOKUP(D84,Daten!$B$2:$H$9,7,FALSE),"")</f>
        <v/>
      </c>
      <c r="O84" s="129" t="str">
        <f>IFERROR(VLOOKUP(D84,Daten!$B$14:$H$21,5,FALSE),"")</f>
        <v/>
      </c>
      <c r="P84" s="127" t="s">
        <v>12</v>
      </c>
      <c r="Q84" s="130" t="str">
        <f>IFERROR(VLOOKUP(D84,Daten!$B$14:$H$21,7,FALSE),"")</f>
        <v/>
      </c>
    </row>
    <row r="85" spans="1:18" x14ac:dyDescent="0.2">
      <c r="A85" s="90" t="s">
        <v>106</v>
      </c>
      <c r="B85" s="142">
        <v>43181</v>
      </c>
      <c r="C85" s="155"/>
      <c r="D85" s="4"/>
      <c r="E85" s="21"/>
      <c r="F85" s="22"/>
      <c r="G85" s="23"/>
      <c r="H85" s="24"/>
      <c r="I85" s="24"/>
      <c r="J85" s="24"/>
      <c r="K85" s="119"/>
      <c r="L85" s="129" t="str">
        <f>IFERROR(VLOOKUP(D85,Daten!$B$2:$H$9,5,FALSE),"")</f>
        <v/>
      </c>
      <c r="M85" s="127" t="s">
        <v>12</v>
      </c>
      <c r="N85" s="130" t="str">
        <f>IFERROR(VLOOKUP(D85,Daten!$B$2:$H$9,7,FALSE),"")</f>
        <v/>
      </c>
      <c r="O85" s="129" t="str">
        <f>IFERROR(VLOOKUP(D85,Daten!$B$14:$H$21,5,FALSE),"")</f>
        <v/>
      </c>
      <c r="P85" s="127" t="s">
        <v>12</v>
      </c>
      <c r="Q85" s="130" t="str">
        <f>IFERROR(VLOOKUP(D85,Daten!$B$14:$H$21,7,FALSE),"")</f>
        <v/>
      </c>
    </row>
    <row r="86" spans="1:18" ht="13.5" thickBot="1" x14ac:dyDescent="0.25">
      <c r="A86" s="88">
        <f>SUM(I82:I88)</f>
        <v>0</v>
      </c>
      <c r="B86" s="142">
        <v>43182</v>
      </c>
      <c r="C86" s="155"/>
      <c r="D86" s="20"/>
      <c r="E86" s="21"/>
      <c r="F86" s="22"/>
      <c r="G86" s="23"/>
      <c r="H86" s="24"/>
      <c r="I86" s="24"/>
      <c r="J86" s="24"/>
      <c r="K86" s="119"/>
      <c r="L86" s="129" t="str">
        <f>IFERROR(VLOOKUP(D86,Daten!$B$2:$H$9,5,FALSE),"")</f>
        <v/>
      </c>
      <c r="M86" s="127" t="s">
        <v>12</v>
      </c>
      <c r="N86" s="130" t="str">
        <f>IFERROR(VLOOKUP(D86,Daten!$B$2:$H$9,7,FALSE),"")</f>
        <v/>
      </c>
      <c r="O86" s="129" t="str">
        <f>IFERROR(VLOOKUP(D86,Daten!$B$14:$H$21,5,FALSE),"")</f>
        <v/>
      </c>
      <c r="P86" s="127" t="s">
        <v>12</v>
      </c>
      <c r="Q86" s="130" t="str">
        <f>IFERROR(VLOOKUP(D86,Daten!$B$14:$H$21,7,FALSE),"")</f>
        <v/>
      </c>
    </row>
    <row r="87" spans="1:18" x14ac:dyDescent="0.2">
      <c r="B87" s="142">
        <v>43183</v>
      </c>
      <c r="C87" s="155"/>
      <c r="D87" s="4"/>
      <c r="E87" s="21"/>
      <c r="F87" s="22"/>
      <c r="G87" s="23"/>
      <c r="H87" s="24"/>
      <c r="I87" s="24"/>
      <c r="J87" s="24"/>
      <c r="K87" s="119"/>
      <c r="L87" s="129" t="str">
        <f>IFERROR(VLOOKUP(D87,Daten!$B$2:$H$9,5,FALSE),"")</f>
        <v/>
      </c>
      <c r="M87" s="127" t="s">
        <v>12</v>
      </c>
      <c r="N87" s="130" t="str">
        <f>IFERROR(VLOOKUP(D87,Daten!$B$2:$H$9,7,FALSE),"")</f>
        <v/>
      </c>
      <c r="O87" s="129" t="str">
        <f>IFERROR(VLOOKUP(D87,Daten!$B$14:$H$21,5,FALSE),"")</f>
        <v/>
      </c>
      <c r="P87" s="127" t="s">
        <v>12</v>
      </c>
      <c r="Q87" s="130" t="str">
        <f>IFERROR(VLOOKUP(D87,Daten!$B$14:$H$21,7,FALSE),"")</f>
        <v/>
      </c>
    </row>
    <row r="88" spans="1:18" ht="13.5" thickBot="1" x14ac:dyDescent="0.25">
      <c r="B88" s="206">
        <v>43184</v>
      </c>
      <c r="C88" s="207"/>
      <c r="D88" s="215"/>
      <c r="E88" s="2"/>
      <c r="F88" s="209"/>
      <c r="G88" s="216"/>
      <c r="H88" s="217"/>
      <c r="I88" s="217"/>
      <c r="J88" s="217"/>
      <c r="K88" s="210"/>
      <c r="L88" s="218" t="str">
        <f>IFERROR(VLOOKUP(D88,Daten!$B$2:$H$9,5,FALSE),"")</f>
        <v/>
      </c>
      <c r="M88" s="219" t="s">
        <v>12</v>
      </c>
      <c r="N88" s="220" t="str">
        <f>IFERROR(VLOOKUP(D88,Daten!$B$2:$H$9,7,FALSE),"")</f>
        <v/>
      </c>
      <c r="O88" s="218" t="str">
        <f>IFERROR(VLOOKUP(D88,Daten!$B$14:$H$21,5,FALSE),"")</f>
        <v/>
      </c>
      <c r="P88" s="219" t="s">
        <v>12</v>
      </c>
      <c r="Q88" s="220" t="str">
        <f>IFERROR(VLOOKUP(D88,Daten!$B$14:$H$21,7,FALSE),"")</f>
        <v/>
      </c>
    </row>
    <row r="89" spans="1:18" ht="13.5" thickBot="1" x14ac:dyDescent="0.25">
      <c r="A89" s="91">
        <f>A82+1</f>
        <v>13</v>
      </c>
      <c r="B89" s="141">
        <v>43185</v>
      </c>
      <c r="C89" s="154"/>
      <c r="D89" s="15"/>
      <c r="E89" s="16"/>
      <c r="F89" s="17"/>
      <c r="G89" s="18"/>
      <c r="H89" s="19"/>
      <c r="I89" s="19"/>
      <c r="J89" s="19"/>
      <c r="K89" s="118"/>
      <c r="L89" s="172" t="str">
        <f>IFERROR(VLOOKUP(D89,Daten!$B$2:$H$9,5,FALSE),"")</f>
        <v/>
      </c>
      <c r="M89" s="173" t="s">
        <v>12</v>
      </c>
      <c r="N89" s="174" t="str">
        <f>IFERROR(VLOOKUP(D89,Daten!$B$2:$H$9,7,FALSE),"")</f>
        <v/>
      </c>
      <c r="O89" s="172" t="str">
        <f>IFERROR(VLOOKUP(D89,Daten!$B$14:$H$21,5,FALSE),"")</f>
        <v/>
      </c>
      <c r="P89" s="173" t="s">
        <v>12</v>
      </c>
      <c r="Q89" s="174" t="str">
        <f>IFERROR(VLOOKUP(D89,Daten!$B$14:$H$21,7,FALSE),"")</f>
        <v/>
      </c>
    </row>
    <row r="90" spans="1:18" x14ac:dyDescent="0.2">
      <c r="A90" s="89" t="s">
        <v>5</v>
      </c>
      <c r="B90" s="142">
        <v>43186</v>
      </c>
      <c r="C90" s="155"/>
      <c r="D90" s="20"/>
      <c r="E90" s="21"/>
      <c r="F90" s="22"/>
      <c r="G90" s="23"/>
      <c r="H90" s="24"/>
      <c r="I90" s="24"/>
      <c r="J90" s="24"/>
      <c r="K90" s="119"/>
      <c r="L90" s="129" t="str">
        <f>IFERROR(VLOOKUP(D90,Daten!$B$2:$H$9,5,FALSE),"")</f>
        <v/>
      </c>
      <c r="M90" s="127" t="s">
        <v>12</v>
      </c>
      <c r="N90" s="130" t="str">
        <f>IFERROR(VLOOKUP(D90,Daten!$B$2:$H$9,7,FALSE),"")</f>
        <v/>
      </c>
      <c r="O90" s="129" t="str">
        <f>IFERROR(VLOOKUP(D90,Daten!$B$14:$H$21,5,FALSE),"")</f>
        <v/>
      </c>
      <c r="P90" s="127" t="s">
        <v>12</v>
      </c>
      <c r="Q90" s="130" t="str">
        <f>IFERROR(VLOOKUP(D90,Daten!$B$14:$H$21,7,FALSE),"")</f>
        <v/>
      </c>
    </row>
    <row r="91" spans="1:18" ht="13.5" thickBot="1" x14ac:dyDescent="0.25">
      <c r="A91" s="92">
        <f>SUM(F89:F95)</f>
        <v>0</v>
      </c>
      <c r="B91" s="142">
        <v>43187</v>
      </c>
      <c r="C91" s="155"/>
      <c r="D91" s="20"/>
      <c r="E91" s="21"/>
      <c r="F91" s="22"/>
      <c r="G91" s="23"/>
      <c r="H91" s="24"/>
      <c r="I91" s="24"/>
      <c r="J91" s="24"/>
      <c r="K91" s="119"/>
      <c r="L91" s="129" t="str">
        <f>IFERROR(VLOOKUP(D91,Daten!$B$2:$H$9,5,FALSE),"")</f>
        <v/>
      </c>
      <c r="M91" s="127" t="s">
        <v>12</v>
      </c>
      <c r="N91" s="130" t="str">
        <f>IFERROR(VLOOKUP(D91,Daten!$B$2:$H$9,7,FALSE),"")</f>
        <v/>
      </c>
      <c r="O91" s="129" t="str">
        <f>IFERROR(VLOOKUP(D91,Daten!$B$14:$H$21,5,FALSE),"")</f>
        <v/>
      </c>
      <c r="P91" s="127" t="s">
        <v>12</v>
      </c>
      <c r="Q91" s="130" t="str">
        <f>IFERROR(VLOOKUP(D91,Daten!$B$14:$H$21,7,FALSE),"")</f>
        <v/>
      </c>
    </row>
    <row r="92" spans="1:18" x14ac:dyDescent="0.2">
      <c r="A92" s="90" t="s">
        <v>106</v>
      </c>
      <c r="B92" s="142">
        <v>43188</v>
      </c>
      <c r="C92" s="155"/>
      <c r="D92" s="4"/>
      <c r="E92" s="21"/>
      <c r="F92" s="22"/>
      <c r="G92" s="23"/>
      <c r="H92" s="24"/>
      <c r="I92" s="24"/>
      <c r="J92" s="24"/>
      <c r="K92" s="119"/>
      <c r="L92" s="129" t="str">
        <f>IFERROR(VLOOKUP(D92,Daten!$B$2:$H$9,5,FALSE),"")</f>
        <v/>
      </c>
      <c r="M92" s="127" t="s">
        <v>12</v>
      </c>
      <c r="N92" s="130" t="str">
        <f>IFERROR(VLOOKUP(D92,Daten!$B$2:$H$9,7,FALSE),"")</f>
        <v/>
      </c>
      <c r="O92" s="129" t="str">
        <f>IFERROR(VLOOKUP(D92,Daten!$B$14:$H$21,5,FALSE),"")</f>
        <v/>
      </c>
      <c r="P92" s="127" t="s">
        <v>12</v>
      </c>
      <c r="Q92" s="130" t="str">
        <f>IFERROR(VLOOKUP(D92,Daten!$B$14:$H$21,7,FALSE),"")</f>
        <v/>
      </c>
    </row>
    <row r="93" spans="1:18" ht="13.5" thickBot="1" x14ac:dyDescent="0.25">
      <c r="A93" s="88">
        <f>SUM(I89:I95)</f>
        <v>0</v>
      </c>
      <c r="B93" s="142">
        <v>43189</v>
      </c>
      <c r="C93" s="155"/>
      <c r="D93" s="4"/>
      <c r="E93" s="21"/>
      <c r="F93" s="22"/>
      <c r="G93" s="23"/>
      <c r="H93" s="24"/>
      <c r="I93" s="24"/>
      <c r="J93" s="24"/>
      <c r="K93" s="119"/>
      <c r="L93" s="129" t="str">
        <f>IFERROR(VLOOKUP(D93,Daten!$B$2:$H$9,5,FALSE),"")</f>
        <v/>
      </c>
      <c r="M93" s="127" t="s">
        <v>12</v>
      </c>
      <c r="N93" s="130" t="str">
        <f>IFERROR(VLOOKUP(D93,Daten!$B$2:$H$9,7,FALSE),"")</f>
        <v/>
      </c>
      <c r="O93" s="129" t="str">
        <f>IFERROR(VLOOKUP(D93,Daten!$B$14:$H$21,5,FALSE),"")</f>
        <v/>
      </c>
      <c r="P93" s="127" t="s">
        <v>12</v>
      </c>
      <c r="Q93" s="130" t="str">
        <f>IFERROR(VLOOKUP(D93,Daten!$B$14:$H$21,7,FALSE),"")</f>
        <v/>
      </c>
    </row>
    <row r="94" spans="1:18" x14ac:dyDescent="0.2">
      <c r="B94" s="142">
        <v>43190</v>
      </c>
      <c r="C94" s="148"/>
      <c r="D94" s="4"/>
      <c r="E94" s="21"/>
      <c r="F94" s="22"/>
      <c r="G94" s="23"/>
      <c r="H94" s="24"/>
      <c r="I94" s="24"/>
      <c r="J94" s="24"/>
      <c r="K94" s="119"/>
      <c r="L94" s="129" t="str">
        <f>IFERROR(VLOOKUP(D94,Daten!$B$2:$H$9,5,FALSE),"")</f>
        <v/>
      </c>
      <c r="M94" s="127" t="s">
        <v>12</v>
      </c>
      <c r="N94" s="130" t="str">
        <f>IFERROR(VLOOKUP(D94,Daten!$B$2:$H$9,7,FALSE),"")</f>
        <v/>
      </c>
      <c r="O94" s="129" t="str">
        <f>IFERROR(VLOOKUP(D94,Daten!$B$14:$H$21,5,FALSE),"")</f>
        <v/>
      </c>
      <c r="P94" s="127" t="s">
        <v>12</v>
      </c>
      <c r="Q94" s="130" t="str">
        <f>IFERROR(VLOOKUP(D94,Daten!$B$14:$H$21,7,FALSE),"")</f>
        <v/>
      </c>
    </row>
    <row r="95" spans="1:18" ht="13.5" thickBot="1" x14ac:dyDescent="0.25">
      <c r="B95" s="143">
        <v>43191</v>
      </c>
      <c r="C95" s="156"/>
      <c r="D95" s="27"/>
      <c r="E95" s="28"/>
      <c r="F95" s="29"/>
      <c r="G95" s="30"/>
      <c r="H95" s="31"/>
      <c r="I95" s="31"/>
      <c r="J95" s="31"/>
      <c r="K95" s="120"/>
      <c r="L95" s="184" t="str">
        <f>IFERROR(VLOOKUP(D95,Daten!$B$2:$H$9,5,FALSE),"")</f>
        <v/>
      </c>
      <c r="M95" s="185" t="s">
        <v>12</v>
      </c>
      <c r="N95" s="186" t="str">
        <f>IFERROR(VLOOKUP(D95,Daten!$B$2:$H$9,7,FALSE),"")</f>
        <v/>
      </c>
      <c r="O95" s="184" t="str">
        <f>IFERROR(VLOOKUP(D95,Daten!$B$14:$H$21,5,FALSE),"")</f>
        <v/>
      </c>
      <c r="P95" s="185" t="s">
        <v>12</v>
      </c>
      <c r="Q95" s="186" t="str">
        <f>IFERROR(VLOOKUP(D95,Daten!$B$14:$H$21,7,FALSE),"")</f>
        <v/>
      </c>
    </row>
    <row r="96" spans="1:18" ht="13.5" thickBot="1" x14ac:dyDescent="0.25">
      <c r="A96" s="91">
        <f>A89+1</f>
        <v>14</v>
      </c>
      <c r="B96" s="141">
        <v>43192</v>
      </c>
      <c r="C96" s="159"/>
      <c r="D96" s="15"/>
      <c r="E96" s="16"/>
      <c r="F96" s="17"/>
      <c r="G96" s="18"/>
      <c r="H96" s="19"/>
      <c r="I96" s="19"/>
      <c r="J96" s="19"/>
      <c r="K96" s="118"/>
      <c r="L96" s="181" t="str">
        <f>IFERROR(VLOOKUP(D96,Daten!$B$2:$H$9,5,FALSE),"")</f>
        <v/>
      </c>
      <c r="M96" s="182" t="s">
        <v>12</v>
      </c>
      <c r="N96" s="183" t="str">
        <f>IFERROR(VLOOKUP(D96,Daten!$B$2:$H$9,7,FALSE),"")</f>
        <v/>
      </c>
      <c r="O96" s="181" t="str">
        <f>IFERROR(VLOOKUP(D96,Daten!$B$14:$H$21,5,FALSE),"")</f>
        <v/>
      </c>
      <c r="P96" s="182" t="s">
        <v>12</v>
      </c>
      <c r="Q96" s="183" t="str">
        <f>IFERROR(VLOOKUP(D96,Daten!$B$14:$H$21,7,FALSE),"")</f>
        <v/>
      </c>
    </row>
    <row r="97" spans="1:17" x14ac:dyDescent="0.2">
      <c r="A97" s="89" t="s">
        <v>5</v>
      </c>
      <c r="B97" s="142">
        <v>43193</v>
      </c>
      <c r="C97" s="155"/>
      <c r="D97" s="4"/>
      <c r="E97" s="21"/>
      <c r="F97" s="22"/>
      <c r="G97" s="23"/>
      <c r="H97" s="24"/>
      <c r="I97" s="24"/>
      <c r="J97" s="24"/>
      <c r="K97" s="119"/>
      <c r="L97" s="129" t="str">
        <f>IFERROR(VLOOKUP(D97,Daten!$B$2:$H$9,5,FALSE),"")</f>
        <v/>
      </c>
      <c r="M97" s="127" t="s">
        <v>12</v>
      </c>
      <c r="N97" s="130" t="str">
        <f>IFERROR(VLOOKUP(D97,Daten!$B$2:$H$9,7,FALSE),"")</f>
        <v/>
      </c>
      <c r="O97" s="129" t="str">
        <f>IFERROR(VLOOKUP(D97,Daten!$B$14:$H$21,5,FALSE),"")</f>
        <v/>
      </c>
      <c r="P97" s="127" t="s">
        <v>12</v>
      </c>
      <c r="Q97" s="130" t="str">
        <f>IFERROR(VLOOKUP(D97,Daten!$B$14:$H$21,7,FALSE),"")</f>
        <v/>
      </c>
    </row>
    <row r="98" spans="1:17" ht="13.5" thickBot="1" x14ac:dyDescent="0.25">
      <c r="A98" s="92">
        <f>SUM(F96:F102)</f>
        <v>0</v>
      </c>
      <c r="B98" s="142">
        <v>43194</v>
      </c>
      <c r="C98" s="155"/>
      <c r="D98" s="20"/>
      <c r="E98" s="21"/>
      <c r="F98" s="22"/>
      <c r="G98" s="23"/>
      <c r="H98" s="24"/>
      <c r="I98" s="24"/>
      <c r="J98" s="24"/>
      <c r="K98" s="119"/>
      <c r="L98" s="129" t="str">
        <f>IFERROR(VLOOKUP(D98,Daten!$B$2:$H$9,5,FALSE),"")</f>
        <v/>
      </c>
      <c r="M98" s="127" t="s">
        <v>12</v>
      </c>
      <c r="N98" s="130" t="str">
        <f>IFERROR(VLOOKUP(D98,Daten!$B$2:$H$9,7,FALSE),"")</f>
        <v/>
      </c>
      <c r="O98" s="129" t="str">
        <f>IFERROR(VLOOKUP(D98,Daten!$B$14:$H$21,5,FALSE),"")</f>
        <v/>
      </c>
      <c r="P98" s="127" t="s">
        <v>12</v>
      </c>
      <c r="Q98" s="130" t="str">
        <f>IFERROR(VLOOKUP(D98,Daten!$B$14:$H$21,7,FALSE),"")</f>
        <v/>
      </c>
    </row>
    <row r="99" spans="1:17" x14ac:dyDescent="0.2">
      <c r="A99" s="90" t="s">
        <v>106</v>
      </c>
      <c r="B99" s="142">
        <v>43195</v>
      </c>
      <c r="C99" s="155"/>
      <c r="D99" s="20"/>
      <c r="E99" s="21"/>
      <c r="F99" s="22"/>
      <c r="G99" s="23"/>
      <c r="H99" s="24"/>
      <c r="I99" s="24"/>
      <c r="J99" s="24"/>
      <c r="K99" s="119"/>
      <c r="L99" s="129" t="str">
        <f>IFERROR(VLOOKUP(D99,Daten!$B$2:$H$9,5,FALSE),"")</f>
        <v/>
      </c>
      <c r="M99" s="127" t="s">
        <v>12</v>
      </c>
      <c r="N99" s="130" t="str">
        <f>IFERROR(VLOOKUP(D99,Daten!$B$2:$H$9,7,FALSE),"")</f>
        <v/>
      </c>
      <c r="O99" s="129" t="str">
        <f>IFERROR(VLOOKUP(D99,Daten!$B$14:$H$21,5,FALSE),"")</f>
        <v/>
      </c>
      <c r="P99" s="127" t="s">
        <v>12</v>
      </c>
      <c r="Q99" s="130" t="str">
        <f>IFERROR(VLOOKUP(D99,Daten!$B$14:$H$21,7,FALSE),"")</f>
        <v/>
      </c>
    </row>
    <row r="100" spans="1:17" ht="13.5" thickBot="1" x14ac:dyDescent="0.25">
      <c r="A100" s="88">
        <f>SUM(I96:I102)</f>
        <v>0</v>
      </c>
      <c r="B100" s="142">
        <v>43196</v>
      </c>
      <c r="C100" s="155"/>
      <c r="D100" s="4"/>
      <c r="E100" s="21"/>
      <c r="F100" s="22"/>
      <c r="G100" s="23"/>
      <c r="H100" s="24"/>
      <c r="I100" s="24"/>
      <c r="J100" s="24"/>
      <c r="K100" s="119"/>
      <c r="L100" s="129" t="str">
        <f>IFERROR(VLOOKUP(D100,Daten!$B$2:$H$9,5,FALSE),"")</f>
        <v/>
      </c>
      <c r="M100" s="127" t="s">
        <v>12</v>
      </c>
      <c r="N100" s="130" t="str">
        <f>IFERROR(VLOOKUP(D100,Daten!$B$2:$H$9,7,FALSE),"")</f>
        <v/>
      </c>
      <c r="O100" s="129" t="str">
        <f>IFERROR(VLOOKUP(D100,Daten!$B$14:$H$21,5,FALSE),"")</f>
        <v/>
      </c>
      <c r="P100" s="127" t="s">
        <v>12</v>
      </c>
      <c r="Q100" s="130" t="str">
        <f>IFERROR(VLOOKUP(D100,Daten!$B$14:$H$21,7,FALSE),"")</f>
        <v/>
      </c>
    </row>
    <row r="101" spans="1:17" x14ac:dyDescent="0.2">
      <c r="B101" s="142">
        <v>43197</v>
      </c>
      <c r="C101" s="155"/>
      <c r="D101" s="20"/>
      <c r="E101" s="21"/>
      <c r="F101" s="22"/>
      <c r="G101" s="23"/>
      <c r="H101" s="24"/>
      <c r="I101" s="24"/>
      <c r="J101" s="24"/>
      <c r="K101" s="119"/>
      <c r="L101" s="129" t="str">
        <f>IFERROR(VLOOKUP(D101,Daten!$B$2:$H$9,5,FALSE),"")</f>
        <v/>
      </c>
      <c r="M101" s="127" t="s">
        <v>12</v>
      </c>
      <c r="N101" s="130" t="str">
        <f>IFERROR(VLOOKUP(D101,Daten!$B$2:$H$9,7,FALSE),"")</f>
        <v/>
      </c>
      <c r="O101" s="129" t="str">
        <f>IFERROR(VLOOKUP(D101,Daten!$B$14:$H$21,5,FALSE),"")</f>
        <v/>
      </c>
      <c r="P101" s="127" t="s">
        <v>12</v>
      </c>
      <c r="Q101" s="130" t="str">
        <f>IFERROR(VLOOKUP(D101,Daten!$B$14:$H$21,7,FALSE),"")</f>
        <v/>
      </c>
    </row>
    <row r="102" spans="1:17" ht="13.5" thickBot="1" x14ac:dyDescent="0.25">
      <c r="B102" s="143">
        <v>43198</v>
      </c>
      <c r="C102" s="157"/>
      <c r="D102" s="5"/>
      <c r="E102" s="28"/>
      <c r="F102" s="29"/>
      <c r="G102" s="30"/>
      <c r="H102" s="31"/>
      <c r="I102" s="31"/>
      <c r="J102" s="31"/>
      <c r="K102" s="120"/>
      <c r="L102" s="167" t="str">
        <f>IFERROR(VLOOKUP(D102,Daten!$B$2:$H$9,5,FALSE),"")</f>
        <v/>
      </c>
      <c r="M102" s="168" t="s">
        <v>12</v>
      </c>
      <c r="N102" s="169" t="str">
        <f>IFERROR(VLOOKUP(D102,Daten!$B$2:$H$9,7,FALSE),"")</f>
        <v/>
      </c>
      <c r="O102" s="167" t="str">
        <f>IFERROR(VLOOKUP(D102,Daten!$B$14:$H$21,5,FALSE),"")</f>
        <v/>
      </c>
      <c r="P102" s="168" t="s">
        <v>12</v>
      </c>
      <c r="Q102" s="169" t="str">
        <f>IFERROR(VLOOKUP(D102,Daten!$B$14:$H$21,7,FALSE),"")</f>
        <v/>
      </c>
    </row>
    <row r="103" spans="1:17" ht="13.5" thickBot="1" x14ac:dyDescent="0.25">
      <c r="A103" s="91">
        <f>A96+1</f>
        <v>15</v>
      </c>
      <c r="B103" s="141">
        <v>43199</v>
      </c>
      <c r="C103" s="159"/>
      <c r="D103" s="15"/>
      <c r="E103" s="16"/>
      <c r="F103" s="17"/>
      <c r="G103" s="18"/>
      <c r="H103" s="19"/>
      <c r="I103" s="19"/>
      <c r="J103" s="19"/>
      <c r="K103" s="118"/>
      <c r="L103" s="172" t="str">
        <f>IFERROR(VLOOKUP(D103,Daten!$B$2:$H$9,5,FALSE),"")</f>
        <v/>
      </c>
      <c r="M103" s="173" t="s">
        <v>12</v>
      </c>
      <c r="N103" s="174" t="str">
        <f>IFERROR(VLOOKUP(D103,Daten!$B$2:$H$9,7,FALSE),"")</f>
        <v/>
      </c>
      <c r="O103" s="172" t="str">
        <f>IFERROR(VLOOKUP(D103,Daten!$B$14:$H$21,5,FALSE),"")</f>
        <v/>
      </c>
      <c r="P103" s="173" t="s">
        <v>12</v>
      </c>
      <c r="Q103" s="174" t="str">
        <f>IFERROR(VLOOKUP(D103,Daten!$B$14:$H$21,7,FALSE),"")</f>
        <v/>
      </c>
    </row>
    <row r="104" spans="1:17" x14ac:dyDescent="0.2">
      <c r="A104" s="89" t="s">
        <v>5</v>
      </c>
      <c r="B104" s="142">
        <v>43200</v>
      </c>
      <c r="C104" s="155"/>
      <c r="D104" s="4"/>
      <c r="E104" s="21"/>
      <c r="F104" s="22"/>
      <c r="G104" s="23"/>
      <c r="H104" s="24"/>
      <c r="I104" s="24"/>
      <c r="J104" s="24"/>
      <c r="K104" s="119"/>
      <c r="L104" s="129" t="str">
        <f>IFERROR(VLOOKUP(D104,Daten!$B$2:$H$9,5,FALSE),"")</f>
        <v/>
      </c>
      <c r="M104" s="127" t="s">
        <v>12</v>
      </c>
      <c r="N104" s="130" t="str">
        <f>IFERROR(VLOOKUP(D104,Daten!$B$2:$H$9,7,FALSE),"")</f>
        <v/>
      </c>
      <c r="O104" s="129" t="str">
        <f>IFERROR(VLOOKUP(D104,Daten!$B$14:$H$21,5,FALSE),"")</f>
        <v/>
      </c>
      <c r="P104" s="127" t="s">
        <v>12</v>
      </c>
      <c r="Q104" s="130" t="str">
        <f>IFERROR(VLOOKUP(D104,Daten!$B$14:$H$21,7,FALSE),"")</f>
        <v/>
      </c>
    </row>
    <row r="105" spans="1:17" ht="13.5" thickBot="1" x14ac:dyDescent="0.25">
      <c r="A105" s="92">
        <f>SUM(F103:F109)</f>
        <v>0</v>
      </c>
      <c r="B105" s="142">
        <v>43201</v>
      </c>
      <c r="C105" s="155"/>
      <c r="D105" s="20"/>
      <c r="E105" s="21"/>
      <c r="F105" s="22"/>
      <c r="G105" s="23"/>
      <c r="H105" s="24"/>
      <c r="I105" s="24"/>
      <c r="J105" s="24"/>
      <c r="K105" s="119"/>
      <c r="L105" s="129" t="str">
        <f>IFERROR(VLOOKUP(D105,Daten!$B$2:$H$9,5,FALSE),"")</f>
        <v/>
      </c>
      <c r="M105" s="127" t="s">
        <v>12</v>
      </c>
      <c r="N105" s="130" t="str">
        <f>IFERROR(VLOOKUP(D105,Daten!$B$2:$H$9,7,FALSE),"")</f>
        <v/>
      </c>
      <c r="O105" s="129" t="str">
        <f>IFERROR(VLOOKUP(D105,Daten!$B$14:$H$21,5,FALSE),"")</f>
        <v/>
      </c>
      <c r="P105" s="127" t="s">
        <v>12</v>
      </c>
      <c r="Q105" s="130" t="str">
        <f>IFERROR(VLOOKUP(D105,Daten!$B$14:$H$21,7,FALSE),"")</f>
        <v/>
      </c>
    </row>
    <row r="106" spans="1:17" x14ac:dyDescent="0.2">
      <c r="A106" s="90" t="s">
        <v>106</v>
      </c>
      <c r="B106" s="142">
        <v>43202</v>
      </c>
      <c r="C106" s="155"/>
      <c r="D106" s="20"/>
      <c r="E106" s="21"/>
      <c r="F106" s="22"/>
      <c r="G106" s="23"/>
      <c r="H106" s="24"/>
      <c r="I106" s="24"/>
      <c r="J106" s="24"/>
      <c r="K106" s="119"/>
      <c r="L106" s="129" t="str">
        <f>IFERROR(VLOOKUP(D106,Daten!$B$2:$H$9,5,FALSE),"")</f>
        <v/>
      </c>
      <c r="M106" s="127" t="s">
        <v>12</v>
      </c>
      <c r="N106" s="130" t="str">
        <f>IFERROR(VLOOKUP(D106,Daten!$B$2:$H$9,7,FALSE),"")</f>
        <v/>
      </c>
      <c r="O106" s="129" t="str">
        <f>IFERROR(VLOOKUP(D106,Daten!$B$14:$H$21,5,FALSE),"")</f>
        <v/>
      </c>
      <c r="P106" s="127" t="s">
        <v>12</v>
      </c>
      <c r="Q106" s="130" t="str">
        <f>IFERROR(VLOOKUP(D106,Daten!$B$14:$H$21,7,FALSE),"")</f>
        <v/>
      </c>
    </row>
    <row r="107" spans="1:17" ht="13.5" thickBot="1" x14ac:dyDescent="0.25">
      <c r="A107" s="88">
        <f>SUM(I103:I109)</f>
        <v>0</v>
      </c>
      <c r="B107" s="142">
        <v>43203</v>
      </c>
      <c r="C107" s="155"/>
      <c r="D107" s="4"/>
      <c r="E107" s="21"/>
      <c r="F107" s="22"/>
      <c r="G107" s="23"/>
      <c r="H107" s="24"/>
      <c r="I107" s="24"/>
      <c r="J107" s="24"/>
      <c r="K107" s="119"/>
      <c r="L107" s="129" t="str">
        <f>IFERROR(VLOOKUP(D107,Daten!$B$2:$H$9,5,FALSE),"")</f>
        <v/>
      </c>
      <c r="M107" s="127" t="s">
        <v>12</v>
      </c>
      <c r="N107" s="130" t="str">
        <f>IFERROR(VLOOKUP(D107,Daten!$B$2:$H$9,7,FALSE),"")</f>
        <v/>
      </c>
      <c r="O107" s="129" t="str">
        <f>IFERROR(VLOOKUP(D107,Daten!$B$14:$H$21,5,FALSE),"")</f>
        <v/>
      </c>
      <c r="P107" s="127" t="s">
        <v>12</v>
      </c>
      <c r="Q107" s="130" t="str">
        <f>IFERROR(VLOOKUP(D107,Daten!$B$14:$H$21,7,FALSE),"")</f>
        <v/>
      </c>
    </row>
    <row r="108" spans="1:17" x14ac:dyDescent="0.2">
      <c r="B108" s="142">
        <v>43204</v>
      </c>
      <c r="C108" s="155"/>
      <c r="D108" s="20"/>
      <c r="E108" s="21"/>
      <c r="F108" s="22"/>
      <c r="G108" s="23"/>
      <c r="H108" s="24"/>
      <c r="I108" s="24"/>
      <c r="J108" s="24"/>
      <c r="K108" s="119"/>
      <c r="L108" s="129" t="str">
        <f>IFERROR(VLOOKUP(D108,Daten!$B$2:$H$9,5,FALSE),"")</f>
        <v/>
      </c>
      <c r="M108" s="127" t="s">
        <v>12</v>
      </c>
      <c r="N108" s="130" t="str">
        <f>IFERROR(VLOOKUP(D108,Daten!$B$2:$H$9,7,FALSE),"")</f>
        <v/>
      </c>
      <c r="O108" s="129" t="str">
        <f>IFERROR(VLOOKUP(D108,Daten!$B$14:$H$21,5,FALSE),"")</f>
        <v/>
      </c>
      <c r="P108" s="127" t="s">
        <v>12</v>
      </c>
      <c r="Q108" s="130" t="str">
        <f>IFERROR(VLOOKUP(D108,Daten!$B$14:$H$21,7,FALSE),"")</f>
        <v/>
      </c>
    </row>
    <row r="109" spans="1:17" ht="13.5" thickBot="1" x14ac:dyDescent="0.25">
      <c r="B109" s="143">
        <v>43205</v>
      </c>
      <c r="C109" s="157"/>
      <c r="D109" s="5"/>
      <c r="E109" s="28"/>
      <c r="F109" s="29"/>
      <c r="G109" s="30"/>
      <c r="H109" s="31"/>
      <c r="I109" s="31"/>
      <c r="J109" s="31"/>
      <c r="K109" s="120"/>
      <c r="L109" s="184" t="str">
        <f>IFERROR(VLOOKUP(D109,Daten!$B$2:$H$9,5,FALSE),"")</f>
        <v/>
      </c>
      <c r="M109" s="185" t="s">
        <v>12</v>
      </c>
      <c r="N109" s="186" t="str">
        <f>IFERROR(VLOOKUP(D109,Daten!$B$2:$H$9,7,FALSE),"")</f>
        <v/>
      </c>
      <c r="O109" s="184" t="str">
        <f>IFERROR(VLOOKUP(D109,Daten!$B$14:$H$21,5,FALSE),"")</f>
        <v/>
      </c>
      <c r="P109" s="185" t="s">
        <v>12</v>
      </c>
      <c r="Q109" s="186" t="str">
        <f>IFERROR(VLOOKUP(D109,Daten!$B$14:$H$21,7,FALSE),"")</f>
        <v/>
      </c>
    </row>
    <row r="110" spans="1:17" ht="13.5" thickBot="1" x14ac:dyDescent="0.25">
      <c r="A110" s="91">
        <f>A103+1</f>
        <v>16</v>
      </c>
      <c r="B110" s="141">
        <v>43206</v>
      </c>
      <c r="C110" s="159"/>
      <c r="D110" s="15"/>
      <c r="E110" s="16"/>
      <c r="F110" s="17"/>
      <c r="G110" s="23"/>
      <c r="H110" s="19"/>
      <c r="I110" s="19"/>
      <c r="J110" s="19"/>
      <c r="K110" s="118"/>
      <c r="L110" s="181" t="str">
        <f>IFERROR(VLOOKUP(D110,Daten!$B$2:$H$9,5,FALSE),"")</f>
        <v/>
      </c>
      <c r="M110" s="182" t="s">
        <v>12</v>
      </c>
      <c r="N110" s="183" t="str">
        <f>IFERROR(VLOOKUP(D110,Daten!$B$2:$H$9,7,FALSE),"")</f>
        <v/>
      </c>
      <c r="O110" s="181" t="str">
        <f>IFERROR(VLOOKUP(D110,Daten!$B$14:$H$21,5,FALSE),"")</f>
        <v/>
      </c>
      <c r="P110" s="182" t="s">
        <v>12</v>
      </c>
      <c r="Q110" s="183" t="str">
        <f>IFERROR(VLOOKUP(D110,Daten!$B$14:$H$21,7,FALSE),"")</f>
        <v/>
      </c>
    </row>
    <row r="111" spans="1:17" x14ac:dyDescent="0.2">
      <c r="A111" s="89" t="s">
        <v>5</v>
      </c>
      <c r="B111" s="142">
        <v>43207</v>
      </c>
      <c r="C111" s="155"/>
      <c r="D111" s="4"/>
      <c r="E111" s="21"/>
      <c r="F111" s="22"/>
      <c r="G111" s="23"/>
      <c r="H111" s="24"/>
      <c r="I111" s="24"/>
      <c r="J111" s="24"/>
      <c r="K111" s="119"/>
      <c r="L111" s="129" t="str">
        <f>IFERROR(VLOOKUP(D111,Daten!$B$2:$H$9,5,FALSE),"")</f>
        <v/>
      </c>
      <c r="M111" s="127" t="s">
        <v>12</v>
      </c>
      <c r="N111" s="130" t="str">
        <f>IFERROR(VLOOKUP(D111,Daten!$B$2:$H$9,7,FALSE),"")</f>
        <v/>
      </c>
      <c r="O111" s="129" t="str">
        <f>IFERROR(VLOOKUP(D111,Daten!$B$14:$H$21,5,FALSE),"")</f>
        <v/>
      </c>
      <c r="P111" s="127" t="s">
        <v>12</v>
      </c>
      <c r="Q111" s="130" t="str">
        <f>IFERROR(VLOOKUP(D111,Daten!$B$14:$H$21,7,FALSE),"")</f>
        <v/>
      </c>
    </row>
    <row r="112" spans="1:17" ht="13.5" thickBot="1" x14ac:dyDescent="0.25">
      <c r="A112" s="92">
        <f>SUM(F110:F116)</f>
        <v>0</v>
      </c>
      <c r="B112" s="142">
        <v>43208</v>
      </c>
      <c r="C112" s="155"/>
      <c r="D112" s="20"/>
      <c r="E112" s="21"/>
      <c r="F112" s="22"/>
      <c r="G112" s="23"/>
      <c r="H112" s="24"/>
      <c r="I112" s="24"/>
      <c r="J112" s="24"/>
      <c r="K112" s="119"/>
      <c r="L112" s="129" t="str">
        <f>IFERROR(VLOOKUP(D112,Daten!$B$2:$H$9,5,FALSE),"")</f>
        <v/>
      </c>
      <c r="M112" s="127" t="s">
        <v>12</v>
      </c>
      <c r="N112" s="130" t="str">
        <f>IFERROR(VLOOKUP(D112,Daten!$B$2:$H$9,7,FALSE),"")</f>
        <v/>
      </c>
      <c r="O112" s="129" t="str">
        <f>IFERROR(VLOOKUP(D112,Daten!$B$14:$H$21,5,FALSE),"")</f>
        <v/>
      </c>
      <c r="P112" s="127" t="s">
        <v>12</v>
      </c>
      <c r="Q112" s="130" t="str">
        <f>IFERROR(VLOOKUP(D112,Daten!$B$14:$H$21,7,FALSE),"")</f>
        <v/>
      </c>
    </row>
    <row r="113" spans="1:17" x14ac:dyDescent="0.2">
      <c r="A113" s="90" t="s">
        <v>106</v>
      </c>
      <c r="B113" s="142">
        <v>43209</v>
      </c>
      <c r="C113" s="155"/>
      <c r="D113" s="20"/>
      <c r="E113" s="21"/>
      <c r="F113" s="22"/>
      <c r="G113" s="23"/>
      <c r="H113" s="24"/>
      <c r="I113" s="24"/>
      <c r="J113" s="24"/>
      <c r="K113" s="119"/>
      <c r="L113" s="129" t="str">
        <f>IFERROR(VLOOKUP(D113,Daten!$B$2:$H$9,5,FALSE),"")</f>
        <v/>
      </c>
      <c r="M113" s="127" t="s">
        <v>12</v>
      </c>
      <c r="N113" s="130" t="str">
        <f>IFERROR(VLOOKUP(D113,Daten!$B$2:$H$9,7,FALSE),"")</f>
        <v/>
      </c>
      <c r="O113" s="129" t="str">
        <f>IFERROR(VLOOKUP(D113,Daten!$B$14:$H$21,5,FALSE),"")</f>
        <v/>
      </c>
      <c r="P113" s="127" t="s">
        <v>12</v>
      </c>
      <c r="Q113" s="130" t="str">
        <f>IFERROR(VLOOKUP(D113,Daten!$B$14:$H$21,7,FALSE),"")</f>
        <v/>
      </c>
    </row>
    <row r="114" spans="1:17" ht="13.5" thickBot="1" x14ac:dyDescent="0.25">
      <c r="A114" s="88">
        <f>SUM(I110:I116)</f>
        <v>0</v>
      </c>
      <c r="B114" s="142">
        <v>43210</v>
      </c>
      <c r="C114" s="155"/>
      <c r="D114" s="4"/>
      <c r="E114" s="21"/>
      <c r="F114" s="22"/>
      <c r="G114" s="23"/>
      <c r="H114" s="24"/>
      <c r="I114" s="24"/>
      <c r="J114" s="24"/>
      <c r="K114" s="119"/>
      <c r="L114" s="129" t="str">
        <f>IFERROR(VLOOKUP(D114,Daten!$B$2:$H$9,5,FALSE),"")</f>
        <v/>
      </c>
      <c r="M114" s="127" t="s">
        <v>12</v>
      </c>
      <c r="N114" s="130" t="str">
        <f>IFERROR(VLOOKUP(D114,Daten!$B$2:$H$9,7,FALSE),"")</f>
        <v/>
      </c>
      <c r="O114" s="129" t="str">
        <f>IFERROR(VLOOKUP(D114,Daten!$B$14:$H$21,5,FALSE),"")</f>
        <v/>
      </c>
      <c r="P114" s="127" t="s">
        <v>12</v>
      </c>
      <c r="Q114" s="130" t="str">
        <f>IFERROR(VLOOKUP(D114,Daten!$B$14:$H$21,7,FALSE),"")</f>
        <v/>
      </c>
    </row>
    <row r="115" spans="1:17" x14ac:dyDescent="0.2">
      <c r="B115" s="142">
        <v>43211</v>
      </c>
      <c r="C115" s="155"/>
      <c r="D115" s="20"/>
      <c r="E115" s="21"/>
      <c r="F115" s="22"/>
      <c r="G115" s="23"/>
      <c r="H115" s="24"/>
      <c r="I115" s="24"/>
      <c r="J115" s="24"/>
      <c r="K115" s="119"/>
      <c r="L115" s="129" t="str">
        <f>IFERROR(VLOOKUP(D115,Daten!$B$2:$H$9,5,FALSE),"")</f>
        <v/>
      </c>
      <c r="M115" s="127" t="s">
        <v>12</v>
      </c>
      <c r="N115" s="130" t="str">
        <f>IFERROR(VLOOKUP(D115,Daten!$B$2:$H$9,7,FALSE),"")</f>
        <v/>
      </c>
      <c r="O115" s="129" t="str">
        <f>IFERROR(VLOOKUP(D115,Daten!$B$14:$H$21,5,FALSE),"")</f>
        <v/>
      </c>
      <c r="P115" s="127" t="s">
        <v>12</v>
      </c>
      <c r="Q115" s="130" t="str">
        <f>IFERROR(VLOOKUP(D115,Daten!$B$14:$H$21,7,FALSE),"")</f>
        <v/>
      </c>
    </row>
    <row r="116" spans="1:17" ht="13.5" thickBot="1" x14ac:dyDescent="0.25">
      <c r="B116" s="143">
        <v>43212</v>
      </c>
      <c r="C116" s="157"/>
      <c r="D116" s="5"/>
      <c r="E116" s="28"/>
      <c r="F116" s="29"/>
      <c r="G116" s="30"/>
      <c r="H116" s="31"/>
      <c r="I116" s="31"/>
      <c r="J116" s="31"/>
      <c r="K116" s="120"/>
      <c r="L116" s="167" t="str">
        <f>IFERROR(VLOOKUP(D116,Daten!$B$2:$H$9,5,FALSE),"")</f>
        <v/>
      </c>
      <c r="M116" s="168" t="s">
        <v>12</v>
      </c>
      <c r="N116" s="169" t="str">
        <f>IFERROR(VLOOKUP(D116,Daten!$B$2:$H$9,7,FALSE),"")</f>
        <v/>
      </c>
      <c r="O116" s="167" t="str">
        <f>IFERROR(VLOOKUP(D116,Daten!$B$14:$H$21,5,FALSE),"")</f>
        <v/>
      </c>
      <c r="P116" s="168" t="s">
        <v>12</v>
      </c>
      <c r="Q116" s="169" t="str">
        <f>IFERROR(VLOOKUP(D116,Daten!$B$14:$H$21,7,FALSE),"")</f>
        <v/>
      </c>
    </row>
    <row r="117" spans="1:17" ht="13.5" thickBot="1" x14ac:dyDescent="0.25">
      <c r="A117" s="91">
        <f>A110+1</f>
        <v>17</v>
      </c>
      <c r="B117" s="141">
        <v>43213</v>
      </c>
      <c r="C117" s="154"/>
      <c r="D117" s="15"/>
      <c r="E117" s="16"/>
      <c r="F117" s="17"/>
      <c r="G117" s="18"/>
      <c r="H117" s="19"/>
      <c r="I117" s="19"/>
      <c r="J117" s="19"/>
      <c r="K117" s="118"/>
      <c r="L117" s="172" t="str">
        <f>IFERROR(VLOOKUP(D117,Daten!$B$2:$H$9,5,FALSE),"")</f>
        <v/>
      </c>
      <c r="M117" s="173" t="s">
        <v>12</v>
      </c>
      <c r="N117" s="174" t="str">
        <f>IFERROR(VLOOKUP(D117,Daten!$B$2:$H$9,7,FALSE),"")</f>
        <v/>
      </c>
      <c r="O117" s="172" t="str">
        <f>IFERROR(VLOOKUP(D117,Daten!$B$14:$H$21,5,FALSE),"")</f>
        <v/>
      </c>
      <c r="P117" s="173" t="s">
        <v>12</v>
      </c>
      <c r="Q117" s="174" t="str">
        <f>IFERROR(VLOOKUP(D117,Daten!$B$14:$H$21,7,FALSE),"")</f>
        <v/>
      </c>
    </row>
    <row r="118" spans="1:17" x14ac:dyDescent="0.2">
      <c r="A118" s="89" t="s">
        <v>5</v>
      </c>
      <c r="B118" s="142">
        <v>43214</v>
      </c>
      <c r="C118" s="155"/>
      <c r="D118" s="4"/>
      <c r="E118" s="21"/>
      <c r="F118" s="22"/>
      <c r="G118" s="23"/>
      <c r="H118" s="24"/>
      <c r="I118" s="24"/>
      <c r="J118" s="24"/>
      <c r="K118" s="119"/>
      <c r="L118" s="129" t="str">
        <f>IFERROR(VLOOKUP(D118,Daten!$B$2:$H$9,5,FALSE),"")</f>
        <v/>
      </c>
      <c r="M118" s="127" t="s">
        <v>12</v>
      </c>
      <c r="N118" s="130" t="str">
        <f>IFERROR(VLOOKUP(D118,Daten!$B$2:$H$9,7,FALSE),"")</f>
        <v/>
      </c>
      <c r="O118" s="129" t="str">
        <f>IFERROR(VLOOKUP(D118,Daten!$B$14:$H$21,5,FALSE),"")</f>
        <v/>
      </c>
      <c r="P118" s="127" t="s">
        <v>12</v>
      </c>
      <c r="Q118" s="130" t="str">
        <f>IFERROR(VLOOKUP(D118,Daten!$B$14:$H$21,7,FALSE),"")</f>
        <v/>
      </c>
    </row>
    <row r="119" spans="1:17" ht="13.5" thickBot="1" x14ac:dyDescent="0.25">
      <c r="A119" s="92">
        <f>SUM(F117:F123)</f>
        <v>0</v>
      </c>
      <c r="B119" s="142">
        <v>43215</v>
      </c>
      <c r="C119" s="155"/>
      <c r="D119" s="20"/>
      <c r="E119" s="21"/>
      <c r="F119" s="22"/>
      <c r="G119" s="23"/>
      <c r="H119" s="24"/>
      <c r="I119" s="24"/>
      <c r="J119" s="24"/>
      <c r="K119" s="119"/>
      <c r="L119" s="129" t="str">
        <f>IFERROR(VLOOKUP(D119,Daten!$B$2:$H$9,5,FALSE),"")</f>
        <v/>
      </c>
      <c r="M119" s="127" t="s">
        <v>12</v>
      </c>
      <c r="N119" s="130" t="str">
        <f>IFERROR(VLOOKUP(D119,Daten!$B$2:$H$9,7,FALSE),"")</f>
        <v/>
      </c>
      <c r="O119" s="129" t="str">
        <f>IFERROR(VLOOKUP(D119,Daten!$B$14:$H$21,5,FALSE),"")</f>
        <v/>
      </c>
      <c r="P119" s="127" t="s">
        <v>12</v>
      </c>
      <c r="Q119" s="130" t="str">
        <f>IFERROR(VLOOKUP(D119,Daten!$B$14:$H$21,7,FALSE),"")</f>
        <v/>
      </c>
    </row>
    <row r="120" spans="1:17" x14ac:dyDescent="0.2">
      <c r="A120" s="90" t="s">
        <v>106</v>
      </c>
      <c r="B120" s="142">
        <v>43216</v>
      </c>
      <c r="C120" s="155"/>
      <c r="D120" s="20"/>
      <c r="E120" s="21"/>
      <c r="F120" s="22"/>
      <c r="G120" s="23"/>
      <c r="H120" s="24"/>
      <c r="I120" s="24"/>
      <c r="J120" s="24"/>
      <c r="K120" s="119"/>
      <c r="L120" s="129" t="str">
        <f>IFERROR(VLOOKUP(D120,Daten!$B$2:$H$9,5,FALSE),"")</f>
        <v/>
      </c>
      <c r="M120" s="127" t="s">
        <v>12</v>
      </c>
      <c r="N120" s="130" t="str">
        <f>IFERROR(VLOOKUP(D120,Daten!$B$2:$H$9,7,FALSE),"")</f>
        <v/>
      </c>
      <c r="O120" s="129" t="str">
        <f>IFERROR(VLOOKUP(D120,Daten!$B$14:$H$21,5,FALSE),"")</f>
        <v/>
      </c>
      <c r="P120" s="127" t="s">
        <v>12</v>
      </c>
      <c r="Q120" s="130" t="str">
        <f>IFERROR(VLOOKUP(D120,Daten!$B$14:$H$21,7,FALSE),"")</f>
        <v/>
      </c>
    </row>
    <row r="121" spans="1:17" ht="13.5" thickBot="1" x14ac:dyDescent="0.25">
      <c r="A121" s="88">
        <f>SUM(I117:I123)</f>
        <v>0</v>
      </c>
      <c r="B121" s="142">
        <v>43217</v>
      </c>
      <c r="C121" s="155"/>
      <c r="D121" s="4"/>
      <c r="E121" s="21"/>
      <c r="F121" s="22"/>
      <c r="G121" s="23"/>
      <c r="H121" s="24"/>
      <c r="I121" s="24"/>
      <c r="J121" s="24"/>
      <c r="K121" s="119"/>
      <c r="L121" s="129" t="str">
        <f>IFERROR(VLOOKUP(D121,Daten!$B$2:$H$9,5,FALSE),"")</f>
        <v/>
      </c>
      <c r="M121" s="127" t="s">
        <v>12</v>
      </c>
      <c r="N121" s="130" t="str">
        <f>IFERROR(VLOOKUP(D121,Daten!$B$2:$H$9,7,FALSE),"")</f>
        <v/>
      </c>
      <c r="O121" s="129" t="str">
        <f>IFERROR(VLOOKUP(D121,Daten!$B$14:$H$21,5,FALSE),"")</f>
        <v/>
      </c>
      <c r="P121" s="127" t="s">
        <v>12</v>
      </c>
      <c r="Q121" s="130" t="str">
        <f>IFERROR(VLOOKUP(D121,Daten!$B$14:$H$21,7,FALSE),"")</f>
        <v/>
      </c>
    </row>
    <row r="122" spans="1:17" x14ac:dyDescent="0.2">
      <c r="B122" s="142">
        <v>43218</v>
      </c>
      <c r="C122" s="148"/>
      <c r="D122" s="20"/>
      <c r="E122" s="21"/>
      <c r="F122" s="22"/>
      <c r="G122" s="23"/>
      <c r="H122" s="24"/>
      <c r="I122" s="24"/>
      <c r="J122" s="24"/>
      <c r="K122" s="119"/>
      <c r="L122" s="129" t="str">
        <f>IFERROR(VLOOKUP(D122,Daten!$B$2:$H$9,5,FALSE),"")</f>
        <v/>
      </c>
      <c r="M122" s="127" t="s">
        <v>12</v>
      </c>
      <c r="N122" s="130" t="str">
        <f>IFERROR(VLOOKUP(D122,Daten!$B$2:$H$9,7,FALSE),"")</f>
        <v/>
      </c>
      <c r="O122" s="129" t="str">
        <f>IFERROR(VLOOKUP(D122,Daten!$B$14:$H$21,5,FALSE),"")</f>
        <v/>
      </c>
      <c r="P122" s="127" t="s">
        <v>12</v>
      </c>
      <c r="Q122" s="130" t="str">
        <f>IFERROR(VLOOKUP(D122,Daten!$B$14:$H$21,7,FALSE),"")</f>
        <v/>
      </c>
    </row>
    <row r="123" spans="1:17" ht="13.5" thickBot="1" x14ac:dyDescent="0.25">
      <c r="B123" s="143">
        <v>43219</v>
      </c>
      <c r="C123" s="156"/>
      <c r="D123" s="5"/>
      <c r="E123" s="28"/>
      <c r="F123" s="29"/>
      <c r="G123" s="30"/>
      <c r="H123" s="31"/>
      <c r="I123" s="31"/>
      <c r="J123" s="31"/>
      <c r="K123" s="120"/>
      <c r="L123" s="184" t="str">
        <f>IFERROR(VLOOKUP(D123,Daten!$B$2:$H$9,5,FALSE),"")</f>
        <v/>
      </c>
      <c r="M123" s="185" t="s">
        <v>12</v>
      </c>
      <c r="N123" s="186" t="str">
        <f>IFERROR(VLOOKUP(D123,Daten!$B$2:$H$9,7,FALSE),"")</f>
        <v/>
      </c>
      <c r="O123" s="184" t="str">
        <f>IFERROR(VLOOKUP(D123,Daten!$B$14:$H$21,5,FALSE),"")</f>
        <v/>
      </c>
      <c r="P123" s="185" t="s">
        <v>12</v>
      </c>
      <c r="Q123" s="186" t="str">
        <f>IFERROR(VLOOKUP(D123,Daten!$B$14:$H$21,7,FALSE),"")</f>
        <v/>
      </c>
    </row>
    <row r="124" spans="1:17" ht="13.5" thickBot="1" x14ac:dyDescent="0.25">
      <c r="A124" s="91">
        <f>A117+1</f>
        <v>18</v>
      </c>
      <c r="B124" s="141">
        <v>43220</v>
      </c>
      <c r="C124" s="159"/>
      <c r="D124" s="15"/>
      <c r="E124" s="16"/>
      <c r="F124" s="17"/>
      <c r="G124" s="23"/>
      <c r="H124" s="19"/>
      <c r="I124" s="19"/>
      <c r="J124" s="19"/>
      <c r="K124" s="118"/>
      <c r="L124" s="181" t="str">
        <f>IFERROR(VLOOKUP(D124,Daten!$B$2:$H$9,5,FALSE),"")</f>
        <v/>
      </c>
      <c r="M124" s="182" t="s">
        <v>12</v>
      </c>
      <c r="N124" s="183" t="str">
        <f>IFERROR(VLOOKUP(D124,Daten!$B$2:$H$9,7,FALSE),"")</f>
        <v/>
      </c>
      <c r="O124" s="181" t="str">
        <f>IFERROR(VLOOKUP(D124,Daten!$B$14:$H$21,5,FALSE),"")</f>
        <v/>
      </c>
      <c r="P124" s="182" t="s">
        <v>12</v>
      </c>
      <c r="Q124" s="183" t="str">
        <f>IFERROR(VLOOKUP(D124,Daten!$B$14:$H$21,7,FALSE),"")</f>
        <v/>
      </c>
    </row>
    <row r="125" spans="1:17" x14ac:dyDescent="0.2">
      <c r="A125" s="89" t="s">
        <v>5</v>
      </c>
      <c r="B125" s="142">
        <v>43221</v>
      </c>
      <c r="C125" s="155"/>
      <c r="D125" s="4"/>
      <c r="E125" s="21"/>
      <c r="F125" s="22"/>
      <c r="G125" s="23"/>
      <c r="H125" s="24"/>
      <c r="I125" s="24"/>
      <c r="J125" s="24"/>
      <c r="K125" s="119"/>
      <c r="L125" s="129" t="str">
        <f>IFERROR(VLOOKUP(D125,Daten!$B$2:$H$9,5,FALSE),"")</f>
        <v/>
      </c>
      <c r="M125" s="127" t="s">
        <v>12</v>
      </c>
      <c r="N125" s="130" t="str">
        <f>IFERROR(VLOOKUP(D125,Daten!$B$2:$H$9,7,FALSE),"")</f>
        <v/>
      </c>
      <c r="O125" s="129" t="str">
        <f>IFERROR(VLOOKUP(D125,Daten!$B$14:$H$21,5,FALSE),"")</f>
        <v/>
      </c>
      <c r="P125" s="127" t="s">
        <v>12</v>
      </c>
      <c r="Q125" s="130" t="str">
        <f>IFERROR(VLOOKUP(D125,Daten!$B$14:$H$21,7,FALSE),"")</f>
        <v/>
      </c>
    </row>
    <row r="126" spans="1:17" ht="13.5" thickBot="1" x14ac:dyDescent="0.25">
      <c r="A126" s="92">
        <f>SUM(F124:F130)</f>
        <v>0</v>
      </c>
      <c r="B126" s="142">
        <v>43222</v>
      </c>
      <c r="C126" s="155"/>
      <c r="D126" s="20"/>
      <c r="E126" s="21"/>
      <c r="F126" s="22"/>
      <c r="G126" s="23"/>
      <c r="H126" s="24"/>
      <c r="I126" s="24"/>
      <c r="J126" s="24"/>
      <c r="K126" s="119"/>
      <c r="L126" s="129" t="str">
        <f>IFERROR(VLOOKUP(D126,Daten!$B$2:$H$9,5,FALSE),"")</f>
        <v/>
      </c>
      <c r="M126" s="127" t="s">
        <v>12</v>
      </c>
      <c r="N126" s="130" t="str">
        <f>IFERROR(VLOOKUP(D126,Daten!$B$2:$H$9,7,FALSE),"")</f>
        <v/>
      </c>
      <c r="O126" s="129" t="str">
        <f>IFERROR(VLOOKUP(D126,Daten!$B$14:$H$21,5,FALSE),"")</f>
        <v/>
      </c>
      <c r="P126" s="127" t="s">
        <v>12</v>
      </c>
      <c r="Q126" s="130" t="str">
        <f>IFERROR(VLOOKUP(D126,Daten!$B$14:$H$21,7,FALSE),"")</f>
        <v/>
      </c>
    </row>
    <row r="127" spans="1:17" x14ac:dyDescent="0.2">
      <c r="A127" s="90" t="s">
        <v>106</v>
      </c>
      <c r="B127" s="142">
        <v>43223</v>
      </c>
      <c r="C127" s="155"/>
      <c r="D127" s="20"/>
      <c r="E127" s="21"/>
      <c r="F127" s="22"/>
      <c r="G127" s="23"/>
      <c r="H127" s="24"/>
      <c r="I127" s="24"/>
      <c r="J127" s="24"/>
      <c r="K127" s="119"/>
      <c r="L127" s="129" t="str">
        <f>IFERROR(VLOOKUP(D127,Daten!$B$2:$H$9,5,FALSE),"")</f>
        <v/>
      </c>
      <c r="M127" s="127" t="s">
        <v>12</v>
      </c>
      <c r="N127" s="130" t="str">
        <f>IFERROR(VLOOKUP(D127,Daten!$B$2:$H$9,7,FALSE),"")</f>
        <v/>
      </c>
      <c r="O127" s="129" t="str">
        <f>IFERROR(VLOOKUP(D127,Daten!$B$14:$H$21,5,FALSE),"")</f>
        <v/>
      </c>
      <c r="P127" s="127" t="s">
        <v>12</v>
      </c>
      <c r="Q127" s="130" t="str">
        <f>IFERROR(VLOOKUP(D127,Daten!$B$14:$H$21,7,FALSE),"")</f>
        <v/>
      </c>
    </row>
    <row r="128" spans="1:17" ht="13.5" thickBot="1" x14ac:dyDescent="0.25">
      <c r="A128" s="88">
        <f>SUM(I124:I130)</f>
        <v>0</v>
      </c>
      <c r="B128" s="142">
        <v>43224</v>
      </c>
      <c r="C128" s="155"/>
      <c r="D128" s="4"/>
      <c r="E128" s="21"/>
      <c r="F128" s="22"/>
      <c r="G128" s="23"/>
      <c r="H128" s="24"/>
      <c r="I128" s="24"/>
      <c r="J128" s="24"/>
      <c r="K128" s="119"/>
      <c r="L128" s="129" t="str">
        <f>IFERROR(VLOOKUP(D128,Daten!$B$2:$H$9,5,FALSE),"")</f>
        <v/>
      </c>
      <c r="M128" s="127" t="s">
        <v>12</v>
      </c>
      <c r="N128" s="130" t="str">
        <f>IFERROR(VLOOKUP(D128,Daten!$B$2:$H$9,7,FALSE),"")</f>
        <v/>
      </c>
      <c r="O128" s="129" t="str">
        <f>IFERROR(VLOOKUP(D128,Daten!$B$14:$H$21,5,FALSE),"")</f>
        <v/>
      </c>
      <c r="P128" s="127" t="s">
        <v>12</v>
      </c>
      <c r="Q128" s="130" t="str">
        <f>IFERROR(VLOOKUP(D128,Daten!$B$14:$H$21,7,FALSE),"")</f>
        <v/>
      </c>
    </row>
    <row r="129" spans="1:17" x14ac:dyDescent="0.2">
      <c r="B129" s="142">
        <v>43225</v>
      </c>
      <c r="C129" s="155"/>
      <c r="D129" s="377"/>
      <c r="E129" s="150"/>
      <c r="F129" s="151"/>
      <c r="G129" s="64"/>
      <c r="H129" s="65"/>
      <c r="I129" s="65"/>
      <c r="J129" s="65"/>
      <c r="K129" s="122"/>
      <c r="L129" s="129" t="str">
        <f>IFERROR(VLOOKUP(D129,Daten!$B$2:$H$9,5,FALSE),"")</f>
        <v/>
      </c>
      <c r="M129" s="127" t="s">
        <v>12</v>
      </c>
      <c r="N129" s="130" t="str">
        <f>IFERROR(VLOOKUP(D129,Daten!$B$2:$H$9,7,FALSE),"")</f>
        <v/>
      </c>
      <c r="O129" s="129" t="str">
        <f>IFERROR(VLOOKUP(D129,Daten!$B$14:$H$21,5,FALSE),"")</f>
        <v/>
      </c>
      <c r="P129" s="127" t="s">
        <v>12</v>
      </c>
      <c r="Q129" s="130" t="str">
        <f>IFERROR(VLOOKUP(D129,Daten!$B$14:$H$21,7,FALSE),"")</f>
        <v/>
      </c>
    </row>
    <row r="130" spans="1:17" ht="13.5" thickBot="1" x14ac:dyDescent="0.25">
      <c r="B130" s="143">
        <v>43226</v>
      </c>
      <c r="C130" s="157"/>
      <c r="D130" s="378"/>
      <c r="E130" s="379"/>
      <c r="F130" s="380"/>
      <c r="G130" s="381"/>
      <c r="H130" s="382"/>
      <c r="I130" s="382"/>
      <c r="J130" s="382"/>
      <c r="K130" s="383"/>
      <c r="L130" s="167" t="str">
        <f>IFERROR(VLOOKUP(D130,Daten!$B$2:$H$9,5,FALSE),"")</f>
        <v/>
      </c>
      <c r="M130" s="168" t="s">
        <v>12</v>
      </c>
      <c r="N130" s="169" t="str">
        <f>IFERROR(VLOOKUP(D130,Daten!$B$2:$H$9,7,FALSE),"")</f>
        <v/>
      </c>
      <c r="O130" s="167" t="str">
        <f>IFERROR(VLOOKUP(D130,Daten!$B$14:$H$21,5,FALSE),"")</f>
        <v/>
      </c>
      <c r="P130" s="168" t="s">
        <v>12</v>
      </c>
      <c r="Q130" s="169" t="str">
        <f>IFERROR(VLOOKUP(D130,Daten!$B$14:$H$21,7,FALSE),"")</f>
        <v/>
      </c>
    </row>
    <row r="131" spans="1:17" ht="13.5" thickBot="1" x14ac:dyDescent="0.25">
      <c r="A131" s="91">
        <f>A124+1</f>
        <v>19</v>
      </c>
      <c r="B131" s="141">
        <v>43227</v>
      </c>
      <c r="C131" s="159"/>
      <c r="D131" s="384"/>
      <c r="E131" s="385"/>
      <c r="F131" s="386"/>
      <c r="G131" s="387"/>
      <c r="H131" s="388"/>
      <c r="I131" s="388"/>
      <c r="J131" s="388"/>
      <c r="K131" s="389"/>
      <c r="L131" s="172" t="str">
        <f>IFERROR(VLOOKUP(D131,Daten!$B$2:$H$9,5,FALSE),"")</f>
        <v/>
      </c>
      <c r="M131" s="173" t="s">
        <v>12</v>
      </c>
      <c r="N131" s="174" t="str">
        <f>IFERROR(VLOOKUP(D131,Daten!$B$2:$H$9,7,FALSE),"")</f>
        <v/>
      </c>
      <c r="O131" s="172" t="str">
        <f>IFERROR(VLOOKUP(D131,Daten!$B$14:$H$21,5,FALSE),"")</f>
        <v/>
      </c>
      <c r="P131" s="173" t="s">
        <v>12</v>
      </c>
      <c r="Q131" s="174" t="str">
        <f>IFERROR(VLOOKUP(D131,Daten!$B$14:$H$21,7,FALSE),"")</f>
        <v/>
      </c>
    </row>
    <row r="132" spans="1:17" x14ac:dyDescent="0.2">
      <c r="A132" s="89" t="s">
        <v>5</v>
      </c>
      <c r="B132" s="142">
        <v>43228</v>
      </c>
      <c r="C132" s="155"/>
      <c r="D132" s="98"/>
      <c r="E132" s="150"/>
      <c r="F132" s="151"/>
      <c r="G132" s="64"/>
      <c r="H132" s="65"/>
      <c r="I132" s="65"/>
      <c r="J132" s="65"/>
      <c r="K132" s="122"/>
      <c r="L132" s="129" t="str">
        <f>IFERROR(VLOOKUP(D132,Daten!$B$2:$H$9,5,FALSE),"")</f>
        <v/>
      </c>
      <c r="M132" s="127" t="s">
        <v>12</v>
      </c>
      <c r="N132" s="130" t="str">
        <f>IFERROR(VLOOKUP(D132,Daten!$B$2:$H$9,7,FALSE),"")</f>
        <v/>
      </c>
      <c r="O132" s="129" t="str">
        <f>IFERROR(VLOOKUP(D132,Daten!$B$14:$H$21,5,FALSE),"")</f>
        <v/>
      </c>
      <c r="P132" s="127" t="s">
        <v>12</v>
      </c>
      <c r="Q132" s="130" t="str">
        <f>IFERROR(VLOOKUP(D132,Daten!$B$14:$H$21,7,FALSE),"")</f>
        <v/>
      </c>
    </row>
    <row r="133" spans="1:17" ht="13.5" thickBot="1" x14ac:dyDescent="0.25">
      <c r="A133" s="92">
        <f>SUM(F131:F137)</f>
        <v>0</v>
      </c>
      <c r="B133" s="142">
        <v>43229</v>
      </c>
      <c r="C133" s="155"/>
      <c r="D133" s="377"/>
      <c r="E133" s="150"/>
      <c r="F133" s="151"/>
      <c r="G133" s="64"/>
      <c r="H133" s="65"/>
      <c r="I133" s="65"/>
      <c r="J133" s="65"/>
      <c r="K133" s="122"/>
      <c r="L133" s="129" t="str">
        <f>IFERROR(VLOOKUP(D133,Daten!$B$2:$H$9,5,FALSE),"")</f>
        <v/>
      </c>
      <c r="M133" s="127" t="s">
        <v>12</v>
      </c>
      <c r="N133" s="130" t="str">
        <f>IFERROR(VLOOKUP(D133,Daten!$B$2:$H$9,7,FALSE),"")</f>
        <v/>
      </c>
      <c r="O133" s="129" t="str">
        <f>IFERROR(VLOOKUP(D133,Daten!$B$14:$H$21,5,FALSE),"")</f>
        <v/>
      </c>
      <c r="P133" s="127" t="s">
        <v>12</v>
      </c>
      <c r="Q133" s="130" t="str">
        <f>IFERROR(VLOOKUP(D133,Daten!$B$14:$H$21,7,FALSE),"")</f>
        <v/>
      </c>
    </row>
    <row r="134" spans="1:17" x14ac:dyDescent="0.2">
      <c r="A134" s="90" t="s">
        <v>106</v>
      </c>
      <c r="B134" s="142">
        <v>43230</v>
      </c>
      <c r="C134" s="155"/>
      <c r="D134" s="98"/>
      <c r="E134" s="150"/>
      <c r="F134" s="151"/>
      <c r="G134" s="64"/>
      <c r="H134" s="65"/>
      <c r="I134" s="65"/>
      <c r="J134" s="65"/>
      <c r="K134" s="122"/>
      <c r="L134" s="129" t="str">
        <f>IFERROR(VLOOKUP(D134,Daten!$B$2:$H$9,5,FALSE),"")</f>
        <v/>
      </c>
      <c r="M134" s="127" t="s">
        <v>12</v>
      </c>
      <c r="N134" s="130" t="str">
        <f>IFERROR(VLOOKUP(D134,Daten!$B$2:$H$9,7,FALSE),"")</f>
        <v/>
      </c>
      <c r="O134" s="129" t="str">
        <f>IFERROR(VLOOKUP(D134,Daten!$B$14:$H$21,5,FALSE),"")</f>
        <v/>
      </c>
      <c r="P134" s="127" t="s">
        <v>12</v>
      </c>
      <c r="Q134" s="130" t="str">
        <f>IFERROR(VLOOKUP(D134,Daten!$B$14:$H$21,7,FALSE),"")</f>
        <v/>
      </c>
    </row>
    <row r="135" spans="1:17" ht="13.5" thickBot="1" x14ac:dyDescent="0.25">
      <c r="A135" s="88">
        <f>SUM(I131:I137)</f>
        <v>0</v>
      </c>
      <c r="B135" s="142">
        <v>43231</v>
      </c>
      <c r="C135" s="155"/>
      <c r="D135" s="98"/>
      <c r="E135" s="150"/>
      <c r="F135" s="151"/>
      <c r="G135" s="64"/>
      <c r="H135" s="65"/>
      <c r="I135" s="65"/>
      <c r="J135" s="65"/>
      <c r="K135" s="122"/>
      <c r="L135" s="129" t="str">
        <f>IFERROR(VLOOKUP(D135,Daten!$B$2:$H$9,5,FALSE),"")</f>
        <v/>
      </c>
      <c r="M135" s="127" t="s">
        <v>12</v>
      </c>
      <c r="N135" s="130" t="str">
        <f>IFERROR(VLOOKUP(D135,Daten!$B$2:$H$9,7,FALSE),"")</f>
        <v/>
      </c>
      <c r="O135" s="129" t="str">
        <f>IFERROR(VLOOKUP(D135,Daten!$B$14:$H$21,5,FALSE),"")</f>
        <v/>
      </c>
      <c r="P135" s="127" t="s">
        <v>12</v>
      </c>
      <c r="Q135" s="130" t="str">
        <f>IFERROR(VLOOKUP(D135,Daten!$B$14:$H$21,7,FALSE),"")</f>
        <v/>
      </c>
    </row>
    <row r="136" spans="1:17" x14ac:dyDescent="0.2">
      <c r="B136" s="142">
        <v>43232</v>
      </c>
      <c r="C136" s="155"/>
      <c r="D136" s="377"/>
      <c r="E136" s="150"/>
      <c r="F136" s="151"/>
      <c r="G136" s="64"/>
      <c r="H136" s="65"/>
      <c r="I136" s="65"/>
      <c r="J136" s="65"/>
      <c r="K136" s="122"/>
      <c r="L136" s="129" t="str">
        <f>IFERROR(VLOOKUP(D136,Daten!$B$2:$H$9,5,FALSE),"")</f>
        <v/>
      </c>
      <c r="M136" s="127" t="s">
        <v>12</v>
      </c>
      <c r="N136" s="130" t="str">
        <f>IFERROR(VLOOKUP(D136,Daten!$B$2:$H$9,7,FALSE),"")</f>
        <v/>
      </c>
      <c r="O136" s="129" t="str">
        <f>IFERROR(VLOOKUP(D136,Daten!$B$14:$H$21,5,FALSE),"")</f>
        <v/>
      </c>
      <c r="P136" s="127" t="s">
        <v>12</v>
      </c>
      <c r="Q136" s="130" t="str">
        <f>IFERROR(VLOOKUP(D136,Daten!$B$14:$H$21,7,FALSE),"")</f>
        <v/>
      </c>
    </row>
    <row r="137" spans="1:17" ht="13.5" thickBot="1" x14ac:dyDescent="0.25">
      <c r="B137" s="143">
        <v>43233</v>
      </c>
      <c r="C137" s="157"/>
      <c r="D137" s="378"/>
      <c r="E137" s="379"/>
      <c r="F137" s="380"/>
      <c r="G137" s="381"/>
      <c r="H137" s="382"/>
      <c r="I137" s="382"/>
      <c r="J137" s="382"/>
      <c r="K137" s="383"/>
      <c r="L137" s="184" t="str">
        <f>IFERROR(VLOOKUP(D137,Daten!$B$2:$H$9,5,FALSE),"")</f>
        <v/>
      </c>
      <c r="M137" s="185" t="s">
        <v>12</v>
      </c>
      <c r="N137" s="186" t="str">
        <f>IFERROR(VLOOKUP(D137,Daten!$B$2:$H$9,7,FALSE),"")</f>
        <v/>
      </c>
      <c r="O137" s="184" t="str">
        <f>IFERROR(VLOOKUP(D137,Daten!$B$14:$H$21,5,FALSE),"")</f>
        <v/>
      </c>
      <c r="P137" s="185" t="s">
        <v>12</v>
      </c>
      <c r="Q137" s="186" t="str">
        <f>IFERROR(VLOOKUP(D137,Daten!$B$14:$H$21,7,FALSE),"")</f>
        <v/>
      </c>
    </row>
    <row r="138" spans="1:17" ht="13.5" thickBot="1" x14ac:dyDescent="0.25">
      <c r="A138" s="91">
        <f>A131+1</f>
        <v>20</v>
      </c>
      <c r="B138" s="141">
        <v>43234</v>
      </c>
      <c r="C138" s="159"/>
      <c r="D138" s="384"/>
      <c r="E138" s="385"/>
      <c r="F138" s="386"/>
      <c r="G138" s="387"/>
      <c r="H138" s="388"/>
      <c r="I138" s="388"/>
      <c r="J138" s="388"/>
      <c r="K138" s="389"/>
      <c r="L138" s="181" t="str">
        <f>IFERROR(VLOOKUP(D138,Daten!$B$2:$H$9,5,FALSE),"")</f>
        <v/>
      </c>
      <c r="M138" s="182" t="s">
        <v>12</v>
      </c>
      <c r="N138" s="183" t="str">
        <f>IFERROR(VLOOKUP(D138,Daten!$B$2:$H$9,7,FALSE),"")</f>
        <v/>
      </c>
      <c r="O138" s="181" t="str">
        <f>IFERROR(VLOOKUP(D138,Daten!$B$14:$H$21,5,FALSE),"")</f>
        <v/>
      </c>
      <c r="P138" s="182" t="s">
        <v>12</v>
      </c>
      <c r="Q138" s="183" t="str">
        <f>IFERROR(VLOOKUP(D138,Daten!$B$14:$H$21,7,FALSE),"")</f>
        <v/>
      </c>
    </row>
    <row r="139" spans="1:17" x14ac:dyDescent="0.2">
      <c r="A139" s="89" t="s">
        <v>5</v>
      </c>
      <c r="B139" s="142">
        <v>43235</v>
      </c>
      <c r="C139" s="155"/>
      <c r="D139" s="377"/>
      <c r="E139" s="150"/>
      <c r="F139" s="151"/>
      <c r="G139" s="64"/>
      <c r="H139" s="65"/>
      <c r="I139" s="65"/>
      <c r="J139" s="65"/>
      <c r="K139" s="122"/>
      <c r="L139" s="129" t="str">
        <f>IFERROR(VLOOKUP(D139,Daten!$B$2:$H$9,5,FALSE),"")</f>
        <v/>
      </c>
      <c r="M139" s="127" t="s">
        <v>12</v>
      </c>
      <c r="N139" s="130" t="str">
        <f>IFERROR(VLOOKUP(D139,Daten!$B$2:$H$9,7,FALSE),"")</f>
        <v/>
      </c>
      <c r="O139" s="129" t="str">
        <f>IFERROR(VLOOKUP(D139,Daten!$B$14:$H$21,5,FALSE),"")</f>
        <v/>
      </c>
      <c r="P139" s="127" t="s">
        <v>12</v>
      </c>
      <c r="Q139" s="130" t="str">
        <f>IFERROR(VLOOKUP(D139,Daten!$B$14:$H$21,7,FALSE),"")</f>
        <v/>
      </c>
    </row>
    <row r="140" spans="1:17" ht="13.5" thickBot="1" x14ac:dyDescent="0.25">
      <c r="A140" s="92">
        <f>SUM(F138:F144)</f>
        <v>0</v>
      </c>
      <c r="B140" s="142">
        <v>43236</v>
      </c>
      <c r="C140" s="155"/>
      <c r="D140" s="98"/>
      <c r="E140" s="150"/>
      <c r="F140" s="151"/>
      <c r="G140" s="64"/>
      <c r="H140" s="65"/>
      <c r="I140" s="65"/>
      <c r="J140" s="65"/>
      <c r="K140" s="122"/>
      <c r="L140" s="129" t="str">
        <f>IFERROR(VLOOKUP(D140,Daten!$B$2:$H$9,5,FALSE),"")</f>
        <v/>
      </c>
      <c r="M140" s="127" t="s">
        <v>12</v>
      </c>
      <c r="N140" s="130" t="str">
        <f>IFERROR(VLOOKUP(D140,Daten!$B$2:$H$9,7,FALSE),"")</f>
        <v/>
      </c>
      <c r="O140" s="129" t="str">
        <f>IFERROR(VLOOKUP(D140,Daten!$B$14:$H$21,5,FALSE),"")</f>
        <v/>
      </c>
      <c r="P140" s="127" t="s">
        <v>12</v>
      </c>
      <c r="Q140" s="130" t="str">
        <f>IFERROR(VLOOKUP(D140,Daten!$B$14:$H$21,7,FALSE),"")</f>
        <v/>
      </c>
    </row>
    <row r="141" spans="1:17" x14ac:dyDescent="0.2">
      <c r="A141" s="90" t="s">
        <v>106</v>
      </c>
      <c r="B141" s="142">
        <v>43237</v>
      </c>
      <c r="C141" s="155"/>
      <c r="D141" s="377"/>
      <c r="E141" s="150"/>
      <c r="F141" s="151"/>
      <c r="G141" s="64"/>
      <c r="H141" s="65"/>
      <c r="I141" s="65"/>
      <c r="J141" s="65"/>
      <c r="K141" s="122"/>
      <c r="L141" s="129" t="str">
        <f>IFERROR(VLOOKUP(D141,Daten!$B$2:$H$9,5,FALSE),"")</f>
        <v/>
      </c>
      <c r="M141" s="127" t="s">
        <v>12</v>
      </c>
      <c r="N141" s="130" t="str">
        <f>IFERROR(VLOOKUP(D141,Daten!$B$2:$H$9,7,FALSE),"")</f>
        <v/>
      </c>
      <c r="O141" s="129" t="str">
        <f>IFERROR(VLOOKUP(D141,Daten!$B$14:$H$21,5,FALSE),"")</f>
        <v/>
      </c>
      <c r="P141" s="127" t="s">
        <v>12</v>
      </c>
      <c r="Q141" s="130" t="str">
        <f>IFERROR(VLOOKUP(D141,Daten!$B$14:$H$21,7,FALSE),"")</f>
        <v/>
      </c>
    </row>
    <row r="142" spans="1:17" ht="13.5" thickBot="1" x14ac:dyDescent="0.25">
      <c r="A142" s="88">
        <f>SUM(I138:I144)</f>
        <v>0</v>
      </c>
      <c r="B142" s="142">
        <v>43238</v>
      </c>
      <c r="C142" s="155"/>
      <c r="D142" s="377"/>
      <c r="E142" s="150"/>
      <c r="F142" s="151"/>
      <c r="G142" s="64"/>
      <c r="H142" s="65"/>
      <c r="I142" s="65"/>
      <c r="J142" s="65"/>
      <c r="K142" s="122"/>
      <c r="L142" s="129" t="str">
        <f>IFERROR(VLOOKUP(D142,Daten!$B$2:$H$9,5,FALSE),"")</f>
        <v/>
      </c>
      <c r="M142" s="127" t="s">
        <v>12</v>
      </c>
      <c r="N142" s="130" t="str">
        <f>IFERROR(VLOOKUP(D142,Daten!$B$2:$H$9,7,FALSE),"")</f>
        <v/>
      </c>
      <c r="O142" s="129" t="str">
        <f>IFERROR(VLOOKUP(D142,Daten!$B$14:$H$21,5,FALSE),"")</f>
        <v/>
      </c>
      <c r="P142" s="127" t="s">
        <v>12</v>
      </c>
      <c r="Q142" s="130" t="str">
        <f>IFERROR(VLOOKUP(D142,Daten!$B$14:$H$21,7,FALSE),"")</f>
        <v/>
      </c>
    </row>
    <row r="143" spans="1:17" x14ac:dyDescent="0.2">
      <c r="B143" s="142">
        <v>43239</v>
      </c>
      <c r="C143" s="155"/>
      <c r="D143" s="98"/>
      <c r="E143" s="150"/>
      <c r="F143" s="151"/>
      <c r="G143" s="64"/>
      <c r="H143" s="65"/>
      <c r="I143" s="65"/>
      <c r="J143" s="65"/>
      <c r="K143" s="122"/>
      <c r="L143" s="129" t="str">
        <f>IFERROR(VLOOKUP(D143,Daten!$B$2:$H$9,5,FALSE),"")</f>
        <v/>
      </c>
      <c r="M143" s="127" t="s">
        <v>12</v>
      </c>
      <c r="N143" s="130" t="str">
        <f>IFERROR(VLOOKUP(D143,Daten!$B$2:$H$9,7,FALSE),"")</f>
        <v/>
      </c>
      <c r="O143" s="129" t="str">
        <f>IFERROR(VLOOKUP(D143,Daten!$B$14:$H$21,5,FALSE),"")</f>
        <v/>
      </c>
      <c r="P143" s="127" t="s">
        <v>12</v>
      </c>
      <c r="Q143" s="130" t="str">
        <f>IFERROR(VLOOKUP(D143,Daten!$B$14:$H$21,7,FALSE),"")</f>
        <v/>
      </c>
    </row>
    <row r="144" spans="1:17" ht="13.5" thickBot="1" x14ac:dyDescent="0.25">
      <c r="B144" s="143">
        <v>43240</v>
      </c>
      <c r="C144" s="157"/>
      <c r="D144" s="390"/>
      <c r="E144" s="379"/>
      <c r="F144" s="380"/>
      <c r="G144" s="381"/>
      <c r="H144" s="382"/>
      <c r="I144" s="382"/>
      <c r="J144" s="382"/>
      <c r="K144" s="383"/>
      <c r="L144" s="167" t="str">
        <f>IFERROR(VLOOKUP(D144,Daten!$B$2:$H$9,5,FALSE),"")</f>
        <v/>
      </c>
      <c r="M144" s="168" t="s">
        <v>12</v>
      </c>
      <c r="N144" s="169" t="str">
        <f>IFERROR(VLOOKUP(D144,Daten!$B$2:$H$9,7,FALSE),"")</f>
        <v/>
      </c>
      <c r="O144" s="167" t="str">
        <f>IFERROR(VLOOKUP(D144,Daten!$B$14:$H$21,5,FALSE),"")</f>
        <v/>
      </c>
      <c r="P144" s="168" t="s">
        <v>12</v>
      </c>
      <c r="Q144" s="169" t="str">
        <f>IFERROR(VLOOKUP(D144,Daten!$B$14:$H$21,7,FALSE),"")</f>
        <v/>
      </c>
    </row>
    <row r="145" spans="1:17" ht="13.5" thickBot="1" x14ac:dyDescent="0.25">
      <c r="A145" s="91">
        <f>A138+1</f>
        <v>21</v>
      </c>
      <c r="B145" s="141">
        <v>43241</v>
      </c>
      <c r="C145" s="154"/>
      <c r="D145" s="384"/>
      <c r="E145" s="385"/>
      <c r="F145" s="386"/>
      <c r="G145" s="387"/>
      <c r="H145" s="388"/>
      <c r="I145" s="388"/>
      <c r="J145" s="388"/>
      <c r="K145" s="389"/>
      <c r="L145" s="172" t="str">
        <f>IFERROR(VLOOKUP(D145,Daten!$B$2:$H$9,5,FALSE),"")</f>
        <v/>
      </c>
      <c r="M145" s="173" t="s">
        <v>12</v>
      </c>
      <c r="N145" s="174" t="str">
        <f>IFERROR(VLOOKUP(D145,Daten!$B$2:$H$9,7,FALSE),"")</f>
        <v/>
      </c>
      <c r="O145" s="172" t="str">
        <f>IFERROR(VLOOKUP(D145,Daten!$B$14:$H$21,5,FALSE),"")</f>
        <v/>
      </c>
      <c r="P145" s="173" t="s">
        <v>12</v>
      </c>
      <c r="Q145" s="174" t="str">
        <f>IFERROR(VLOOKUP(D145,Daten!$B$14:$H$21,7,FALSE),"")</f>
        <v/>
      </c>
    </row>
    <row r="146" spans="1:17" x14ac:dyDescent="0.2">
      <c r="A146" s="89" t="s">
        <v>5</v>
      </c>
      <c r="B146" s="142">
        <v>43242</v>
      </c>
      <c r="C146" s="155"/>
      <c r="D146" s="377"/>
      <c r="E146" s="150"/>
      <c r="F146" s="151"/>
      <c r="G146" s="64"/>
      <c r="H146" s="65"/>
      <c r="I146" s="65"/>
      <c r="J146" s="65"/>
      <c r="K146" s="122"/>
      <c r="L146" s="129" t="str">
        <f>IFERROR(VLOOKUP(D146,Daten!$B$2:$H$9,5,FALSE),"")</f>
        <v/>
      </c>
      <c r="M146" s="127" t="s">
        <v>12</v>
      </c>
      <c r="N146" s="130" t="str">
        <f>IFERROR(VLOOKUP(D146,Daten!$B$2:$H$9,7,FALSE),"")</f>
        <v/>
      </c>
      <c r="O146" s="129" t="str">
        <f>IFERROR(VLOOKUP(D146,Daten!$B$14:$H$21,5,FALSE),"")</f>
        <v/>
      </c>
      <c r="P146" s="127" t="s">
        <v>12</v>
      </c>
      <c r="Q146" s="130" t="str">
        <f>IFERROR(VLOOKUP(D146,Daten!$B$14:$H$21,7,FALSE),"")</f>
        <v/>
      </c>
    </row>
    <row r="147" spans="1:17" ht="13.5" thickBot="1" x14ac:dyDescent="0.25">
      <c r="A147" s="92">
        <f>SUM(F145:F151)</f>
        <v>0</v>
      </c>
      <c r="B147" s="142">
        <v>43243</v>
      </c>
      <c r="C147" s="155"/>
      <c r="D147" s="377"/>
      <c r="E147" s="150"/>
      <c r="F147" s="151"/>
      <c r="G147" s="64"/>
      <c r="H147" s="65"/>
      <c r="I147" s="65"/>
      <c r="J147" s="65"/>
      <c r="K147" s="122"/>
      <c r="L147" s="129" t="str">
        <f>IFERROR(VLOOKUP(D147,Daten!$B$2:$H$9,5,FALSE),"")</f>
        <v/>
      </c>
      <c r="M147" s="127" t="s">
        <v>12</v>
      </c>
      <c r="N147" s="130" t="str">
        <f>IFERROR(VLOOKUP(D147,Daten!$B$2:$H$9,7,FALSE),"")</f>
        <v/>
      </c>
      <c r="O147" s="129" t="str">
        <f>IFERROR(VLOOKUP(D147,Daten!$B$14:$H$21,5,FALSE),"")</f>
        <v/>
      </c>
      <c r="P147" s="127" t="s">
        <v>12</v>
      </c>
      <c r="Q147" s="130" t="str">
        <f>IFERROR(VLOOKUP(D147,Daten!$B$14:$H$21,7,FALSE),"")</f>
        <v/>
      </c>
    </row>
    <row r="148" spans="1:17" x14ac:dyDescent="0.2">
      <c r="A148" s="90" t="s">
        <v>106</v>
      </c>
      <c r="B148" s="142">
        <v>43244</v>
      </c>
      <c r="C148" s="155"/>
      <c r="D148" s="98"/>
      <c r="E148" s="150"/>
      <c r="F148" s="151"/>
      <c r="G148" s="64"/>
      <c r="H148" s="65"/>
      <c r="I148" s="65"/>
      <c r="J148" s="65"/>
      <c r="K148" s="122"/>
      <c r="L148" s="129" t="str">
        <f>IFERROR(VLOOKUP(D148,Daten!$B$2:$H$9,5,FALSE),"")</f>
        <v/>
      </c>
      <c r="M148" s="127" t="s">
        <v>12</v>
      </c>
      <c r="N148" s="130" t="str">
        <f>IFERROR(VLOOKUP(D148,Daten!$B$2:$H$9,7,FALSE),"")</f>
        <v/>
      </c>
      <c r="O148" s="129" t="str">
        <f>IFERROR(VLOOKUP(D148,Daten!$B$14:$H$21,5,FALSE),"")</f>
        <v/>
      </c>
      <c r="P148" s="127" t="s">
        <v>12</v>
      </c>
      <c r="Q148" s="130" t="str">
        <f>IFERROR(VLOOKUP(D148,Daten!$B$14:$H$21,7,FALSE),"")</f>
        <v/>
      </c>
    </row>
    <row r="149" spans="1:17" ht="13.5" thickBot="1" x14ac:dyDescent="0.25">
      <c r="A149" s="88">
        <f>SUM(I145:I151)</f>
        <v>0</v>
      </c>
      <c r="B149" s="142">
        <v>43245</v>
      </c>
      <c r="C149" s="155"/>
      <c r="D149" s="377"/>
      <c r="E149" s="150"/>
      <c r="F149" s="151"/>
      <c r="G149" s="64"/>
      <c r="H149" s="65"/>
      <c r="I149" s="65"/>
      <c r="J149" s="65"/>
      <c r="K149" s="122"/>
      <c r="L149" s="129" t="str">
        <f>IFERROR(VLOOKUP(D149,Daten!$B$2:$H$9,5,FALSE),"")</f>
        <v/>
      </c>
      <c r="M149" s="127" t="s">
        <v>12</v>
      </c>
      <c r="N149" s="130" t="str">
        <f>IFERROR(VLOOKUP(D149,Daten!$B$2:$H$9,7,FALSE),"")</f>
        <v/>
      </c>
      <c r="O149" s="129" t="str">
        <f>IFERROR(VLOOKUP(D149,Daten!$B$14:$H$21,5,FALSE),"")</f>
        <v/>
      </c>
      <c r="P149" s="127" t="s">
        <v>12</v>
      </c>
      <c r="Q149" s="130" t="str">
        <f>IFERROR(VLOOKUP(D149,Daten!$B$14:$H$21,7,FALSE),"")</f>
        <v/>
      </c>
    </row>
    <row r="150" spans="1:17" x14ac:dyDescent="0.2">
      <c r="B150" s="142">
        <v>43246</v>
      </c>
      <c r="C150" s="148"/>
      <c r="D150" s="98"/>
      <c r="E150" s="150"/>
      <c r="F150" s="151"/>
      <c r="G150" s="64"/>
      <c r="H150" s="65"/>
      <c r="I150" s="65"/>
      <c r="J150" s="65"/>
      <c r="K150" s="122"/>
      <c r="L150" s="129" t="str">
        <f>IFERROR(VLOOKUP(D150,Daten!$B$2:$H$9,5,FALSE),"")</f>
        <v/>
      </c>
      <c r="M150" s="127" t="s">
        <v>12</v>
      </c>
      <c r="N150" s="130" t="str">
        <f>IFERROR(VLOOKUP(D150,Daten!$B$2:$H$9,7,FALSE),"")</f>
        <v/>
      </c>
      <c r="O150" s="129" t="str">
        <f>IFERROR(VLOOKUP(D150,Daten!$B$14:$H$21,5,FALSE),"")</f>
        <v/>
      </c>
      <c r="P150" s="127" t="s">
        <v>12</v>
      </c>
      <c r="Q150" s="130" t="str">
        <f>IFERROR(VLOOKUP(D150,Daten!$B$14:$H$21,7,FALSE),"")</f>
        <v/>
      </c>
    </row>
    <row r="151" spans="1:17" ht="13.5" thickBot="1" x14ac:dyDescent="0.25">
      <c r="B151" s="143">
        <v>43247</v>
      </c>
      <c r="C151" s="156"/>
      <c r="D151" s="391"/>
      <c r="E151" s="392"/>
      <c r="F151" s="393"/>
      <c r="G151" s="381"/>
      <c r="H151" s="382"/>
      <c r="I151" s="382"/>
      <c r="J151" s="382"/>
      <c r="K151" s="383"/>
      <c r="L151" s="184" t="str">
        <f>IFERROR(VLOOKUP(D151,Daten!$B$2:$H$9,5,FALSE),"")</f>
        <v/>
      </c>
      <c r="M151" s="185" t="s">
        <v>12</v>
      </c>
      <c r="N151" s="186" t="str">
        <f>IFERROR(VLOOKUP(D151,Daten!$B$2:$H$9,7,FALSE),"")</f>
        <v/>
      </c>
      <c r="O151" s="184" t="str">
        <f>IFERROR(VLOOKUP(D151,Daten!$B$14:$H$21,5,FALSE),"")</f>
        <v/>
      </c>
      <c r="P151" s="185" t="s">
        <v>12</v>
      </c>
      <c r="Q151" s="186" t="str">
        <f>IFERROR(VLOOKUP(D151,Daten!$B$14:$H$21,7,FALSE),"")</f>
        <v/>
      </c>
    </row>
    <row r="152" spans="1:17" ht="13.5" thickBot="1" x14ac:dyDescent="0.25">
      <c r="A152" s="91">
        <f>A145+1</f>
        <v>22</v>
      </c>
      <c r="B152" s="141">
        <v>43248</v>
      </c>
      <c r="C152" s="159"/>
      <c r="D152" s="384"/>
      <c r="E152" s="385"/>
      <c r="F152" s="386"/>
      <c r="G152" s="387"/>
      <c r="H152" s="388"/>
      <c r="I152" s="388"/>
      <c r="J152" s="388"/>
      <c r="K152" s="389"/>
      <c r="L152" s="181" t="str">
        <f>IFERROR(VLOOKUP(D152,Daten!$B$2:$H$9,5,FALSE),"")</f>
        <v/>
      </c>
      <c r="M152" s="182" t="s">
        <v>12</v>
      </c>
      <c r="N152" s="183" t="str">
        <f>IFERROR(VLOOKUP(D152,Daten!$B$2:$H$9,7,FALSE),"")</f>
        <v/>
      </c>
      <c r="O152" s="181" t="str">
        <f>IFERROR(VLOOKUP(D152,Daten!$B$14:$H$21,5,FALSE),"")</f>
        <v/>
      </c>
      <c r="P152" s="182" t="s">
        <v>12</v>
      </c>
      <c r="Q152" s="183" t="str">
        <f>IFERROR(VLOOKUP(D152,Daten!$B$14:$H$21,7,FALSE),"")</f>
        <v/>
      </c>
    </row>
    <row r="153" spans="1:17" x14ac:dyDescent="0.2">
      <c r="A153" s="89" t="s">
        <v>5</v>
      </c>
      <c r="B153" s="142">
        <v>43249</v>
      </c>
      <c r="C153" s="155"/>
      <c r="D153" s="98"/>
      <c r="E153" s="150"/>
      <c r="F153" s="151"/>
      <c r="G153" s="64"/>
      <c r="H153" s="65"/>
      <c r="I153" s="65"/>
      <c r="J153" s="65"/>
      <c r="K153" s="122"/>
      <c r="L153" s="129" t="str">
        <f>IFERROR(VLOOKUP(D153,Daten!$B$2:$H$9,5,FALSE),"")</f>
        <v/>
      </c>
      <c r="M153" s="127" t="s">
        <v>12</v>
      </c>
      <c r="N153" s="130" t="str">
        <f>IFERROR(VLOOKUP(D153,Daten!$B$2:$H$9,7,FALSE),"")</f>
        <v/>
      </c>
      <c r="O153" s="129" t="str">
        <f>IFERROR(VLOOKUP(D153,Daten!$B$14:$H$21,5,FALSE),"")</f>
        <v/>
      </c>
      <c r="P153" s="127" t="s">
        <v>12</v>
      </c>
      <c r="Q153" s="130" t="str">
        <f>IFERROR(VLOOKUP(D153,Daten!$B$14:$H$21,7,FALSE),"")</f>
        <v/>
      </c>
    </row>
    <row r="154" spans="1:17" ht="13.5" thickBot="1" x14ac:dyDescent="0.25">
      <c r="A154" s="92">
        <f>SUM(F152:F158)</f>
        <v>0</v>
      </c>
      <c r="B154" s="142">
        <v>43250</v>
      </c>
      <c r="C154" s="155"/>
      <c r="D154" s="20"/>
      <c r="E154" s="21"/>
      <c r="F154" s="22"/>
      <c r="G154" s="23"/>
      <c r="H154" s="24"/>
      <c r="I154" s="24"/>
      <c r="J154" s="24"/>
      <c r="K154" s="119"/>
      <c r="L154" s="129" t="str">
        <f>IFERROR(VLOOKUP(D154,Daten!$B$2:$H$9,5,FALSE),"")</f>
        <v/>
      </c>
      <c r="M154" s="127" t="s">
        <v>12</v>
      </c>
      <c r="N154" s="130" t="str">
        <f>IFERROR(VLOOKUP(D154,Daten!$B$2:$H$9,7,FALSE),"")</f>
        <v/>
      </c>
      <c r="O154" s="129" t="str">
        <f>IFERROR(VLOOKUP(D154,Daten!$B$14:$H$21,5,FALSE),"")</f>
        <v/>
      </c>
      <c r="P154" s="127" t="s">
        <v>12</v>
      </c>
      <c r="Q154" s="130" t="str">
        <f>IFERROR(VLOOKUP(D154,Daten!$B$14:$H$21,7,FALSE),"")</f>
        <v/>
      </c>
    </row>
    <row r="155" spans="1:17" x14ac:dyDescent="0.2">
      <c r="A155" s="90" t="s">
        <v>106</v>
      </c>
      <c r="B155" s="142">
        <v>43251</v>
      </c>
      <c r="C155" s="155"/>
      <c r="D155" s="20"/>
      <c r="E155" s="21"/>
      <c r="F155" s="22"/>
      <c r="G155" s="23"/>
      <c r="H155" s="24"/>
      <c r="I155" s="24"/>
      <c r="J155" s="24"/>
      <c r="K155" s="119"/>
      <c r="L155" s="129" t="str">
        <f>IFERROR(VLOOKUP(D155,Daten!$B$2:$H$9,5,FALSE),"")</f>
        <v/>
      </c>
      <c r="M155" s="127" t="s">
        <v>12</v>
      </c>
      <c r="N155" s="130" t="str">
        <f>IFERROR(VLOOKUP(D155,Daten!$B$2:$H$9,7,FALSE),"")</f>
        <v/>
      </c>
      <c r="O155" s="129" t="str">
        <f>IFERROR(VLOOKUP(D155,Daten!$B$14:$H$21,5,FALSE),"")</f>
        <v/>
      </c>
      <c r="P155" s="127" t="s">
        <v>12</v>
      </c>
      <c r="Q155" s="130" t="str">
        <f>IFERROR(VLOOKUP(D155,Daten!$B$14:$H$21,7,FALSE),"")</f>
        <v/>
      </c>
    </row>
    <row r="156" spans="1:17" ht="13.5" thickBot="1" x14ac:dyDescent="0.25">
      <c r="A156" s="88">
        <f>SUM(I152:I158)</f>
        <v>0</v>
      </c>
      <c r="B156" s="142">
        <v>43252</v>
      </c>
      <c r="C156" s="155"/>
      <c r="D156" s="4"/>
      <c r="E156" s="21"/>
      <c r="F156" s="22"/>
      <c r="G156" s="23"/>
      <c r="H156" s="24"/>
      <c r="I156" s="24"/>
      <c r="J156" s="24"/>
      <c r="K156" s="119"/>
      <c r="L156" s="129" t="str">
        <f>IFERROR(VLOOKUP(D156,Daten!$B$2:$H$9,5,FALSE),"")</f>
        <v/>
      </c>
      <c r="M156" s="127" t="s">
        <v>12</v>
      </c>
      <c r="N156" s="130" t="str">
        <f>IFERROR(VLOOKUP(D156,Daten!$B$2:$H$9,7,FALSE),"")</f>
        <v/>
      </c>
      <c r="O156" s="129" t="str">
        <f>IFERROR(VLOOKUP(D156,Daten!$B$14:$H$21,5,FALSE),"")</f>
        <v/>
      </c>
      <c r="P156" s="127" t="s">
        <v>12</v>
      </c>
      <c r="Q156" s="130" t="str">
        <f>IFERROR(VLOOKUP(D156,Daten!$B$14:$H$21,7,FALSE),"")</f>
        <v/>
      </c>
    </row>
    <row r="157" spans="1:17" x14ac:dyDescent="0.2">
      <c r="B157" s="142">
        <v>43253</v>
      </c>
      <c r="C157" s="155"/>
      <c r="D157" s="20"/>
      <c r="E157" s="21"/>
      <c r="F157" s="22"/>
      <c r="G157" s="23"/>
      <c r="H157" s="24"/>
      <c r="I157" s="24"/>
      <c r="J157" s="24"/>
      <c r="K157" s="119"/>
      <c r="L157" s="129" t="str">
        <f>IFERROR(VLOOKUP(D157,Daten!$B$2:$H$9,5,FALSE),"")</f>
        <v/>
      </c>
      <c r="M157" s="127" t="s">
        <v>12</v>
      </c>
      <c r="N157" s="130" t="str">
        <f>IFERROR(VLOOKUP(D157,Daten!$B$2:$H$9,7,FALSE),"")</f>
        <v/>
      </c>
      <c r="O157" s="129" t="str">
        <f>IFERROR(VLOOKUP(D157,Daten!$B$14:$H$21,5,FALSE),"")</f>
        <v/>
      </c>
      <c r="P157" s="127" t="s">
        <v>12</v>
      </c>
      <c r="Q157" s="130" t="str">
        <f>IFERROR(VLOOKUP(D157,Daten!$B$14:$H$21,7,FALSE),"")</f>
        <v/>
      </c>
    </row>
    <row r="158" spans="1:17" ht="13.5" thickBot="1" x14ac:dyDescent="0.25">
      <c r="B158" s="143">
        <v>43254</v>
      </c>
      <c r="C158" s="157"/>
      <c r="D158" s="5"/>
      <c r="E158" s="28"/>
      <c r="F158" s="29"/>
      <c r="G158" s="30"/>
      <c r="H158" s="31"/>
      <c r="I158" s="31"/>
      <c r="J158" s="31"/>
      <c r="K158" s="120"/>
      <c r="L158" s="167" t="str">
        <f>IFERROR(VLOOKUP(D158,Daten!$B$2:$H$9,5,FALSE),"")</f>
        <v/>
      </c>
      <c r="M158" s="168" t="s">
        <v>12</v>
      </c>
      <c r="N158" s="169" t="str">
        <f>IFERROR(VLOOKUP(D158,Daten!$B$2:$H$9,7,FALSE),"")</f>
        <v/>
      </c>
      <c r="O158" s="167" t="str">
        <f>IFERROR(VLOOKUP(D158,Daten!$B$14:$H$21,5,FALSE),"")</f>
        <v/>
      </c>
      <c r="P158" s="168" t="s">
        <v>12</v>
      </c>
      <c r="Q158" s="169" t="str">
        <f>IFERROR(VLOOKUP(D158,Daten!$B$14:$H$21,7,FALSE),"")</f>
        <v/>
      </c>
    </row>
    <row r="159" spans="1:17" ht="13.5" thickBot="1" x14ac:dyDescent="0.25">
      <c r="A159" s="91">
        <f>A152+1</f>
        <v>23</v>
      </c>
      <c r="B159" s="141">
        <v>43255</v>
      </c>
      <c r="C159" s="159"/>
      <c r="D159" s="15"/>
      <c r="E159" s="16"/>
      <c r="F159" s="17"/>
      <c r="G159" s="23"/>
      <c r="H159" s="19"/>
      <c r="I159" s="19"/>
      <c r="J159" s="19"/>
      <c r="K159" s="118"/>
      <c r="L159" s="172" t="str">
        <f>IFERROR(VLOOKUP(D159,Daten!$B$2:$H$9,5,FALSE),"")</f>
        <v/>
      </c>
      <c r="M159" s="173" t="s">
        <v>12</v>
      </c>
      <c r="N159" s="174" t="str">
        <f>IFERROR(VLOOKUP(D159,Daten!$B$2:$H$9,7,FALSE),"")</f>
        <v/>
      </c>
      <c r="O159" s="172" t="str">
        <f>IFERROR(VLOOKUP(D159,Daten!$B$14:$H$21,5,FALSE),"")</f>
        <v/>
      </c>
      <c r="P159" s="173" t="s">
        <v>12</v>
      </c>
      <c r="Q159" s="174" t="str">
        <f>IFERROR(VLOOKUP(D159,Daten!$B$14:$H$21,7,FALSE),"")</f>
        <v/>
      </c>
    </row>
    <row r="160" spans="1:17" x14ac:dyDescent="0.2">
      <c r="A160" s="89" t="s">
        <v>5</v>
      </c>
      <c r="B160" s="142">
        <v>43256</v>
      </c>
      <c r="C160" s="155"/>
      <c r="D160" s="4"/>
      <c r="E160" s="21"/>
      <c r="F160" s="22"/>
      <c r="G160" s="23"/>
      <c r="H160" s="24"/>
      <c r="I160" s="24"/>
      <c r="J160" s="24"/>
      <c r="K160" s="119"/>
      <c r="L160" s="129" t="str">
        <f>IFERROR(VLOOKUP(D160,Daten!$B$2:$H$9,5,FALSE),"")</f>
        <v/>
      </c>
      <c r="M160" s="127" t="s">
        <v>12</v>
      </c>
      <c r="N160" s="130" t="str">
        <f>IFERROR(VLOOKUP(D160,Daten!$B$2:$H$9,7,FALSE),"")</f>
        <v/>
      </c>
      <c r="O160" s="129" t="str">
        <f>IFERROR(VLOOKUP(D160,Daten!$B$14:$H$21,5,FALSE),"")</f>
        <v/>
      </c>
      <c r="P160" s="127" t="s">
        <v>12</v>
      </c>
      <c r="Q160" s="130" t="str">
        <f>IFERROR(VLOOKUP(D160,Daten!$B$14:$H$21,7,FALSE),"")</f>
        <v/>
      </c>
    </row>
    <row r="161" spans="1:17" ht="13.5" thickBot="1" x14ac:dyDescent="0.25">
      <c r="A161" s="92">
        <f>SUM(F159:F165)</f>
        <v>0</v>
      </c>
      <c r="B161" s="142">
        <v>43257</v>
      </c>
      <c r="C161" s="155"/>
      <c r="D161" s="20"/>
      <c r="E161" s="21"/>
      <c r="F161" s="22"/>
      <c r="G161" s="23"/>
      <c r="H161" s="24"/>
      <c r="I161" s="24"/>
      <c r="J161" s="24"/>
      <c r="K161" s="119"/>
      <c r="L161" s="129" t="str">
        <f>IFERROR(VLOOKUP(D161,Daten!$B$2:$H$9,5,FALSE),"")</f>
        <v/>
      </c>
      <c r="M161" s="127" t="s">
        <v>12</v>
      </c>
      <c r="N161" s="130" t="str">
        <f>IFERROR(VLOOKUP(D161,Daten!$B$2:$H$9,7,FALSE),"")</f>
        <v/>
      </c>
      <c r="O161" s="129" t="str">
        <f>IFERROR(VLOOKUP(D161,Daten!$B$14:$H$21,5,FALSE),"")</f>
        <v/>
      </c>
      <c r="P161" s="127" t="s">
        <v>12</v>
      </c>
      <c r="Q161" s="130" t="str">
        <f>IFERROR(VLOOKUP(D161,Daten!$B$14:$H$21,7,FALSE),"")</f>
        <v/>
      </c>
    </row>
    <row r="162" spans="1:17" x14ac:dyDescent="0.2">
      <c r="A162" s="90" t="s">
        <v>106</v>
      </c>
      <c r="B162" s="142">
        <v>43258</v>
      </c>
      <c r="C162" s="155"/>
      <c r="D162" s="20"/>
      <c r="E162" s="21"/>
      <c r="F162" s="22"/>
      <c r="G162" s="23"/>
      <c r="H162" s="24"/>
      <c r="I162" s="24"/>
      <c r="J162" s="24"/>
      <c r="K162" s="119"/>
      <c r="L162" s="129" t="str">
        <f>IFERROR(VLOOKUP(D162,Daten!$B$2:$H$9,5,FALSE),"")</f>
        <v/>
      </c>
      <c r="M162" s="127" t="s">
        <v>12</v>
      </c>
      <c r="N162" s="130" t="str">
        <f>IFERROR(VLOOKUP(D162,Daten!$B$2:$H$9,7,FALSE),"")</f>
        <v/>
      </c>
      <c r="O162" s="129" t="str">
        <f>IFERROR(VLOOKUP(D162,Daten!$B$14:$H$21,5,FALSE),"")</f>
        <v/>
      </c>
      <c r="P162" s="127" t="s">
        <v>12</v>
      </c>
      <c r="Q162" s="130" t="str">
        <f>IFERROR(VLOOKUP(D162,Daten!$B$14:$H$21,7,FALSE),"")</f>
        <v/>
      </c>
    </row>
    <row r="163" spans="1:17" ht="13.5" thickBot="1" x14ac:dyDescent="0.25">
      <c r="A163" s="88">
        <f>SUM(I159:I165)</f>
        <v>0</v>
      </c>
      <c r="B163" s="142">
        <v>43259</v>
      </c>
      <c r="C163" s="155"/>
      <c r="D163" s="4"/>
      <c r="E163" s="21"/>
      <c r="F163" s="22"/>
      <c r="G163" s="23"/>
      <c r="H163" s="24"/>
      <c r="I163" s="24"/>
      <c r="J163" s="24"/>
      <c r="K163" s="119"/>
      <c r="L163" s="129" t="str">
        <f>IFERROR(VLOOKUP(D163,Daten!$B$2:$H$9,5,FALSE),"")</f>
        <v/>
      </c>
      <c r="M163" s="127" t="s">
        <v>12</v>
      </c>
      <c r="N163" s="130" t="str">
        <f>IFERROR(VLOOKUP(D163,Daten!$B$2:$H$9,7,FALSE),"")</f>
        <v/>
      </c>
      <c r="O163" s="129" t="str">
        <f>IFERROR(VLOOKUP(D163,Daten!$B$14:$H$21,5,FALSE),"")</f>
        <v/>
      </c>
      <c r="P163" s="127" t="s">
        <v>12</v>
      </c>
      <c r="Q163" s="130" t="str">
        <f>IFERROR(VLOOKUP(D163,Daten!$B$14:$H$21,7,FALSE),"")</f>
        <v/>
      </c>
    </row>
    <row r="164" spans="1:17" x14ac:dyDescent="0.2">
      <c r="B164" s="142">
        <v>43260</v>
      </c>
      <c r="C164" s="155"/>
      <c r="D164" s="20"/>
      <c r="E164" s="21"/>
      <c r="F164" s="22"/>
      <c r="G164" s="23"/>
      <c r="H164" s="24"/>
      <c r="I164" s="24"/>
      <c r="J164" s="24"/>
      <c r="K164" s="119"/>
      <c r="L164" s="129" t="str">
        <f>IFERROR(VLOOKUP(D164,Daten!$B$2:$H$9,5,FALSE),"")</f>
        <v/>
      </c>
      <c r="M164" s="127" t="s">
        <v>12</v>
      </c>
      <c r="N164" s="130" t="str">
        <f>IFERROR(VLOOKUP(D164,Daten!$B$2:$H$9,7,FALSE),"")</f>
        <v/>
      </c>
      <c r="O164" s="129" t="str">
        <f>IFERROR(VLOOKUP(D164,Daten!$B$14:$H$21,5,FALSE),"")</f>
        <v/>
      </c>
      <c r="P164" s="127" t="s">
        <v>12</v>
      </c>
      <c r="Q164" s="130" t="str">
        <f>IFERROR(VLOOKUP(D164,Daten!$B$14:$H$21,7,FALSE),"")</f>
        <v/>
      </c>
    </row>
    <row r="165" spans="1:17" ht="13.5" thickBot="1" x14ac:dyDescent="0.25">
      <c r="B165" s="143">
        <v>43261</v>
      </c>
      <c r="C165" s="157"/>
      <c r="D165" s="5"/>
      <c r="E165" s="28"/>
      <c r="F165" s="29"/>
      <c r="G165" s="30"/>
      <c r="H165" s="31"/>
      <c r="I165" s="31"/>
      <c r="J165" s="31"/>
      <c r="K165" s="120"/>
      <c r="L165" s="184" t="str">
        <f>IFERROR(VLOOKUP(D165,Daten!$B$2:$H$9,5,FALSE),"")</f>
        <v/>
      </c>
      <c r="M165" s="185" t="s">
        <v>12</v>
      </c>
      <c r="N165" s="186" t="str">
        <f>IFERROR(VLOOKUP(D165,Daten!$B$2:$H$9,7,FALSE),"")</f>
        <v/>
      </c>
      <c r="O165" s="184" t="str">
        <f>IFERROR(VLOOKUP(D165,Daten!$B$14:$H$21,5,FALSE),"")</f>
        <v/>
      </c>
      <c r="P165" s="185" t="s">
        <v>12</v>
      </c>
      <c r="Q165" s="186" t="str">
        <f>IFERROR(VLOOKUP(D165,Daten!$B$14:$H$21,7,FALSE),"")</f>
        <v/>
      </c>
    </row>
    <row r="166" spans="1:17" ht="13.5" thickBot="1" x14ac:dyDescent="0.25">
      <c r="A166" s="91">
        <f>A159+1</f>
        <v>24</v>
      </c>
      <c r="B166" s="141">
        <v>43262</v>
      </c>
      <c r="C166" s="154"/>
      <c r="D166" s="15"/>
      <c r="E166" s="16"/>
      <c r="F166" s="17"/>
      <c r="G166" s="18"/>
      <c r="H166" s="19"/>
      <c r="I166" s="19"/>
      <c r="J166" s="19"/>
      <c r="K166" s="118"/>
      <c r="L166" s="181" t="str">
        <f>IFERROR(VLOOKUP(D166,Daten!$B$2:$H$9,5,FALSE),"")</f>
        <v/>
      </c>
      <c r="M166" s="182" t="s">
        <v>12</v>
      </c>
      <c r="N166" s="183" t="str">
        <f>IFERROR(VLOOKUP(D166,Daten!$B$2:$H$9,7,FALSE),"")</f>
        <v/>
      </c>
      <c r="O166" s="181" t="str">
        <f>IFERROR(VLOOKUP(D166,Daten!$B$14:$H$21,5,FALSE),"")</f>
        <v/>
      </c>
      <c r="P166" s="182" t="s">
        <v>12</v>
      </c>
      <c r="Q166" s="183" t="str">
        <f>IFERROR(VLOOKUP(D166,Daten!$B$14:$H$21,7,FALSE),"")</f>
        <v/>
      </c>
    </row>
    <row r="167" spans="1:17" x14ac:dyDescent="0.2">
      <c r="A167" s="89" t="s">
        <v>5</v>
      </c>
      <c r="B167" s="142">
        <v>43263</v>
      </c>
      <c r="C167" s="155"/>
      <c r="D167" s="4"/>
      <c r="E167" s="21"/>
      <c r="F167" s="22"/>
      <c r="G167" s="23"/>
      <c r="H167" s="24"/>
      <c r="I167" s="24"/>
      <c r="J167" s="24"/>
      <c r="K167" s="119"/>
      <c r="L167" s="129" t="str">
        <f>IFERROR(VLOOKUP(D167,Daten!$B$2:$H$9,5,FALSE),"")</f>
        <v/>
      </c>
      <c r="M167" s="127" t="s">
        <v>12</v>
      </c>
      <c r="N167" s="130" t="str">
        <f>IFERROR(VLOOKUP(D167,Daten!$B$2:$H$9,7,FALSE),"")</f>
        <v/>
      </c>
      <c r="O167" s="129" t="str">
        <f>IFERROR(VLOOKUP(D167,Daten!$B$14:$H$21,5,FALSE),"")</f>
        <v/>
      </c>
      <c r="P167" s="127" t="s">
        <v>12</v>
      </c>
      <c r="Q167" s="130" t="str">
        <f>IFERROR(VLOOKUP(D167,Daten!$B$14:$H$21,7,FALSE),"")</f>
        <v/>
      </c>
    </row>
    <row r="168" spans="1:17" ht="13.5" thickBot="1" x14ac:dyDescent="0.25">
      <c r="A168" s="92">
        <f>SUM(F166:F172)</f>
        <v>0</v>
      </c>
      <c r="B168" s="142">
        <v>43264</v>
      </c>
      <c r="C168" s="155"/>
      <c r="D168" s="20"/>
      <c r="E168" s="21"/>
      <c r="F168" s="22"/>
      <c r="G168" s="23"/>
      <c r="H168" s="24"/>
      <c r="I168" s="24"/>
      <c r="J168" s="24"/>
      <c r="K168" s="119"/>
      <c r="L168" s="129" t="str">
        <f>IFERROR(VLOOKUP(D168,Daten!$B$2:$H$9,5,FALSE),"")</f>
        <v/>
      </c>
      <c r="M168" s="127" t="s">
        <v>12</v>
      </c>
      <c r="N168" s="130" t="str">
        <f>IFERROR(VLOOKUP(D168,Daten!$B$2:$H$9,7,FALSE),"")</f>
        <v/>
      </c>
      <c r="O168" s="129" t="str">
        <f>IFERROR(VLOOKUP(D168,Daten!$B$14:$H$21,5,FALSE),"")</f>
        <v/>
      </c>
      <c r="P168" s="127" t="s">
        <v>12</v>
      </c>
      <c r="Q168" s="130" t="str">
        <f>IFERROR(VLOOKUP(D168,Daten!$B$14:$H$21,7,FALSE),"")</f>
        <v/>
      </c>
    </row>
    <row r="169" spans="1:17" x14ac:dyDescent="0.2">
      <c r="A169" s="90" t="s">
        <v>106</v>
      </c>
      <c r="B169" s="142">
        <v>43265</v>
      </c>
      <c r="C169" s="155"/>
      <c r="D169" s="20"/>
      <c r="E169" s="21"/>
      <c r="F169" s="22"/>
      <c r="G169" s="23"/>
      <c r="H169" s="24"/>
      <c r="I169" s="24"/>
      <c r="J169" s="24"/>
      <c r="K169" s="119"/>
      <c r="L169" s="129" t="str">
        <f>IFERROR(VLOOKUP(D169,Daten!$B$2:$H$9,5,FALSE),"")</f>
        <v/>
      </c>
      <c r="M169" s="127" t="s">
        <v>12</v>
      </c>
      <c r="N169" s="130" t="str">
        <f>IFERROR(VLOOKUP(D169,Daten!$B$2:$H$9,7,FALSE),"")</f>
        <v/>
      </c>
      <c r="O169" s="129" t="str">
        <f>IFERROR(VLOOKUP(D169,Daten!$B$14:$H$21,5,FALSE),"")</f>
        <v/>
      </c>
      <c r="P169" s="127" t="s">
        <v>12</v>
      </c>
      <c r="Q169" s="130" t="str">
        <f>IFERROR(VLOOKUP(D169,Daten!$B$14:$H$21,7,FALSE),"")</f>
        <v/>
      </c>
    </row>
    <row r="170" spans="1:17" ht="13.5" thickBot="1" x14ac:dyDescent="0.25">
      <c r="A170" s="88">
        <f>SUM(I166:I172)</f>
        <v>0</v>
      </c>
      <c r="B170" s="142">
        <v>43266</v>
      </c>
      <c r="C170" s="155"/>
      <c r="D170" s="4"/>
      <c r="E170" s="21"/>
      <c r="F170" s="22"/>
      <c r="G170" s="23"/>
      <c r="H170" s="24"/>
      <c r="I170" s="24"/>
      <c r="J170" s="24"/>
      <c r="K170" s="119"/>
      <c r="L170" s="129" t="str">
        <f>IFERROR(VLOOKUP(D170,Daten!$B$2:$H$9,5,FALSE),"")</f>
        <v/>
      </c>
      <c r="M170" s="127" t="s">
        <v>12</v>
      </c>
      <c r="N170" s="130" t="str">
        <f>IFERROR(VLOOKUP(D170,Daten!$B$2:$H$9,7,FALSE),"")</f>
        <v/>
      </c>
      <c r="O170" s="129" t="str">
        <f>IFERROR(VLOOKUP(D170,Daten!$B$14:$H$21,5,FALSE),"")</f>
        <v/>
      </c>
      <c r="P170" s="127" t="s">
        <v>12</v>
      </c>
      <c r="Q170" s="130" t="str">
        <f>IFERROR(VLOOKUP(D170,Daten!$B$14:$H$21,7,FALSE),"")</f>
        <v/>
      </c>
    </row>
    <row r="171" spans="1:17" x14ac:dyDescent="0.2">
      <c r="B171" s="142">
        <v>43267</v>
      </c>
      <c r="C171" s="148"/>
      <c r="D171" s="20"/>
      <c r="E171" s="21"/>
      <c r="F171" s="22"/>
      <c r="G171" s="23"/>
      <c r="H171" s="24"/>
      <c r="I171" s="24"/>
      <c r="J171" s="24"/>
      <c r="K171" s="119"/>
      <c r="L171" s="129" t="str">
        <f>IFERROR(VLOOKUP(D171,Daten!$B$2:$H$9,5,FALSE),"")</f>
        <v/>
      </c>
      <c r="M171" s="127" t="s">
        <v>12</v>
      </c>
      <c r="N171" s="130" t="str">
        <f>IFERROR(VLOOKUP(D171,Daten!$B$2:$H$9,7,FALSE),"")</f>
        <v/>
      </c>
      <c r="O171" s="129" t="str">
        <f>IFERROR(VLOOKUP(D171,Daten!$B$14:$H$21,5,FALSE),"")</f>
        <v/>
      </c>
      <c r="P171" s="127" t="s">
        <v>12</v>
      </c>
      <c r="Q171" s="130" t="str">
        <f>IFERROR(VLOOKUP(D171,Daten!$B$14:$H$21,7,FALSE),"")</f>
        <v/>
      </c>
    </row>
    <row r="172" spans="1:17" ht="13.5" thickBot="1" x14ac:dyDescent="0.25">
      <c r="B172" s="143">
        <v>43268</v>
      </c>
      <c r="C172" s="156"/>
      <c r="D172" s="5"/>
      <c r="E172" s="28"/>
      <c r="F172" s="29"/>
      <c r="G172" s="30"/>
      <c r="H172" s="31"/>
      <c r="I172" s="31"/>
      <c r="J172" s="31"/>
      <c r="K172" s="120"/>
      <c r="L172" s="167" t="str">
        <f>IFERROR(VLOOKUP(D172,Daten!$B$2:$H$9,5,FALSE),"")</f>
        <v/>
      </c>
      <c r="M172" s="168" t="s">
        <v>12</v>
      </c>
      <c r="N172" s="169" t="str">
        <f>IFERROR(VLOOKUP(D172,Daten!$B$2:$H$9,7,FALSE),"")</f>
        <v/>
      </c>
      <c r="O172" s="167" t="str">
        <f>IFERROR(VLOOKUP(D172,Daten!$B$14:$H$21,5,FALSE),"")</f>
        <v/>
      </c>
      <c r="P172" s="168" t="s">
        <v>12</v>
      </c>
      <c r="Q172" s="169" t="str">
        <f>IFERROR(VLOOKUP(D172,Daten!$B$14:$H$21,7,FALSE),"")</f>
        <v/>
      </c>
    </row>
    <row r="173" spans="1:17" ht="13.5" thickBot="1" x14ac:dyDescent="0.25">
      <c r="A173" s="91">
        <f>A166+1</f>
        <v>25</v>
      </c>
      <c r="B173" s="141">
        <v>43269</v>
      </c>
      <c r="C173" s="159"/>
      <c r="D173" s="15"/>
      <c r="E173" s="16"/>
      <c r="F173" s="17"/>
      <c r="G173" s="18"/>
      <c r="H173" s="24"/>
      <c r="I173" s="19"/>
      <c r="J173" s="19"/>
      <c r="K173" s="118"/>
      <c r="L173" s="172" t="str">
        <f>IFERROR(VLOOKUP(D173,Daten!$B$2:$H$9,5,FALSE),"")</f>
        <v/>
      </c>
      <c r="M173" s="173" t="s">
        <v>12</v>
      </c>
      <c r="N173" s="174" t="str">
        <f>IFERROR(VLOOKUP(D173,Daten!$B$2:$H$9,7,FALSE),"")</f>
        <v/>
      </c>
      <c r="O173" s="172" t="str">
        <f>IFERROR(VLOOKUP(D173,Daten!$B$14:$H$21,5,FALSE),"")</f>
        <v/>
      </c>
      <c r="P173" s="173" t="s">
        <v>12</v>
      </c>
      <c r="Q173" s="174" t="str">
        <f>IFERROR(VLOOKUP(D173,Daten!$B$14:$H$21,7,FALSE),"")</f>
        <v/>
      </c>
    </row>
    <row r="174" spans="1:17" x14ac:dyDescent="0.2">
      <c r="A174" s="89" t="s">
        <v>5</v>
      </c>
      <c r="B174" s="142">
        <v>43270</v>
      </c>
      <c r="C174" s="155"/>
      <c r="D174" s="4"/>
      <c r="E174" s="21"/>
      <c r="F174" s="22"/>
      <c r="G174" s="23"/>
      <c r="H174" s="24"/>
      <c r="I174" s="24"/>
      <c r="J174" s="24"/>
      <c r="K174" s="119"/>
      <c r="L174" s="129" t="str">
        <f>IFERROR(VLOOKUP(D174,Daten!$B$2:$H$9,5,FALSE),"")</f>
        <v/>
      </c>
      <c r="M174" s="127" t="s">
        <v>12</v>
      </c>
      <c r="N174" s="130" t="str">
        <f>IFERROR(VLOOKUP(D174,Daten!$B$2:$H$9,7,FALSE),"")</f>
        <v/>
      </c>
      <c r="O174" s="129" t="str">
        <f>IFERROR(VLOOKUP(D174,Daten!$B$14:$H$21,5,FALSE),"")</f>
        <v/>
      </c>
      <c r="P174" s="127" t="s">
        <v>12</v>
      </c>
      <c r="Q174" s="130" t="str">
        <f>IFERROR(VLOOKUP(D174,Daten!$B$14:$H$21,7,FALSE),"")</f>
        <v/>
      </c>
    </row>
    <row r="175" spans="1:17" ht="13.5" thickBot="1" x14ac:dyDescent="0.25">
      <c r="A175" s="92">
        <f>SUM(F173:F179)</f>
        <v>0</v>
      </c>
      <c r="B175" s="142">
        <v>43271</v>
      </c>
      <c r="C175" s="155"/>
      <c r="D175" s="20"/>
      <c r="E175" s="21"/>
      <c r="F175" s="22"/>
      <c r="G175" s="23"/>
      <c r="H175" s="24"/>
      <c r="I175" s="24"/>
      <c r="J175" s="24"/>
      <c r="K175" s="119"/>
      <c r="L175" s="129" t="str">
        <f>IFERROR(VLOOKUP(D175,Daten!$B$2:$H$9,5,FALSE),"")</f>
        <v/>
      </c>
      <c r="M175" s="127" t="s">
        <v>12</v>
      </c>
      <c r="N175" s="130" t="str">
        <f>IFERROR(VLOOKUP(D175,Daten!$B$2:$H$9,7,FALSE),"")</f>
        <v/>
      </c>
      <c r="O175" s="129" t="str">
        <f>IFERROR(VLOOKUP(D175,Daten!$B$14:$H$21,5,FALSE),"")</f>
        <v/>
      </c>
      <c r="P175" s="127" t="s">
        <v>12</v>
      </c>
      <c r="Q175" s="130" t="str">
        <f>IFERROR(VLOOKUP(D175,Daten!$B$14:$H$21,7,FALSE),"")</f>
        <v/>
      </c>
    </row>
    <row r="176" spans="1:17" x14ac:dyDescent="0.2">
      <c r="A176" s="90" t="s">
        <v>106</v>
      </c>
      <c r="B176" s="142">
        <v>43272</v>
      </c>
      <c r="C176" s="155"/>
      <c r="D176" s="20"/>
      <c r="E176" s="21"/>
      <c r="F176" s="22"/>
      <c r="G176" s="23"/>
      <c r="H176" s="24"/>
      <c r="I176" s="24"/>
      <c r="J176" s="24"/>
      <c r="K176" s="119"/>
      <c r="L176" s="129" t="str">
        <f>IFERROR(VLOOKUP(D176,Daten!$B$2:$H$9,5,FALSE),"")</f>
        <v/>
      </c>
      <c r="M176" s="127" t="s">
        <v>12</v>
      </c>
      <c r="N176" s="130" t="str">
        <f>IFERROR(VLOOKUP(D176,Daten!$B$2:$H$9,7,FALSE),"")</f>
        <v/>
      </c>
      <c r="O176" s="129" t="str">
        <f>IFERROR(VLOOKUP(D176,Daten!$B$14:$H$21,5,FALSE),"")</f>
        <v/>
      </c>
      <c r="P176" s="127" t="s">
        <v>12</v>
      </c>
      <c r="Q176" s="130" t="str">
        <f>IFERROR(VLOOKUP(D176,Daten!$B$14:$H$21,7,FALSE),"")</f>
        <v/>
      </c>
    </row>
    <row r="177" spans="1:17" ht="13.5" thickBot="1" x14ac:dyDescent="0.25">
      <c r="A177" s="88">
        <f>SUM(I173:I179)</f>
        <v>0</v>
      </c>
      <c r="B177" s="142">
        <v>43273</v>
      </c>
      <c r="C177" s="155"/>
      <c r="D177" s="4"/>
      <c r="E177" s="21"/>
      <c r="F177" s="22"/>
      <c r="G177" s="23"/>
      <c r="H177" s="24"/>
      <c r="I177" s="24"/>
      <c r="J177" s="24"/>
      <c r="K177" s="119"/>
      <c r="L177" s="129" t="str">
        <f>IFERROR(VLOOKUP(D177,Daten!$B$2:$H$9,5,FALSE),"")</f>
        <v/>
      </c>
      <c r="M177" s="127" t="s">
        <v>12</v>
      </c>
      <c r="N177" s="130" t="str">
        <f>IFERROR(VLOOKUP(D177,Daten!$B$2:$H$9,7,FALSE),"")</f>
        <v/>
      </c>
      <c r="O177" s="129" t="str">
        <f>IFERROR(VLOOKUP(D177,Daten!$B$14:$H$21,5,FALSE),"")</f>
        <v/>
      </c>
      <c r="P177" s="127" t="s">
        <v>12</v>
      </c>
      <c r="Q177" s="130" t="str">
        <f>IFERROR(VLOOKUP(D177,Daten!$B$14:$H$21,7,FALSE),"")</f>
        <v/>
      </c>
    </row>
    <row r="178" spans="1:17" x14ac:dyDescent="0.2">
      <c r="B178" s="142">
        <v>43274</v>
      </c>
      <c r="C178" s="155"/>
      <c r="D178" s="20"/>
      <c r="E178" s="21"/>
      <c r="F178" s="22"/>
      <c r="G178" s="23"/>
      <c r="H178" s="24"/>
      <c r="I178" s="24"/>
      <c r="J178" s="24"/>
      <c r="K178" s="119"/>
      <c r="L178" s="129" t="str">
        <f>IFERROR(VLOOKUP(D178,Daten!$B$2:$H$9,5,FALSE),"")</f>
        <v/>
      </c>
      <c r="M178" s="127" t="s">
        <v>12</v>
      </c>
      <c r="N178" s="130" t="str">
        <f>IFERROR(VLOOKUP(D178,Daten!$B$2:$H$9,7,FALSE),"")</f>
        <v/>
      </c>
      <c r="O178" s="129" t="str">
        <f>IFERROR(VLOOKUP(D178,Daten!$B$14:$H$21,5,FALSE),"")</f>
        <v/>
      </c>
      <c r="P178" s="127" t="s">
        <v>12</v>
      </c>
      <c r="Q178" s="130" t="str">
        <f>IFERROR(VLOOKUP(D178,Daten!$B$14:$H$21,7,FALSE),"")</f>
        <v/>
      </c>
    </row>
    <row r="179" spans="1:17" ht="13.5" thickBot="1" x14ac:dyDescent="0.25">
      <c r="A179" s="34"/>
      <c r="B179" s="143">
        <v>43275</v>
      </c>
      <c r="C179" s="157"/>
      <c r="D179" s="5"/>
      <c r="E179" s="28"/>
      <c r="F179" s="29"/>
      <c r="G179" s="30"/>
      <c r="H179" s="31"/>
      <c r="I179" s="31"/>
      <c r="J179" s="31"/>
      <c r="K179" s="120"/>
      <c r="L179" s="184" t="str">
        <f>IFERROR(VLOOKUP(D179,Daten!$B$2:$H$9,5,FALSE),"")</f>
        <v/>
      </c>
      <c r="M179" s="185" t="s">
        <v>12</v>
      </c>
      <c r="N179" s="186" t="str">
        <f>IFERROR(VLOOKUP(D179,Daten!$B$2:$H$9,7,FALSE),"")</f>
        <v/>
      </c>
      <c r="O179" s="184" t="str">
        <f>IFERROR(VLOOKUP(D179,Daten!$B$14:$H$21,5,FALSE),"")</f>
        <v/>
      </c>
      <c r="P179" s="185" t="s">
        <v>12</v>
      </c>
      <c r="Q179" s="186" t="str">
        <f>IFERROR(VLOOKUP(D179,Daten!$B$14:$H$21,7,FALSE),"")</f>
        <v/>
      </c>
    </row>
    <row r="180" spans="1:17" ht="13.5" thickBot="1" x14ac:dyDescent="0.25">
      <c r="A180" s="91">
        <f>A173+1</f>
        <v>26</v>
      </c>
      <c r="B180" s="141">
        <v>43276</v>
      </c>
      <c r="C180" s="159"/>
      <c r="D180" s="15"/>
      <c r="E180" s="16"/>
      <c r="F180" s="17"/>
      <c r="G180" s="23"/>
      <c r="H180" s="24"/>
      <c r="I180" s="19"/>
      <c r="J180" s="19"/>
      <c r="K180" s="118"/>
      <c r="L180" s="181" t="str">
        <f>IFERROR(VLOOKUP(D180,Daten!$B$2:$H$9,5,FALSE),"")</f>
        <v/>
      </c>
      <c r="M180" s="182" t="s">
        <v>12</v>
      </c>
      <c r="N180" s="183" t="str">
        <f>IFERROR(VLOOKUP(D180,Daten!$B$2:$H$9,7,FALSE),"")</f>
        <v/>
      </c>
      <c r="O180" s="181" t="str">
        <f>IFERROR(VLOOKUP(D180,Daten!$B$14:$H$21,5,FALSE),"")</f>
        <v/>
      </c>
      <c r="P180" s="182" t="s">
        <v>12</v>
      </c>
      <c r="Q180" s="183" t="str">
        <f>IFERROR(VLOOKUP(D180,Daten!$B$14:$H$21,7,FALSE),"")</f>
        <v/>
      </c>
    </row>
    <row r="181" spans="1:17" x14ac:dyDescent="0.2">
      <c r="A181" s="89" t="s">
        <v>5</v>
      </c>
      <c r="B181" s="142">
        <v>43277</v>
      </c>
      <c r="C181" s="155"/>
      <c r="D181" s="4"/>
      <c r="E181" s="21"/>
      <c r="F181" s="22"/>
      <c r="G181" s="23"/>
      <c r="H181" s="24"/>
      <c r="I181" s="24"/>
      <c r="J181" s="24"/>
      <c r="K181" s="119"/>
      <c r="L181" s="129" t="str">
        <f>IFERROR(VLOOKUP(D181,Daten!$B$2:$H$9,5,FALSE),"")</f>
        <v/>
      </c>
      <c r="M181" s="127" t="s">
        <v>12</v>
      </c>
      <c r="N181" s="130" t="str">
        <f>IFERROR(VLOOKUP(D181,Daten!$B$2:$H$9,7,FALSE),"")</f>
        <v/>
      </c>
      <c r="O181" s="129" t="str">
        <f>IFERROR(VLOOKUP(D181,Daten!$B$14:$H$21,5,FALSE),"")</f>
        <v/>
      </c>
      <c r="P181" s="127" t="s">
        <v>12</v>
      </c>
      <c r="Q181" s="130" t="str">
        <f>IFERROR(VLOOKUP(D181,Daten!$B$14:$H$21,7,FALSE),"")</f>
        <v/>
      </c>
    </row>
    <row r="182" spans="1:17" ht="13.5" thickBot="1" x14ac:dyDescent="0.25">
      <c r="A182" s="92">
        <f>SUM(F180:F186)</f>
        <v>0</v>
      </c>
      <c r="B182" s="142">
        <v>43278</v>
      </c>
      <c r="C182" s="155"/>
      <c r="D182" s="4"/>
      <c r="E182" s="21"/>
      <c r="F182" s="22"/>
      <c r="G182" s="23"/>
      <c r="H182" s="24"/>
      <c r="I182" s="24"/>
      <c r="J182" s="24"/>
      <c r="K182" s="119"/>
      <c r="L182" s="129" t="str">
        <f>IFERROR(VLOOKUP(D182,Daten!$B$2:$H$9,5,FALSE),"")</f>
        <v/>
      </c>
      <c r="M182" s="127" t="s">
        <v>12</v>
      </c>
      <c r="N182" s="130" t="str">
        <f>IFERROR(VLOOKUP(D182,Daten!$B$2:$H$9,7,FALSE),"")</f>
        <v/>
      </c>
      <c r="O182" s="129" t="str">
        <f>IFERROR(VLOOKUP(D182,Daten!$B$14:$H$21,5,FALSE),"")</f>
        <v/>
      </c>
      <c r="P182" s="127" t="s">
        <v>12</v>
      </c>
      <c r="Q182" s="130" t="str">
        <f>IFERROR(VLOOKUP(D182,Daten!$B$14:$H$21,7,FALSE),"")</f>
        <v/>
      </c>
    </row>
    <row r="183" spans="1:17" x14ac:dyDescent="0.2">
      <c r="A183" s="90" t="s">
        <v>106</v>
      </c>
      <c r="B183" s="142">
        <v>43279</v>
      </c>
      <c r="C183" s="155"/>
      <c r="D183" s="20"/>
      <c r="E183" s="21"/>
      <c r="F183" s="22"/>
      <c r="G183" s="23"/>
      <c r="H183" s="24"/>
      <c r="I183" s="24"/>
      <c r="J183" s="24"/>
      <c r="K183" s="119"/>
      <c r="L183" s="129" t="str">
        <f>IFERROR(VLOOKUP(D183,Daten!$B$2:$H$9,5,FALSE),"")</f>
        <v/>
      </c>
      <c r="M183" s="127" t="s">
        <v>12</v>
      </c>
      <c r="N183" s="130" t="str">
        <f>IFERROR(VLOOKUP(D183,Daten!$B$2:$H$9,7,FALSE),"")</f>
        <v/>
      </c>
      <c r="O183" s="129" t="str">
        <f>IFERROR(VLOOKUP(D183,Daten!$B$14:$H$21,5,FALSE),"")</f>
        <v/>
      </c>
      <c r="P183" s="127" t="s">
        <v>12</v>
      </c>
      <c r="Q183" s="130" t="str">
        <f>IFERROR(VLOOKUP(D183,Daten!$B$14:$H$21,7,FALSE),"")</f>
        <v/>
      </c>
    </row>
    <row r="184" spans="1:17" ht="13.5" thickBot="1" x14ac:dyDescent="0.25">
      <c r="A184" s="88">
        <f>SUM(I180:I186)</f>
        <v>0</v>
      </c>
      <c r="B184" s="142">
        <v>43280</v>
      </c>
      <c r="C184" s="155"/>
      <c r="D184" s="4"/>
      <c r="E184" s="21"/>
      <c r="F184" s="22"/>
      <c r="G184" s="23"/>
      <c r="H184" s="24"/>
      <c r="I184" s="24"/>
      <c r="J184" s="24"/>
      <c r="K184" s="119"/>
      <c r="L184" s="129" t="str">
        <f>IFERROR(VLOOKUP(D184,Daten!$B$2:$H$9,5,FALSE),"")</f>
        <v/>
      </c>
      <c r="M184" s="127" t="s">
        <v>12</v>
      </c>
      <c r="N184" s="130" t="str">
        <f>IFERROR(VLOOKUP(D184,Daten!$B$2:$H$9,7,FALSE),"")</f>
        <v/>
      </c>
      <c r="O184" s="129" t="str">
        <f>IFERROR(VLOOKUP(D184,Daten!$B$14:$H$21,5,FALSE),"")</f>
        <v/>
      </c>
      <c r="P184" s="127" t="s">
        <v>12</v>
      </c>
      <c r="Q184" s="130" t="str">
        <f>IFERROR(VLOOKUP(D184,Daten!$B$14:$H$21,7,FALSE),"")</f>
        <v/>
      </c>
    </row>
    <row r="185" spans="1:17" x14ac:dyDescent="0.2">
      <c r="B185" s="142">
        <v>43281</v>
      </c>
      <c r="C185" s="155"/>
      <c r="D185" s="20"/>
      <c r="E185" s="21"/>
      <c r="F185" s="22"/>
      <c r="G185" s="23"/>
      <c r="H185" s="24"/>
      <c r="I185" s="24"/>
      <c r="J185" s="24"/>
      <c r="K185" s="119"/>
      <c r="L185" s="129" t="str">
        <f>IFERROR(VLOOKUP(D185,Daten!$B$2:$H$9,5,FALSE),"")</f>
        <v/>
      </c>
      <c r="M185" s="127" t="s">
        <v>12</v>
      </c>
      <c r="N185" s="130" t="str">
        <f>IFERROR(VLOOKUP(D185,Daten!$B$2:$H$9,7,FALSE),"")</f>
        <v/>
      </c>
      <c r="O185" s="129" t="str">
        <f>IFERROR(VLOOKUP(D185,Daten!$B$14:$H$21,5,FALSE),"")</f>
        <v/>
      </c>
      <c r="P185" s="127" t="s">
        <v>12</v>
      </c>
      <c r="Q185" s="130" t="str">
        <f>IFERROR(VLOOKUP(D185,Daten!$B$14:$H$21,7,FALSE),"")</f>
        <v/>
      </c>
    </row>
    <row r="186" spans="1:17" ht="13.5" thickBot="1" x14ac:dyDescent="0.25">
      <c r="B186" s="143">
        <v>43282</v>
      </c>
      <c r="C186" s="157"/>
      <c r="D186" s="5"/>
      <c r="E186" s="28"/>
      <c r="F186" s="29"/>
      <c r="G186" s="30"/>
      <c r="H186" s="31"/>
      <c r="I186" s="31"/>
      <c r="J186" s="31"/>
      <c r="K186" s="120"/>
      <c r="L186" s="167" t="str">
        <f>IFERROR(VLOOKUP(D186,Daten!$B$2:$H$9,5,FALSE),"")</f>
        <v/>
      </c>
      <c r="M186" s="168" t="s">
        <v>12</v>
      </c>
      <c r="N186" s="169" t="str">
        <f>IFERROR(VLOOKUP(D186,Daten!$B$2:$H$9,7,FALSE),"")</f>
        <v/>
      </c>
      <c r="O186" s="167" t="str">
        <f>IFERROR(VLOOKUP(D186,Daten!$B$14:$H$21,5,FALSE),"")</f>
        <v/>
      </c>
      <c r="P186" s="168" t="s">
        <v>12</v>
      </c>
      <c r="Q186" s="169" t="str">
        <f>IFERROR(VLOOKUP(D186,Daten!$B$14:$H$21,7,FALSE),"")</f>
        <v/>
      </c>
    </row>
    <row r="187" spans="1:17" ht="13.5" thickBot="1" x14ac:dyDescent="0.25">
      <c r="A187" s="91">
        <f>A180+1</f>
        <v>27</v>
      </c>
      <c r="B187" s="141">
        <v>43283</v>
      </c>
      <c r="C187" s="159"/>
      <c r="D187" s="15"/>
      <c r="E187" s="16"/>
      <c r="F187" s="17"/>
      <c r="G187" s="23"/>
      <c r="H187" s="24"/>
      <c r="I187" s="19"/>
      <c r="J187" s="19"/>
      <c r="K187" s="118"/>
      <c r="L187" s="172" t="str">
        <f>IFERROR(VLOOKUP(D187,Daten!$B$2:$H$9,5,FALSE),"")</f>
        <v/>
      </c>
      <c r="M187" s="173" t="s">
        <v>12</v>
      </c>
      <c r="N187" s="174" t="str">
        <f>IFERROR(VLOOKUP(D187,Daten!$B$2:$H$9,7,FALSE),"")</f>
        <v/>
      </c>
      <c r="O187" s="172" t="str">
        <f>IFERROR(VLOOKUP(D187,Daten!$B$14:$H$21,5,FALSE),"")</f>
        <v/>
      </c>
      <c r="P187" s="173" t="s">
        <v>12</v>
      </c>
      <c r="Q187" s="174" t="str">
        <f>IFERROR(VLOOKUP(D187,Daten!$B$14:$H$21,7,FALSE),"")</f>
        <v/>
      </c>
    </row>
    <row r="188" spans="1:17" x14ac:dyDescent="0.2">
      <c r="A188" s="89" t="s">
        <v>5</v>
      </c>
      <c r="B188" s="142">
        <v>43284</v>
      </c>
      <c r="C188" s="155"/>
      <c r="D188" s="4"/>
      <c r="E188" s="21"/>
      <c r="F188" s="22"/>
      <c r="G188" s="23"/>
      <c r="H188" s="24"/>
      <c r="I188" s="24"/>
      <c r="J188" s="24"/>
      <c r="K188" s="119"/>
      <c r="L188" s="129" t="str">
        <f>IFERROR(VLOOKUP(D188,Daten!$B$2:$H$9,5,FALSE),"")</f>
        <v/>
      </c>
      <c r="M188" s="127" t="s">
        <v>12</v>
      </c>
      <c r="N188" s="130" t="str">
        <f>IFERROR(VLOOKUP(D188,Daten!$B$2:$H$9,7,FALSE),"")</f>
        <v/>
      </c>
      <c r="O188" s="129" t="str">
        <f>IFERROR(VLOOKUP(D188,Daten!$B$14:$H$21,5,FALSE),"")</f>
        <v/>
      </c>
      <c r="P188" s="127" t="s">
        <v>12</v>
      </c>
      <c r="Q188" s="130" t="str">
        <f>IFERROR(VLOOKUP(D188,Daten!$B$14:$H$21,7,FALSE),"")</f>
        <v/>
      </c>
    </row>
    <row r="189" spans="1:17" ht="13.5" thickBot="1" x14ac:dyDescent="0.25">
      <c r="A189" s="92">
        <f>SUM(F187:F193)</f>
        <v>0</v>
      </c>
      <c r="B189" s="142">
        <v>43285</v>
      </c>
      <c r="C189" s="155"/>
      <c r="D189" s="4"/>
      <c r="E189" s="21"/>
      <c r="F189" s="22"/>
      <c r="G189" s="23"/>
      <c r="H189" s="24"/>
      <c r="I189" s="24"/>
      <c r="J189" s="24"/>
      <c r="K189" s="119"/>
      <c r="L189" s="129" t="str">
        <f>IFERROR(VLOOKUP(D189,Daten!$B$2:$H$9,5,FALSE),"")</f>
        <v/>
      </c>
      <c r="M189" s="127" t="s">
        <v>12</v>
      </c>
      <c r="N189" s="130" t="str">
        <f>IFERROR(VLOOKUP(D189,Daten!$B$2:$H$9,7,FALSE),"")</f>
        <v/>
      </c>
      <c r="O189" s="129" t="str">
        <f>IFERROR(VLOOKUP(D189,Daten!$B$14:$H$21,5,FALSE),"")</f>
        <v/>
      </c>
      <c r="P189" s="127" t="s">
        <v>12</v>
      </c>
      <c r="Q189" s="130" t="str">
        <f>IFERROR(VLOOKUP(D189,Daten!$B$14:$H$21,7,FALSE),"")</f>
        <v/>
      </c>
    </row>
    <row r="190" spans="1:17" x14ac:dyDescent="0.2">
      <c r="A190" s="90" t="s">
        <v>106</v>
      </c>
      <c r="B190" s="142">
        <v>43286</v>
      </c>
      <c r="C190" s="155"/>
      <c r="D190" s="20"/>
      <c r="E190" s="21"/>
      <c r="F190" s="22"/>
      <c r="G190" s="23"/>
      <c r="H190" s="24"/>
      <c r="I190" s="24"/>
      <c r="J190" s="24"/>
      <c r="K190" s="119"/>
      <c r="L190" s="129" t="str">
        <f>IFERROR(VLOOKUP(D190,Daten!$B$2:$H$9,5,FALSE),"")</f>
        <v/>
      </c>
      <c r="M190" s="127" t="s">
        <v>12</v>
      </c>
      <c r="N190" s="130" t="str">
        <f>IFERROR(VLOOKUP(D190,Daten!$B$2:$H$9,7,FALSE),"")</f>
        <v/>
      </c>
      <c r="O190" s="129" t="str">
        <f>IFERROR(VLOOKUP(D190,Daten!$B$14:$H$21,5,FALSE),"")</f>
        <v/>
      </c>
      <c r="P190" s="127" t="s">
        <v>12</v>
      </c>
      <c r="Q190" s="130" t="str">
        <f>IFERROR(VLOOKUP(D190,Daten!$B$14:$H$21,7,FALSE),"")</f>
        <v/>
      </c>
    </row>
    <row r="191" spans="1:17" ht="13.5" thickBot="1" x14ac:dyDescent="0.25">
      <c r="A191" s="88">
        <f>SUM(I187:I193)</f>
        <v>0</v>
      </c>
      <c r="B191" s="142">
        <v>43287</v>
      </c>
      <c r="C191" s="155"/>
      <c r="D191" s="4"/>
      <c r="E191" s="21"/>
      <c r="F191" s="22"/>
      <c r="G191" s="23"/>
      <c r="H191" s="24"/>
      <c r="I191" s="24"/>
      <c r="J191" s="24"/>
      <c r="K191" s="119"/>
      <c r="L191" s="129" t="str">
        <f>IFERROR(VLOOKUP(D191,Daten!$B$2:$H$9,5,FALSE),"")</f>
        <v/>
      </c>
      <c r="M191" s="127" t="s">
        <v>12</v>
      </c>
      <c r="N191" s="130" t="str">
        <f>IFERROR(VLOOKUP(D191,Daten!$B$2:$H$9,7,FALSE),"")</f>
        <v/>
      </c>
      <c r="O191" s="129" t="str">
        <f>IFERROR(VLOOKUP(D191,Daten!$B$14:$H$21,5,FALSE),"")</f>
        <v/>
      </c>
      <c r="P191" s="127" t="s">
        <v>12</v>
      </c>
      <c r="Q191" s="130" t="str">
        <f>IFERROR(VLOOKUP(D191,Daten!$B$14:$H$21,7,FALSE),"")</f>
        <v/>
      </c>
    </row>
    <row r="192" spans="1:17" x14ac:dyDescent="0.2">
      <c r="B192" s="142">
        <v>43288</v>
      </c>
      <c r="C192" s="155"/>
      <c r="D192" s="20"/>
      <c r="E192" s="21"/>
      <c r="F192" s="22"/>
      <c r="G192" s="23"/>
      <c r="H192" s="24"/>
      <c r="I192" s="24"/>
      <c r="J192" s="24"/>
      <c r="K192" s="119"/>
      <c r="L192" s="129" t="str">
        <f>IFERROR(VLOOKUP(D192,Daten!$B$2:$H$9,5,FALSE),"")</f>
        <v/>
      </c>
      <c r="M192" s="127" t="s">
        <v>12</v>
      </c>
      <c r="N192" s="130" t="str">
        <f>IFERROR(VLOOKUP(D192,Daten!$B$2:$H$9,7,FALSE),"")</f>
        <v/>
      </c>
      <c r="O192" s="129" t="str">
        <f>IFERROR(VLOOKUP(D192,Daten!$B$14:$H$21,5,FALSE),"")</f>
        <v/>
      </c>
      <c r="P192" s="127" t="s">
        <v>12</v>
      </c>
      <c r="Q192" s="130" t="str">
        <f>IFERROR(VLOOKUP(D192,Daten!$B$14:$H$21,7,FALSE),"")</f>
        <v/>
      </c>
    </row>
    <row r="193" spans="1:17" ht="13.5" thickBot="1" x14ac:dyDescent="0.25">
      <c r="B193" s="143">
        <v>43289</v>
      </c>
      <c r="C193" s="157"/>
      <c r="D193" s="5"/>
      <c r="E193" s="28"/>
      <c r="F193" s="29"/>
      <c r="G193" s="30"/>
      <c r="H193" s="31"/>
      <c r="I193" s="31"/>
      <c r="J193" s="31"/>
      <c r="K193" s="120"/>
      <c r="L193" s="184" t="str">
        <f>IFERROR(VLOOKUP(D193,Daten!$B$2:$H$9,5,FALSE),"")</f>
        <v/>
      </c>
      <c r="M193" s="185" t="s">
        <v>12</v>
      </c>
      <c r="N193" s="186" t="str">
        <f>IFERROR(VLOOKUP(D193,Daten!$B$2:$H$9,7,FALSE),"")</f>
        <v/>
      </c>
      <c r="O193" s="184" t="str">
        <f>IFERROR(VLOOKUP(D193,Daten!$B$14:$H$21,5,FALSE),"")</f>
        <v/>
      </c>
      <c r="P193" s="185" t="s">
        <v>12</v>
      </c>
      <c r="Q193" s="186" t="str">
        <f>IFERROR(VLOOKUP(D193,Daten!$B$14:$H$21,7,FALSE),"")</f>
        <v/>
      </c>
    </row>
    <row r="194" spans="1:17" ht="13.5" thickBot="1" x14ac:dyDescent="0.25">
      <c r="A194" s="91">
        <f>A187+1</f>
        <v>28</v>
      </c>
      <c r="B194" s="141">
        <v>43290</v>
      </c>
      <c r="C194" s="159"/>
      <c r="D194" s="15"/>
      <c r="E194" s="16"/>
      <c r="F194" s="17"/>
      <c r="G194" s="23"/>
      <c r="H194" s="24"/>
      <c r="I194" s="19"/>
      <c r="J194" s="19"/>
      <c r="K194" s="118"/>
      <c r="L194" s="181" t="str">
        <f>IFERROR(VLOOKUP(D194,Daten!$B$2:$H$9,5,FALSE),"")</f>
        <v/>
      </c>
      <c r="M194" s="182" t="s">
        <v>12</v>
      </c>
      <c r="N194" s="183" t="str">
        <f>IFERROR(VLOOKUP(D194,Daten!$B$2:$H$9,7,FALSE),"")</f>
        <v/>
      </c>
      <c r="O194" s="181" t="str">
        <f>IFERROR(VLOOKUP(D194,Daten!$B$14:$H$21,5,FALSE),"")</f>
        <v/>
      </c>
      <c r="P194" s="182" t="s">
        <v>12</v>
      </c>
      <c r="Q194" s="183" t="str">
        <f>IFERROR(VLOOKUP(D194,Daten!$B$14:$H$21,7,FALSE),"")</f>
        <v/>
      </c>
    </row>
    <row r="195" spans="1:17" x14ac:dyDescent="0.2">
      <c r="A195" s="89" t="s">
        <v>5</v>
      </c>
      <c r="B195" s="142">
        <v>43291</v>
      </c>
      <c r="C195" s="155"/>
      <c r="D195" s="4"/>
      <c r="E195" s="21"/>
      <c r="F195" s="22"/>
      <c r="G195" s="23"/>
      <c r="H195" s="24"/>
      <c r="I195" s="24"/>
      <c r="J195" s="24"/>
      <c r="K195" s="119"/>
      <c r="L195" s="129" t="str">
        <f>IFERROR(VLOOKUP(D195,Daten!$B$2:$H$9,5,FALSE),"")</f>
        <v/>
      </c>
      <c r="M195" s="127" t="s">
        <v>12</v>
      </c>
      <c r="N195" s="130" t="str">
        <f>IFERROR(VLOOKUP(D195,Daten!$B$2:$H$9,7,FALSE),"")</f>
        <v/>
      </c>
      <c r="O195" s="129" t="str">
        <f>IFERROR(VLOOKUP(D195,Daten!$B$14:$H$21,5,FALSE),"")</f>
        <v/>
      </c>
      <c r="P195" s="127" t="s">
        <v>12</v>
      </c>
      <c r="Q195" s="130" t="str">
        <f>IFERROR(VLOOKUP(D195,Daten!$B$14:$H$21,7,FALSE),"")</f>
        <v/>
      </c>
    </row>
    <row r="196" spans="1:17" ht="13.5" thickBot="1" x14ac:dyDescent="0.25">
      <c r="A196" s="92">
        <f>SUM(F194:F200)</f>
        <v>0</v>
      </c>
      <c r="B196" s="142">
        <v>43292</v>
      </c>
      <c r="C196" s="155"/>
      <c r="D196" s="20"/>
      <c r="E196" s="21"/>
      <c r="F196" s="22"/>
      <c r="G196" s="23"/>
      <c r="H196" s="24"/>
      <c r="I196" s="24"/>
      <c r="J196" s="24"/>
      <c r="K196" s="119"/>
      <c r="L196" s="129" t="str">
        <f>IFERROR(VLOOKUP(D196,Daten!$B$2:$H$9,5,FALSE),"")</f>
        <v/>
      </c>
      <c r="M196" s="127" t="s">
        <v>12</v>
      </c>
      <c r="N196" s="130" t="str">
        <f>IFERROR(VLOOKUP(D196,Daten!$B$2:$H$9,7,FALSE),"")</f>
        <v/>
      </c>
      <c r="O196" s="129" t="str">
        <f>IFERROR(VLOOKUP(D196,Daten!$B$14:$H$21,5,FALSE),"")</f>
        <v/>
      </c>
      <c r="P196" s="127" t="s">
        <v>12</v>
      </c>
      <c r="Q196" s="130" t="str">
        <f>IFERROR(VLOOKUP(D196,Daten!$B$14:$H$21,7,FALSE),"")</f>
        <v/>
      </c>
    </row>
    <row r="197" spans="1:17" x14ac:dyDescent="0.2">
      <c r="A197" s="90" t="s">
        <v>106</v>
      </c>
      <c r="B197" s="142">
        <v>43293</v>
      </c>
      <c r="C197" s="155"/>
      <c r="D197" s="20"/>
      <c r="E197" s="21"/>
      <c r="F197" s="22"/>
      <c r="G197" s="23"/>
      <c r="H197" s="24"/>
      <c r="I197" s="24"/>
      <c r="J197" s="24"/>
      <c r="K197" s="119"/>
      <c r="L197" s="129" t="str">
        <f>IFERROR(VLOOKUP(D197,Daten!$B$2:$H$9,5,FALSE),"")</f>
        <v/>
      </c>
      <c r="M197" s="127" t="s">
        <v>12</v>
      </c>
      <c r="N197" s="130" t="str">
        <f>IFERROR(VLOOKUP(D197,Daten!$B$2:$H$9,7,FALSE),"")</f>
        <v/>
      </c>
      <c r="O197" s="129" t="str">
        <f>IFERROR(VLOOKUP(D197,Daten!$B$14:$H$21,5,FALSE),"")</f>
        <v/>
      </c>
      <c r="P197" s="127" t="s">
        <v>12</v>
      </c>
      <c r="Q197" s="130" t="str">
        <f>IFERROR(VLOOKUP(D197,Daten!$B$14:$H$21,7,FALSE),"")</f>
        <v/>
      </c>
    </row>
    <row r="198" spans="1:17" ht="13.5" thickBot="1" x14ac:dyDescent="0.25">
      <c r="A198" s="88">
        <f>SUM(I194:I200)</f>
        <v>0</v>
      </c>
      <c r="B198" s="142">
        <v>43294</v>
      </c>
      <c r="C198" s="155"/>
      <c r="D198" s="4"/>
      <c r="E198" s="21"/>
      <c r="F198" s="22"/>
      <c r="G198" s="23"/>
      <c r="H198" s="24"/>
      <c r="I198" s="24"/>
      <c r="J198" s="24"/>
      <c r="K198" s="119"/>
      <c r="L198" s="129" t="str">
        <f>IFERROR(VLOOKUP(D198,Daten!$B$2:$H$9,5,FALSE),"")</f>
        <v/>
      </c>
      <c r="M198" s="127" t="s">
        <v>12</v>
      </c>
      <c r="N198" s="130" t="str">
        <f>IFERROR(VLOOKUP(D198,Daten!$B$2:$H$9,7,FALSE),"")</f>
        <v/>
      </c>
      <c r="O198" s="129" t="str">
        <f>IFERROR(VLOOKUP(D198,Daten!$B$14:$H$21,5,FALSE),"")</f>
        <v/>
      </c>
      <c r="P198" s="127" t="s">
        <v>12</v>
      </c>
      <c r="Q198" s="130" t="str">
        <f>IFERROR(VLOOKUP(D198,Daten!$B$14:$H$21,7,FALSE),"")</f>
        <v/>
      </c>
    </row>
    <row r="199" spans="1:17" x14ac:dyDescent="0.2">
      <c r="B199" s="142">
        <v>43295</v>
      </c>
      <c r="C199" s="155"/>
      <c r="D199" s="20"/>
      <c r="E199" s="21"/>
      <c r="F199" s="22"/>
      <c r="G199" s="23"/>
      <c r="H199" s="24"/>
      <c r="I199" s="24"/>
      <c r="J199" s="24"/>
      <c r="K199" s="119"/>
      <c r="L199" s="129" t="str">
        <f>IFERROR(VLOOKUP(D199,Daten!$B$2:$H$9,5,FALSE),"")</f>
        <v/>
      </c>
      <c r="M199" s="127" t="s">
        <v>12</v>
      </c>
      <c r="N199" s="130" t="str">
        <f>IFERROR(VLOOKUP(D199,Daten!$B$2:$H$9,7,FALSE),"")</f>
        <v/>
      </c>
      <c r="O199" s="129" t="str">
        <f>IFERROR(VLOOKUP(D199,Daten!$B$14:$H$21,5,FALSE),"")</f>
        <v/>
      </c>
      <c r="P199" s="127" t="s">
        <v>12</v>
      </c>
      <c r="Q199" s="130" t="str">
        <f>IFERROR(VLOOKUP(D199,Daten!$B$14:$H$21,7,FALSE),"")</f>
        <v/>
      </c>
    </row>
    <row r="200" spans="1:17" ht="13.5" thickBot="1" x14ac:dyDescent="0.25">
      <c r="B200" s="143">
        <v>43296</v>
      </c>
      <c r="C200" s="157"/>
      <c r="D200" s="5"/>
      <c r="E200" s="28"/>
      <c r="F200" s="29"/>
      <c r="G200" s="30"/>
      <c r="H200" s="31"/>
      <c r="I200" s="31"/>
      <c r="J200" s="31"/>
      <c r="K200" s="120"/>
      <c r="L200" s="167" t="str">
        <f>IFERROR(VLOOKUP(D200,Daten!$B$2:$H$9,5,FALSE),"")</f>
        <v/>
      </c>
      <c r="M200" s="168" t="s">
        <v>12</v>
      </c>
      <c r="N200" s="169" t="str">
        <f>IFERROR(VLOOKUP(D200,Daten!$B$2:$H$9,7,FALSE),"")</f>
        <v/>
      </c>
      <c r="O200" s="167" t="str">
        <f>IFERROR(VLOOKUP(D200,Daten!$B$14:$H$21,5,FALSE),"")</f>
        <v/>
      </c>
      <c r="P200" s="168" t="s">
        <v>12</v>
      </c>
      <c r="Q200" s="169" t="str">
        <f>IFERROR(VLOOKUP(D200,Daten!$B$14:$H$21,7,FALSE),"")</f>
        <v/>
      </c>
    </row>
    <row r="201" spans="1:17" ht="13.5" thickBot="1" x14ac:dyDescent="0.25">
      <c r="A201" s="91">
        <f>A194+1</f>
        <v>29</v>
      </c>
      <c r="B201" s="141">
        <v>43297</v>
      </c>
      <c r="C201" s="154"/>
      <c r="D201" s="58"/>
      <c r="E201" s="16"/>
      <c r="F201" s="17"/>
      <c r="G201" s="23"/>
      <c r="H201" s="24"/>
      <c r="I201" s="19"/>
      <c r="J201" s="19"/>
      <c r="K201" s="118"/>
      <c r="L201" s="172" t="str">
        <f>IFERROR(VLOOKUP(D201,Daten!$B$2:$H$9,5,FALSE),"")</f>
        <v/>
      </c>
      <c r="M201" s="173" t="s">
        <v>12</v>
      </c>
      <c r="N201" s="174" t="str">
        <f>IFERROR(VLOOKUP(D201,Daten!$B$2:$H$9,7,FALSE),"")</f>
        <v/>
      </c>
      <c r="O201" s="172" t="str">
        <f>IFERROR(VLOOKUP(D201,Daten!$B$14:$H$21,5,FALSE),"")</f>
        <v/>
      </c>
      <c r="P201" s="173" t="s">
        <v>12</v>
      </c>
      <c r="Q201" s="174" t="str">
        <f>IFERROR(VLOOKUP(D201,Daten!$B$14:$H$21,7,FALSE),"")</f>
        <v/>
      </c>
    </row>
    <row r="202" spans="1:17" x14ac:dyDescent="0.2">
      <c r="A202" s="89" t="s">
        <v>5</v>
      </c>
      <c r="B202" s="142">
        <v>43298</v>
      </c>
      <c r="C202" s="155"/>
      <c r="D202" s="4"/>
      <c r="E202" s="21"/>
      <c r="F202" s="22"/>
      <c r="G202" s="23"/>
      <c r="H202" s="24"/>
      <c r="I202" s="24"/>
      <c r="J202" s="24"/>
      <c r="K202" s="119"/>
      <c r="L202" s="129" t="str">
        <f>IFERROR(VLOOKUP(D202,Daten!$B$2:$H$9,5,FALSE),"")</f>
        <v/>
      </c>
      <c r="M202" s="127" t="s">
        <v>12</v>
      </c>
      <c r="N202" s="130" t="str">
        <f>IFERROR(VLOOKUP(D202,Daten!$B$2:$H$9,7,FALSE),"")</f>
        <v/>
      </c>
      <c r="O202" s="129" t="str">
        <f>IFERROR(VLOOKUP(D202,Daten!$B$14:$H$21,5,FALSE),"")</f>
        <v/>
      </c>
      <c r="P202" s="127" t="s">
        <v>12</v>
      </c>
      <c r="Q202" s="130" t="str">
        <f>IFERROR(VLOOKUP(D202,Daten!$B$14:$H$21,7,FALSE),"")</f>
        <v/>
      </c>
    </row>
    <row r="203" spans="1:17" ht="13.5" thickBot="1" x14ac:dyDescent="0.25">
      <c r="A203" s="92">
        <f>SUM(F201:F207)</f>
        <v>0</v>
      </c>
      <c r="B203" s="142">
        <v>43299</v>
      </c>
      <c r="C203" s="155"/>
      <c r="D203" s="4"/>
      <c r="E203" s="21"/>
      <c r="F203" s="22"/>
      <c r="G203" s="23"/>
      <c r="H203" s="24"/>
      <c r="I203" s="24"/>
      <c r="J203" s="24"/>
      <c r="K203" s="119"/>
      <c r="L203" s="129" t="str">
        <f>IFERROR(VLOOKUP(D203,Daten!$B$2:$H$9,5,FALSE),"")</f>
        <v/>
      </c>
      <c r="M203" s="127" t="s">
        <v>12</v>
      </c>
      <c r="N203" s="130" t="str">
        <f>IFERROR(VLOOKUP(D203,Daten!$B$2:$H$9,7,FALSE),"")</f>
        <v/>
      </c>
      <c r="O203" s="129" t="str">
        <f>IFERROR(VLOOKUP(D203,Daten!$B$14:$H$21,5,FALSE),"")</f>
        <v/>
      </c>
      <c r="P203" s="127" t="s">
        <v>12</v>
      </c>
      <c r="Q203" s="130" t="str">
        <f>IFERROR(VLOOKUP(D203,Daten!$B$14:$H$21,7,FALSE),"")</f>
        <v/>
      </c>
    </row>
    <row r="204" spans="1:17" x14ac:dyDescent="0.2">
      <c r="A204" s="90" t="s">
        <v>106</v>
      </c>
      <c r="B204" s="142">
        <v>43300</v>
      </c>
      <c r="C204" s="155"/>
      <c r="D204" s="4"/>
      <c r="E204" s="21"/>
      <c r="F204" s="22"/>
      <c r="G204" s="23"/>
      <c r="H204" s="24"/>
      <c r="I204" s="24"/>
      <c r="J204" s="24"/>
      <c r="K204" s="119"/>
      <c r="L204" s="129" t="str">
        <f>IFERROR(VLOOKUP(D204,Daten!$B$2:$H$9,5,FALSE),"")</f>
        <v/>
      </c>
      <c r="M204" s="127" t="s">
        <v>12</v>
      </c>
      <c r="N204" s="130" t="str">
        <f>IFERROR(VLOOKUP(D204,Daten!$B$2:$H$9,7,FALSE),"")</f>
        <v/>
      </c>
      <c r="O204" s="129" t="str">
        <f>IFERROR(VLOOKUP(D204,Daten!$B$14:$H$21,5,FALSE),"")</f>
        <v/>
      </c>
      <c r="P204" s="127" t="s">
        <v>12</v>
      </c>
      <c r="Q204" s="130" t="str">
        <f>IFERROR(VLOOKUP(D204,Daten!$B$14:$H$21,7,FALSE),"")</f>
        <v/>
      </c>
    </row>
    <row r="205" spans="1:17" ht="13.5" thickBot="1" x14ac:dyDescent="0.25">
      <c r="A205" s="88">
        <f>SUM(I201:I207)</f>
        <v>0</v>
      </c>
      <c r="B205" s="142">
        <v>43301</v>
      </c>
      <c r="C205" s="155"/>
      <c r="D205" s="4"/>
      <c r="E205" s="21"/>
      <c r="F205" s="22"/>
      <c r="G205" s="23"/>
      <c r="H205" s="24"/>
      <c r="I205" s="24"/>
      <c r="J205" s="24"/>
      <c r="K205" s="119"/>
      <c r="L205" s="129" t="str">
        <f>IFERROR(VLOOKUP(D205,Daten!$B$2:$H$9,5,FALSE),"")</f>
        <v/>
      </c>
      <c r="M205" s="127" t="s">
        <v>12</v>
      </c>
      <c r="N205" s="130" t="str">
        <f>IFERROR(VLOOKUP(D205,Daten!$B$2:$H$9,7,FALSE),"")</f>
        <v/>
      </c>
      <c r="O205" s="129" t="str">
        <f>IFERROR(VLOOKUP(D205,Daten!$B$14:$H$21,5,FALSE),"")</f>
        <v/>
      </c>
      <c r="P205" s="127" t="s">
        <v>12</v>
      </c>
      <c r="Q205" s="130" t="str">
        <f>IFERROR(VLOOKUP(D205,Daten!$B$14:$H$21,7,FALSE),"")</f>
        <v/>
      </c>
    </row>
    <row r="206" spans="1:17" x14ac:dyDescent="0.2">
      <c r="B206" s="142">
        <v>43302</v>
      </c>
      <c r="C206" s="148"/>
      <c r="D206" s="4"/>
      <c r="E206" s="21"/>
      <c r="F206" s="22"/>
      <c r="G206" s="23"/>
      <c r="H206" s="24"/>
      <c r="I206" s="24"/>
      <c r="J206" s="24"/>
      <c r="K206" s="119"/>
      <c r="L206" s="129" t="str">
        <f>IFERROR(VLOOKUP(D206,Daten!$B$2:$H$9,5,FALSE),"")</f>
        <v/>
      </c>
      <c r="M206" s="127" t="s">
        <v>12</v>
      </c>
      <c r="N206" s="130" t="str">
        <f>IFERROR(VLOOKUP(D206,Daten!$B$2:$H$9,7,FALSE),"")</f>
        <v/>
      </c>
      <c r="O206" s="129" t="str">
        <f>IFERROR(VLOOKUP(D206,Daten!$B$14:$H$21,5,FALSE),"")</f>
        <v/>
      </c>
      <c r="P206" s="127" t="s">
        <v>12</v>
      </c>
      <c r="Q206" s="130" t="str">
        <f>IFERROR(VLOOKUP(D206,Daten!$B$14:$H$21,7,FALSE),"")</f>
        <v/>
      </c>
    </row>
    <row r="207" spans="1:17" ht="13.5" thickBot="1" x14ac:dyDescent="0.25">
      <c r="B207" s="143">
        <v>43303</v>
      </c>
      <c r="C207" s="156"/>
      <c r="D207" s="80"/>
      <c r="E207" s="81"/>
      <c r="F207" s="82"/>
      <c r="G207" s="30"/>
      <c r="H207" s="31"/>
      <c r="I207" s="31"/>
      <c r="J207" s="31"/>
      <c r="K207" s="120"/>
      <c r="L207" s="184" t="str">
        <f>IFERROR(VLOOKUP(D207,Daten!$B$2:$H$9,5,FALSE),"")</f>
        <v/>
      </c>
      <c r="M207" s="185" t="s">
        <v>12</v>
      </c>
      <c r="N207" s="186" t="str">
        <f>IFERROR(VLOOKUP(D207,Daten!$B$2:$H$9,7,FALSE),"")</f>
        <v/>
      </c>
      <c r="O207" s="184" t="str">
        <f>IFERROR(VLOOKUP(D207,Daten!$B$14:$H$21,5,FALSE),"")</f>
        <v/>
      </c>
      <c r="P207" s="185" t="s">
        <v>12</v>
      </c>
      <c r="Q207" s="186" t="str">
        <f>IFERROR(VLOOKUP(D207,Daten!$B$14:$H$21,7,FALSE),"")</f>
        <v/>
      </c>
    </row>
    <row r="208" spans="1:17" ht="13.5" thickBot="1" x14ac:dyDescent="0.25">
      <c r="A208" s="91">
        <f>A201+1</f>
        <v>30</v>
      </c>
      <c r="B208" s="141">
        <v>43304</v>
      </c>
      <c r="C208" s="159"/>
      <c r="D208" s="58"/>
      <c r="E208" s="16"/>
      <c r="F208" s="17"/>
      <c r="G208" s="23"/>
      <c r="H208" s="24"/>
      <c r="I208" s="19"/>
      <c r="J208" s="19"/>
      <c r="K208" s="118"/>
      <c r="L208" s="181" t="str">
        <f>IFERROR(VLOOKUP(D208,Daten!$B$2:$H$9,5,FALSE),"")</f>
        <v/>
      </c>
      <c r="M208" s="182" t="s">
        <v>12</v>
      </c>
      <c r="N208" s="183" t="str">
        <f>IFERROR(VLOOKUP(D208,Daten!$B$2:$H$9,7,FALSE),"")</f>
        <v/>
      </c>
      <c r="O208" s="181" t="str">
        <f>IFERROR(VLOOKUP(D208,Daten!$B$14:$H$21,5,FALSE),"")</f>
        <v/>
      </c>
      <c r="P208" s="182" t="s">
        <v>12</v>
      </c>
      <c r="Q208" s="183" t="str">
        <f>IFERROR(VLOOKUP(D208,Daten!$B$14:$H$21,7,FALSE),"")</f>
        <v/>
      </c>
    </row>
    <row r="209" spans="1:17" x14ac:dyDescent="0.2">
      <c r="A209" s="89" t="s">
        <v>5</v>
      </c>
      <c r="B209" s="142">
        <v>43305</v>
      </c>
      <c r="C209" s="155"/>
      <c r="D209" s="4"/>
      <c r="E209" s="21"/>
      <c r="F209" s="22"/>
      <c r="G209" s="23"/>
      <c r="H209" s="24"/>
      <c r="I209" s="24"/>
      <c r="J209" s="24"/>
      <c r="K209" s="119"/>
      <c r="L209" s="129" t="str">
        <f>IFERROR(VLOOKUP(D209,Daten!$B$2:$H$9,5,FALSE),"")</f>
        <v/>
      </c>
      <c r="M209" s="127" t="s">
        <v>12</v>
      </c>
      <c r="N209" s="130" t="str">
        <f>IFERROR(VLOOKUP(D209,Daten!$B$2:$H$9,7,FALSE),"")</f>
        <v/>
      </c>
      <c r="O209" s="129" t="str">
        <f>IFERROR(VLOOKUP(D209,Daten!$B$14:$H$21,5,FALSE),"")</f>
        <v/>
      </c>
      <c r="P209" s="127" t="s">
        <v>12</v>
      </c>
      <c r="Q209" s="130" t="str">
        <f>IFERROR(VLOOKUP(D209,Daten!$B$14:$H$21,7,FALSE),"")</f>
        <v/>
      </c>
    </row>
    <row r="210" spans="1:17" ht="13.5" thickBot="1" x14ac:dyDescent="0.25">
      <c r="A210" s="92">
        <f>SUM(F208:F214)</f>
        <v>0</v>
      </c>
      <c r="B210" s="142">
        <v>43306</v>
      </c>
      <c r="C210" s="155"/>
      <c r="D210" s="4"/>
      <c r="E210" s="21"/>
      <c r="F210" s="22"/>
      <c r="G210" s="23"/>
      <c r="H210" s="24"/>
      <c r="I210" s="24"/>
      <c r="J210" s="24"/>
      <c r="K210" s="119"/>
      <c r="L210" s="129" t="str">
        <f>IFERROR(VLOOKUP(D210,Daten!$B$2:$H$9,5,FALSE),"")</f>
        <v/>
      </c>
      <c r="M210" s="127" t="s">
        <v>12</v>
      </c>
      <c r="N210" s="130" t="str">
        <f>IFERROR(VLOOKUP(D210,Daten!$B$2:$H$9,7,FALSE),"")</f>
        <v/>
      </c>
      <c r="O210" s="129" t="str">
        <f>IFERROR(VLOOKUP(D210,Daten!$B$14:$H$21,5,FALSE),"")</f>
        <v/>
      </c>
      <c r="P210" s="127" t="s">
        <v>12</v>
      </c>
      <c r="Q210" s="130" t="str">
        <f>IFERROR(VLOOKUP(D210,Daten!$B$14:$H$21,7,FALSE),"")</f>
        <v/>
      </c>
    </row>
    <row r="211" spans="1:17" x14ac:dyDescent="0.2">
      <c r="A211" s="90" t="s">
        <v>106</v>
      </c>
      <c r="B211" s="142">
        <v>43307</v>
      </c>
      <c r="C211" s="155"/>
      <c r="D211" s="4"/>
      <c r="E211" s="21"/>
      <c r="F211" s="22"/>
      <c r="G211" s="23"/>
      <c r="H211" s="24"/>
      <c r="I211" s="24"/>
      <c r="J211" s="24"/>
      <c r="K211" s="119"/>
      <c r="L211" s="129" t="str">
        <f>IFERROR(VLOOKUP(D211,Daten!$B$2:$H$9,5,FALSE),"")</f>
        <v/>
      </c>
      <c r="M211" s="127" t="s">
        <v>12</v>
      </c>
      <c r="N211" s="130" t="str">
        <f>IFERROR(VLOOKUP(D211,Daten!$B$2:$H$9,7,FALSE),"")</f>
        <v/>
      </c>
      <c r="O211" s="129" t="str">
        <f>IFERROR(VLOOKUP(D211,Daten!$B$14:$H$21,5,FALSE),"")</f>
        <v/>
      </c>
      <c r="P211" s="127" t="s">
        <v>12</v>
      </c>
      <c r="Q211" s="130" t="str">
        <f>IFERROR(VLOOKUP(D211,Daten!$B$14:$H$21,7,FALSE),"")</f>
        <v/>
      </c>
    </row>
    <row r="212" spans="1:17" ht="13.5" thickBot="1" x14ac:dyDescent="0.25">
      <c r="A212" s="88">
        <f>SUM(I208:I214)</f>
        <v>0</v>
      </c>
      <c r="B212" s="142">
        <v>43308</v>
      </c>
      <c r="C212" s="155"/>
      <c r="D212" s="4"/>
      <c r="E212" s="21"/>
      <c r="F212" s="22"/>
      <c r="G212" s="23"/>
      <c r="H212" s="24"/>
      <c r="I212" s="24"/>
      <c r="J212" s="24"/>
      <c r="K212" s="119"/>
      <c r="L212" s="129" t="str">
        <f>IFERROR(VLOOKUP(D212,Daten!$B$2:$H$9,5,FALSE),"")</f>
        <v/>
      </c>
      <c r="M212" s="127" t="s">
        <v>12</v>
      </c>
      <c r="N212" s="130" t="str">
        <f>IFERROR(VLOOKUP(D212,Daten!$B$2:$H$9,7,FALSE),"")</f>
        <v/>
      </c>
      <c r="O212" s="129" t="str">
        <f>IFERROR(VLOOKUP(D212,Daten!$B$14:$H$21,5,FALSE),"")</f>
        <v/>
      </c>
      <c r="P212" s="127" t="s">
        <v>12</v>
      </c>
      <c r="Q212" s="130" t="str">
        <f>IFERROR(VLOOKUP(D212,Daten!$B$14:$H$21,7,FALSE),"")</f>
        <v/>
      </c>
    </row>
    <row r="213" spans="1:17" x14ac:dyDescent="0.2">
      <c r="B213" s="142">
        <v>43309</v>
      </c>
      <c r="C213" s="155"/>
      <c r="D213" s="4"/>
      <c r="E213" s="21"/>
      <c r="F213" s="22"/>
      <c r="G213" s="23"/>
      <c r="H213" s="24"/>
      <c r="I213" s="24"/>
      <c r="J213" s="24"/>
      <c r="K213" s="119"/>
      <c r="L213" s="129" t="str">
        <f>IFERROR(VLOOKUP(D213,Daten!$B$2:$H$9,5,FALSE),"")</f>
        <v/>
      </c>
      <c r="M213" s="127" t="s">
        <v>12</v>
      </c>
      <c r="N213" s="130" t="str">
        <f>IFERROR(VLOOKUP(D213,Daten!$B$2:$H$9,7,FALSE),"")</f>
        <v/>
      </c>
      <c r="O213" s="129" t="str">
        <f>IFERROR(VLOOKUP(D213,Daten!$B$14:$H$21,5,FALSE),"")</f>
        <v/>
      </c>
      <c r="P213" s="127" t="s">
        <v>12</v>
      </c>
      <c r="Q213" s="130" t="str">
        <f>IFERROR(VLOOKUP(D213,Daten!$B$14:$H$21,7,FALSE),"")</f>
        <v/>
      </c>
    </row>
    <row r="214" spans="1:17" ht="13.5" thickBot="1" x14ac:dyDescent="0.25">
      <c r="B214" s="143">
        <v>43310</v>
      </c>
      <c r="C214" s="157"/>
      <c r="D214" s="5"/>
      <c r="E214" s="28"/>
      <c r="F214" s="29"/>
      <c r="G214" s="30"/>
      <c r="H214" s="31"/>
      <c r="I214" s="31"/>
      <c r="J214" s="31"/>
      <c r="K214" s="120"/>
      <c r="L214" s="167" t="str">
        <f>IFERROR(VLOOKUP(D214,Daten!$B$2:$H$9,5,FALSE),"")</f>
        <v/>
      </c>
      <c r="M214" s="168" t="s">
        <v>12</v>
      </c>
      <c r="N214" s="169" t="str">
        <f>IFERROR(VLOOKUP(D214,Daten!$B$2:$H$9,7,FALSE),"")</f>
        <v/>
      </c>
      <c r="O214" s="167" t="str">
        <f>IFERROR(VLOOKUP(D214,Daten!$B$14:$H$21,5,FALSE),"")</f>
        <v/>
      </c>
      <c r="P214" s="168" t="s">
        <v>12</v>
      </c>
      <c r="Q214" s="169" t="str">
        <f>IFERROR(VLOOKUP(D214,Daten!$B$14:$H$21,7,FALSE),"")</f>
        <v/>
      </c>
    </row>
    <row r="215" spans="1:17" ht="13.5" thickBot="1" x14ac:dyDescent="0.25">
      <c r="A215" s="91">
        <f>A208+1</f>
        <v>31</v>
      </c>
      <c r="B215" s="141">
        <v>43311</v>
      </c>
      <c r="C215" s="159"/>
      <c r="D215" s="58"/>
      <c r="E215" s="16"/>
      <c r="F215" s="17"/>
      <c r="G215" s="23"/>
      <c r="H215" s="24"/>
      <c r="I215" s="19"/>
      <c r="J215" s="19"/>
      <c r="K215" s="118"/>
      <c r="L215" s="172" t="str">
        <f>IFERROR(VLOOKUP(D215,Daten!$B$2:$H$9,5,FALSE),"")</f>
        <v/>
      </c>
      <c r="M215" s="173" t="s">
        <v>12</v>
      </c>
      <c r="N215" s="174" t="str">
        <f>IFERROR(VLOOKUP(D215,Daten!$B$2:$H$9,7,FALSE),"")</f>
        <v/>
      </c>
      <c r="O215" s="172" t="str">
        <f>IFERROR(VLOOKUP(D215,Daten!$B$14:$H$21,5,FALSE),"")</f>
        <v/>
      </c>
      <c r="P215" s="173" t="s">
        <v>12</v>
      </c>
      <c r="Q215" s="174" t="str">
        <f>IFERROR(VLOOKUP(D215,Daten!$B$14:$H$21,7,FALSE),"")</f>
        <v/>
      </c>
    </row>
    <row r="216" spans="1:17" x14ac:dyDescent="0.2">
      <c r="A216" s="89" t="s">
        <v>5</v>
      </c>
      <c r="B216" s="142">
        <v>43312</v>
      </c>
      <c r="C216" s="155"/>
      <c r="D216" s="4"/>
      <c r="E216" s="21"/>
      <c r="F216" s="22"/>
      <c r="G216" s="23"/>
      <c r="H216" s="24"/>
      <c r="I216" s="24"/>
      <c r="J216" s="24"/>
      <c r="K216" s="119"/>
      <c r="L216" s="129" t="str">
        <f>IFERROR(VLOOKUP(D216,Daten!$B$2:$H$9,5,FALSE),"")</f>
        <v/>
      </c>
      <c r="M216" s="127" t="s">
        <v>12</v>
      </c>
      <c r="N216" s="130" t="str">
        <f>IFERROR(VLOOKUP(D216,Daten!$B$2:$H$9,7,FALSE),"")</f>
        <v/>
      </c>
      <c r="O216" s="129" t="str">
        <f>IFERROR(VLOOKUP(D216,Daten!$B$14:$H$21,5,FALSE),"")</f>
        <v/>
      </c>
      <c r="P216" s="127" t="s">
        <v>12</v>
      </c>
      <c r="Q216" s="130" t="str">
        <f>IFERROR(VLOOKUP(D216,Daten!$B$14:$H$21,7,FALSE),"")</f>
        <v/>
      </c>
    </row>
    <row r="217" spans="1:17" ht="13.5" thickBot="1" x14ac:dyDescent="0.25">
      <c r="A217" s="92">
        <f>SUM(F215:F221)</f>
        <v>0</v>
      </c>
      <c r="B217" s="142">
        <v>43313</v>
      </c>
      <c r="C217" s="155"/>
      <c r="D217" s="4"/>
      <c r="E217" s="21"/>
      <c r="F217" s="22"/>
      <c r="G217" s="23"/>
      <c r="H217" s="24"/>
      <c r="I217" s="24"/>
      <c r="J217" s="24"/>
      <c r="K217" s="119"/>
      <c r="L217" s="129" t="str">
        <f>IFERROR(VLOOKUP(D217,Daten!$B$2:$H$9,5,FALSE),"")</f>
        <v/>
      </c>
      <c r="M217" s="127" t="s">
        <v>12</v>
      </c>
      <c r="N217" s="130" t="str">
        <f>IFERROR(VLOOKUP(D217,Daten!$B$2:$H$9,7,FALSE),"")</f>
        <v/>
      </c>
      <c r="O217" s="129" t="str">
        <f>IFERROR(VLOOKUP(D217,Daten!$B$14:$H$21,5,FALSE),"")</f>
        <v/>
      </c>
      <c r="P217" s="127" t="s">
        <v>12</v>
      </c>
      <c r="Q217" s="130" t="str">
        <f>IFERROR(VLOOKUP(D217,Daten!$B$14:$H$21,7,FALSE),"")</f>
        <v/>
      </c>
    </row>
    <row r="218" spans="1:17" x14ac:dyDescent="0.2">
      <c r="A218" s="90" t="s">
        <v>106</v>
      </c>
      <c r="B218" s="142">
        <v>43314</v>
      </c>
      <c r="C218" s="155"/>
      <c r="D218" s="4"/>
      <c r="E218" s="21"/>
      <c r="F218" s="22"/>
      <c r="G218" s="23"/>
      <c r="H218" s="24"/>
      <c r="I218" s="24"/>
      <c r="J218" s="24"/>
      <c r="K218" s="119"/>
      <c r="L218" s="129" t="str">
        <f>IFERROR(VLOOKUP(D218,Daten!$B$2:$H$9,5,FALSE),"")</f>
        <v/>
      </c>
      <c r="M218" s="127" t="s">
        <v>12</v>
      </c>
      <c r="N218" s="130" t="str">
        <f>IFERROR(VLOOKUP(D218,Daten!$B$2:$H$9,7,FALSE),"")</f>
        <v/>
      </c>
      <c r="O218" s="129" t="str">
        <f>IFERROR(VLOOKUP(D218,Daten!$B$14:$H$21,5,FALSE),"")</f>
        <v/>
      </c>
      <c r="P218" s="127" t="s">
        <v>12</v>
      </c>
      <c r="Q218" s="130" t="str">
        <f>IFERROR(VLOOKUP(D218,Daten!$B$14:$H$21,7,FALSE),"")</f>
        <v/>
      </c>
    </row>
    <row r="219" spans="1:17" ht="13.5" thickBot="1" x14ac:dyDescent="0.25">
      <c r="A219" s="88">
        <f>SUM(I215:I221)</f>
        <v>0</v>
      </c>
      <c r="B219" s="142">
        <v>43315</v>
      </c>
      <c r="C219" s="155"/>
      <c r="D219" s="20"/>
      <c r="E219" s="21"/>
      <c r="F219" s="22"/>
      <c r="G219" s="23"/>
      <c r="H219" s="24"/>
      <c r="I219" s="24"/>
      <c r="J219" s="24"/>
      <c r="K219" s="119"/>
      <c r="L219" s="129" t="str">
        <f>IFERROR(VLOOKUP(D219,Daten!$B$2:$H$9,5,FALSE),"")</f>
        <v/>
      </c>
      <c r="M219" s="127" t="s">
        <v>12</v>
      </c>
      <c r="N219" s="130" t="str">
        <f>IFERROR(VLOOKUP(D219,Daten!$B$2:$H$9,7,FALSE),"")</f>
        <v/>
      </c>
      <c r="O219" s="129" t="str">
        <f>IFERROR(VLOOKUP(D219,Daten!$B$14:$H$21,5,FALSE),"")</f>
        <v/>
      </c>
      <c r="P219" s="127" t="s">
        <v>12</v>
      </c>
      <c r="Q219" s="130" t="str">
        <f>IFERROR(VLOOKUP(D219,Daten!$B$14:$H$21,7,FALSE),"")</f>
        <v/>
      </c>
    </row>
    <row r="220" spans="1:17" x14ac:dyDescent="0.2">
      <c r="B220" s="142">
        <v>43316</v>
      </c>
      <c r="C220" s="155"/>
      <c r="D220" s="4"/>
      <c r="E220" s="21"/>
      <c r="F220" s="22"/>
      <c r="G220" s="23"/>
      <c r="H220" s="24"/>
      <c r="I220" s="24"/>
      <c r="J220" s="24"/>
      <c r="K220" s="119"/>
      <c r="L220" s="129" t="str">
        <f>IFERROR(VLOOKUP(D220,Daten!$B$2:$H$9,5,FALSE),"")</f>
        <v/>
      </c>
      <c r="M220" s="127" t="s">
        <v>12</v>
      </c>
      <c r="N220" s="130" t="str">
        <f>IFERROR(VLOOKUP(D220,Daten!$B$2:$H$9,7,FALSE),"")</f>
        <v/>
      </c>
      <c r="O220" s="129" t="str">
        <f>IFERROR(VLOOKUP(D220,Daten!$B$14:$H$21,5,FALSE),"")</f>
        <v/>
      </c>
      <c r="P220" s="127" t="s">
        <v>12</v>
      </c>
      <c r="Q220" s="130" t="str">
        <f>IFERROR(VLOOKUP(D220,Daten!$B$14:$H$21,7,FALSE),"")</f>
        <v/>
      </c>
    </row>
    <row r="221" spans="1:17" ht="13.5" thickBot="1" x14ac:dyDescent="0.25">
      <c r="B221" s="143">
        <v>43317</v>
      </c>
      <c r="C221" s="157"/>
      <c r="D221" s="5"/>
      <c r="E221" s="28"/>
      <c r="F221" s="29"/>
      <c r="G221" s="30"/>
      <c r="H221" s="31"/>
      <c r="I221" s="31"/>
      <c r="J221" s="31"/>
      <c r="K221" s="120"/>
      <c r="L221" s="184" t="str">
        <f>IFERROR(VLOOKUP(D221,Daten!$B$2:$H$9,5,FALSE),"")</f>
        <v/>
      </c>
      <c r="M221" s="185" t="s">
        <v>12</v>
      </c>
      <c r="N221" s="186" t="str">
        <f>IFERROR(VLOOKUP(D221,Daten!$B$2:$H$9,7,FALSE),"")</f>
        <v/>
      </c>
      <c r="O221" s="184" t="str">
        <f>IFERROR(VLOOKUP(D221,Daten!$B$14:$H$21,5,FALSE),"")</f>
        <v/>
      </c>
      <c r="P221" s="185" t="s">
        <v>12</v>
      </c>
      <c r="Q221" s="186" t="str">
        <f>IFERROR(VLOOKUP(D221,Daten!$B$14:$H$21,7,FALSE),"")</f>
        <v/>
      </c>
    </row>
    <row r="222" spans="1:17" ht="13.5" thickBot="1" x14ac:dyDescent="0.25">
      <c r="A222" s="91">
        <f>A215+1</f>
        <v>32</v>
      </c>
      <c r="B222" s="141">
        <v>43318</v>
      </c>
      <c r="C222" s="159"/>
      <c r="D222" s="15"/>
      <c r="E222" s="16"/>
      <c r="F222" s="17"/>
      <c r="G222" s="23"/>
      <c r="H222" s="24"/>
      <c r="I222" s="19"/>
      <c r="J222" s="19"/>
      <c r="K222" s="118"/>
      <c r="L222" s="181" t="str">
        <f>IFERROR(VLOOKUP(D222,Daten!$B$2:$H$9,5,FALSE),"")</f>
        <v/>
      </c>
      <c r="M222" s="182" t="s">
        <v>12</v>
      </c>
      <c r="N222" s="183" t="str">
        <f>IFERROR(VLOOKUP(D222,Daten!$B$2:$H$9,7,FALSE),"")</f>
        <v/>
      </c>
      <c r="O222" s="181" t="str">
        <f>IFERROR(VLOOKUP(D222,Daten!$B$14:$H$21,5,FALSE),"")</f>
        <v/>
      </c>
      <c r="P222" s="182" t="s">
        <v>12</v>
      </c>
      <c r="Q222" s="183" t="str">
        <f>IFERROR(VLOOKUP(D222,Daten!$B$14:$H$21,7,FALSE),"")</f>
        <v/>
      </c>
    </row>
    <row r="223" spans="1:17" x14ac:dyDescent="0.2">
      <c r="A223" s="89" t="s">
        <v>5</v>
      </c>
      <c r="B223" s="142">
        <v>43319</v>
      </c>
      <c r="C223" s="155"/>
      <c r="D223" s="4"/>
      <c r="E223" s="21"/>
      <c r="F223" s="22"/>
      <c r="G223" s="23"/>
      <c r="H223" s="24"/>
      <c r="I223" s="24"/>
      <c r="J223" s="24"/>
      <c r="K223" s="119"/>
      <c r="L223" s="129" t="str">
        <f>IFERROR(VLOOKUP(D223,Daten!$B$2:$H$9,5,FALSE),"")</f>
        <v/>
      </c>
      <c r="M223" s="127" t="s">
        <v>12</v>
      </c>
      <c r="N223" s="130" t="str">
        <f>IFERROR(VLOOKUP(D223,Daten!$B$2:$H$9,7,FALSE),"")</f>
        <v/>
      </c>
      <c r="O223" s="129" t="str">
        <f>IFERROR(VLOOKUP(D223,Daten!$B$14:$H$21,5,FALSE),"")</f>
        <v/>
      </c>
      <c r="P223" s="127" t="s">
        <v>12</v>
      </c>
      <c r="Q223" s="130" t="str">
        <f>IFERROR(VLOOKUP(D223,Daten!$B$14:$H$21,7,FALSE),"")</f>
        <v/>
      </c>
    </row>
    <row r="224" spans="1:17" ht="13.5" thickBot="1" x14ac:dyDescent="0.25">
      <c r="A224" s="92">
        <f>SUM(F222:F228)</f>
        <v>0</v>
      </c>
      <c r="B224" s="142">
        <v>43320</v>
      </c>
      <c r="C224" s="155"/>
      <c r="D224" s="20"/>
      <c r="E224" s="21"/>
      <c r="F224" s="22"/>
      <c r="G224" s="23"/>
      <c r="H224" s="24"/>
      <c r="I224" s="24"/>
      <c r="J224" s="24"/>
      <c r="K224" s="119"/>
      <c r="L224" s="129" t="str">
        <f>IFERROR(VLOOKUP(D224,Daten!$B$2:$H$9,5,FALSE),"")</f>
        <v/>
      </c>
      <c r="M224" s="127" t="s">
        <v>12</v>
      </c>
      <c r="N224" s="130" t="str">
        <f>IFERROR(VLOOKUP(D224,Daten!$B$2:$H$9,7,FALSE),"")</f>
        <v/>
      </c>
      <c r="O224" s="129" t="str">
        <f>IFERROR(VLOOKUP(D224,Daten!$B$14:$H$21,5,FALSE),"")</f>
        <v/>
      </c>
      <c r="P224" s="127" t="s">
        <v>12</v>
      </c>
      <c r="Q224" s="130" t="str">
        <f>IFERROR(VLOOKUP(D224,Daten!$B$14:$H$21,7,FALSE),"")</f>
        <v/>
      </c>
    </row>
    <row r="225" spans="1:17" x14ac:dyDescent="0.2">
      <c r="A225" s="90" t="s">
        <v>106</v>
      </c>
      <c r="B225" s="142">
        <v>43321</v>
      </c>
      <c r="C225" s="155"/>
      <c r="D225" s="4"/>
      <c r="E225" s="21"/>
      <c r="F225" s="22"/>
      <c r="G225" s="23"/>
      <c r="H225" s="24"/>
      <c r="I225" s="24"/>
      <c r="J225" s="24"/>
      <c r="K225" s="119"/>
      <c r="L225" s="129" t="str">
        <f>IFERROR(VLOOKUP(D225,Daten!$B$2:$H$9,5,FALSE),"")</f>
        <v/>
      </c>
      <c r="M225" s="127" t="s">
        <v>12</v>
      </c>
      <c r="N225" s="130" t="str">
        <f>IFERROR(VLOOKUP(D225,Daten!$B$2:$H$9,7,FALSE),"")</f>
        <v/>
      </c>
      <c r="O225" s="129" t="str">
        <f>IFERROR(VLOOKUP(D225,Daten!$B$14:$H$21,5,FALSE),"")</f>
        <v/>
      </c>
      <c r="P225" s="127" t="s">
        <v>12</v>
      </c>
      <c r="Q225" s="130" t="str">
        <f>IFERROR(VLOOKUP(D225,Daten!$B$14:$H$21,7,FALSE),"")</f>
        <v/>
      </c>
    </row>
    <row r="226" spans="1:17" ht="13.5" thickBot="1" x14ac:dyDescent="0.25">
      <c r="A226" s="88">
        <f>SUM(I222:I228)</f>
        <v>0</v>
      </c>
      <c r="B226" s="142">
        <v>43322</v>
      </c>
      <c r="C226" s="155"/>
      <c r="D226" s="20"/>
      <c r="E226" s="21"/>
      <c r="F226" s="22"/>
      <c r="G226" s="23"/>
      <c r="H226" s="24"/>
      <c r="I226" s="24"/>
      <c r="J226" s="24"/>
      <c r="K226" s="119"/>
      <c r="L226" s="129" t="str">
        <f>IFERROR(VLOOKUP(D226,Daten!$B$2:$H$9,5,FALSE),"")</f>
        <v/>
      </c>
      <c r="M226" s="127" t="s">
        <v>12</v>
      </c>
      <c r="N226" s="130" t="str">
        <f>IFERROR(VLOOKUP(D226,Daten!$B$2:$H$9,7,FALSE),"")</f>
        <v/>
      </c>
      <c r="O226" s="129" t="str">
        <f>IFERROR(VLOOKUP(D226,Daten!$B$14:$H$21,5,FALSE),"")</f>
        <v/>
      </c>
      <c r="P226" s="127" t="s">
        <v>12</v>
      </c>
      <c r="Q226" s="130" t="str">
        <f>IFERROR(VLOOKUP(D226,Daten!$B$14:$H$21,7,FALSE),"")</f>
        <v/>
      </c>
    </row>
    <row r="227" spans="1:17" x14ac:dyDescent="0.2">
      <c r="B227" s="142">
        <v>43323</v>
      </c>
      <c r="C227" s="155"/>
      <c r="D227" s="4"/>
      <c r="E227" s="21"/>
      <c r="F227" s="22"/>
      <c r="G227" s="23"/>
      <c r="H227" s="24"/>
      <c r="I227" s="24"/>
      <c r="J227" s="24"/>
      <c r="K227" s="119"/>
      <c r="L227" s="129" t="str">
        <f>IFERROR(VLOOKUP(D227,Daten!$B$2:$H$9,5,FALSE),"")</f>
        <v/>
      </c>
      <c r="M227" s="127" t="s">
        <v>12</v>
      </c>
      <c r="N227" s="130" t="str">
        <f>IFERROR(VLOOKUP(D227,Daten!$B$2:$H$9,7,FALSE),"")</f>
        <v/>
      </c>
      <c r="O227" s="129" t="str">
        <f>IFERROR(VLOOKUP(D227,Daten!$B$14:$H$21,5,FALSE),"")</f>
        <v/>
      </c>
      <c r="P227" s="127" t="s">
        <v>12</v>
      </c>
      <c r="Q227" s="130" t="str">
        <f>IFERROR(VLOOKUP(D227,Daten!$B$14:$H$21,7,FALSE),"")</f>
        <v/>
      </c>
    </row>
    <row r="228" spans="1:17" ht="13.5" thickBot="1" x14ac:dyDescent="0.25">
      <c r="B228" s="143">
        <v>43324</v>
      </c>
      <c r="C228" s="157"/>
      <c r="D228" s="27"/>
      <c r="E228" s="28"/>
      <c r="F228" s="29"/>
      <c r="G228" s="30"/>
      <c r="H228" s="31"/>
      <c r="I228" s="31"/>
      <c r="J228" s="31"/>
      <c r="K228" s="120"/>
      <c r="L228" s="167" t="str">
        <f>IFERROR(VLOOKUP(D228,Daten!$B$2:$H$9,5,FALSE),"")</f>
        <v/>
      </c>
      <c r="M228" s="168" t="s">
        <v>12</v>
      </c>
      <c r="N228" s="169" t="str">
        <f>IFERROR(VLOOKUP(D228,Daten!$B$2:$H$9,7,FALSE),"")</f>
        <v/>
      </c>
      <c r="O228" s="167" t="str">
        <f>IFERROR(VLOOKUP(D228,Daten!$B$14:$H$21,5,FALSE),"")</f>
        <v/>
      </c>
      <c r="P228" s="168" t="s">
        <v>12</v>
      </c>
      <c r="Q228" s="169" t="str">
        <f>IFERROR(VLOOKUP(D228,Daten!$B$14:$H$21,7,FALSE),"")</f>
        <v/>
      </c>
    </row>
    <row r="229" spans="1:17" ht="13.5" thickBot="1" x14ac:dyDescent="0.25">
      <c r="A229" s="91">
        <f>A222+1</f>
        <v>33</v>
      </c>
      <c r="B229" s="141">
        <v>43325</v>
      </c>
      <c r="C229" s="154"/>
      <c r="D229" s="58"/>
      <c r="E229" s="16"/>
      <c r="F229" s="17"/>
      <c r="G229" s="23"/>
      <c r="H229" s="24"/>
      <c r="I229" s="19"/>
      <c r="J229" s="19"/>
      <c r="K229" s="118"/>
      <c r="L229" s="172" t="str">
        <f>IFERROR(VLOOKUP(D229,Daten!$B$2:$H$9,5,FALSE),"")</f>
        <v/>
      </c>
      <c r="M229" s="173" t="s">
        <v>12</v>
      </c>
      <c r="N229" s="174" t="str">
        <f>IFERROR(VLOOKUP(D229,Daten!$B$2:$H$9,7,FALSE),"")</f>
        <v/>
      </c>
      <c r="O229" s="172" t="str">
        <f>IFERROR(VLOOKUP(D229,Daten!$B$14:$H$21,5,FALSE),"")</f>
        <v/>
      </c>
      <c r="P229" s="173" t="s">
        <v>12</v>
      </c>
      <c r="Q229" s="174" t="str">
        <f>IFERROR(VLOOKUP(D229,Daten!$B$14:$H$21,7,FALSE),"")</f>
        <v/>
      </c>
    </row>
    <row r="230" spans="1:17" x14ac:dyDescent="0.2">
      <c r="A230" s="89" t="s">
        <v>5</v>
      </c>
      <c r="B230" s="142">
        <v>43326</v>
      </c>
      <c r="C230" s="155"/>
      <c r="D230" s="4"/>
      <c r="E230" s="21"/>
      <c r="F230" s="22"/>
      <c r="G230" s="23"/>
      <c r="H230" s="24"/>
      <c r="I230" s="24"/>
      <c r="J230" s="24"/>
      <c r="K230" s="119"/>
      <c r="L230" s="129" t="str">
        <f>IFERROR(VLOOKUP(D230,Daten!$B$2:$H$9,5,FALSE),"")</f>
        <v/>
      </c>
      <c r="M230" s="127" t="s">
        <v>12</v>
      </c>
      <c r="N230" s="130" t="str">
        <f>IFERROR(VLOOKUP(D230,Daten!$B$2:$H$9,7,FALSE),"")</f>
        <v/>
      </c>
      <c r="O230" s="129" t="str">
        <f>IFERROR(VLOOKUP(D230,Daten!$B$14:$H$21,5,FALSE),"")</f>
        <v/>
      </c>
      <c r="P230" s="127" t="s">
        <v>12</v>
      </c>
      <c r="Q230" s="130" t="str">
        <f>IFERROR(VLOOKUP(D230,Daten!$B$14:$H$21,7,FALSE),"")</f>
        <v/>
      </c>
    </row>
    <row r="231" spans="1:17" ht="13.5" thickBot="1" x14ac:dyDescent="0.25">
      <c r="A231" s="92">
        <f>SUM(F229:F235)</f>
        <v>0</v>
      </c>
      <c r="B231" s="142">
        <v>43327</v>
      </c>
      <c r="C231" s="155"/>
      <c r="D231" s="4"/>
      <c r="E231" s="21"/>
      <c r="F231" s="22"/>
      <c r="G231" s="23"/>
      <c r="H231" s="24"/>
      <c r="I231" s="24"/>
      <c r="J231" s="24"/>
      <c r="K231" s="119"/>
      <c r="L231" s="129" t="str">
        <f>IFERROR(VLOOKUP(D231,Daten!$B$2:$H$9,5,FALSE),"")</f>
        <v/>
      </c>
      <c r="M231" s="127" t="s">
        <v>12</v>
      </c>
      <c r="N231" s="130" t="str">
        <f>IFERROR(VLOOKUP(D231,Daten!$B$2:$H$9,7,FALSE),"")</f>
        <v/>
      </c>
      <c r="O231" s="129" t="str">
        <f>IFERROR(VLOOKUP(D231,Daten!$B$14:$H$21,5,FALSE),"")</f>
        <v/>
      </c>
      <c r="P231" s="127" t="s">
        <v>12</v>
      </c>
      <c r="Q231" s="130" t="str">
        <f>IFERROR(VLOOKUP(D231,Daten!$B$14:$H$21,7,FALSE),"")</f>
        <v/>
      </c>
    </row>
    <row r="232" spans="1:17" x14ac:dyDescent="0.2">
      <c r="A232" s="90" t="s">
        <v>106</v>
      </c>
      <c r="B232" s="142">
        <v>43328</v>
      </c>
      <c r="C232" s="155"/>
      <c r="D232" s="4"/>
      <c r="E232" s="21"/>
      <c r="F232" s="22"/>
      <c r="G232" s="23"/>
      <c r="H232" s="24"/>
      <c r="I232" s="24"/>
      <c r="J232" s="24"/>
      <c r="K232" s="119"/>
      <c r="L232" s="129" t="str">
        <f>IFERROR(VLOOKUP(D232,Daten!$B$2:$H$9,5,FALSE),"")</f>
        <v/>
      </c>
      <c r="M232" s="127" t="s">
        <v>12</v>
      </c>
      <c r="N232" s="130" t="str">
        <f>IFERROR(VLOOKUP(D232,Daten!$B$2:$H$9,7,FALSE),"")</f>
        <v/>
      </c>
      <c r="O232" s="129" t="str">
        <f>IFERROR(VLOOKUP(D232,Daten!$B$14:$H$21,5,FALSE),"")</f>
        <v/>
      </c>
      <c r="P232" s="127" t="s">
        <v>12</v>
      </c>
      <c r="Q232" s="130" t="str">
        <f>IFERROR(VLOOKUP(D232,Daten!$B$14:$H$21,7,FALSE),"")</f>
        <v/>
      </c>
    </row>
    <row r="233" spans="1:17" ht="13.5" thickBot="1" x14ac:dyDescent="0.25">
      <c r="A233" s="88">
        <f>SUM(I229:I235)</f>
        <v>0</v>
      </c>
      <c r="B233" s="142">
        <v>43329</v>
      </c>
      <c r="C233" s="155"/>
      <c r="D233" s="4"/>
      <c r="E233" s="21"/>
      <c r="F233" s="22"/>
      <c r="G233" s="23"/>
      <c r="H233" s="24"/>
      <c r="I233" s="24"/>
      <c r="J233" s="24"/>
      <c r="K233" s="119"/>
      <c r="L233" s="129" t="str">
        <f>IFERROR(VLOOKUP(D233,Daten!$B$2:$H$9,5,FALSE),"")</f>
        <v/>
      </c>
      <c r="M233" s="127" t="s">
        <v>12</v>
      </c>
      <c r="N233" s="130" t="str">
        <f>IFERROR(VLOOKUP(D233,Daten!$B$2:$H$9,7,FALSE),"")</f>
        <v/>
      </c>
      <c r="O233" s="129" t="str">
        <f>IFERROR(VLOOKUP(D233,Daten!$B$14:$H$21,5,FALSE),"")</f>
        <v/>
      </c>
      <c r="P233" s="127" t="s">
        <v>12</v>
      </c>
      <c r="Q233" s="130" t="str">
        <f>IFERROR(VLOOKUP(D233,Daten!$B$14:$H$21,7,FALSE),"")</f>
        <v/>
      </c>
    </row>
    <row r="234" spans="1:17" x14ac:dyDescent="0.2">
      <c r="B234" s="142">
        <v>43330</v>
      </c>
      <c r="C234" s="148"/>
      <c r="D234" s="4"/>
      <c r="E234" s="21"/>
      <c r="F234" s="22"/>
      <c r="G234" s="23"/>
      <c r="H234" s="24"/>
      <c r="I234" s="24"/>
      <c r="J234" s="24"/>
      <c r="K234" s="119"/>
      <c r="L234" s="129" t="str">
        <f>IFERROR(VLOOKUP(D234,Daten!$B$2:$H$9,5,FALSE),"")</f>
        <v/>
      </c>
      <c r="M234" s="127" t="s">
        <v>12</v>
      </c>
      <c r="N234" s="130" t="str">
        <f>IFERROR(VLOOKUP(D234,Daten!$B$2:$H$9,7,FALSE),"")</f>
        <v/>
      </c>
      <c r="O234" s="129" t="str">
        <f>IFERROR(VLOOKUP(D234,Daten!$B$14:$H$21,5,FALSE),"")</f>
        <v/>
      </c>
      <c r="P234" s="127" t="s">
        <v>12</v>
      </c>
      <c r="Q234" s="130" t="str">
        <f>IFERROR(VLOOKUP(D234,Daten!$B$14:$H$21,7,FALSE),"")</f>
        <v/>
      </c>
    </row>
    <row r="235" spans="1:17" ht="13.5" thickBot="1" x14ac:dyDescent="0.25">
      <c r="B235" s="143">
        <v>43331</v>
      </c>
      <c r="C235" s="156"/>
      <c r="D235" s="5"/>
      <c r="E235" s="28"/>
      <c r="F235" s="29"/>
      <c r="G235" s="30"/>
      <c r="H235" s="31"/>
      <c r="I235" s="31"/>
      <c r="J235" s="31"/>
      <c r="K235" s="120"/>
      <c r="L235" s="184" t="str">
        <f>IFERROR(VLOOKUP(D235,Daten!$B$2:$H$9,5,FALSE),"")</f>
        <v/>
      </c>
      <c r="M235" s="185" t="s">
        <v>12</v>
      </c>
      <c r="N235" s="186" t="str">
        <f>IFERROR(VLOOKUP(D235,Daten!$B$2:$H$9,7,FALSE),"")</f>
        <v/>
      </c>
      <c r="O235" s="184" t="str">
        <f>IFERROR(VLOOKUP(D235,Daten!$B$14:$H$21,5,FALSE),"")</f>
        <v/>
      </c>
      <c r="P235" s="185" t="s">
        <v>12</v>
      </c>
      <c r="Q235" s="186" t="str">
        <f>IFERROR(VLOOKUP(D235,Daten!$B$14:$H$21,7,FALSE),"")</f>
        <v/>
      </c>
    </row>
    <row r="236" spans="1:17" ht="13.5" thickBot="1" x14ac:dyDescent="0.25">
      <c r="A236" s="91">
        <f>A229+1</f>
        <v>34</v>
      </c>
      <c r="B236" s="141">
        <v>43332</v>
      </c>
      <c r="C236" s="159"/>
      <c r="D236" s="58"/>
      <c r="E236" s="16"/>
      <c r="F236" s="17"/>
      <c r="G236" s="23"/>
      <c r="H236" s="24"/>
      <c r="I236" s="19"/>
      <c r="J236" s="19"/>
      <c r="K236" s="118"/>
      <c r="L236" s="181" t="str">
        <f>IFERROR(VLOOKUP(D236,Daten!$B$2:$H$9,5,FALSE),"")</f>
        <v/>
      </c>
      <c r="M236" s="182" t="s">
        <v>12</v>
      </c>
      <c r="N236" s="183" t="str">
        <f>IFERROR(VLOOKUP(D236,Daten!$B$2:$H$9,7,FALSE),"")</f>
        <v/>
      </c>
      <c r="O236" s="181" t="str">
        <f>IFERROR(VLOOKUP(D236,Daten!$B$14:$H$21,5,FALSE),"")</f>
        <v/>
      </c>
      <c r="P236" s="182" t="s">
        <v>12</v>
      </c>
      <c r="Q236" s="183" t="str">
        <f>IFERROR(VLOOKUP(D236,Daten!$B$14:$H$21,7,FALSE),"")</f>
        <v/>
      </c>
    </row>
    <row r="237" spans="1:17" x14ac:dyDescent="0.2">
      <c r="A237" s="89" t="s">
        <v>5</v>
      </c>
      <c r="B237" s="142">
        <v>43333</v>
      </c>
      <c r="C237" s="155"/>
      <c r="D237" s="4"/>
      <c r="E237" s="21"/>
      <c r="F237" s="22"/>
      <c r="G237" s="23"/>
      <c r="H237" s="24"/>
      <c r="I237" s="24"/>
      <c r="J237" s="24"/>
      <c r="K237" s="119"/>
      <c r="L237" s="129" t="str">
        <f>IFERROR(VLOOKUP(D237,Daten!$B$2:$H$9,5,FALSE),"")</f>
        <v/>
      </c>
      <c r="M237" s="127" t="s">
        <v>12</v>
      </c>
      <c r="N237" s="130" t="str">
        <f>IFERROR(VLOOKUP(D237,Daten!$B$2:$H$9,7,FALSE),"")</f>
        <v/>
      </c>
      <c r="O237" s="129" t="str">
        <f>IFERROR(VLOOKUP(D237,Daten!$B$14:$H$21,5,FALSE),"")</f>
        <v/>
      </c>
      <c r="P237" s="127" t="s">
        <v>12</v>
      </c>
      <c r="Q237" s="130" t="str">
        <f>IFERROR(VLOOKUP(D237,Daten!$B$14:$H$21,7,FALSE),"")</f>
        <v/>
      </c>
    </row>
    <row r="238" spans="1:17" ht="13.5" thickBot="1" x14ac:dyDescent="0.25">
      <c r="A238" s="92">
        <f>SUM(F236:F242)</f>
        <v>0</v>
      </c>
      <c r="B238" s="142">
        <v>43334</v>
      </c>
      <c r="C238" s="155"/>
      <c r="D238" s="4"/>
      <c r="E238" s="21"/>
      <c r="F238" s="22"/>
      <c r="G238" s="23"/>
      <c r="H238" s="24"/>
      <c r="I238" s="24"/>
      <c r="J238" s="24"/>
      <c r="K238" s="119"/>
      <c r="L238" s="129" t="str">
        <f>IFERROR(VLOOKUP(D238,Daten!$B$2:$H$9,5,FALSE),"")</f>
        <v/>
      </c>
      <c r="M238" s="127" t="s">
        <v>12</v>
      </c>
      <c r="N238" s="130" t="str">
        <f>IFERROR(VLOOKUP(D238,Daten!$B$2:$H$9,7,FALSE),"")</f>
        <v/>
      </c>
      <c r="O238" s="129" t="str">
        <f>IFERROR(VLOOKUP(D238,Daten!$B$14:$H$21,5,FALSE),"")</f>
        <v/>
      </c>
      <c r="P238" s="127" t="s">
        <v>12</v>
      </c>
      <c r="Q238" s="130" t="str">
        <f>IFERROR(VLOOKUP(D238,Daten!$B$14:$H$21,7,FALSE),"")</f>
        <v/>
      </c>
    </row>
    <row r="239" spans="1:17" x14ac:dyDescent="0.2">
      <c r="A239" s="90" t="s">
        <v>106</v>
      </c>
      <c r="B239" s="142">
        <v>43335</v>
      </c>
      <c r="C239" s="155"/>
      <c r="D239" s="4"/>
      <c r="E239" s="21"/>
      <c r="F239" s="22"/>
      <c r="G239" s="23"/>
      <c r="H239" s="24"/>
      <c r="I239" s="24"/>
      <c r="J239" s="24"/>
      <c r="K239" s="119"/>
      <c r="L239" s="129" t="str">
        <f>IFERROR(VLOOKUP(D239,Daten!$B$2:$H$9,5,FALSE),"")</f>
        <v/>
      </c>
      <c r="M239" s="127" t="s">
        <v>12</v>
      </c>
      <c r="N239" s="130" t="str">
        <f>IFERROR(VLOOKUP(D239,Daten!$B$2:$H$9,7,FALSE),"")</f>
        <v/>
      </c>
      <c r="O239" s="129" t="str">
        <f>IFERROR(VLOOKUP(D239,Daten!$B$14:$H$21,5,FALSE),"")</f>
        <v/>
      </c>
      <c r="P239" s="127" t="s">
        <v>12</v>
      </c>
      <c r="Q239" s="130" t="str">
        <f>IFERROR(VLOOKUP(D239,Daten!$B$14:$H$21,7,FALSE),"")</f>
        <v/>
      </c>
    </row>
    <row r="240" spans="1:17" ht="13.5" thickBot="1" x14ac:dyDescent="0.25">
      <c r="A240" s="88">
        <f>SUM(I236:I242)</f>
        <v>0</v>
      </c>
      <c r="B240" s="142">
        <v>43336</v>
      </c>
      <c r="C240" s="155"/>
      <c r="D240" s="4"/>
      <c r="E240" s="21"/>
      <c r="F240" s="22"/>
      <c r="G240" s="23"/>
      <c r="H240" s="24"/>
      <c r="I240" s="24"/>
      <c r="J240" s="24"/>
      <c r="K240" s="119"/>
      <c r="L240" s="129" t="str">
        <f>IFERROR(VLOOKUP(D240,Daten!$B$2:$H$9,5,FALSE),"")</f>
        <v/>
      </c>
      <c r="M240" s="127" t="s">
        <v>12</v>
      </c>
      <c r="N240" s="130" t="str">
        <f>IFERROR(VLOOKUP(D240,Daten!$B$2:$H$9,7,FALSE),"")</f>
        <v/>
      </c>
      <c r="O240" s="129" t="str">
        <f>IFERROR(VLOOKUP(D240,Daten!$B$14:$H$21,5,FALSE),"")</f>
        <v/>
      </c>
      <c r="P240" s="127" t="s">
        <v>12</v>
      </c>
      <c r="Q240" s="130" t="str">
        <f>IFERROR(VLOOKUP(D240,Daten!$B$14:$H$21,7,FALSE),"")</f>
        <v/>
      </c>
    </row>
    <row r="241" spans="1:17" x14ac:dyDescent="0.2">
      <c r="B241" s="142">
        <v>43337</v>
      </c>
      <c r="C241" s="155"/>
      <c r="D241" s="20"/>
      <c r="E241" s="21"/>
      <c r="F241" s="22"/>
      <c r="G241" s="23"/>
      <c r="H241" s="24"/>
      <c r="I241" s="24"/>
      <c r="J241" s="24"/>
      <c r="K241" s="119"/>
      <c r="L241" s="129" t="str">
        <f>IFERROR(VLOOKUP(D241,Daten!$B$2:$H$9,5,FALSE),"")</f>
        <v/>
      </c>
      <c r="M241" s="127" t="s">
        <v>12</v>
      </c>
      <c r="N241" s="130" t="str">
        <f>IFERROR(VLOOKUP(D241,Daten!$B$2:$H$9,7,FALSE),"")</f>
        <v/>
      </c>
      <c r="O241" s="129" t="str">
        <f>IFERROR(VLOOKUP(D241,Daten!$B$14:$H$21,5,FALSE),"")</f>
        <v/>
      </c>
      <c r="P241" s="127" t="s">
        <v>12</v>
      </c>
      <c r="Q241" s="130" t="str">
        <f>IFERROR(VLOOKUP(D241,Daten!$B$14:$H$21,7,FALSE),"")</f>
        <v/>
      </c>
    </row>
    <row r="242" spans="1:17" ht="13.5" thickBot="1" x14ac:dyDescent="0.25">
      <c r="B242" s="143">
        <v>43338</v>
      </c>
      <c r="C242" s="157"/>
      <c r="D242" s="83"/>
      <c r="E242" s="84"/>
      <c r="F242" s="85"/>
      <c r="G242" s="86"/>
      <c r="H242" s="31"/>
      <c r="I242" s="31"/>
      <c r="J242" s="31"/>
      <c r="K242" s="120"/>
      <c r="L242" s="167" t="str">
        <f>IFERROR(VLOOKUP(D242,Daten!$B$2:$H$9,5,FALSE),"")</f>
        <v/>
      </c>
      <c r="M242" s="168" t="s">
        <v>12</v>
      </c>
      <c r="N242" s="169" t="str">
        <f>IFERROR(VLOOKUP(D242,Daten!$B$2:$H$9,7,FALSE),"")</f>
        <v/>
      </c>
      <c r="O242" s="167" t="str">
        <f>IFERROR(VLOOKUP(D242,Daten!$B$14:$H$21,5,FALSE),"")</f>
        <v/>
      </c>
      <c r="P242" s="168" t="s">
        <v>12</v>
      </c>
      <c r="Q242" s="169" t="str">
        <f>IFERROR(VLOOKUP(D242,Daten!$B$14:$H$21,7,FALSE),"")</f>
        <v/>
      </c>
    </row>
    <row r="243" spans="1:17" ht="13.5" thickBot="1" x14ac:dyDescent="0.25">
      <c r="A243" s="91">
        <f>A236+1</f>
        <v>35</v>
      </c>
      <c r="B243" s="141">
        <v>43339</v>
      </c>
      <c r="C243" s="159"/>
      <c r="D243" s="58"/>
      <c r="E243" s="16"/>
      <c r="F243" s="17"/>
      <c r="G243" s="23"/>
      <c r="H243" s="24"/>
      <c r="I243" s="19"/>
      <c r="J243" s="19"/>
      <c r="K243" s="118"/>
      <c r="L243" s="172" t="str">
        <f>IFERROR(VLOOKUP(D243,Daten!$B$2:$H$9,5,FALSE),"")</f>
        <v/>
      </c>
      <c r="M243" s="173" t="s">
        <v>12</v>
      </c>
      <c r="N243" s="174" t="str">
        <f>IFERROR(VLOOKUP(D243,Daten!$B$2:$H$9,7,FALSE),"")</f>
        <v/>
      </c>
      <c r="O243" s="172" t="str">
        <f>IFERROR(VLOOKUP(D243,Daten!$B$14:$H$21,5,FALSE),"")</f>
        <v/>
      </c>
      <c r="P243" s="173" t="s">
        <v>12</v>
      </c>
      <c r="Q243" s="174" t="str">
        <f>IFERROR(VLOOKUP(D243,Daten!$B$14:$H$21,7,FALSE),"")</f>
        <v/>
      </c>
    </row>
    <row r="244" spans="1:17" x14ac:dyDescent="0.2">
      <c r="A244" s="89" t="s">
        <v>5</v>
      </c>
      <c r="B244" s="142">
        <v>43340</v>
      </c>
      <c r="C244" s="155"/>
      <c r="D244" s="4"/>
      <c r="E244" s="21"/>
      <c r="F244" s="22"/>
      <c r="G244" s="23"/>
      <c r="H244" s="24"/>
      <c r="I244" s="24"/>
      <c r="J244" s="24"/>
      <c r="K244" s="119"/>
      <c r="L244" s="129" t="str">
        <f>IFERROR(VLOOKUP(D244,Daten!$B$2:$H$9,5,FALSE),"")</f>
        <v/>
      </c>
      <c r="M244" s="127" t="s">
        <v>12</v>
      </c>
      <c r="N244" s="130" t="str">
        <f>IFERROR(VLOOKUP(D244,Daten!$B$2:$H$9,7,FALSE),"")</f>
        <v/>
      </c>
      <c r="O244" s="129" t="str">
        <f>IFERROR(VLOOKUP(D244,Daten!$B$14:$H$21,5,FALSE),"")</f>
        <v/>
      </c>
      <c r="P244" s="127" t="s">
        <v>12</v>
      </c>
      <c r="Q244" s="130" t="str">
        <f>IFERROR(VLOOKUP(D244,Daten!$B$14:$H$21,7,FALSE),"")</f>
        <v/>
      </c>
    </row>
    <row r="245" spans="1:17" ht="13.5" thickBot="1" x14ac:dyDescent="0.25">
      <c r="A245" s="92">
        <f>SUM(F243:F249)</f>
        <v>0</v>
      </c>
      <c r="B245" s="142">
        <v>43341</v>
      </c>
      <c r="C245" s="155"/>
      <c r="D245" s="4"/>
      <c r="E245" s="21"/>
      <c r="F245" s="22"/>
      <c r="G245" s="23"/>
      <c r="H245" s="24"/>
      <c r="I245" s="24"/>
      <c r="J245" s="24"/>
      <c r="K245" s="119"/>
      <c r="L245" s="129" t="str">
        <f>IFERROR(VLOOKUP(D245,Daten!$B$2:$H$9,5,FALSE),"")</f>
        <v/>
      </c>
      <c r="M245" s="127" t="s">
        <v>12</v>
      </c>
      <c r="N245" s="130" t="str">
        <f>IFERROR(VLOOKUP(D245,Daten!$B$2:$H$9,7,FALSE),"")</f>
        <v/>
      </c>
      <c r="O245" s="129" t="str">
        <f>IFERROR(VLOOKUP(D245,Daten!$B$14:$H$21,5,FALSE),"")</f>
        <v/>
      </c>
      <c r="P245" s="127" t="s">
        <v>12</v>
      </c>
      <c r="Q245" s="130" t="str">
        <f>IFERROR(VLOOKUP(D245,Daten!$B$14:$H$21,7,FALSE),"")</f>
        <v/>
      </c>
    </row>
    <row r="246" spans="1:17" x14ac:dyDescent="0.2">
      <c r="A246" s="90" t="s">
        <v>106</v>
      </c>
      <c r="B246" s="142">
        <v>43342</v>
      </c>
      <c r="C246" s="155"/>
      <c r="D246" s="4"/>
      <c r="E246" s="21"/>
      <c r="F246" s="22"/>
      <c r="G246" s="23"/>
      <c r="H246" s="24"/>
      <c r="I246" s="24"/>
      <c r="J246" s="24"/>
      <c r="K246" s="119"/>
      <c r="L246" s="129" t="str">
        <f>IFERROR(VLOOKUP(D246,Daten!$B$2:$H$9,5,FALSE),"")</f>
        <v/>
      </c>
      <c r="M246" s="127" t="s">
        <v>12</v>
      </c>
      <c r="N246" s="130" t="str">
        <f>IFERROR(VLOOKUP(D246,Daten!$B$2:$H$9,7,FALSE),"")</f>
        <v/>
      </c>
      <c r="O246" s="129" t="str">
        <f>IFERROR(VLOOKUP(D246,Daten!$B$14:$H$21,5,FALSE),"")</f>
        <v/>
      </c>
      <c r="P246" s="127" t="s">
        <v>12</v>
      </c>
      <c r="Q246" s="130" t="str">
        <f>IFERROR(VLOOKUP(D246,Daten!$B$14:$H$21,7,FALSE),"")</f>
        <v/>
      </c>
    </row>
    <row r="247" spans="1:17" ht="13.5" thickBot="1" x14ac:dyDescent="0.25">
      <c r="A247" s="88">
        <f>SUM(I243:I249)</f>
        <v>0</v>
      </c>
      <c r="B247" s="142">
        <v>43343</v>
      </c>
      <c r="C247" s="155"/>
      <c r="D247" s="4"/>
      <c r="E247" s="21"/>
      <c r="F247" s="22"/>
      <c r="G247" s="23"/>
      <c r="H247" s="24"/>
      <c r="I247" s="24"/>
      <c r="J247" s="24"/>
      <c r="K247" s="119"/>
      <c r="L247" s="129" t="str">
        <f>IFERROR(VLOOKUP(D247,Daten!$B$2:$H$9,5,FALSE),"")</f>
        <v/>
      </c>
      <c r="M247" s="127" t="s">
        <v>12</v>
      </c>
      <c r="N247" s="130" t="str">
        <f>IFERROR(VLOOKUP(D247,Daten!$B$2:$H$9,7,FALSE),"")</f>
        <v/>
      </c>
      <c r="O247" s="129" t="str">
        <f>IFERROR(VLOOKUP(D247,Daten!$B$14:$H$21,5,FALSE),"")</f>
        <v/>
      </c>
      <c r="P247" s="127" t="s">
        <v>12</v>
      </c>
      <c r="Q247" s="130" t="str">
        <f>IFERROR(VLOOKUP(D247,Daten!$B$14:$H$21,7,FALSE),"")</f>
        <v/>
      </c>
    </row>
    <row r="248" spans="1:17" x14ac:dyDescent="0.2">
      <c r="B248" s="142">
        <v>43344</v>
      </c>
      <c r="C248" s="155"/>
      <c r="D248" s="4"/>
      <c r="E248" s="21"/>
      <c r="F248" s="22"/>
      <c r="G248" s="23"/>
      <c r="H248" s="24"/>
      <c r="I248" s="24"/>
      <c r="J248" s="24"/>
      <c r="K248" s="119"/>
      <c r="L248" s="129" t="str">
        <f>IFERROR(VLOOKUP(D248,Daten!$B$2:$H$9,5,FALSE),"")</f>
        <v/>
      </c>
      <c r="M248" s="127" t="s">
        <v>12</v>
      </c>
      <c r="N248" s="130" t="str">
        <f>IFERROR(VLOOKUP(D248,Daten!$B$2:$H$9,7,FALSE),"")</f>
        <v/>
      </c>
      <c r="O248" s="129" t="str">
        <f>IFERROR(VLOOKUP(D248,Daten!$B$14:$H$21,5,FALSE),"")</f>
        <v/>
      </c>
      <c r="P248" s="127" t="s">
        <v>12</v>
      </c>
      <c r="Q248" s="130" t="str">
        <f>IFERROR(VLOOKUP(D248,Daten!$B$14:$H$21,7,FALSE),"")</f>
        <v/>
      </c>
    </row>
    <row r="249" spans="1:17" ht="13.5" thickBot="1" x14ac:dyDescent="0.25">
      <c r="B249" s="143">
        <v>43345</v>
      </c>
      <c r="C249" s="157"/>
      <c r="D249" s="5"/>
      <c r="E249" s="28"/>
      <c r="F249" s="29"/>
      <c r="G249" s="30"/>
      <c r="H249" s="31"/>
      <c r="I249" s="31"/>
      <c r="J249" s="31"/>
      <c r="K249" s="120"/>
      <c r="L249" s="184" t="str">
        <f>IFERROR(VLOOKUP(D249,Daten!$B$2:$H$9,5,FALSE),"")</f>
        <v/>
      </c>
      <c r="M249" s="185" t="s">
        <v>12</v>
      </c>
      <c r="N249" s="186" t="str">
        <f>IFERROR(VLOOKUP(D249,Daten!$B$2:$H$9,7,FALSE),"")</f>
        <v/>
      </c>
      <c r="O249" s="184" t="str">
        <f>IFERROR(VLOOKUP(D249,Daten!$B$14:$H$21,5,FALSE),"")</f>
        <v/>
      </c>
      <c r="P249" s="185" t="s">
        <v>12</v>
      </c>
      <c r="Q249" s="186" t="str">
        <f>IFERROR(VLOOKUP(D249,Daten!$B$14:$H$21,7,FALSE),"")</f>
        <v/>
      </c>
    </row>
    <row r="250" spans="1:17" ht="13.5" thickBot="1" x14ac:dyDescent="0.25">
      <c r="A250" s="91">
        <f>A243+1</f>
        <v>36</v>
      </c>
      <c r="B250" s="141">
        <v>43346</v>
      </c>
      <c r="C250" s="159"/>
      <c r="D250" s="58"/>
      <c r="E250" s="16"/>
      <c r="F250" s="17"/>
      <c r="G250" s="23"/>
      <c r="H250" s="24"/>
      <c r="I250" s="19"/>
      <c r="J250" s="19"/>
      <c r="K250" s="118"/>
      <c r="L250" s="181" t="str">
        <f>IFERROR(VLOOKUP(D250,Daten!$B$2:$H$9,5,FALSE),"")</f>
        <v/>
      </c>
      <c r="M250" s="182" t="s">
        <v>12</v>
      </c>
      <c r="N250" s="183" t="str">
        <f>IFERROR(VLOOKUP(D250,Daten!$B$2:$H$9,7,FALSE),"")</f>
        <v/>
      </c>
      <c r="O250" s="181" t="str">
        <f>IFERROR(VLOOKUP(D250,Daten!$B$14:$H$21,5,FALSE),"")</f>
        <v/>
      </c>
      <c r="P250" s="182" t="s">
        <v>12</v>
      </c>
      <c r="Q250" s="183" t="str">
        <f>IFERROR(VLOOKUP(D250,Daten!$B$14:$H$21,7,FALSE),"")</f>
        <v/>
      </c>
    </row>
    <row r="251" spans="1:17" x14ac:dyDescent="0.2">
      <c r="A251" s="89" t="s">
        <v>5</v>
      </c>
      <c r="B251" s="142">
        <v>43347</v>
      </c>
      <c r="C251" s="155"/>
      <c r="D251" s="4"/>
      <c r="E251" s="21"/>
      <c r="F251" s="22"/>
      <c r="G251" s="23"/>
      <c r="H251" s="24"/>
      <c r="I251" s="24"/>
      <c r="J251" s="24"/>
      <c r="K251" s="119"/>
      <c r="L251" s="129" t="str">
        <f>IFERROR(VLOOKUP(D251,Daten!$B$2:$H$9,5,FALSE),"")</f>
        <v/>
      </c>
      <c r="M251" s="127" t="s">
        <v>12</v>
      </c>
      <c r="N251" s="130" t="str">
        <f>IFERROR(VLOOKUP(D251,Daten!$B$2:$H$9,7,FALSE),"")</f>
        <v/>
      </c>
      <c r="O251" s="129" t="str">
        <f>IFERROR(VLOOKUP(D251,Daten!$B$14:$H$21,5,FALSE),"")</f>
        <v/>
      </c>
      <c r="P251" s="127" t="s">
        <v>12</v>
      </c>
      <c r="Q251" s="130" t="str">
        <f>IFERROR(VLOOKUP(D251,Daten!$B$14:$H$21,7,FALSE),"")</f>
        <v/>
      </c>
    </row>
    <row r="252" spans="1:17" ht="13.5" thickBot="1" x14ac:dyDescent="0.25">
      <c r="A252" s="92">
        <f>SUM(F250:F256)</f>
        <v>0</v>
      </c>
      <c r="B252" s="142">
        <v>43348</v>
      </c>
      <c r="C252" s="155"/>
      <c r="D252" s="4"/>
      <c r="E252" s="21"/>
      <c r="F252" s="22"/>
      <c r="G252" s="23"/>
      <c r="H252" s="24"/>
      <c r="I252" s="24"/>
      <c r="J252" s="24"/>
      <c r="K252" s="119"/>
      <c r="L252" s="129" t="str">
        <f>IFERROR(VLOOKUP(D252,Daten!$B$2:$H$9,5,FALSE),"")</f>
        <v/>
      </c>
      <c r="M252" s="127" t="s">
        <v>12</v>
      </c>
      <c r="N252" s="130" t="str">
        <f>IFERROR(VLOOKUP(D252,Daten!$B$2:$H$9,7,FALSE),"")</f>
        <v/>
      </c>
      <c r="O252" s="129" t="str">
        <f>IFERROR(VLOOKUP(D252,Daten!$B$14:$H$21,5,FALSE),"")</f>
        <v/>
      </c>
      <c r="P252" s="127" t="s">
        <v>12</v>
      </c>
      <c r="Q252" s="130" t="str">
        <f>IFERROR(VLOOKUP(D252,Daten!$B$14:$H$21,7,FALSE),"")</f>
        <v/>
      </c>
    </row>
    <row r="253" spans="1:17" x14ac:dyDescent="0.2">
      <c r="A253" s="90" t="s">
        <v>106</v>
      </c>
      <c r="B253" s="142">
        <v>43349</v>
      </c>
      <c r="C253" s="155"/>
      <c r="D253" s="4"/>
      <c r="E253" s="21"/>
      <c r="F253" s="22"/>
      <c r="G253" s="23"/>
      <c r="H253" s="24"/>
      <c r="I253" s="24"/>
      <c r="J253" s="24"/>
      <c r="K253" s="119"/>
      <c r="L253" s="129" t="str">
        <f>IFERROR(VLOOKUP(D253,Daten!$B$2:$H$9,5,FALSE),"")</f>
        <v/>
      </c>
      <c r="M253" s="127" t="s">
        <v>12</v>
      </c>
      <c r="N253" s="130" t="str">
        <f>IFERROR(VLOOKUP(D253,Daten!$B$2:$H$9,7,FALSE),"")</f>
        <v/>
      </c>
      <c r="O253" s="129" t="str">
        <f>IFERROR(VLOOKUP(D253,Daten!$B$14:$H$21,5,FALSE),"")</f>
        <v/>
      </c>
      <c r="P253" s="127" t="s">
        <v>12</v>
      </c>
      <c r="Q253" s="130" t="str">
        <f>IFERROR(VLOOKUP(D253,Daten!$B$14:$H$21,7,FALSE),"")</f>
        <v/>
      </c>
    </row>
    <row r="254" spans="1:17" ht="13.5" thickBot="1" x14ac:dyDescent="0.25">
      <c r="A254" s="88">
        <f>SUM(I250:I256)</f>
        <v>0</v>
      </c>
      <c r="B254" s="142">
        <v>43350</v>
      </c>
      <c r="C254" s="155"/>
      <c r="D254" s="20"/>
      <c r="E254" s="21"/>
      <c r="F254" s="22"/>
      <c r="G254" s="23"/>
      <c r="H254" s="24"/>
      <c r="I254" s="24"/>
      <c r="J254" s="24"/>
      <c r="K254" s="119"/>
      <c r="L254" s="129" t="str">
        <f>IFERROR(VLOOKUP(D254,Daten!$B$2:$H$9,5,FALSE),"")</f>
        <v/>
      </c>
      <c r="M254" s="127" t="s">
        <v>12</v>
      </c>
      <c r="N254" s="130" t="str">
        <f>IFERROR(VLOOKUP(D254,Daten!$B$2:$H$9,7,FALSE),"")</f>
        <v/>
      </c>
      <c r="O254" s="129" t="str">
        <f>IFERROR(VLOOKUP(D254,Daten!$B$14:$H$21,5,FALSE),"")</f>
        <v/>
      </c>
      <c r="P254" s="127" t="s">
        <v>12</v>
      </c>
      <c r="Q254" s="130" t="str">
        <f>IFERROR(VLOOKUP(D254,Daten!$B$14:$H$21,7,FALSE),"")</f>
        <v/>
      </c>
    </row>
    <row r="255" spans="1:17" x14ac:dyDescent="0.2">
      <c r="B255" s="142">
        <v>43351</v>
      </c>
      <c r="C255" s="155"/>
      <c r="D255" s="4"/>
      <c r="E255" s="21"/>
      <c r="F255" s="22"/>
      <c r="G255" s="23"/>
      <c r="H255" s="24"/>
      <c r="I255" s="24"/>
      <c r="J255" s="24"/>
      <c r="K255" s="119"/>
      <c r="L255" s="129" t="str">
        <f>IFERROR(VLOOKUP(D255,Daten!$B$2:$H$9,5,FALSE),"")</f>
        <v/>
      </c>
      <c r="M255" s="127" t="s">
        <v>12</v>
      </c>
      <c r="N255" s="130" t="str">
        <f>IFERROR(VLOOKUP(D255,Daten!$B$2:$H$9,7,FALSE),"")</f>
        <v/>
      </c>
      <c r="O255" s="129" t="str">
        <f>IFERROR(VLOOKUP(D255,Daten!$B$14:$H$21,5,FALSE),"")</f>
        <v/>
      </c>
      <c r="P255" s="127" t="s">
        <v>12</v>
      </c>
      <c r="Q255" s="130" t="str">
        <f>IFERROR(VLOOKUP(D255,Daten!$B$14:$H$21,7,FALSE),"")</f>
        <v/>
      </c>
    </row>
    <row r="256" spans="1:17" ht="13.5" thickBot="1" x14ac:dyDescent="0.25">
      <c r="B256" s="143">
        <v>43352</v>
      </c>
      <c r="C256" s="157"/>
      <c r="D256" s="27"/>
      <c r="E256" s="28"/>
      <c r="F256" s="29"/>
      <c r="G256" s="30"/>
      <c r="H256" s="31"/>
      <c r="I256" s="31"/>
      <c r="J256" s="31"/>
      <c r="K256" s="120"/>
      <c r="L256" s="167" t="str">
        <f>IFERROR(VLOOKUP(D256,Daten!$B$2:$H$9,5,FALSE),"")</f>
        <v/>
      </c>
      <c r="M256" s="168" t="s">
        <v>12</v>
      </c>
      <c r="N256" s="169" t="str">
        <f>IFERROR(VLOOKUP(D256,Daten!$B$2:$H$9,7,FALSE),"")</f>
        <v/>
      </c>
      <c r="O256" s="167" t="str">
        <f>IFERROR(VLOOKUP(D256,Daten!$B$14:$H$21,5,FALSE),"")</f>
        <v/>
      </c>
      <c r="P256" s="168" t="s">
        <v>12</v>
      </c>
      <c r="Q256" s="169" t="str">
        <f>IFERROR(VLOOKUP(D256,Daten!$B$14:$H$21,7,FALSE),"")</f>
        <v/>
      </c>
    </row>
    <row r="257" spans="1:17" ht="13.5" thickBot="1" x14ac:dyDescent="0.25">
      <c r="A257" s="91">
        <f>A250+1</f>
        <v>37</v>
      </c>
      <c r="B257" s="141">
        <v>43353</v>
      </c>
      <c r="C257" s="154"/>
      <c r="D257" s="58"/>
      <c r="E257" s="16"/>
      <c r="F257" s="17"/>
      <c r="G257" s="23"/>
      <c r="H257" s="24"/>
      <c r="I257" s="19"/>
      <c r="J257" s="19"/>
      <c r="K257" s="118"/>
      <c r="L257" s="172" t="str">
        <f>IFERROR(VLOOKUP(D257,Daten!$B$2:$H$9,5,FALSE),"")</f>
        <v/>
      </c>
      <c r="M257" s="173" t="s">
        <v>12</v>
      </c>
      <c r="N257" s="174" t="str">
        <f>IFERROR(VLOOKUP(D257,Daten!$B$2:$H$9,7,FALSE),"")</f>
        <v/>
      </c>
      <c r="O257" s="172" t="str">
        <f>IFERROR(VLOOKUP(D257,Daten!$B$14:$H$21,5,FALSE),"")</f>
        <v/>
      </c>
      <c r="P257" s="173" t="s">
        <v>12</v>
      </c>
      <c r="Q257" s="174" t="str">
        <f>IFERROR(VLOOKUP(D257,Daten!$B$14:$H$21,7,FALSE),"")</f>
        <v/>
      </c>
    </row>
    <row r="258" spans="1:17" x14ac:dyDescent="0.2">
      <c r="A258" s="89" t="s">
        <v>5</v>
      </c>
      <c r="B258" s="142">
        <v>43354</v>
      </c>
      <c r="C258" s="155"/>
      <c r="D258" s="4"/>
      <c r="E258" s="21"/>
      <c r="F258" s="22"/>
      <c r="G258" s="23"/>
      <c r="H258" s="24"/>
      <c r="I258" s="24"/>
      <c r="J258" s="24"/>
      <c r="K258" s="119"/>
      <c r="L258" s="129" t="str">
        <f>IFERROR(VLOOKUP(D258,Daten!$B$2:$H$9,5,FALSE),"")</f>
        <v/>
      </c>
      <c r="M258" s="127" t="s">
        <v>12</v>
      </c>
      <c r="N258" s="130" t="str">
        <f>IFERROR(VLOOKUP(D258,Daten!$B$2:$H$9,7,FALSE),"")</f>
        <v/>
      </c>
      <c r="O258" s="129" t="str">
        <f>IFERROR(VLOOKUP(D258,Daten!$B$14:$H$21,5,FALSE),"")</f>
        <v/>
      </c>
      <c r="P258" s="127" t="s">
        <v>12</v>
      </c>
      <c r="Q258" s="130" t="str">
        <f>IFERROR(VLOOKUP(D258,Daten!$B$14:$H$21,7,FALSE),"")</f>
        <v/>
      </c>
    </row>
    <row r="259" spans="1:17" ht="13.5" thickBot="1" x14ac:dyDescent="0.25">
      <c r="A259" s="92">
        <f>SUM(F257:F263)</f>
        <v>0</v>
      </c>
      <c r="B259" s="142">
        <v>43355</v>
      </c>
      <c r="C259" s="155"/>
      <c r="D259" s="20"/>
      <c r="E259" s="21"/>
      <c r="F259" s="22"/>
      <c r="G259" s="23"/>
      <c r="H259" s="24"/>
      <c r="I259" s="24"/>
      <c r="J259" s="24"/>
      <c r="K259" s="119"/>
      <c r="L259" s="129" t="str">
        <f>IFERROR(VLOOKUP(D259,Daten!$B$2:$H$9,5,FALSE),"")</f>
        <v/>
      </c>
      <c r="M259" s="127" t="s">
        <v>12</v>
      </c>
      <c r="N259" s="130" t="str">
        <f>IFERROR(VLOOKUP(D259,Daten!$B$2:$H$9,7,FALSE),"")</f>
        <v/>
      </c>
      <c r="O259" s="129" t="str">
        <f>IFERROR(VLOOKUP(D259,Daten!$B$14:$H$21,5,FALSE),"")</f>
        <v/>
      </c>
      <c r="P259" s="127" t="s">
        <v>12</v>
      </c>
      <c r="Q259" s="130" t="str">
        <f>IFERROR(VLOOKUP(D259,Daten!$B$14:$H$21,7,FALSE),"")</f>
        <v/>
      </c>
    </row>
    <row r="260" spans="1:17" x14ac:dyDescent="0.2">
      <c r="A260" s="90" t="s">
        <v>106</v>
      </c>
      <c r="B260" s="142">
        <v>43356</v>
      </c>
      <c r="C260" s="155"/>
      <c r="D260" s="4"/>
      <c r="E260" s="21"/>
      <c r="F260" s="22"/>
      <c r="G260" s="23"/>
      <c r="H260" s="24"/>
      <c r="I260" s="24"/>
      <c r="J260" s="24"/>
      <c r="K260" s="119"/>
      <c r="L260" s="129" t="str">
        <f>IFERROR(VLOOKUP(D260,Daten!$B$2:$H$9,5,FALSE),"")</f>
        <v/>
      </c>
      <c r="M260" s="127" t="s">
        <v>12</v>
      </c>
      <c r="N260" s="130" t="str">
        <f>IFERROR(VLOOKUP(D260,Daten!$B$2:$H$9,7,FALSE),"")</f>
        <v/>
      </c>
      <c r="O260" s="129" t="str">
        <f>IFERROR(VLOOKUP(D260,Daten!$B$14:$H$21,5,FALSE),"")</f>
        <v/>
      </c>
      <c r="P260" s="127" t="s">
        <v>12</v>
      </c>
      <c r="Q260" s="130" t="str">
        <f>IFERROR(VLOOKUP(D260,Daten!$B$14:$H$21,7,FALSE),"")</f>
        <v/>
      </c>
    </row>
    <row r="261" spans="1:17" ht="13.5" thickBot="1" x14ac:dyDescent="0.25">
      <c r="A261" s="88">
        <f>SUM(I257:I263)</f>
        <v>0</v>
      </c>
      <c r="B261" s="142">
        <v>43357</v>
      </c>
      <c r="C261" s="155"/>
      <c r="D261" s="20"/>
      <c r="E261" s="21"/>
      <c r="F261" s="22"/>
      <c r="G261" s="23"/>
      <c r="H261" s="24"/>
      <c r="I261" s="24"/>
      <c r="J261" s="24"/>
      <c r="K261" s="119"/>
      <c r="L261" s="129" t="str">
        <f>IFERROR(VLOOKUP(D261,Daten!$B$2:$H$9,5,FALSE),"")</f>
        <v/>
      </c>
      <c r="M261" s="127" t="s">
        <v>12</v>
      </c>
      <c r="N261" s="130" t="str">
        <f>IFERROR(VLOOKUP(D261,Daten!$B$2:$H$9,7,FALSE),"")</f>
        <v/>
      </c>
      <c r="O261" s="129" t="str">
        <f>IFERROR(VLOOKUP(D261,Daten!$B$14:$H$21,5,FALSE),"")</f>
        <v/>
      </c>
      <c r="P261" s="127" t="s">
        <v>12</v>
      </c>
      <c r="Q261" s="130" t="str">
        <f>IFERROR(VLOOKUP(D261,Daten!$B$14:$H$21,7,FALSE),"")</f>
        <v/>
      </c>
    </row>
    <row r="262" spans="1:17" x14ac:dyDescent="0.2">
      <c r="B262" s="142">
        <v>43358</v>
      </c>
      <c r="C262" s="148"/>
      <c r="D262" s="4"/>
      <c r="E262" s="21"/>
      <c r="F262" s="22"/>
      <c r="G262" s="23"/>
      <c r="H262" s="24"/>
      <c r="I262" s="24"/>
      <c r="J262" s="24"/>
      <c r="K262" s="119"/>
      <c r="L262" s="129" t="str">
        <f>IFERROR(VLOOKUP(D262,Daten!$B$2:$H$9,5,FALSE),"")</f>
        <v/>
      </c>
      <c r="M262" s="127" t="s">
        <v>12</v>
      </c>
      <c r="N262" s="130" t="str">
        <f>IFERROR(VLOOKUP(D262,Daten!$B$2:$H$9,7,FALSE),"")</f>
        <v/>
      </c>
      <c r="O262" s="129" t="str">
        <f>IFERROR(VLOOKUP(D262,Daten!$B$14:$H$21,5,FALSE),"")</f>
        <v/>
      </c>
      <c r="P262" s="127" t="s">
        <v>12</v>
      </c>
      <c r="Q262" s="130" t="str">
        <f>IFERROR(VLOOKUP(D262,Daten!$B$14:$H$21,7,FALSE),"")</f>
        <v/>
      </c>
    </row>
    <row r="263" spans="1:17" ht="13.5" thickBot="1" x14ac:dyDescent="0.25">
      <c r="B263" s="143">
        <v>43359</v>
      </c>
      <c r="C263" s="156"/>
      <c r="D263" s="27"/>
      <c r="E263" s="28"/>
      <c r="F263" s="29"/>
      <c r="G263" s="30"/>
      <c r="H263" s="31"/>
      <c r="I263" s="31"/>
      <c r="J263" s="31"/>
      <c r="K263" s="120"/>
      <c r="L263" s="184" t="str">
        <f>IFERROR(VLOOKUP(D263,Daten!$B$2:$H$9,5,FALSE),"")</f>
        <v/>
      </c>
      <c r="M263" s="185" t="s">
        <v>12</v>
      </c>
      <c r="N263" s="186" t="str">
        <f>IFERROR(VLOOKUP(D263,Daten!$B$2:$H$9,7,FALSE),"")</f>
        <v/>
      </c>
      <c r="O263" s="184" t="str">
        <f>IFERROR(VLOOKUP(D263,Daten!$B$14:$H$21,5,FALSE),"")</f>
        <v/>
      </c>
      <c r="P263" s="185" t="s">
        <v>12</v>
      </c>
      <c r="Q263" s="186" t="str">
        <f>IFERROR(VLOOKUP(D263,Daten!$B$14:$H$21,7,FALSE),"")</f>
        <v/>
      </c>
    </row>
    <row r="264" spans="1:17" ht="13.5" thickBot="1" x14ac:dyDescent="0.25">
      <c r="A264" s="91">
        <f>A257+1</f>
        <v>38</v>
      </c>
      <c r="B264" s="141">
        <v>43360</v>
      </c>
      <c r="C264" s="159"/>
      <c r="D264" s="15"/>
      <c r="E264" s="16"/>
      <c r="F264" s="17"/>
      <c r="G264" s="23"/>
      <c r="H264" s="24"/>
      <c r="I264" s="19"/>
      <c r="J264" s="19"/>
      <c r="K264" s="118"/>
      <c r="L264" s="181" t="str">
        <f>IFERROR(VLOOKUP(D264,Daten!$B$2:$H$9,5,FALSE),"")</f>
        <v/>
      </c>
      <c r="M264" s="182" t="s">
        <v>12</v>
      </c>
      <c r="N264" s="183" t="str">
        <f>IFERROR(VLOOKUP(D264,Daten!$B$2:$H$9,7,FALSE),"")</f>
        <v/>
      </c>
      <c r="O264" s="181" t="str">
        <f>IFERROR(VLOOKUP(D264,Daten!$B$14:$H$21,5,FALSE),"")</f>
        <v/>
      </c>
      <c r="P264" s="182" t="s">
        <v>12</v>
      </c>
      <c r="Q264" s="183" t="str">
        <f>IFERROR(VLOOKUP(D264,Daten!$B$14:$H$21,7,FALSE),"")</f>
        <v/>
      </c>
    </row>
    <row r="265" spans="1:17" x14ac:dyDescent="0.2">
      <c r="A265" s="89" t="s">
        <v>5</v>
      </c>
      <c r="B265" s="142">
        <v>43361</v>
      </c>
      <c r="C265" s="155"/>
      <c r="D265" s="4"/>
      <c r="E265" s="21"/>
      <c r="F265" s="22"/>
      <c r="G265" s="23"/>
      <c r="H265" s="24"/>
      <c r="I265" s="24"/>
      <c r="J265" s="24"/>
      <c r="K265" s="119"/>
      <c r="L265" s="129" t="str">
        <f>IFERROR(VLOOKUP(D265,Daten!$B$2:$H$9,5,FALSE),"")</f>
        <v/>
      </c>
      <c r="M265" s="127" t="s">
        <v>12</v>
      </c>
      <c r="N265" s="130" t="str">
        <f>IFERROR(VLOOKUP(D265,Daten!$B$2:$H$9,7,FALSE),"")</f>
        <v/>
      </c>
      <c r="O265" s="129" t="str">
        <f>IFERROR(VLOOKUP(D265,Daten!$B$14:$H$21,5,FALSE),"")</f>
        <v/>
      </c>
      <c r="P265" s="127" t="s">
        <v>12</v>
      </c>
      <c r="Q265" s="130" t="str">
        <f>IFERROR(VLOOKUP(D265,Daten!$B$14:$H$21,7,FALSE),"")</f>
        <v/>
      </c>
    </row>
    <row r="266" spans="1:17" ht="13.5" thickBot="1" x14ac:dyDescent="0.25">
      <c r="A266" s="92">
        <f>SUM(F264:F270)</f>
        <v>0</v>
      </c>
      <c r="B266" s="142">
        <v>43362</v>
      </c>
      <c r="C266" s="155"/>
      <c r="D266" s="20"/>
      <c r="E266" s="21"/>
      <c r="F266" s="22"/>
      <c r="G266" s="23"/>
      <c r="H266" s="24"/>
      <c r="I266" s="24"/>
      <c r="J266" s="24"/>
      <c r="K266" s="119"/>
      <c r="L266" s="129" t="str">
        <f>IFERROR(VLOOKUP(D266,Daten!$B$2:$H$9,5,FALSE),"")</f>
        <v/>
      </c>
      <c r="M266" s="127" t="s">
        <v>12</v>
      </c>
      <c r="N266" s="130" t="str">
        <f>IFERROR(VLOOKUP(D266,Daten!$B$2:$H$9,7,FALSE),"")</f>
        <v/>
      </c>
      <c r="O266" s="129" t="str">
        <f>IFERROR(VLOOKUP(D266,Daten!$B$14:$H$21,5,FALSE),"")</f>
        <v/>
      </c>
      <c r="P266" s="127" t="s">
        <v>12</v>
      </c>
      <c r="Q266" s="130" t="str">
        <f>IFERROR(VLOOKUP(D266,Daten!$B$14:$H$21,7,FALSE),"")</f>
        <v/>
      </c>
    </row>
    <row r="267" spans="1:17" x14ac:dyDescent="0.2">
      <c r="A267" s="90" t="s">
        <v>106</v>
      </c>
      <c r="B267" s="142">
        <v>43363</v>
      </c>
      <c r="C267" s="155"/>
      <c r="D267" s="4"/>
      <c r="E267" s="21"/>
      <c r="F267" s="22"/>
      <c r="G267" s="23"/>
      <c r="H267" s="24"/>
      <c r="I267" s="24"/>
      <c r="J267" s="24"/>
      <c r="K267" s="119"/>
      <c r="L267" s="129" t="str">
        <f>IFERROR(VLOOKUP(D267,Daten!$B$2:$H$9,5,FALSE),"")</f>
        <v/>
      </c>
      <c r="M267" s="127" t="s">
        <v>12</v>
      </c>
      <c r="N267" s="130" t="str">
        <f>IFERROR(VLOOKUP(D267,Daten!$B$2:$H$9,7,FALSE),"")</f>
        <v/>
      </c>
      <c r="O267" s="129" t="str">
        <f>IFERROR(VLOOKUP(D267,Daten!$B$14:$H$21,5,FALSE),"")</f>
        <v/>
      </c>
      <c r="P267" s="127" t="s">
        <v>12</v>
      </c>
      <c r="Q267" s="130" t="str">
        <f>IFERROR(VLOOKUP(D267,Daten!$B$14:$H$21,7,FALSE),"")</f>
        <v/>
      </c>
    </row>
    <row r="268" spans="1:17" ht="13.5" thickBot="1" x14ac:dyDescent="0.25">
      <c r="A268" s="88">
        <f>SUM(I264:I270)</f>
        <v>0</v>
      </c>
      <c r="B268" s="142">
        <v>43364</v>
      </c>
      <c r="C268" s="155"/>
      <c r="D268" s="20"/>
      <c r="E268" s="21"/>
      <c r="F268" s="22"/>
      <c r="G268" s="23"/>
      <c r="H268" s="24"/>
      <c r="I268" s="24"/>
      <c r="J268" s="24"/>
      <c r="K268" s="119"/>
      <c r="L268" s="129" t="str">
        <f>IFERROR(VLOOKUP(D268,Daten!$B$2:$H$9,5,FALSE),"")</f>
        <v/>
      </c>
      <c r="M268" s="127" t="s">
        <v>12</v>
      </c>
      <c r="N268" s="130" t="str">
        <f>IFERROR(VLOOKUP(D268,Daten!$B$2:$H$9,7,FALSE),"")</f>
        <v/>
      </c>
      <c r="O268" s="129" t="str">
        <f>IFERROR(VLOOKUP(D268,Daten!$B$14:$H$21,5,FALSE),"")</f>
        <v/>
      </c>
      <c r="P268" s="127" t="s">
        <v>12</v>
      </c>
      <c r="Q268" s="130" t="str">
        <f>IFERROR(VLOOKUP(D268,Daten!$B$14:$H$21,7,FALSE),"")</f>
        <v/>
      </c>
    </row>
    <row r="269" spans="1:17" x14ac:dyDescent="0.2">
      <c r="B269" s="142">
        <v>43365</v>
      </c>
      <c r="C269" s="155"/>
      <c r="D269" s="4"/>
      <c r="E269" s="21"/>
      <c r="F269" s="22"/>
      <c r="G269" s="23"/>
      <c r="H269" s="24"/>
      <c r="I269" s="24"/>
      <c r="J269" s="24"/>
      <c r="K269" s="119"/>
      <c r="L269" s="129" t="str">
        <f>IFERROR(VLOOKUP(D269,Daten!$B$2:$H$9,5,FALSE),"")</f>
        <v/>
      </c>
      <c r="M269" s="127" t="s">
        <v>12</v>
      </c>
      <c r="N269" s="130" t="str">
        <f>IFERROR(VLOOKUP(D269,Daten!$B$2:$H$9,7,FALSE),"")</f>
        <v/>
      </c>
      <c r="O269" s="129" t="str">
        <f>IFERROR(VLOOKUP(D269,Daten!$B$14:$H$21,5,FALSE),"")</f>
        <v/>
      </c>
      <c r="P269" s="127" t="s">
        <v>12</v>
      </c>
      <c r="Q269" s="130" t="str">
        <f>IFERROR(VLOOKUP(D269,Daten!$B$14:$H$21,7,FALSE),"")</f>
        <v/>
      </c>
    </row>
    <row r="270" spans="1:17" ht="13.5" thickBot="1" x14ac:dyDescent="0.25">
      <c r="B270" s="143">
        <v>43366</v>
      </c>
      <c r="C270" s="157"/>
      <c r="D270" s="80"/>
      <c r="E270" s="81"/>
      <c r="F270" s="82"/>
      <c r="G270" s="30"/>
      <c r="H270" s="31"/>
      <c r="I270" s="31"/>
      <c r="J270" s="31"/>
      <c r="K270" s="120"/>
      <c r="L270" s="167" t="str">
        <f>IFERROR(VLOOKUP(D270,Daten!$B$2:$H$9,5,FALSE),"")</f>
        <v/>
      </c>
      <c r="M270" s="168" t="s">
        <v>12</v>
      </c>
      <c r="N270" s="169" t="str">
        <f>IFERROR(VLOOKUP(D270,Daten!$B$2:$H$9,7,FALSE),"")</f>
        <v/>
      </c>
      <c r="O270" s="167" t="str">
        <f>IFERROR(VLOOKUP(D270,Daten!$B$14:$H$21,5,FALSE),"")</f>
        <v/>
      </c>
      <c r="P270" s="168" t="s">
        <v>12</v>
      </c>
      <c r="Q270" s="169" t="str">
        <f>IFERROR(VLOOKUP(D270,Daten!$B$14:$H$21,7,FALSE),"")</f>
        <v/>
      </c>
    </row>
    <row r="271" spans="1:17" ht="13.5" thickBot="1" x14ac:dyDescent="0.25">
      <c r="A271" s="91">
        <f>A264+1</f>
        <v>39</v>
      </c>
      <c r="B271" s="141">
        <v>43367</v>
      </c>
      <c r="C271" s="159"/>
      <c r="D271" s="20"/>
      <c r="E271" s="21"/>
      <c r="F271" s="22"/>
      <c r="G271" s="23"/>
      <c r="H271" s="24"/>
      <c r="I271" s="24"/>
      <c r="J271" s="24"/>
      <c r="K271" s="119"/>
      <c r="L271" s="172" t="str">
        <f>IFERROR(VLOOKUP(D271,Daten!$B$2:$H$9,5,FALSE),"")</f>
        <v/>
      </c>
      <c r="M271" s="173" t="s">
        <v>12</v>
      </c>
      <c r="N271" s="174" t="str">
        <f>IFERROR(VLOOKUP(D271,Daten!$B$2:$H$9,7,FALSE),"")</f>
        <v/>
      </c>
      <c r="O271" s="172" t="str">
        <f>IFERROR(VLOOKUP(D271,Daten!$B$14:$H$21,5,FALSE),"")</f>
        <v/>
      </c>
      <c r="P271" s="173" t="s">
        <v>12</v>
      </c>
      <c r="Q271" s="174" t="str">
        <f>IFERROR(VLOOKUP(D271,Daten!$B$14:$H$21,7,FALSE),"")</f>
        <v/>
      </c>
    </row>
    <row r="272" spans="1:17" x14ac:dyDescent="0.2">
      <c r="A272" s="89" t="s">
        <v>5</v>
      </c>
      <c r="B272" s="142">
        <v>43368</v>
      </c>
      <c r="C272" s="155"/>
      <c r="D272" s="20"/>
      <c r="E272" s="21"/>
      <c r="F272" s="22"/>
      <c r="G272" s="23"/>
      <c r="H272" s="24"/>
      <c r="I272" s="24"/>
      <c r="J272" s="24"/>
      <c r="K272" s="119"/>
      <c r="L272" s="129" t="str">
        <f>IFERROR(VLOOKUP(D272,Daten!$B$2:$H$9,5,FALSE),"")</f>
        <v/>
      </c>
      <c r="M272" s="127" t="s">
        <v>12</v>
      </c>
      <c r="N272" s="130" t="str">
        <f>IFERROR(VLOOKUP(D272,Daten!$B$2:$H$9,7,FALSE),"")</f>
        <v/>
      </c>
      <c r="O272" s="129" t="str">
        <f>IFERROR(VLOOKUP(D272,Daten!$B$14:$H$21,5,FALSE),"")</f>
        <v/>
      </c>
      <c r="P272" s="127" t="s">
        <v>12</v>
      </c>
      <c r="Q272" s="130" t="str">
        <f>IFERROR(VLOOKUP(D272,Daten!$B$14:$H$21,7,FALSE),"")</f>
        <v/>
      </c>
    </row>
    <row r="273" spans="1:17" ht="13.5" thickBot="1" x14ac:dyDescent="0.25">
      <c r="A273" s="92">
        <f>SUM(F271:F277)</f>
        <v>0</v>
      </c>
      <c r="B273" s="142">
        <v>43369</v>
      </c>
      <c r="C273" s="155"/>
      <c r="D273" s="20"/>
      <c r="E273" s="21"/>
      <c r="F273" s="22"/>
      <c r="G273" s="23"/>
      <c r="H273" s="24"/>
      <c r="I273" s="24"/>
      <c r="J273" s="24"/>
      <c r="K273" s="119"/>
      <c r="L273" s="129" t="str">
        <f>IFERROR(VLOOKUP(D273,Daten!$B$2:$H$9,5,FALSE),"")</f>
        <v/>
      </c>
      <c r="M273" s="127" t="s">
        <v>12</v>
      </c>
      <c r="N273" s="130" t="str">
        <f>IFERROR(VLOOKUP(D273,Daten!$B$2:$H$9,7,FALSE),"")</f>
        <v/>
      </c>
      <c r="O273" s="129" t="str">
        <f>IFERROR(VLOOKUP(D273,Daten!$B$14:$H$21,5,FALSE),"")</f>
        <v/>
      </c>
      <c r="P273" s="127" t="s">
        <v>12</v>
      </c>
      <c r="Q273" s="130" t="str">
        <f>IFERROR(VLOOKUP(D273,Daten!$B$14:$H$21,7,FALSE),"")</f>
        <v/>
      </c>
    </row>
    <row r="274" spans="1:17" x14ac:dyDescent="0.2">
      <c r="A274" s="90" t="s">
        <v>106</v>
      </c>
      <c r="B274" s="142">
        <v>43370</v>
      </c>
      <c r="C274" s="155"/>
      <c r="D274" s="4"/>
      <c r="E274" s="21"/>
      <c r="F274" s="22"/>
      <c r="G274" s="23"/>
      <c r="H274" s="24"/>
      <c r="I274" s="24"/>
      <c r="J274" s="24"/>
      <c r="K274" s="119"/>
      <c r="L274" s="129" t="str">
        <f>IFERROR(VLOOKUP(D274,Daten!$B$2:$H$9,5,FALSE),"")</f>
        <v/>
      </c>
      <c r="M274" s="127" t="s">
        <v>12</v>
      </c>
      <c r="N274" s="130" t="str">
        <f>IFERROR(VLOOKUP(D274,Daten!$B$2:$H$9,7,FALSE),"")</f>
        <v/>
      </c>
      <c r="O274" s="129" t="str">
        <f>IFERROR(VLOOKUP(D274,Daten!$B$14:$H$21,5,FALSE),"")</f>
        <v/>
      </c>
      <c r="P274" s="127" t="s">
        <v>12</v>
      </c>
      <c r="Q274" s="130" t="str">
        <f>IFERROR(VLOOKUP(D274,Daten!$B$14:$H$21,7,FALSE),"")</f>
        <v/>
      </c>
    </row>
    <row r="275" spans="1:17" ht="13.5" thickBot="1" x14ac:dyDescent="0.25">
      <c r="A275" s="88">
        <f>SUM(I271:I277)</f>
        <v>0</v>
      </c>
      <c r="B275" s="142">
        <v>43371</v>
      </c>
      <c r="C275" s="155"/>
      <c r="D275" s="20"/>
      <c r="E275" s="21"/>
      <c r="F275" s="22"/>
      <c r="G275" s="23"/>
      <c r="H275" s="24"/>
      <c r="I275" s="24"/>
      <c r="J275" s="24"/>
      <c r="K275" s="119"/>
      <c r="L275" s="129" t="str">
        <f>IFERROR(VLOOKUP(D275,Daten!$B$2:$H$9,5,FALSE),"")</f>
        <v/>
      </c>
      <c r="M275" s="127" t="s">
        <v>12</v>
      </c>
      <c r="N275" s="130" t="str">
        <f>IFERROR(VLOOKUP(D275,Daten!$B$2:$H$9,7,FALSE),"")</f>
        <v/>
      </c>
      <c r="O275" s="129" t="str">
        <f>IFERROR(VLOOKUP(D275,Daten!$B$14:$H$21,5,FALSE),"")</f>
        <v/>
      </c>
      <c r="P275" s="127" t="s">
        <v>12</v>
      </c>
      <c r="Q275" s="130" t="str">
        <f>IFERROR(VLOOKUP(D275,Daten!$B$14:$H$21,7,FALSE),"")</f>
        <v/>
      </c>
    </row>
    <row r="276" spans="1:17" x14ac:dyDescent="0.2">
      <c r="B276" s="142">
        <v>43372</v>
      </c>
      <c r="C276" s="155"/>
      <c r="D276" s="4"/>
      <c r="E276" s="21"/>
      <c r="F276" s="22"/>
      <c r="G276" s="23"/>
      <c r="H276" s="24"/>
      <c r="I276" s="24"/>
      <c r="J276" s="24"/>
      <c r="K276" s="119"/>
      <c r="L276" s="129" t="str">
        <f>IFERROR(VLOOKUP(D276,Daten!$B$2:$H$9,5,FALSE),"")</f>
        <v/>
      </c>
      <c r="M276" s="127" t="s">
        <v>12</v>
      </c>
      <c r="N276" s="130" t="str">
        <f>IFERROR(VLOOKUP(D276,Daten!$B$2:$H$9,7,FALSE),"")</f>
        <v/>
      </c>
      <c r="O276" s="129" t="str">
        <f>IFERROR(VLOOKUP(D276,Daten!$B$14:$H$21,5,FALSE),"")</f>
        <v/>
      </c>
      <c r="P276" s="127" t="s">
        <v>12</v>
      </c>
      <c r="Q276" s="130" t="str">
        <f>IFERROR(VLOOKUP(D276,Daten!$B$14:$H$21,7,FALSE),"")</f>
        <v/>
      </c>
    </row>
    <row r="277" spans="1:17" ht="13.5" thickBot="1" x14ac:dyDescent="0.25">
      <c r="B277" s="143">
        <v>43373</v>
      </c>
      <c r="C277" s="157"/>
      <c r="D277" s="27"/>
      <c r="E277" s="28"/>
      <c r="F277" s="29"/>
      <c r="G277" s="30"/>
      <c r="H277" s="31"/>
      <c r="I277" s="31"/>
      <c r="J277" s="31"/>
      <c r="K277" s="120"/>
      <c r="L277" s="184" t="str">
        <f>IFERROR(VLOOKUP(D277,Daten!$B$2:$H$9,5,FALSE),"")</f>
        <v/>
      </c>
      <c r="M277" s="185" t="s">
        <v>12</v>
      </c>
      <c r="N277" s="186" t="str">
        <f>IFERROR(VLOOKUP(D277,Daten!$B$2:$H$9,7,FALSE),"")</f>
        <v/>
      </c>
      <c r="O277" s="184" t="str">
        <f>IFERROR(VLOOKUP(D277,Daten!$B$14:$H$21,5,FALSE),"")</f>
        <v/>
      </c>
      <c r="P277" s="185" t="s">
        <v>12</v>
      </c>
      <c r="Q277" s="186" t="str">
        <f>IFERROR(VLOOKUP(D277,Daten!$B$14:$H$21,7,FALSE),"")</f>
        <v/>
      </c>
    </row>
    <row r="278" spans="1:17" ht="13.5" thickBot="1" x14ac:dyDescent="0.25">
      <c r="A278" s="91">
        <f>A271+1</f>
        <v>40</v>
      </c>
      <c r="B278" s="141">
        <v>43374</v>
      </c>
      <c r="C278" s="159"/>
      <c r="D278" s="15"/>
      <c r="E278" s="16"/>
      <c r="F278" s="17"/>
      <c r="G278" s="23"/>
      <c r="H278" s="24"/>
      <c r="I278" s="19"/>
      <c r="J278" s="19"/>
      <c r="K278" s="118"/>
      <c r="L278" s="181" t="str">
        <f>IFERROR(VLOOKUP(D278,Daten!$B$2:$H$9,5,FALSE),"")</f>
        <v/>
      </c>
      <c r="M278" s="182" t="s">
        <v>12</v>
      </c>
      <c r="N278" s="183" t="str">
        <f>IFERROR(VLOOKUP(D278,Daten!$B$2:$H$9,7,FALSE),"")</f>
        <v/>
      </c>
      <c r="O278" s="181" t="str">
        <f>IFERROR(VLOOKUP(D278,Daten!$B$14:$H$21,5,FALSE),"")</f>
        <v/>
      </c>
      <c r="P278" s="182" t="s">
        <v>12</v>
      </c>
      <c r="Q278" s="183" t="str">
        <f>IFERROR(VLOOKUP(D278,Daten!$B$14:$H$21,7,FALSE),"")</f>
        <v/>
      </c>
    </row>
    <row r="279" spans="1:17" x14ac:dyDescent="0.2">
      <c r="A279" s="89" t="s">
        <v>5</v>
      </c>
      <c r="B279" s="142">
        <v>43375</v>
      </c>
      <c r="C279" s="155"/>
      <c r="D279" s="4"/>
      <c r="E279" s="21"/>
      <c r="F279" s="22"/>
      <c r="G279" s="23"/>
      <c r="H279" s="24"/>
      <c r="I279" s="24"/>
      <c r="J279" s="24"/>
      <c r="K279" s="119"/>
      <c r="L279" s="129" t="str">
        <f>IFERROR(VLOOKUP(D279,Daten!$B$2:$H$9,5,FALSE),"")</f>
        <v/>
      </c>
      <c r="M279" s="127" t="s">
        <v>12</v>
      </c>
      <c r="N279" s="130" t="str">
        <f>IFERROR(VLOOKUP(D279,Daten!$B$2:$H$9,7,FALSE),"")</f>
        <v/>
      </c>
      <c r="O279" s="129" t="str">
        <f>IFERROR(VLOOKUP(D279,Daten!$B$14:$H$21,5,FALSE),"")</f>
        <v/>
      </c>
      <c r="P279" s="127" t="s">
        <v>12</v>
      </c>
      <c r="Q279" s="130" t="str">
        <f>IFERROR(VLOOKUP(D279,Daten!$B$14:$H$21,7,FALSE),"")</f>
        <v/>
      </c>
    </row>
    <row r="280" spans="1:17" ht="13.5" thickBot="1" x14ac:dyDescent="0.25">
      <c r="A280" s="92">
        <f>SUM(F278:F284)</f>
        <v>0</v>
      </c>
      <c r="B280" s="142">
        <v>43376</v>
      </c>
      <c r="C280" s="155"/>
      <c r="D280" s="20"/>
      <c r="E280" s="21"/>
      <c r="F280" s="22"/>
      <c r="G280" s="23"/>
      <c r="H280" s="24"/>
      <c r="I280" s="24"/>
      <c r="J280" s="24"/>
      <c r="K280" s="119"/>
      <c r="L280" s="129" t="str">
        <f>IFERROR(VLOOKUP(D280,Daten!$B$2:$H$9,5,FALSE),"")</f>
        <v/>
      </c>
      <c r="M280" s="127" t="s">
        <v>12</v>
      </c>
      <c r="N280" s="130" t="str">
        <f>IFERROR(VLOOKUP(D280,Daten!$B$2:$H$9,7,FALSE),"")</f>
        <v/>
      </c>
      <c r="O280" s="129" t="str">
        <f>IFERROR(VLOOKUP(D280,Daten!$B$14:$H$21,5,FALSE),"")</f>
        <v/>
      </c>
      <c r="P280" s="127" t="s">
        <v>12</v>
      </c>
      <c r="Q280" s="130" t="str">
        <f>IFERROR(VLOOKUP(D280,Daten!$B$14:$H$21,7,FALSE),"")</f>
        <v/>
      </c>
    </row>
    <row r="281" spans="1:17" x14ac:dyDescent="0.2">
      <c r="A281" s="90" t="s">
        <v>106</v>
      </c>
      <c r="B281" s="142">
        <v>43377</v>
      </c>
      <c r="C281" s="155"/>
      <c r="D281" s="20"/>
      <c r="E281" s="21"/>
      <c r="F281" s="22"/>
      <c r="G281" s="23"/>
      <c r="H281" s="24"/>
      <c r="I281" s="24"/>
      <c r="J281" s="24"/>
      <c r="K281" s="119"/>
      <c r="L281" s="129" t="str">
        <f>IFERROR(VLOOKUP(D281,Daten!$B$2:$H$9,5,FALSE),"")</f>
        <v/>
      </c>
      <c r="M281" s="127" t="s">
        <v>12</v>
      </c>
      <c r="N281" s="130" t="str">
        <f>IFERROR(VLOOKUP(D281,Daten!$B$2:$H$9,7,FALSE),"")</f>
        <v/>
      </c>
      <c r="O281" s="129" t="str">
        <f>IFERROR(VLOOKUP(D281,Daten!$B$14:$H$21,5,FALSE),"")</f>
        <v/>
      </c>
      <c r="P281" s="127" t="s">
        <v>12</v>
      </c>
      <c r="Q281" s="130" t="str">
        <f>IFERROR(VLOOKUP(D281,Daten!$B$14:$H$21,7,FALSE),"")</f>
        <v/>
      </c>
    </row>
    <row r="282" spans="1:17" ht="13.5" thickBot="1" x14ac:dyDescent="0.25">
      <c r="A282" s="88">
        <f>SUM(I278:I284)</f>
        <v>0</v>
      </c>
      <c r="B282" s="142">
        <v>43378</v>
      </c>
      <c r="C282" s="155"/>
      <c r="D282" s="4"/>
      <c r="E282" s="21"/>
      <c r="F282" s="22"/>
      <c r="G282" s="23"/>
      <c r="H282" s="24"/>
      <c r="I282" s="24"/>
      <c r="J282" s="24"/>
      <c r="K282" s="119"/>
      <c r="L282" s="129" t="str">
        <f>IFERROR(VLOOKUP(D282,Daten!$B$2:$H$9,5,FALSE),"")</f>
        <v/>
      </c>
      <c r="M282" s="127" t="s">
        <v>12</v>
      </c>
      <c r="N282" s="130" t="str">
        <f>IFERROR(VLOOKUP(D282,Daten!$B$2:$H$9,7,FALSE),"")</f>
        <v/>
      </c>
      <c r="O282" s="129" t="str">
        <f>IFERROR(VLOOKUP(D282,Daten!$B$14:$H$21,5,FALSE),"")</f>
        <v/>
      </c>
      <c r="P282" s="127" t="s">
        <v>12</v>
      </c>
      <c r="Q282" s="130" t="str">
        <f>IFERROR(VLOOKUP(D282,Daten!$B$14:$H$21,7,FALSE),"")</f>
        <v/>
      </c>
    </row>
    <row r="283" spans="1:17" x14ac:dyDescent="0.2">
      <c r="B283" s="142">
        <v>43379</v>
      </c>
      <c r="C283" s="155"/>
      <c r="D283" s="20"/>
      <c r="E283" s="21"/>
      <c r="F283" s="22"/>
      <c r="G283" s="23"/>
      <c r="H283" s="24"/>
      <c r="I283" s="24"/>
      <c r="J283" s="24"/>
      <c r="K283" s="119"/>
      <c r="L283" s="129" t="str">
        <f>IFERROR(VLOOKUP(D283,Daten!$B$2:$H$9,5,FALSE),"")</f>
        <v/>
      </c>
      <c r="M283" s="127" t="s">
        <v>12</v>
      </c>
      <c r="N283" s="130" t="str">
        <f>IFERROR(VLOOKUP(D283,Daten!$B$2:$H$9,7,FALSE),"")</f>
        <v/>
      </c>
      <c r="O283" s="129" t="str">
        <f>IFERROR(VLOOKUP(D283,Daten!$B$14:$H$21,5,FALSE),"")</f>
        <v/>
      </c>
      <c r="P283" s="127" t="s">
        <v>12</v>
      </c>
      <c r="Q283" s="130" t="str">
        <f>IFERROR(VLOOKUP(D283,Daten!$B$14:$H$21,7,FALSE),"")</f>
        <v/>
      </c>
    </row>
    <row r="284" spans="1:17" ht="13.5" thickBot="1" x14ac:dyDescent="0.25">
      <c r="B284" s="143">
        <v>43380</v>
      </c>
      <c r="C284" s="157"/>
      <c r="D284" s="5"/>
      <c r="E284" s="28"/>
      <c r="F284" s="29"/>
      <c r="G284" s="30"/>
      <c r="H284" s="31"/>
      <c r="I284" s="31"/>
      <c r="J284" s="31"/>
      <c r="K284" s="120"/>
      <c r="L284" s="167" t="str">
        <f>IFERROR(VLOOKUP(D284,Daten!$B$2:$H$9,5,FALSE),"")</f>
        <v/>
      </c>
      <c r="M284" s="168" t="s">
        <v>12</v>
      </c>
      <c r="N284" s="169" t="str">
        <f>IFERROR(VLOOKUP(D284,Daten!$B$2:$H$9,7,FALSE),"")</f>
        <v/>
      </c>
      <c r="O284" s="167" t="str">
        <f>IFERROR(VLOOKUP(D284,Daten!$B$14:$H$21,5,FALSE),"")</f>
        <v/>
      </c>
      <c r="P284" s="168" t="s">
        <v>12</v>
      </c>
      <c r="Q284" s="169" t="str">
        <f>IFERROR(VLOOKUP(D284,Daten!$B$14:$H$21,7,FALSE),"")</f>
        <v/>
      </c>
    </row>
    <row r="285" spans="1:17" ht="13.5" thickBot="1" x14ac:dyDescent="0.25">
      <c r="A285" s="91">
        <f>A278+1</f>
        <v>41</v>
      </c>
      <c r="B285" s="141">
        <v>43381</v>
      </c>
      <c r="C285" s="159"/>
      <c r="D285" s="15"/>
      <c r="E285" s="16"/>
      <c r="F285" s="17"/>
      <c r="G285" s="23"/>
      <c r="H285" s="24"/>
      <c r="I285" s="19"/>
      <c r="J285" s="19"/>
      <c r="K285" s="118"/>
      <c r="L285" s="172" t="str">
        <f>IFERROR(VLOOKUP(D285,Daten!$B$2:$H$9,5,FALSE),"")</f>
        <v/>
      </c>
      <c r="M285" s="173" t="s">
        <v>12</v>
      </c>
      <c r="N285" s="174" t="str">
        <f>IFERROR(VLOOKUP(D285,Daten!$B$2:$H$9,7,FALSE),"")</f>
        <v/>
      </c>
      <c r="O285" s="172" t="str">
        <f>IFERROR(VLOOKUP(D285,Daten!$B$14:$H$21,5,FALSE),"")</f>
        <v/>
      </c>
      <c r="P285" s="173" t="s">
        <v>12</v>
      </c>
      <c r="Q285" s="174" t="str">
        <f>IFERROR(VLOOKUP(D285,Daten!$B$14:$H$21,7,FALSE),"")</f>
        <v/>
      </c>
    </row>
    <row r="286" spans="1:17" x14ac:dyDescent="0.2">
      <c r="A286" s="89" t="s">
        <v>5</v>
      </c>
      <c r="B286" s="142">
        <v>43382</v>
      </c>
      <c r="C286" s="155"/>
      <c r="D286" s="4"/>
      <c r="E286" s="21"/>
      <c r="F286" s="22"/>
      <c r="G286" s="23"/>
      <c r="H286" s="24"/>
      <c r="I286" s="24"/>
      <c r="J286" s="24"/>
      <c r="K286" s="119"/>
      <c r="L286" s="129" t="str">
        <f>IFERROR(VLOOKUP(D286,Daten!$B$2:$H$9,5,FALSE),"")</f>
        <v/>
      </c>
      <c r="M286" s="127" t="s">
        <v>12</v>
      </c>
      <c r="N286" s="130" t="str">
        <f>IFERROR(VLOOKUP(D286,Daten!$B$2:$H$9,7,FALSE),"")</f>
        <v/>
      </c>
      <c r="O286" s="129" t="str">
        <f>IFERROR(VLOOKUP(D286,Daten!$B$14:$H$21,5,FALSE),"")</f>
        <v/>
      </c>
      <c r="P286" s="127" t="s">
        <v>12</v>
      </c>
      <c r="Q286" s="130" t="str">
        <f>IFERROR(VLOOKUP(D286,Daten!$B$14:$H$21,7,FALSE),"")</f>
        <v/>
      </c>
    </row>
    <row r="287" spans="1:17" ht="13.5" thickBot="1" x14ac:dyDescent="0.25">
      <c r="A287" s="92">
        <f>SUM(F285:F291)</f>
        <v>0</v>
      </c>
      <c r="B287" s="142">
        <v>43383</v>
      </c>
      <c r="C287" s="155"/>
      <c r="D287" s="20"/>
      <c r="E287" s="21"/>
      <c r="F287" s="22"/>
      <c r="G287" s="23"/>
      <c r="H287" s="24"/>
      <c r="I287" s="24"/>
      <c r="J287" s="24"/>
      <c r="K287" s="119"/>
      <c r="L287" s="129" t="str">
        <f>IFERROR(VLOOKUP(D287,Daten!$B$2:$H$9,5,FALSE),"")</f>
        <v/>
      </c>
      <c r="M287" s="127" t="s">
        <v>12</v>
      </c>
      <c r="N287" s="130" t="str">
        <f>IFERROR(VLOOKUP(D287,Daten!$B$2:$H$9,7,FALSE),"")</f>
        <v/>
      </c>
      <c r="O287" s="129" t="str">
        <f>IFERROR(VLOOKUP(D287,Daten!$B$14:$H$21,5,FALSE),"")</f>
        <v/>
      </c>
      <c r="P287" s="127" t="s">
        <v>12</v>
      </c>
      <c r="Q287" s="130" t="str">
        <f>IFERROR(VLOOKUP(D287,Daten!$B$14:$H$21,7,FALSE),"")</f>
        <v/>
      </c>
    </row>
    <row r="288" spans="1:17" x14ac:dyDescent="0.2">
      <c r="A288" s="90" t="s">
        <v>106</v>
      </c>
      <c r="B288" s="142">
        <v>43384</v>
      </c>
      <c r="C288" s="155"/>
      <c r="D288" s="20"/>
      <c r="E288" s="21"/>
      <c r="F288" s="22"/>
      <c r="G288" s="23"/>
      <c r="H288" s="24"/>
      <c r="I288" s="24"/>
      <c r="J288" s="24"/>
      <c r="K288" s="119"/>
      <c r="L288" s="129" t="str">
        <f>IFERROR(VLOOKUP(D288,Daten!$B$2:$H$9,5,FALSE),"")</f>
        <v/>
      </c>
      <c r="M288" s="127" t="s">
        <v>12</v>
      </c>
      <c r="N288" s="130" t="str">
        <f>IFERROR(VLOOKUP(D288,Daten!$B$2:$H$9,7,FALSE),"")</f>
        <v/>
      </c>
      <c r="O288" s="129" t="str">
        <f>IFERROR(VLOOKUP(D288,Daten!$B$14:$H$21,5,FALSE),"")</f>
        <v/>
      </c>
      <c r="P288" s="127" t="s">
        <v>12</v>
      </c>
      <c r="Q288" s="130" t="str">
        <f>IFERROR(VLOOKUP(D288,Daten!$B$14:$H$21,7,FALSE),"")</f>
        <v/>
      </c>
    </row>
    <row r="289" spans="1:17" ht="13.5" thickBot="1" x14ac:dyDescent="0.25">
      <c r="A289" s="88">
        <f>SUM(I285:I291)</f>
        <v>0</v>
      </c>
      <c r="B289" s="142">
        <v>43385</v>
      </c>
      <c r="C289" s="155"/>
      <c r="D289" s="4"/>
      <c r="E289" s="21"/>
      <c r="F289" s="22"/>
      <c r="G289" s="23"/>
      <c r="H289" s="24"/>
      <c r="I289" s="24"/>
      <c r="J289" s="24"/>
      <c r="K289" s="119"/>
      <c r="L289" s="129" t="str">
        <f>IFERROR(VLOOKUP(D289,Daten!$B$2:$H$9,5,FALSE),"")</f>
        <v/>
      </c>
      <c r="M289" s="127" t="s">
        <v>12</v>
      </c>
      <c r="N289" s="130" t="str">
        <f>IFERROR(VLOOKUP(D289,Daten!$B$2:$H$9,7,FALSE),"")</f>
        <v/>
      </c>
      <c r="O289" s="129" t="str">
        <f>IFERROR(VLOOKUP(D289,Daten!$B$14:$H$21,5,FALSE),"")</f>
        <v/>
      </c>
      <c r="P289" s="127" t="s">
        <v>12</v>
      </c>
      <c r="Q289" s="130" t="str">
        <f>IFERROR(VLOOKUP(D289,Daten!$B$14:$H$21,7,FALSE),"")</f>
        <v/>
      </c>
    </row>
    <row r="290" spans="1:17" x14ac:dyDescent="0.2">
      <c r="B290" s="142">
        <v>43386</v>
      </c>
      <c r="C290" s="155"/>
      <c r="D290" s="20"/>
      <c r="E290" s="21"/>
      <c r="F290" s="22"/>
      <c r="G290" s="23"/>
      <c r="H290" s="24"/>
      <c r="I290" s="24"/>
      <c r="J290" s="24"/>
      <c r="K290" s="119"/>
      <c r="L290" s="129" t="str">
        <f>IFERROR(VLOOKUP(D290,Daten!$B$2:$H$9,5,FALSE),"")</f>
        <v/>
      </c>
      <c r="M290" s="127" t="s">
        <v>12</v>
      </c>
      <c r="N290" s="130" t="str">
        <f>IFERROR(VLOOKUP(D290,Daten!$B$2:$H$9,7,FALSE),"")</f>
        <v/>
      </c>
      <c r="O290" s="129" t="str">
        <f>IFERROR(VLOOKUP(D290,Daten!$B$14:$H$21,5,FALSE),"")</f>
        <v/>
      </c>
      <c r="P290" s="127" t="s">
        <v>12</v>
      </c>
      <c r="Q290" s="130" t="str">
        <f>IFERROR(VLOOKUP(D290,Daten!$B$14:$H$21,7,FALSE),"")</f>
        <v/>
      </c>
    </row>
    <row r="291" spans="1:17" ht="13.5" thickBot="1" x14ac:dyDescent="0.25">
      <c r="B291" s="143">
        <v>43387</v>
      </c>
      <c r="C291" s="157"/>
      <c r="D291" s="5"/>
      <c r="E291" s="28"/>
      <c r="F291" s="29"/>
      <c r="G291" s="30"/>
      <c r="H291" s="31"/>
      <c r="I291" s="31"/>
      <c r="J291" s="31"/>
      <c r="K291" s="120"/>
      <c r="L291" s="184" t="str">
        <f>IFERROR(VLOOKUP(D291,Daten!$B$2:$H$9,5,FALSE),"")</f>
        <v/>
      </c>
      <c r="M291" s="185" t="s">
        <v>12</v>
      </c>
      <c r="N291" s="186" t="str">
        <f>IFERROR(VLOOKUP(D291,Daten!$B$2:$H$9,7,FALSE),"")</f>
        <v/>
      </c>
      <c r="O291" s="184" t="str">
        <f>IFERROR(VLOOKUP(D291,Daten!$B$14:$H$21,5,FALSE),"")</f>
        <v/>
      </c>
      <c r="P291" s="185" t="s">
        <v>12</v>
      </c>
      <c r="Q291" s="186" t="str">
        <f>IFERROR(VLOOKUP(D291,Daten!$B$14:$H$21,7,FALSE),"")</f>
        <v/>
      </c>
    </row>
    <row r="292" spans="1:17" ht="13.5" thickBot="1" x14ac:dyDescent="0.25">
      <c r="A292" s="91">
        <f>A285+1</f>
        <v>42</v>
      </c>
      <c r="B292" s="141">
        <v>43388</v>
      </c>
      <c r="C292" s="159"/>
      <c r="D292" s="15"/>
      <c r="E292" s="16"/>
      <c r="F292" s="17"/>
      <c r="G292" s="23"/>
      <c r="H292" s="24"/>
      <c r="I292" s="19"/>
      <c r="J292" s="19"/>
      <c r="K292" s="118"/>
      <c r="L292" s="181" t="str">
        <f>IFERROR(VLOOKUP(D292,Daten!$B$2:$H$9,5,FALSE),"")</f>
        <v/>
      </c>
      <c r="M292" s="182" t="s">
        <v>12</v>
      </c>
      <c r="N292" s="183" t="str">
        <f>IFERROR(VLOOKUP(D292,Daten!$B$2:$H$9,7,FALSE),"")</f>
        <v/>
      </c>
      <c r="O292" s="181" t="str">
        <f>IFERROR(VLOOKUP(D292,Daten!$B$14:$H$21,5,FALSE),"")</f>
        <v/>
      </c>
      <c r="P292" s="182" t="s">
        <v>12</v>
      </c>
      <c r="Q292" s="183" t="str">
        <f>IFERROR(VLOOKUP(D292,Daten!$B$14:$H$21,7,FALSE),"")</f>
        <v/>
      </c>
    </row>
    <row r="293" spans="1:17" x14ac:dyDescent="0.2">
      <c r="A293" s="89" t="s">
        <v>5</v>
      </c>
      <c r="B293" s="142">
        <v>43389</v>
      </c>
      <c r="C293" s="155"/>
      <c r="D293" s="4"/>
      <c r="E293" s="21"/>
      <c r="F293" s="22"/>
      <c r="G293" s="23"/>
      <c r="H293" s="24"/>
      <c r="I293" s="24"/>
      <c r="J293" s="24"/>
      <c r="K293" s="119"/>
      <c r="L293" s="129" t="str">
        <f>IFERROR(VLOOKUP(D293,Daten!$B$2:$H$9,5,FALSE),"")</f>
        <v/>
      </c>
      <c r="M293" s="127" t="s">
        <v>12</v>
      </c>
      <c r="N293" s="130" t="str">
        <f>IFERROR(VLOOKUP(D293,Daten!$B$2:$H$9,7,FALSE),"")</f>
        <v/>
      </c>
      <c r="O293" s="129" t="str">
        <f>IFERROR(VLOOKUP(D293,Daten!$B$14:$H$21,5,FALSE),"")</f>
        <v/>
      </c>
      <c r="P293" s="127" t="s">
        <v>12</v>
      </c>
      <c r="Q293" s="130" t="str">
        <f>IFERROR(VLOOKUP(D293,Daten!$B$14:$H$21,7,FALSE),"")</f>
        <v/>
      </c>
    </row>
    <row r="294" spans="1:17" ht="13.5" thickBot="1" x14ac:dyDescent="0.25">
      <c r="A294" s="92">
        <f>SUM(F292:F298)</f>
        <v>0</v>
      </c>
      <c r="B294" s="142">
        <v>43390</v>
      </c>
      <c r="C294" s="155"/>
      <c r="D294" s="20"/>
      <c r="E294" s="21"/>
      <c r="F294" s="22"/>
      <c r="G294" s="23"/>
      <c r="H294" s="24"/>
      <c r="I294" s="24"/>
      <c r="J294" s="24"/>
      <c r="K294" s="119"/>
      <c r="L294" s="129" t="str">
        <f>IFERROR(VLOOKUP(D294,Daten!$B$2:$H$9,5,FALSE),"")</f>
        <v/>
      </c>
      <c r="M294" s="127" t="s">
        <v>12</v>
      </c>
      <c r="N294" s="130" t="str">
        <f>IFERROR(VLOOKUP(D294,Daten!$B$2:$H$9,7,FALSE),"")</f>
        <v/>
      </c>
      <c r="O294" s="129" t="str">
        <f>IFERROR(VLOOKUP(D294,Daten!$B$14:$H$21,5,FALSE),"")</f>
        <v/>
      </c>
      <c r="P294" s="127" t="s">
        <v>12</v>
      </c>
      <c r="Q294" s="130" t="str">
        <f>IFERROR(VLOOKUP(D294,Daten!$B$14:$H$21,7,FALSE),"")</f>
        <v/>
      </c>
    </row>
    <row r="295" spans="1:17" x14ac:dyDescent="0.2">
      <c r="A295" s="90" t="s">
        <v>106</v>
      </c>
      <c r="B295" s="142">
        <v>43391</v>
      </c>
      <c r="C295" s="155"/>
      <c r="D295" s="20"/>
      <c r="E295" s="21"/>
      <c r="F295" s="22"/>
      <c r="G295" s="23"/>
      <c r="H295" s="24"/>
      <c r="I295" s="24"/>
      <c r="J295" s="24"/>
      <c r="K295" s="119"/>
      <c r="L295" s="129" t="str">
        <f>IFERROR(VLOOKUP(D295,Daten!$B$2:$H$9,5,FALSE),"")</f>
        <v/>
      </c>
      <c r="M295" s="127" t="s">
        <v>12</v>
      </c>
      <c r="N295" s="130" t="str">
        <f>IFERROR(VLOOKUP(D295,Daten!$B$2:$H$9,7,FALSE),"")</f>
        <v/>
      </c>
      <c r="O295" s="129" t="str">
        <f>IFERROR(VLOOKUP(D295,Daten!$B$14:$H$21,5,FALSE),"")</f>
        <v/>
      </c>
      <c r="P295" s="127" t="s">
        <v>12</v>
      </c>
      <c r="Q295" s="130" t="str">
        <f>IFERROR(VLOOKUP(D295,Daten!$B$14:$H$21,7,FALSE),"")</f>
        <v/>
      </c>
    </row>
    <row r="296" spans="1:17" ht="13.5" thickBot="1" x14ac:dyDescent="0.25">
      <c r="A296" s="88">
        <f>SUM(I292:I298)</f>
        <v>0</v>
      </c>
      <c r="B296" s="142">
        <v>43392</v>
      </c>
      <c r="C296" s="155"/>
      <c r="D296" s="4"/>
      <c r="E296" s="21"/>
      <c r="F296" s="22"/>
      <c r="G296" s="23"/>
      <c r="H296" s="24"/>
      <c r="I296" s="24"/>
      <c r="J296" s="24"/>
      <c r="K296" s="119"/>
      <c r="L296" s="129" t="str">
        <f>IFERROR(VLOOKUP(D296,Daten!$B$2:$H$9,5,FALSE),"")</f>
        <v/>
      </c>
      <c r="M296" s="127" t="s">
        <v>12</v>
      </c>
      <c r="N296" s="130" t="str">
        <f>IFERROR(VLOOKUP(D296,Daten!$B$2:$H$9,7,FALSE),"")</f>
        <v/>
      </c>
      <c r="O296" s="129" t="str">
        <f>IFERROR(VLOOKUP(D296,Daten!$B$14:$H$21,5,FALSE),"")</f>
        <v/>
      </c>
      <c r="P296" s="127" t="s">
        <v>12</v>
      </c>
      <c r="Q296" s="130" t="str">
        <f>IFERROR(VLOOKUP(D296,Daten!$B$14:$H$21,7,FALSE),"")</f>
        <v/>
      </c>
    </row>
    <row r="297" spans="1:17" x14ac:dyDescent="0.2">
      <c r="B297" s="142">
        <v>43393</v>
      </c>
      <c r="C297" s="155"/>
      <c r="D297" s="20"/>
      <c r="E297" s="21"/>
      <c r="F297" s="22"/>
      <c r="G297" s="23"/>
      <c r="H297" s="24"/>
      <c r="I297" s="24"/>
      <c r="J297" s="24"/>
      <c r="K297" s="119"/>
      <c r="L297" s="129" t="str">
        <f>IFERROR(VLOOKUP(D297,Daten!$B$2:$H$9,5,FALSE),"")</f>
        <v/>
      </c>
      <c r="M297" s="127" t="s">
        <v>12</v>
      </c>
      <c r="N297" s="130" t="str">
        <f>IFERROR(VLOOKUP(D297,Daten!$B$2:$H$9,7,FALSE),"")</f>
        <v/>
      </c>
      <c r="O297" s="129" t="str">
        <f>IFERROR(VLOOKUP(D297,Daten!$B$14:$H$21,5,FALSE),"")</f>
        <v/>
      </c>
      <c r="P297" s="127" t="s">
        <v>12</v>
      </c>
      <c r="Q297" s="130" t="str">
        <f>IFERROR(VLOOKUP(D297,Daten!$B$14:$H$21,7,FALSE),"")</f>
        <v/>
      </c>
    </row>
    <row r="298" spans="1:17" ht="13.5" thickBot="1" x14ac:dyDescent="0.25">
      <c r="B298" s="143">
        <v>43394</v>
      </c>
      <c r="C298" s="157"/>
      <c r="D298" s="5"/>
      <c r="E298" s="28"/>
      <c r="F298" s="29"/>
      <c r="G298" s="30"/>
      <c r="H298" s="31"/>
      <c r="I298" s="31"/>
      <c r="J298" s="31"/>
      <c r="K298" s="120"/>
      <c r="L298" s="167" t="str">
        <f>IFERROR(VLOOKUP(D298,Daten!$B$2:$H$9,5,FALSE),"")</f>
        <v/>
      </c>
      <c r="M298" s="168" t="s">
        <v>12</v>
      </c>
      <c r="N298" s="169" t="str">
        <f>IFERROR(VLOOKUP(D298,Daten!$B$2:$H$9,7,FALSE),"")</f>
        <v/>
      </c>
      <c r="O298" s="167" t="str">
        <f>IFERROR(VLOOKUP(D298,Daten!$B$14:$H$21,5,FALSE),"")</f>
        <v/>
      </c>
      <c r="P298" s="168" t="s">
        <v>12</v>
      </c>
      <c r="Q298" s="169" t="str">
        <f>IFERROR(VLOOKUP(D298,Daten!$B$14:$H$21,7,FALSE),"")</f>
        <v/>
      </c>
    </row>
    <row r="299" spans="1:17" ht="13.5" thickBot="1" x14ac:dyDescent="0.25">
      <c r="A299" s="91">
        <f>A292+1</f>
        <v>43</v>
      </c>
      <c r="B299" s="141">
        <v>43395</v>
      </c>
      <c r="C299" s="159"/>
      <c r="D299" s="15"/>
      <c r="E299" s="16"/>
      <c r="F299" s="17"/>
      <c r="G299" s="23"/>
      <c r="H299" s="24"/>
      <c r="I299" s="19"/>
      <c r="J299" s="19"/>
      <c r="K299" s="118"/>
      <c r="L299" s="172" t="str">
        <f>IFERROR(VLOOKUP(D299,Daten!$B$2:$H$9,5,FALSE),"")</f>
        <v/>
      </c>
      <c r="M299" s="173" t="s">
        <v>12</v>
      </c>
      <c r="N299" s="174" t="str">
        <f>IFERROR(VLOOKUP(D299,Daten!$B$2:$H$9,7,FALSE),"")</f>
        <v/>
      </c>
      <c r="O299" s="172" t="str">
        <f>IFERROR(VLOOKUP(D299,Daten!$B$14:$H$21,5,FALSE),"")</f>
        <v/>
      </c>
      <c r="P299" s="173" t="s">
        <v>12</v>
      </c>
      <c r="Q299" s="174" t="str">
        <f>IFERROR(VLOOKUP(D299,Daten!$B$14:$H$21,7,FALSE),"")</f>
        <v/>
      </c>
    </row>
    <row r="300" spans="1:17" x14ac:dyDescent="0.2">
      <c r="A300" s="89" t="s">
        <v>5</v>
      </c>
      <c r="B300" s="142">
        <v>43396</v>
      </c>
      <c r="C300" s="155"/>
      <c r="D300" s="4"/>
      <c r="E300" s="21"/>
      <c r="F300" s="22"/>
      <c r="G300" s="23"/>
      <c r="H300" s="24"/>
      <c r="I300" s="24"/>
      <c r="J300" s="24"/>
      <c r="K300" s="119"/>
      <c r="L300" s="129" t="str">
        <f>IFERROR(VLOOKUP(D300,Daten!$B$2:$H$9,5,FALSE),"")</f>
        <v/>
      </c>
      <c r="M300" s="127" t="s">
        <v>12</v>
      </c>
      <c r="N300" s="130" t="str">
        <f>IFERROR(VLOOKUP(D300,Daten!$B$2:$H$9,7,FALSE),"")</f>
        <v/>
      </c>
      <c r="O300" s="129" t="str">
        <f>IFERROR(VLOOKUP(D300,Daten!$B$14:$H$21,5,FALSE),"")</f>
        <v/>
      </c>
      <c r="P300" s="127" t="s">
        <v>12</v>
      </c>
      <c r="Q300" s="130" t="str">
        <f>IFERROR(VLOOKUP(D300,Daten!$B$14:$H$21,7,FALSE),"")</f>
        <v/>
      </c>
    </row>
    <row r="301" spans="1:17" ht="13.5" thickBot="1" x14ac:dyDescent="0.25">
      <c r="A301" s="92">
        <f>SUM(F299:F305)</f>
        <v>0</v>
      </c>
      <c r="B301" s="142">
        <v>43397</v>
      </c>
      <c r="C301" s="155"/>
      <c r="D301" s="20"/>
      <c r="E301" s="21"/>
      <c r="F301" s="22"/>
      <c r="G301" s="23"/>
      <c r="H301" s="24"/>
      <c r="I301" s="24"/>
      <c r="J301" s="24"/>
      <c r="K301" s="119"/>
      <c r="L301" s="129" t="str">
        <f>IFERROR(VLOOKUP(D301,Daten!$B$2:$H$9,5,FALSE),"")</f>
        <v/>
      </c>
      <c r="M301" s="127" t="s">
        <v>12</v>
      </c>
      <c r="N301" s="130" t="str">
        <f>IFERROR(VLOOKUP(D301,Daten!$B$2:$H$9,7,FALSE),"")</f>
        <v/>
      </c>
      <c r="O301" s="129" t="str">
        <f>IFERROR(VLOOKUP(D301,Daten!$B$14:$H$21,5,FALSE),"")</f>
        <v/>
      </c>
      <c r="P301" s="127" t="s">
        <v>12</v>
      </c>
      <c r="Q301" s="130" t="str">
        <f>IFERROR(VLOOKUP(D301,Daten!$B$14:$H$21,7,FALSE),"")</f>
        <v/>
      </c>
    </row>
    <row r="302" spans="1:17" x14ac:dyDescent="0.2">
      <c r="A302" s="90" t="s">
        <v>106</v>
      </c>
      <c r="B302" s="142">
        <v>43398</v>
      </c>
      <c r="C302" s="155"/>
      <c r="D302" s="20"/>
      <c r="E302" s="21"/>
      <c r="F302" s="22"/>
      <c r="G302" s="23"/>
      <c r="H302" s="24"/>
      <c r="I302" s="24"/>
      <c r="J302" s="24"/>
      <c r="K302" s="119"/>
      <c r="L302" s="129" t="str">
        <f>IFERROR(VLOOKUP(D302,Daten!$B$2:$H$9,5,FALSE),"")</f>
        <v/>
      </c>
      <c r="M302" s="127" t="s">
        <v>12</v>
      </c>
      <c r="N302" s="130" t="str">
        <f>IFERROR(VLOOKUP(D302,Daten!$B$2:$H$9,7,FALSE),"")</f>
        <v/>
      </c>
      <c r="O302" s="129" t="str">
        <f>IFERROR(VLOOKUP(D302,Daten!$B$14:$H$21,5,FALSE),"")</f>
        <v/>
      </c>
      <c r="P302" s="127" t="s">
        <v>12</v>
      </c>
      <c r="Q302" s="130" t="str">
        <f>IFERROR(VLOOKUP(D302,Daten!$B$14:$H$21,7,FALSE),"")</f>
        <v/>
      </c>
    </row>
    <row r="303" spans="1:17" ht="13.5" thickBot="1" x14ac:dyDescent="0.25">
      <c r="A303" s="88">
        <f>SUM(I299:I305)</f>
        <v>0</v>
      </c>
      <c r="B303" s="142">
        <v>43399</v>
      </c>
      <c r="C303" s="155"/>
      <c r="D303" s="4"/>
      <c r="E303" s="21"/>
      <c r="F303" s="22"/>
      <c r="G303" s="23"/>
      <c r="H303" s="24"/>
      <c r="I303" s="24"/>
      <c r="J303" s="24"/>
      <c r="K303" s="119"/>
      <c r="L303" s="129" t="str">
        <f>IFERROR(VLOOKUP(D303,Daten!$B$2:$H$9,5,FALSE),"")</f>
        <v/>
      </c>
      <c r="M303" s="127" t="s">
        <v>12</v>
      </c>
      <c r="N303" s="130" t="str">
        <f>IFERROR(VLOOKUP(D303,Daten!$B$2:$H$9,7,FALSE),"")</f>
        <v/>
      </c>
      <c r="O303" s="129" t="str">
        <f>IFERROR(VLOOKUP(D303,Daten!$B$14:$H$21,5,FALSE),"")</f>
        <v/>
      </c>
      <c r="P303" s="127" t="s">
        <v>12</v>
      </c>
      <c r="Q303" s="130" t="str">
        <f>IFERROR(VLOOKUP(D303,Daten!$B$14:$H$21,7,FALSE),"")</f>
        <v/>
      </c>
    </row>
    <row r="304" spans="1:17" x14ac:dyDescent="0.2">
      <c r="B304" s="142">
        <v>43400</v>
      </c>
      <c r="C304" s="155"/>
      <c r="D304" s="20"/>
      <c r="E304" s="21"/>
      <c r="F304" s="22"/>
      <c r="G304" s="23"/>
      <c r="H304" s="24"/>
      <c r="I304" s="24"/>
      <c r="J304" s="24"/>
      <c r="K304" s="119"/>
      <c r="L304" s="129" t="str">
        <f>IFERROR(VLOOKUP(D304,Daten!$B$2:$H$9,5,FALSE),"")</f>
        <v/>
      </c>
      <c r="M304" s="127" t="s">
        <v>12</v>
      </c>
      <c r="N304" s="130" t="str">
        <f>IFERROR(VLOOKUP(D304,Daten!$B$2:$H$9,7,FALSE),"")</f>
        <v/>
      </c>
      <c r="O304" s="129" t="str">
        <f>IFERROR(VLOOKUP(D304,Daten!$B$14:$H$21,5,FALSE),"")</f>
        <v/>
      </c>
      <c r="P304" s="127" t="s">
        <v>12</v>
      </c>
      <c r="Q304" s="130" t="str">
        <f>IFERROR(VLOOKUP(D304,Daten!$B$14:$H$21,7,FALSE),"")</f>
        <v/>
      </c>
    </row>
    <row r="305" spans="1:17" ht="13.5" thickBot="1" x14ac:dyDescent="0.25">
      <c r="B305" s="143">
        <v>43401</v>
      </c>
      <c r="C305" s="157"/>
      <c r="D305" s="5"/>
      <c r="E305" s="28"/>
      <c r="F305" s="29"/>
      <c r="G305" s="30"/>
      <c r="H305" s="31"/>
      <c r="I305" s="31"/>
      <c r="J305" s="31"/>
      <c r="K305" s="120"/>
      <c r="L305" s="184" t="str">
        <f>IFERROR(VLOOKUP(D305,Daten!$B$2:$H$9,5,FALSE),"")</f>
        <v/>
      </c>
      <c r="M305" s="185" t="s">
        <v>12</v>
      </c>
      <c r="N305" s="186" t="str">
        <f>IFERROR(VLOOKUP(D305,Daten!$B$2:$H$9,7,FALSE),"")</f>
        <v/>
      </c>
      <c r="O305" s="184" t="str">
        <f>IFERROR(VLOOKUP(D305,Daten!$B$14:$H$21,5,FALSE),"")</f>
        <v/>
      </c>
      <c r="P305" s="185" t="s">
        <v>12</v>
      </c>
      <c r="Q305" s="186" t="str">
        <f>IFERROR(VLOOKUP(D305,Daten!$B$14:$H$21,7,FALSE),"")</f>
        <v/>
      </c>
    </row>
    <row r="306" spans="1:17" ht="13.5" thickBot="1" x14ac:dyDescent="0.25">
      <c r="A306" s="91">
        <f>A299+1</f>
        <v>44</v>
      </c>
      <c r="B306" s="141">
        <v>43402</v>
      </c>
      <c r="C306" s="154"/>
      <c r="D306" s="15"/>
      <c r="E306" s="16"/>
      <c r="F306" s="17"/>
      <c r="G306" s="23"/>
      <c r="H306" s="24"/>
      <c r="I306" s="19"/>
      <c r="J306" s="19"/>
      <c r="K306" s="118"/>
      <c r="L306" s="181" t="str">
        <f>IFERROR(VLOOKUP(D306,Daten!$B$2:$H$9,5,FALSE),"")</f>
        <v/>
      </c>
      <c r="M306" s="182" t="s">
        <v>12</v>
      </c>
      <c r="N306" s="183" t="str">
        <f>IFERROR(VLOOKUP(D306,Daten!$B$2:$H$9,7,FALSE),"")</f>
        <v/>
      </c>
      <c r="O306" s="181" t="str">
        <f>IFERROR(VLOOKUP(D306,Daten!$B$14:$H$21,5,FALSE),"")</f>
        <v/>
      </c>
      <c r="P306" s="182" t="s">
        <v>12</v>
      </c>
      <c r="Q306" s="183" t="str">
        <f>IFERROR(VLOOKUP(D306,Daten!$B$14:$H$21,7,FALSE),"")</f>
        <v/>
      </c>
    </row>
    <row r="307" spans="1:17" x14ac:dyDescent="0.2">
      <c r="A307" s="89" t="s">
        <v>5</v>
      </c>
      <c r="B307" s="142">
        <v>43403</v>
      </c>
      <c r="C307" s="155"/>
      <c r="D307" s="4"/>
      <c r="E307" s="21"/>
      <c r="F307" s="22"/>
      <c r="G307" s="23"/>
      <c r="H307" s="24"/>
      <c r="I307" s="24"/>
      <c r="J307" s="24"/>
      <c r="K307" s="119"/>
      <c r="L307" s="129" t="str">
        <f>IFERROR(VLOOKUP(D307,Daten!$B$2:$H$9,5,FALSE),"")</f>
        <v/>
      </c>
      <c r="M307" s="127" t="s">
        <v>12</v>
      </c>
      <c r="N307" s="130" t="str">
        <f>IFERROR(VLOOKUP(D307,Daten!$B$2:$H$9,7,FALSE),"")</f>
        <v/>
      </c>
      <c r="O307" s="129" t="str">
        <f>IFERROR(VLOOKUP(D307,Daten!$B$14:$H$21,5,FALSE),"")</f>
        <v/>
      </c>
      <c r="P307" s="127" t="s">
        <v>12</v>
      </c>
      <c r="Q307" s="130" t="str">
        <f>IFERROR(VLOOKUP(D307,Daten!$B$14:$H$21,7,FALSE),"")</f>
        <v/>
      </c>
    </row>
    <row r="308" spans="1:17" ht="13.5" thickBot="1" x14ac:dyDescent="0.25">
      <c r="A308" s="92">
        <f>SUM(F306:F312)</f>
        <v>0</v>
      </c>
      <c r="B308" s="142">
        <v>43404</v>
      </c>
      <c r="C308" s="155"/>
      <c r="D308" s="20"/>
      <c r="E308" s="21"/>
      <c r="F308" s="22"/>
      <c r="G308" s="23"/>
      <c r="H308" s="24"/>
      <c r="I308" s="24"/>
      <c r="J308" s="24"/>
      <c r="K308" s="119"/>
      <c r="L308" s="129" t="str">
        <f>IFERROR(VLOOKUP(D308,Daten!$B$2:$H$9,5,FALSE),"")</f>
        <v/>
      </c>
      <c r="M308" s="127" t="s">
        <v>12</v>
      </c>
      <c r="N308" s="130" t="str">
        <f>IFERROR(VLOOKUP(D308,Daten!$B$2:$H$9,7,FALSE),"")</f>
        <v/>
      </c>
      <c r="O308" s="129" t="str">
        <f>IFERROR(VLOOKUP(D308,Daten!$B$14:$H$21,5,FALSE),"")</f>
        <v/>
      </c>
      <c r="P308" s="127" t="s">
        <v>12</v>
      </c>
      <c r="Q308" s="130" t="str">
        <f>IFERROR(VLOOKUP(D308,Daten!$B$14:$H$21,7,FALSE),"")</f>
        <v/>
      </c>
    </row>
    <row r="309" spans="1:17" x14ac:dyDescent="0.2">
      <c r="A309" s="90" t="s">
        <v>106</v>
      </c>
      <c r="B309" s="142">
        <v>43405</v>
      </c>
      <c r="C309" s="155"/>
      <c r="D309" s="20"/>
      <c r="E309" s="21"/>
      <c r="F309" s="22"/>
      <c r="G309" s="23"/>
      <c r="H309" s="24"/>
      <c r="I309" s="24"/>
      <c r="J309" s="24"/>
      <c r="K309" s="119"/>
      <c r="L309" s="129" t="str">
        <f>IFERROR(VLOOKUP(D309,Daten!$B$2:$H$9,5,FALSE),"")</f>
        <v/>
      </c>
      <c r="M309" s="127" t="s">
        <v>12</v>
      </c>
      <c r="N309" s="130" t="str">
        <f>IFERROR(VLOOKUP(D309,Daten!$B$2:$H$9,7,FALSE),"")</f>
        <v/>
      </c>
      <c r="O309" s="129" t="str">
        <f>IFERROR(VLOOKUP(D309,Daten!$B$14:$H$21,5,FALSE),"")</f>
        <v/>
      </c>
      <c r="P309" s="127" t="s">
        <v>12</v>
      </c>
      <c r="Q309" s="130" t="str">
        <f>IFERROR(VLOOKUP(D309,Daten!$B$14:$H$21,7,FALSE),"")</f>
        <v/>
      </c>
    </row>
    <row r="310" spans="1:17" ht="13.5" thickBot="1" x14ac:dyDescent="0.25">
      <c r="A310" s="88">
        <f>SUM(I306:I312)</f>
        <v>0</v>
      </c>
      <c r="B310" s="142">
        <v>43406</v>
      </c>
      <c r="C310" s="155"/>
      <c r="D310" s="4"/>
      <c r="E310" s="21"/>
      <c r="F310" s="22"/>
      <c r="G310" s="23"/>
      <c r="H310" s="24"/>
      <c r="I310" s="24"/>
      <c r="J310" s="24"/>
      <c r="K310" s="119"/>
      <c r="L310" s="129" t="str">
        <f>IFERROR(VLOOKUP(D310,Daten!$B$2:$H$9,5,FALSE),"")</f>
        <v/>
      </c>
      <c r="M310" s="127" t="s">
        <v>12</v>
      </c>
      <c r="N310" s="130" t="str">
        <f>IFERROR(VLOOKUP(D310,Daten!$B$2:$H$9,7,FALSE),"")</f>
        <v/>
      </c>
      <c r="O310" s="129" t="str">
        <f>IFERROR(VLOOKUP(D310,Daten!$B$14:$H$21,5,FALSE),"")</f>
        <v/>
      </c>
      <c r="P310" s="127" t="s">
        <v>12</v>
      </c>
      <c r="Q310" s="130" t="str">
        <f>IFERROR(VLOOKUP(D310,Daten!$B$14:$H$21,7,FALSE),"")</f>
        <v/>
      </c>
    </row>
    <row r="311" spans="1:17" x14ac:dyDescent="0.2">
      <c r="B311" s="142">
        <v>43407</v>
      </c>
      <c r="C311" s="148"/>
      <c r="D311" s="20"/>
      <c r="E311" s="21"/>
      <c r="F311" s="22"/>
      <c r="G311" s="23"/>
      <c r="H311" s="24"/>
      <c r="I311" s="24"/>
      <c r="J311" s="24"/>
      <c r="K311" s="119"/>
      <c r="L311" s="129" t="str">
        <f>IFERROR(VLOOKUP(D311,Daten!$B$2:$H$9,5,FALSE),"")</f>
        <v/>
      </c>
      <c r="M311" s="127" t="s">
        <v>12</v>
      </c>
      <c r="N311" s="130" t="str">
        <f>IFERROR(VLOOKUP(D311,Daten!$B$2:$H$9,7,FALSE),"")</f>
        <v/>
      </c>
      <c r="O311" s="129" t="str">
        <f>IFERROR(VLOOKUP(D311,Daten!$B$14:$H$21,5,FALSE),"")</f>
        <v/>
      </c>
      <c r="P311" s="127" t="s">
        <v>12</v>
      </c>
      <c r="Q311" s="130" t="str">
        <f>IFERROR(VLOOKUP(D311,Daten!$B$14:$H$21,7,FALSE),"")</f>
        <v/>
      </c>
    </row>
    <row r="312" spans="1:17" ht="13.5" thickBot="1" x14ac:dyDescent="0.25">
      <c r="B312" s="143">
        <v>43408</v>
      </c>
      <c r="C312" s="156"/>
      <c r="D312" s="5"/>
      <c r="E312" s="28"/>
      <c r="F312" s="29"/>
      <c r="G312" s="30"/>
      <c r="H312" s="31"/>
      <c r="I312" s="31"/>
      <c r="J312" s="31"/>
      <c r="K312" s="120"/>
      <c r="L312" s="167" t="str">
        <f>IFERROR(VLOOKUP(D312,Daten!$B$2:$H$9,5,FALSE),"")</f>
        <v/>
      </c>
      <c r="M312" s="168" t="s">
        <v>12</v>
      </c>
      <c r="N312" s="169" t="str">
        <f>IFERROR(VLOOKUP(D312,Daten!$B$2:$H$9,7,FALSE),"")</f>
        <v/>
      </c>
      <c r="O312" s="167" t="str">
        <f>IFERROR(VLOOKUP(D312,Daten!$B$14:$H$21,5,FALSE),"")</f>
        <v/>
      </c>
      <c r="P312" s="168" t="s">
        <v>12</v>
      </c>
      <c r="Q312" s="169" t="str">
        <f>IFERROR(VLOOKUP(D312,Daten!$B$14:$H$21,7,FALSE),"")</f>
        <v/>
      </c>
    </row>
    <row r="313" spans="1:17" ht="13.5" thickBot="1" x14ac:dyDescent="0.25">
      <c r="A313" s="91">
        <f>A306+1</f>
        <v>45</v>
      </c>
      <c r="B313" s="141">
        <v>43409</v>
      </c>
      <c r="C313" s="159"/>
      <c r="D313" s="15"/>
      <c r="E313" s="16"/>
      <c r="F313" s="17"/>
      <c r="G313" s="23"/>
      <c r="H313" s="24"/>
      <c r="I313" s="19"/>
      <c r="J313" s="19"/>
      <c r="K313" s="118"/>
      <c r="L313" s="172" t="str">
        <f>IFERROR(VLOOKUP(D313,Daten!$B$2:$H$9,5,FALSE),"")</f>
        <v/>
      </c>
      <c r="M313" s="173" t="s">
        <v>12</v>
      </c>
      <c r="N313" s="174" t="str">
        <f>IFERROR(VLOOKUP(D313,Daten!$B$2:$H$9,7,FALSE),"")</f>
        <v/>
      </c>
      <c r="O313" s="172" t="str">
        <f>IFERROR(VLOOKUP(D313,Daten!$B$14:$H$21,5,FALSE),"")</f>
        <v/>
      </c>
      <c r="P313" s="173" t="s">
        <v>12</v>
      </c>
      <c r="Q313" s="174" t="str">
        <f>IFERROR(VLOOKUP(D313,Daten!$B$14:$H$21,7,FALSE),"")</f>
        <v/>
      </c>
    </row>
    <row r="314" spans="1:17" x14ac:dyDescent="0.2">
      <c r="A314" s="89" t="s">
        <v>5</v>
      </c>
      <c r="B314" s="142">
        <v>43410</v>
      </c>
      <c r="C314" s="155"/>
      <c r="D314" s="4"/>
      <c r="E314" s="21"/>
      <c r="F314" s="22"/>
      <c r="G314" s="23"/>
      <c r="H314" s="24"/>
      <c r="I314" s="24"/>
      <c r="J314" s="24"/>
      <c r="K314" s="119"/>
      <c r="L314" s="129" t="str">
        <f>IFERROR(VLOOKUP(D314,Daten!$B$2:$H$9,5,FALSE),"")</f>
        <v/>
      </c>
      <c r="M314" s="127" t="s">
        <v>12</v>
      </c>
      <c r="N314" s="130" t="str">
        <f>IFERROR(VLOOKUP(D314,Daten!$B$2:$H$9,7,FALSE),"")</f>
        <v/>
      </c>
      <c r="O314" s="129" t="str">
        <f>IFERROR(VLOOKUP(D314,Daten!$B$14:$H$21,5,FALSE),"")</f>
        <v/>
      </c>
      <c r="P314" s="127" t="s">
        <v>12</v>
      </c>
      <c r="Q314" s="130" t="str">
        <f>IFERROR(VLOOKUP(D314,Daten!$B$14:$H$21,7,FALSE),"")</f>
        <v/>
      </c>
    </row>
    <row r="315" spans="1:17" ht="13.5" thickBot="1" x14ac:dyDescent="0.25">
      <c r="A315" s="92">
        <f>SUM(F313:F319)</f>
        <v>0</v>
      </c>
      <c r="B315" s="142">
        <v>43411</v>
      </c>
      <c r="C315" s="155"/>
      <c r="D315" s="20"/>
      <c r="E315" s="21"/>
      <c r="F315" s="22"/>
      <c r="G315" s="23"/>
      <c r="H315" s="24"/>
      <c r="I315" s="24"/>
      <c r="J315" s="24"/>
      <c r="K315" s="119"/>
      <c r="L315" s="129" t="str">
        <f>IFERROR(VLOOKUP(D315,Daten!$B$2:$H$9,5,FALSE),"")</f>
        <v/>
      </c>
      <c r="M315" s="127" t="s">
        <v>12</v>
      </c>
      <c r="N315" s="130" t="str">
        <f>IFERROR(VLOOKUP(D315,Daten!$B$2:$H$9,7,FALSE),"")</f>
        <v/>
      </c>
      <c r="O315" s="129" t="str">
        <f>IFERROR(VLOOKUP(D315,Daten!$B$14:$H$21,5,FALSE),"")</f>
        <v/>
      </c>
      <c r="P315" s="127" t="s">
        <v>12</v>
      </c>
      <c r="Q315" s="130" t="str">
        <f>IFERROR(VLOOKUP(D315,Daten!$B$14:$H$21,7,FALSE),"")</f>
        <v/>
      </c>
    </row>
    <row r="316" spans="1:17" x14ac:dyDescent="0.2">
      <c r="A316" s="90" t="s">
        <v>106</v>
      </c>
      <c r="B316" s="142">
        <v>43412</v>
      </c>
      <c r="C316" s="155"/>
      <c r="D316" s="20"/>
      <c r="E316" s="21"/>
      <c r="F316" s="22"/>
      <c r="G316" s="23"/>
      <c r="H316" s="24"/>
      <c r="I316" s="24"/>
      <c r="J316" s="24"/>
      <c r="K316" s="119"/>
      <c r="L316" s="129" t="str">
        <f>IFERROR(VLOOKUP(D316,Daten!$B$2:$H$9,5,FALSE),"")</f>
        <v/>
      </c>
      <c r="M316" s="127" t="s">
        <v>12</v>
      </c>
      <c r="N316" s="130" t="str">
        <f>IFERROR(VLOOKUP(D316,Daten!$B$2:$H$9,7,FALSE),"")</f>
        <v/>
      </c>
      <c r="O316" s="129" t="str">
        <f>IFERROR(VLOOKUP(D316,Daten!$B$14:$H$21,5,FALSE),"")</f>
        <v/>
      </c>
      <c r="P316" s="127" t="s">
        <v>12</v>
      </c>
      <c r="Q316" s="130" t="str">
        <f>IFERROR(VLOOKUP(D316,Daten!$B$14:$H$21,7,FALSE),"")</f>
        <v/>
      </c>
    </row>
    <row r="317" spans="1:17" ht="13.5" thickBot="1" x14ac:dyDescent="0.25">
      <c r="A317" s="88">
        <f>SUM(I313:I319)</f>
        <v>0</v>
      </c>
      <c r="B317" s="142">
        <v>43413</v>
      </c>
      <c r="C317" s="155"/>
      <c r="D317" s="4"/>
      <c r="E317" s="21"/>
      <c r="F317" s="22"/>
      <c r="G317" s="23"/>
      <c r="H317" s="24"/>
      <c r="I317" s="24"/>
      <c r="J317" s="24"/>
      <c r="K317" s="119"/>
      <c r="L317" s="129" t="str">
        <f>IFERROR(VLOOKUP(D317,Daten!$B$2:$H$9,5,FALSE),"")</f>
        <v/>
      </c>
      <c r="M317" s="127" t="s">
        <v>12</v>
      </c>
      <c r="N317" s="130" t="str">
        <f>IFERROR(VLOOKUP(D317,Daten!$B$2:$H$9,7,FALSE),"")</f>
        <v/>
      </c>
      <c r="O317" s="129" t="str">
        <f>IFERROR(VLOOKUP(D317,Daten!$B$14:$H$21,5,FALSE),"")</f>
        <v/>
      </c>
      <c r="P317" s="127" t="s">
        <v>12</v>
      </c>
      <c r="Q317" s="130" t="str">
        <f>IFERROR(VLOOKUP(D317,Daten!$B$14:$H$21,7,FALSE),"")</f>
        <v/>
      </c>
    </row>
    <row r="318" spans="1:17" x14ac:dyDescent="0.2">
      <c r="B318" s="142">
        <v>43414</v>
      </c>
      <c r="C318" s="155"/>
      <c r="D318" s="20"/>
      <c r="E318" s="21"/>
      <c r="F318" s="22"/>
      <c r="G318" s="23"/>
      <c r="H318" s="24"/>
      <c r="I318" s="24"/>
      <c r="J318" s="24"/>
      <c r="K318" s="119"/>
      <c r="L318" s="129" t="str">
        <f>IFERROR(VLOOKUP(D318,Daten!$B$2:$H$9,5,FALSE),"")</f>
        <v/>
      </c>
      <c r="M318" s="127" t="s">
        <v>12</v>
      </c>
      <c r="N318" s="130" t="str">
        <f>IFERROR(VLOOKUP(D318,Daten!$B$2:$H$9,7,FALSE),"")</f>
        <v/>
      </c>
      <c r="O318" s="129" t="str">
        <f>IFERROR(VLOOKUP(D318,Daten!$B$14:$H$21,5,FALSE),"")</f>
        <v/>
      </c>
      <c r="P318" s="127" t="s">
        <v>12</v>
      </c>
      <c r="Q318" s="130" t="str">
        <f>IFERROR(VLOOKUP(D318,Daten!$B$14:$H$21,7,FALSE),"")</f>
        <v/>
      </c>
    </row>
    <row r="319" spans="1:17" ht="13.5" thickBot="1" x14ac:dyDescent="0.25">
      <c r="B319" s="143">
        <v>43415</v>
      </c>
      <c r="C319" s="157"/>
      <c r="D319" s="5"/>
      <c r="E319" s="28"/>
      <c r="F319" s="29"/>
      <c r="G319" s="30"/>
      <c r="H319" s="31"/>
      <c r="I319" s="31"/>
      <c r="J319" s="31"/>
      <c r="K319" s="120"/>
      <c r="L319" s="184" t="str">
        <f>IFERROR(VLOOKUP(D319,Daten!$B$2:$H$9,5,FALSE),"")</f>
        <v/>
      </c>
      <c r="M319" s="185" t="s">
        <v>12</v>
      </c>
      <c r="N319" s="186" t="str">
        <f>IFERROR(VLOOKUP(D319,Daten!$B$2:$H$9,7,FALSE),"")</f>
        <v/>
      </c>
      <c r="O319" s="184" t="str">
        <f>IFERROR(VLOOKUP(D319,Daten!$B$14:$H$21,5,FALSE),"")</f>
        <v/>
      </c>
      <c r="P319" s="185" t="s">
        <v>12</v>
      </c>
      <c r="Q319" s="186" t="str">
        <f>IFERROR(VLOOKUP(D319,Daten!$B$14:$H$21,7,FALSE),"")</f>
        <v/>
      </c>
    </row>
    <row r="320" spans="1:17" ht="13.5" thickBot="1" x14ac:dyDescent="0.25">
      <c r="A320" s="91">
        <f>A313+1</f>
        <v>46</v>
      </c>
      <c r="B320" s="141">
        <v>43416</v>
      </c>
      <c r="C320" s="159"/>
      <c r="D320" s="15"/>
      <c r="E320" s="16"/>
      <c r="F320" s="17"/>
      <c r="G320" s="35"/>
      <c r="H320" s="36"/>
      <c r="I320" s="36"/>
      <c r="J320" s="93"/>
      <c r="K320" s="121"/>
      <c r="L320" s="181" t="str">
        <f>IFERROR(VLOOKUP(D320,Daten!$B$2:$H$9,5,FALSE),"")</f>
        <v/>
      </c>
      <c r="M320" s="182" t="s">
        <v>12</v>
      </c>
      <c r="N320" s="183" t="str">
        <f>IFERROR(VLOOKUP(D320,Daten!$B$2:$H$9,7,FALSE),"")</f>
        <v/>
      </c>
      <c r="O320" s="181" t="str">
        <f>IFERROR(VLOOKUP(D320,Daten!$B$14:$H$21,5,FALSE),"")</f>
        <v/>
      </c>
      <c r="P320" s="182" t="s">
        <v>12</v>
      </c>
      <c r="Q320" s="183" t="str">
        <f>IFERROR(VLOOKUP(D320,Daten!$B$14:$H$21,7,FALSE),"")</f>
        <v/>
      </c>
    </row>
    <row r="321" spans="1:17" x14ac:dyDescent="0.2">
      <c r="A321" s="89" t="s">
        <v>5</v>
      </c>
      <c r="B321" s="142">
        <v>43417</v>
      </c>
      <c r="C321" s="155"/>
      <c r="D321" s="4"/>
      <c r="E321" s="21"/>
      <c r="F321" s="22"/>
      <c r="G321" s="23"/>
      <c r="H321" s="24"/>
      <c r="I321" s="24"/>
      <c r="J321" s="24"/>
      <c r="K321" s="119"/>
      <c r="L321" s="129" t="str">
        <f>IFERROR(VLOOKUP(D321,Daten!$B$2:$H$9,5,FALSE),"")</f>
        <v/>
      </c>
      <c r="M321" s="127" t="s">
        <v>12</v>
      </c>
      <c r="N321" s="130" t="str">
        <f>IFERROR(VLOOKUP(D321,Daten!$B$2:$H$9,7,FALSE),"")</f>
        <v/>
      </c>
      <c r="O321" s="129" t="str">
        <f>IFERROR(VLOOKUP(D321,Daten!$B$14:$H$21,5,FALSE),"")</f>
        <v/>
      </c>
      <c r="P321" s="127" t="s">
        <v>12</v>
      </c>
      <c r="Q321" s="130" t="str">
        <f>IFERROR(VLOOKUP(D321,Daten!$B$14:$H$21,7,FALSE),"")</f>
        <v/>
      </c>
    </row>
    <row r="322" spans="1:17" ht="13.5" thickBot="1" x14ac:dyDescent="0.25">
      <c r="A322" s="92">
        <f>SUM(F320:F326)</f>
        <v>0</v>
      </c>
      <c r="B322" s="142">
        <v>43418</v>
      </c>
      <c r="C322" s="155"/>
      <c r="D322" s="20"/>
      <c r="E322" s="21"/>
      <c r="F322" s="22"/>
      <c r="G322" s="23"/>
      <c r="H322" s="24"/>
      <c r="I322" s="24"/>
      <c r="J322" s="24"/>
      <c r="K322" s="119"/>
      <c r="L322" s="129" t="str">
        <f>IFERROR(VLOOKUP(D322,Daten!$B$2:$H$9,5,FALSE),"")</f>
        <v/>
      </c>
      <c r="M322" s="127" t="s">
        <v>12</v>
      </c>
      <c r="N322" s="130" t="str">
        <f>IFERROR(VLOOKUP(D322,Daten!$B$2:$H$9,7,FALSE),"")</f>
        <v/>
      </c>
      <c r="O322" s="129" t="str">
        <f>IFERROR(VLOOKUP(D322,Daten!$B$14:$H$21,5,FALSE),"")</f>
        <v/>
      </c>
      <c r="P322" s="127" t="s">
        <v>12</v>
      </c>
      <c r="Q322" s="130" t="str">
        <f>IFERROR(VLOOKUP(D322,Daten!$B$14:$H$21,7,FALSE),"")</f>
        <v/>
      </c>
    </row>
    <row r="323" spans="1:17" x14ac:dyDescent="0.2">
      <c r="A323" s="90" t="s">
        <v>106</v>
      </c>
      <c r="B323" s="142">
        <v>43419</v>
      </c>
      <c r="C323" s="155"/>
      <c r="D323" s="20"/>
      <c r="E323" s="21"/>
      <c r="F323" s="22"/>
      <c r="G323" s="23"/>
      <c r="H323" s="24"/>
      <c r="I323" s="24"/>
      <c r="J323" s="24"/>
      <c r="K323" s="119"/>
      <c r="L323" s="129" t="str">
        <f>IFERROR(VLOOKUP(D323,Daten!$B$2:$H$9,5,FALSE),"")</f>
        <v/>
      </c>
      <c r="M323" s="127" t="s">
        <v>12</v>
      </c>
      <c r="N323" s="130" t="str">
        <f>IFERROR(VLOOKUP(D323,Daten!$B$2:$H$9,7,FALSE),"")</f>
        <v/>
      </c>
      <c r="O323" s="129" t="str">
        <f>IFERROR(VLOOKUP(D323,Daten!$B$14:$H$21,5,FALSE),"")</f>
        <v/>
      </c>
      <c r="P323" s="127" t="s">
        <v>12</v>
      </c>
      <c r="Q323" s="130" t="str">
        <f>IFERROR(VLOOKUP(D323,Daten!$B$14:$H$21,7,FALSE),"")</f>
        <v/>
      </c>
    </row>
    <row r="324" spans="1:17" ht="13.5" thickBot="1" x14ac:dyDescent="0.25">
      <c r="A324" s="88">
        <f>SUM(I320:I326)</f>
        <v>0</v>
      </c>
      <c r="B324" s="142">
        <v>43420</v>
      </c>
      <c r="C324" s="155"/>
      <c r="D324" s="4"/>
      <c r="E324" s="21"/>
      <c r="F324" s="22"/>
      <c r="G324" s="23"/>
      <c r="H324" s="24"/>
      <c r="I324" s="24"/>
      <c r="J324" s="24"/>
      <c r="K324" s="119"/>
      <c r="L324" s="129" t="str">
        <f>IFERROR(VLOOKUP(D324,Daten!$B$2:$H$9,5,FALSE),"")</f>
        <v/>
      </c>
      <c r="M324" s="127" t="s">
        <v>12</v>
      </c>
      <c r="N324" s="130" t="str">
        <f>IFERROR(VLOOKUP(D324,Daten!$B$2:$H$9,7,FALSE),"")</f>
        <v/>
      </c>
      <c r="O324" s="129" t="str">
        <f>IFERROR(VLOOKUP(D324,Daten!$B$14:$H$21,5,FALSE),"")</f>
        <v/>
      </c>
      <c r="P324" s="127" t="s">
        <v>12</v>
      </c>
      <c r="Q324" s="130" t="str">
        <f>IFERROR(VLOOKUP(D324,Daten!$B$14:$H$21,7,FALSE),"")</f>
        <v/>
      </c>
    </row>
    <row r="325" spans="1:17" x14ac:dyDescent="0.2">
      <c r="B325" s="142">
        <v>43421</v>
      </c>
      <c r="C325" s="155"/>
      <c r="D325" s="20"/>
      <c r="E325" s="21"/>
      <c r="F325" s="22"/>
      <c r="G325" s="23"/>
      <c r="H325" s="24"/>
      <c r="I325" s="24"/>
      <c r="J325" s="24"/>
      <c r="K325" s="119"/>
      <c r="L325" s="129" t="str">
        <f>IFERROR(VLOOKUP(D325,Daten!$B$2:$H$9,5,FALSE),"")</f>
        <v/>
      </c>
      <c r="M325" s="127" t="s">
        <v>12</v>
      </c>
      <c r="N325" s="130" t="str">
        <f>IFERROR(VLOOKUP(D325,Daten!$B$2:$H$9,7,FALSE),"")</f>
        <v/>
      </c>
      <c r="O325" s="129" t="str">
        <f>IFERROR(VLOOKUP(D325,Daten!$B$14:$H$21,5,FALSE),"")</f>
        <v/>
      </c>
      <c r="P325" s="127" t="s">
        <v>12</v>
      </c>
      <c r="Q325" s="130" t="str">
        <f>IFERROR(VLOOKUP(D325,Daten!$B$14:$H$21,7,FALSE),"")</f>
        <v/>
      </c>
    </row>
    <row r="326" spans="1:17" ht="13.5" thickBot="1" x14ac:dyDescent="0.25">
      <c r="B326" s="143">
        <v>43422</v>
      </c>
      <c r="C326" s="157"/>
      <c r="D326" s="5"/>
      <c r="E326" s="28"/>
      <c r="F326" s="29"/>
      <c r="G326" s="30"/>
      <c r="H326" s="24"/>
      <c r="I326" s="24"/>
      <c r="J326" s="24"/>
      <c r="K326" s="119"/>
      <c r="L326" s="167" t="str">
        <f>IFERROR(VLOOKUP(D326,Daten!$B$2:$H$9,5,FALSE),"")</f>
        <v/>
      </c>
      <c r="M326" s="168" t="s">
        <v>12</v>
      </c>
      <c r="N326" s="169" t="str">
        <f>IFERROR(VLOOKUP(D326,Daten!$B$2:$H$9,7,FALSE),"")</f>
        <v/>
      </c>
      <c r="O326" s="167" t="str">
        <f>IFERROR(VLOOKUP(D326,Daten!$B$14:$H$21,5,FALSE),"")</f>
        <v/>
      </c>
      <c r="P326" s="168" t="s">
        <v>12</v>
      </c>
      <c r="Q326" s="169" t="str">
        <f>IFERROR(VLOOKUP(D326,Daten!$B$14:$H$21,7,FALSE),"")</f>
        <v/>
      </c>
    </row>
    <row r="327" spans="1:17" ht="13.5" thickBot="1" x14ac:dyDescent="0.25">
      <c r="A327" s="91">
        <f>A320+1</f>
        <v>47</v>
      </c>
      <c r="B327" s="141">
        <v>43423</v>
      </c>
      <c r="C327" s="159"/>
      <c r="D327" s="15"/>
      <c r="E327" s="16"/>
      <c r="F327" s="17"/>
      <c r="G327" s="35"/>
      <c r="H327" s="36"/>
      <c r="I327" s="36"/>
      <c r="J327" s="93"/>
      <c r="K327" s="121"/>
      <c r="L327" s="172" t="str">
        <f>IFERROR(VLOOKUP(D327,Daten!$B$2:$H$9,5,FALSE),"")</f>
        <v/>
      </c>
      <c r="M327" s="173" t="s">
        <v>12</v>
      </c>
      <c r="N327" s="174" t="str">
        <f>IFERROR(VLOOKUP(D327,Daten!$B$2:$H$9,7,FALSE),"")</f>
        <v/>
      </c>
      <c r="O327" s="172" t="str">
        <f>IFERROR(VLOOKUP(D327,Daten!$B$14:$H$21,5,FALSE),"")</f>
        <v/>
      </c>
      <c r="P327" s="173" t="s">
        <v>12</v>
      </c>
      <c r="Q327" s="174" t="str">
        <f>IFERROR(VLOOKUP(D327,Daten!$B$14:$H$21,7,FALSE),"")</f>
        <v/>
      </c>
    </row>
    <row r="328" spans="1:17" x14ac:dyDescent="0.2">
      <c r="A328" s="89" t="s">
        <v>5</v>
      </c>
      <c r="B328" s="142">
        <v>43424</v>
      </c>
      <c r="C328" s="155"/>
      <c r="D328" s="4"/>
      <c r="E328" s="21"/>
      <c r="F328" s="22"/>
      <c r="G328" s="23"/>
      <c r="H328" s="24"/>
      <c r="I328" s="24"/>
      <c r="J328" s="24"/>
      <c r="K328" s="119"/>
      <c r="L328" s="129" t="str">
        <f>IFERROR(VLOOKUP(D328,Daten!$B$2:$H$9,5,FALSE),"")</f>
        <v/>
      </c>
      <c r="M328" s="127" t="s">
        <v>12</v>
      </c>
      <c r="N328" s="130" t="str">
        <f>IFERROR(VLOOKUP(D328,Daten!$B$2:$H$9,7,FALSE),"")</f>
        <v/>
      </c>
      <c r="O328" s="129" t="str">
        <f>IFERROR(VLOOKUP(D328,Daten!$B$14:$H$21,5,FALSE),"")</f>
        <v/>
      </c>
      <c r="P328" s="127" t="s">
        <v>12</v>
      </c>
      <c r="Q328" s="130" t="str">
        <f>IFERROR(VLOOKUP(D328,Daten!$B$14:$H$21,7,FALSE),"")</f>
        <v/>
      </c>
    </row>
    <row r="329" spans="1:17" ht="13.5" thickBot="1" x14ac:dyDescent="0.25">
      <c r="A329" s="92">
        <f>SUM(F327:F333)</f>
        <v>0</v>
      </c>
      <c r="B329" s="142">
        <v>43425</v>
      </c>
      <c r="C329" s="155"/>
      <c r="D329" s="20"/>
      <c r="E329" s="21"/>
      <c r="F329" s="22"/>
      <c r="G329" s="23"/>
      <c r="H329" s="24"/>
      <c r="I329" s="24"/>
      <c r="J329" s="24"/>
      <c r="K329" s="119"/>
      <c r="L329" s="129" t="str">
        <f>IFERROR(VLOOKUP(D329,Daten!$B$2:$H$9,5,FALSE),"")</f>
        <v/>
      </c>
      <c r="M329" s="127" t="s">
        <v>12</v>
      </c>
      <c r="N329" s="130" t="str">
        <f>IFERROR(VLOOKUP(D329,Daten!$B$2:$H$9,7,FALSE),"")</f>
        <v/>
      </c>
      <c r="O329" s="129" t="str">
        <f>IFERROR(VLOOKUP(D329,Daten!$B$14:$H$21,5,FALSE),"")</f>
        <v/>
      </c>
      <c r="P329" s="127" t="s">
        <v>12</v>
      </c>
      <c r="Q329" s="130" t="str">
        <f>IFERROR(VLOOKUP(D329,Daten!$B$14:$H$21,7,FALSE),"")</f>
        <v/>
      </c>
    </row>
    <row r="330" spans="1:17" x14ac:dyDescent="0.2">
      <c r="A330" s="90" t="s">
        <v>106</v>
      </c>
      <c r="B330" s="142">
        <v>43426</v>
      </c>
      <c r="C330" s="155"/>
      <c r="D330" s="20"/>
      <c r="E330" s="21"/>
      <c r="F330" s="22"/>
      <c r="G330" s="23"/>
      <c r="H330" s="24"/>
      <c r="I330" s="24"/>
      <c r="J330" s="24"/>
      <c r="K330" s="119"/>
      <c r="L330" s="129" t="str">
        <f>IFERROR(VLOOKUP(D330,Daten!$B$2:$H$9,5,FALSE),"")</f>
        <v/>
      </c>
      <c r="M330" s="127" t="s">
        <v>12</v>
      </c>
      <c r="N330" s="130" t="str">
        <f>IFERROR(VLOOKUP(D330,Daten!$B$2:$H$9,7,FALSE),"")</f>
        <v/>
      </c>
      <c r="O330" s="129" t="str">
        <f>IFERROR(VLOOKUP(D330,Daten!$B$14:$H$21,5,FALSE),"")</f>
        <v/>
      </c>
      <c r="P330" s="127" t="s">
        <v>12</v>
      </c>
      <c r="Q330" s="130" t="str">
        <f>IFERROR(VLOOKUP(D330,Daten!$B$14:$H$21,7,FALSE),"")</f>
        <v/>
      </c>
    </row>
    <row r="331" spans="1:17" ht="13.5" thickBot="1" x14ac:dyDescent="0.25">
      <c r="A331" s="88">
        <f>SUM(I327:I333)</f>
        <v>0</v>
      </c>
      <c r="B331" s="142">
        <v>43427</v>
      </c>
      <c r="C331" s="155"/>
      <c r="D331" s="4"/>
      <c r="E331" s="21"/>
      <c r="F331" s="22"/>
      <c r="G331" s="23"/>
      <c r="H331" s="24"/>
      <c r="I331" s="24"/>
      <c r="J331" s="24"/>
      <c r="K331" s="119"/>
      <c r="L331" s="129" t="str">
        <f>IFERROR(VLOOKUP(D331,Daten!$B$2:$H$9,5,FALSE),"")</f>
        <v/>
      </c>
      <c r="M331" s="127" t="s">
        <v>12</v>
      </c>
      <c r="N331" s="130" t="str">
        <f>IFERROR(VLOOKUP(D331,Daten!$B$2:$H$9,7,FALSE),"")</f>
        <v/>
      </c>
      <c r="O331" s="129" t="str">
        <f>IFERROR(VLOOKUP(D331,Daten!$B$14:$H$21,5,FALSE),"")</f>
        <v/>
      </c>
      <c r="P331" s="127" t="s">
        <v>12</v>
      </c>
      <c r="Q331" s="130" t="str">
        <f>IFERROR(VLOOKUP(D331,Daten!$B$14:$H$21,7,FALSE),"")</f>
        <v/>
      </c>
    </row>
    <row r="332" spans="1:17" x14ac:dyDescent="0.2">
      <c r="B332" s="142">
        <v>43428</v>
      </c>
      <c r="C332" s="155"/>
      <c r="D332" s="20"/>
      <c r="E332" s="21"/>
      <c r="F332" s="22"/>
      <c r="G332" s="23"/>
      <c r="H332" s="24"/>
      <c r="I332" s="24"/>
      <c r="J332" s="24"/>
      <c r="K332" s="119"/>
      <c r="L332" s="129" t="str">
        <f>IFERROR(VLOOKUP(D332,Daten!$B$2:$H$9,5,FALSE),"")</f>
        <v/>
      </c>
      <c r="M332" s="127" t="s">
        <v>12</v>
      </c>
      <c r="N332" s="130" t="str">
        <f>IFERROR(VLOOKUP(D332,Daten!$B$2:$H$9,7,FALSE),"")</f>
        <v/>
      </c>
      <c r="O332" s="129" t="str">
        <f>IFERROR(VLOOKUP(D332,Daten!$B$14:$H$21,5,FALSE),"")</f>
        <v/>
      </c>
      <c r="P332" s="127" t="s">
        <v>12</v>
      </c>
      <c r="Q332" s="130" t="str">
        <f>IFERROR(VLOOKUP(D332,Daten!$B$14:$H$21,7,FALSE),"")</f>
        <v/>
      </c>
    </row>
    <row r="333" spans="1:17" ht="13.5" thickBot="1" x14ac:dyDescent="0.25">
      <c r="B333" s="143">
        <v>43429</v>
      </c>
      <c r="C333" s="157"/>
      <c r="D333" s="5"/>
      <c r="E333" s="28"/>
      <c r="F333" s="29"/>
      <c r="G333" s="23"/>
      <c r="H333" s="24"/>
      <c r="I333" s="24"/>
      <c r="J333" s="24"/>
      <c r="K333" s="119"/>
      <c r="L333" s="184" t="str">
        <f>IFERROR(VLOOKUP(D333,Daten!$B$2:$H$9,5,FALSE),"")</f>
        <v/>
      </c>
      <c r="M333" s="185" t="s">
        <v>12</v>
      </c>
      <c r="N333" s="186" t="str">
        <f>IFERROR(VLOOKUP(D333,Daten!$B$2:$H$9,7,FALSE),"")</f>
        <v/>
      </c>
      <c r="O333" s="184" t="str">
        <f>IFERROR(VLOOKUP(D333,Daten!$B$14:$H$21,5,FALSE),"")</f>
        <v/>
      </c>
      <c r="P333" s="185" t="s">
        <v>12</v>
      </c>
      <c r="Q333" s="186" t="str">
        <f>IFERROR(VLOOKUP(D333,Daten!$B$14:$H$21,7,FALSE),"")</f>
        <v/>
      </c>
    </row>
    <row r="334" spans="1:17" ht="13.5" thickBot="1" x14ac:dyDescent="0.25">
      <c r="A334" s="91">
        <f>A327+1</f>
        <v>48</v>
      </c>
      <c r="B334" s="141">
        <v>43430</v>
      </c>
      <c r="C334" s="154"/>
      <c r="D334" s="15"/>
      <c r="E334" s="16"/>
      <c r="F334" s="17"/>
      <c r="G334" s="35"/>
      <c r="H334" s="36"/>
      <c r="I334" s="36"/>
      <c r="J334" s="93"/>
      <c r="K334" s="121"/>
      <c r="L334" s="181" t="str">
        <f>IFERROR(VLOOKUP(D334,Daten!$B$2:$H$9,5,FALSE),"")</f>
        <v/>
      </c>
      <c r="M334" s="182" t="s">
        <v>12</v>
      </c>
      <c r="N334" s="183" t="str">
        <f>IFERROR(VLOOKUP(D334,Daten!$B$2:$H$9,7,FALSE),"")</f>
        <v/>
      </c>
      <c r="O334" s="181" t="str">
        <f>IFERROR(VLOOKUP(D334,Daten!$B$14:$H$21,5,FALSE),"")</f>
        <v/>
      </c>
      <c r="P334" s="182" t="s">
        <v>12</v>
      </c>
      <c r="Q334" s="183" t="str">
        <f>IFERROR(VLOOKUP(D334,Daten!$B$14:$H$21,7,FALSE),"")</f>
        <v/>
      </c>
    </row>
    <row r="335" spans="1:17" x14ac:dyDescent="0.2">
      <c r="A335" s="89" t="s">
        <v>5</v>
      </c>
      <c r="B335" s="142">
        <v>43431</v>
      </c>
      <c r="C335" s="155"/>
      <c r="D335" s="4"/>
      <c r="E335" s="21"/>
      <c r="F335" s="22"/>
      <c r="G335" s="23"/>
      <c r="H335" s="24"/>
      <c r="I335" s="24"/>
      <c r="J335" s="24"/>
      <c r="K335" s="119"/>
      <c r="L335" s="129" t="str">
        <f>IFERROR(VLOOKUP(D335,Daten!$B$2:$H$9,5,FALSE),"")</f>
        <v/>
      </c>
      <c r="M335" s="127" t="s">
        <v>12</v>
      </c>
      <c r="N335" s="130" t="str">
        <f>IFERROR(VLOOKUP(D335,Daten!$B$2:$H$9,7,FALSE),"")</f>
        <v/>
      </c>
      <c r="O335" s="129" t="str">
        <f>IFERROR(VLOOKUP(D335,Daten!$B$14:$H$21,5,FALSE),"")</f>
        <v/>
      </c>
      <c r="P335" s="127" t="s">
        <v>12</v>
      </c>
      <c r="Q335" s="130" t="str">
        <f>IFERROR(VLOOKUP(D335,Daten!$B$14:$H$21,7,FALSE),"")</f>
        <v/>
      </c>
    </row>
    <row r="336" spans="1:17" ht="13.5" thickBot="1" x14ac:dyDescent="0.25">
      <c r="A336" s="92">
        <f>SUM(F334:F340)</f>
        <v>0</v>
      </c>
      <c r="B336" s="142">
        <v>43432</v>
      </c>
      <c r="C336" s="155"/>
      <c r="D336" s="20"/>
      <c r="E336" s="21"/>
      <c r="F336" s="22"/>
      <c r="G336" s="23"/>
      <c r="H336" s="24"/>
      <c r="I336" s="24"/>
      <c r="J336" s="24"/>
      <c r="K336" s="119"/>
      <c r="L336" s="129" t="str">
        <f>IFERROR(VLOOKUP(D336,Daten!$B$2:$H$9,5,FALSE),"")</f>
        <v/>
      </c>
      <c r="M336" s="127" t="s">
        <v>12</v>
      </c>
      <c r="N336" s="130" t="str">
        <f>IFERROR(VLOOKUP(D336,Daten!$B$2:$H$9,7,FALSE),"")</f>
        <v/>
      </c>
      <c r="O336" s="129" t="str">
        <f>IFERROR(VLOOKUP(D336,Daten!$B$14:$H$21,5,FALSE),"")</f>
        <v/>
      </c>
      <c r="P336" s="127" t="s">
        <v>12</v>
      </c>
      <c r="Q336" s="130" t="str">
        <f>IFERROR(VLOOKUP(D336,Daten!$B$14:$H$21,7,FALSE),"")</f>
        <v/>
      </c>
    </row>
    <row r="337" spans="1:17" x14ac:dyDescent="0.2">
      <c r="A337" s="90" t="s">
        <v>106</v>
      </c>
      <c r="B337" s="142">
        <v>43433</v>
      </c>
      <c r="C337" s="155"/>
      <c r="D337" s="20"/>
      <c r="E337" s="21"/>
      <c r="F337" s="22"/>
      <c r="G337" s="23"/>
      <c r="H337" s="24"/>
      <c r="I337" s="24"/>
      <c r="J337" s="24"/>
      <c r="K337" s="119"/>
      <c r="L337" s="129" t="str">
        <f>IFERROR(VLOOKUP(D337,Daten!$B$2:$H$9,5,FALSE),"")</f>
        <v/>
      </c>
      <c r="M337" s="127" t="s">
        <v>12</v>
      </c>
      <c r="N337" s="130" t="str">
        <f>IFERROR(VLOOKUP(D337,Daten!$B$2:$H$9,7,FALSE),"")</f>
        <v/>
      </c>
      <c r="O337" s="129" t="str">
        <f>IFERROR(VLOOKUP(D337,Daten!$B$14:$H$21,5,FALSE),"")</f>
        <v/>
      </c>
      <c r="P337" s="127" t="s">
        <v>12</v>
      </c>
      <c r="Q337" s="130" t="str">
        <f>IFERROR(VLOOKUP(D337,Daten!$B$14:$H$21,7,FALSE),"")</f>
        <v/>
      </c>
    </row>
    <row r="338" spans="1:17" ht="13.5" thickBot="1" x14ac:dyDescent="0.25">
      <c r="A338" s="88">
        <f>SUM(I334:I340)</f>
        <v>0</v>
      </c>
      <c r="B338" s="142">
        <v>43434</v>
      </c>
      <c r="C338" s="155"/>
      <c r="D338" s="4"/>
      <c r="E338" s="21"/>
      <c r="F338" s="22"/>
      <c r="G338" s="23"/>
      <c r="H338" s="24"/>
      <c r="I338" s="24"/>
      <c r="J338" s="24"/>
      <c r="K338" s="119"/>
      <c r="L338" s="129" t="str">
        <f>IFERROR(VLOOKUP(D338,Daten!$B$2:$H$9,5,FALSE),"")</f>
        <v/>
      </c>
      <c r="M338" s="127" t="s">
        <v>12</v>
      </c>
      <c r="N338" s="130" t="str">
        <f>IFERROR(VLOOKUP(D338,Daten!$B$2:$H$9,7,FALSE),"")</f>
        <v/>
      </c>
      <c r="O338" s="129" t="str">
        <f>IFERROR(VLOOKUP(D338,Daten!$B$14:$H$21,5,FALSE),"")</f>
        <v/>
      </c>
      <c r="P338" s="127" t="s">
        <v>12</v>
      </c>
      <c r="Q338" s="130" t="str">
        <f>IFERROR(VLOOKUP(D338,Daten!$B$14:$H$21,7,FALSE),"")</f>
        <v/>
      </c>
    </row>
    <row r="339" spans="1:17" x14ac:dyDescent="0.2">
      <c r="B339" s="142">
        <v>43435</v>
      </c>
      <c r="C339" s="148"/>
      <c r="D339" s="20"/>
      <c r="E339" s="21"/>
      <c r="F339" s="22"/>
      <c r="G339" s="23"/>
      <c r="H339" s="24"/>
      <c r="I339" s="24"/>
      <c r="J339" s="24"/>
      <c r="K339" s="119"/>
      <c r="L339" s="129" t="str">
        <f>IFERROR(VLOOKUP(D339,Daten!$B$2:$H$9,5,FALSE),"")</f>
        <v/>
      </c>
      <c r="M339" s="127" t="s">
        <v>12</v>
      </c>
      <c r="N339" s="130" t="str">
        <f>IFERROR(VLOOKUP(D339,Daten!$B$2:$H$9,7,FALSE),"")</f>
        <v/>
      </c>
      <c r="O339" s="129" t="str">
        <f>IFERROR(VLOOKUP(D339,Daten!$B$14:$H$21,5,FALSE),"")</f>
        <v/>
      </c>
      <c r="P339" s="127" t="s">
        <v>12</v>
      </c>
      <c r="Q339" s="130" t="str">
        <f>IFERROR(VLOOKUP(D339,Daten!$B$14:$H$21,7,FALSE),"")</f>
        <v/>
      </c>
    </row>
    <row r="340" spans="1:17" ht="13.5" thickBot="1" x14ac:dyDescent="0.25">
      <c r="B340" s="143">
        <v>43436</v>
      </c>
      <c r="C340" s="156"/>
      <c r="D340" s="5"/>
      <c r="E340" s="28"/>
      <c r="F340" s="29"/>
      <c r="G340" s="23"/>
      <c r="H340" s="24"/>
      <c r="I340" s="24"/>
      <c r="J340" s="24"/>
      <c r="K340" s="119"/>
      <c r="L340" s="167" t="str">
        <f>IFERROR(VLOOKUP(D340,Daten!$B$2:$H$9,5,FALSE),"")</f>
        <v/>
      </c>
      <c r="M340" s="168" t="s">
        <v>12</v>
      </c>
      <c r="N340" s="169" t="str">
        <f>IFERROR(VLOOKUP(D340,Daten!$B$2:$H$9,7,FALSE),"")</f>
        <v/>
      </c>
      <c r="O340" s="167" t="str">
        <f>IFERROR(VLOOKUP(D340,Daten!$B$14:$H$21,5,FALSE),"")</f>
        <v/>
      </c>
      <c r="P340" s="168" t="s">
        <v>12</v>
      </c>
      <c r="Q340" s="169" t="str">
        <f>IFERROR(VLOOKUP(D340,Daten!$B$14:$H$21,7,FALSE),"")</f>
        <v/>
      </c>
    </row>
    <row r="341" spans="1:17" ht="13.5" thickBot="1" x14ac:dyDescent="0.25">
      <c r="A341" s="91">
        <f>A334+1</f>
        <v>49</v>
      </c>
      <c r="B341" s="141">
        <v>43437</v>
      </c>
      <c r="C341" s="159"/>
      <c r="D341" s="15"/>
      <c r="E341" s="16"/>
      <c r="F341" s="17"/>
      <c r="G341" s="35"/>
      <c r="H341" s="36"/>
      <c r="I341" s="36"/>
      <c r="J341" s="93"/>
      <c r="K341" s="121"/>
      <c r="L341" s="172" t="str">
        <f>IFERROR(VLOOKUP(D341,Daten!$B$2:$H$9,5,FALSE),"")</f>
        <v/>
      </c>
      <c r="M341" s="173" t="s">
        <v>12</v>
      </c>
      <c r="N341" s="174" t="str">
        <f>IFERROR(VLOOKUP(D341,Daten!$B$2:$H$9,7,FALSE),"")</f>
        <v/>
      </c>
      <c r="O341" s="172" t="str">
        <f>IFERROR(VLOOKUP(D341,Daten!$B$14:$H$21,5,FALSE),"")</f>
        <v/>
      </c>
      <c r="P341" s="173" t="s">
        <v>12</v>
      </c>
      <c r="Q341" s="174" t="str">
        <f>IFERROR(VLOOKUP(D341,Daten!$B$14:$H$21,7,FALSE),"")</f>
        <v/>
      </c>
    </row>
    <row r="342" spans="1:17" x14ac:dyDescent="0.2">
      <c r="A342" s="89" t="s">
        <v>5</v>
      </c>
      <c r="B342" s="142">
        <v>43438</v>
      </c>
      <c r="C342" s="155"/>
      <c r="D342" s="4"/>
      <c r="E342" s="21"/>
      <c r="F342" s="22"/>
      <c r="G342" s="23"/>
      <c r="H342" s="24"/>
      <c r="I342" s="24"/>
      <c r="J342" s="24"/>
      <c r="K342" s="119"/>
      <c r="L342" s="129" t="str">
        <f>IFERROR(VLOOKUP(D342,Daten!$B$2:$H$9,5,FALSE),"")</f>
        <v/>
      </c>
      <c r="M342" s="127" t="s">
        <v>12</v>
      </c>
      <c r="N342" s="130" t="str">
        <f>IFERROR(VLOOKUP(D342,Daten!$B$2:$H$9,7,FALSE),"")</f>
        <v/>
      </c>
      <c r="O342" s="129" t="str">
        <f>IFERROR(VLOOKUP(D342,Daten!$B$14:$H$21,5,FALSE),"")</f>
        <v/>
      </c>
      <c r="P342" s="127" t="s">
        <v>12</v>
      </c>
      <c r="Q342" s="130" t="str">
        <f>IFERROR(VLOOKUP(D342,Daten!$B$14:$H$21,7,FALSE),"")</f>
        <v/>
      </c>
    </row>
    <row r="343" spans="1:17" ht="13.5" thickBot="1" x14ac:dyDescent="0.25">
      <c r="A343" s="92">
        <f>SUM(F341:F347)</f>
        <v>0</v>
      </c>
      <c r="B343" s="142">
        <v>43439</v>
      </c>
      <c r="C343" s="155"/>
      <c r="D343" s="20"/>
      <c r="E343" s="21"/>
      <c r="F343" s="22"/>
      <c r="G343" s="23"/>
      <c r="H343" s="24"/>
      <c r="I343" s="24"/>
      <c r="J343" s="24"/>
      <c r="K343" s="119"/>
      <c r="L343" s="129" t="str">
        <f>IFERROR(VLOOKUP(D343,Daten!$B$2:$H$9,5,FALSE),"")</f>
        <v/>
      </c>
      <c r="M343" s="127" t="s">
        <v>12</v>
      </c>
      <c r="N343" s="130" t="str">
        <f>IFERROR(VLOOKUP(D343,Daten!$B$2:$H$9,7,FALSE),"")</f>
        <v/>
      </c>
      <c r="O343" s="129" t="str">
        <f>IFERROR(VLOOKUP(D343,Daten!$B$14:$H$21,5,FALSE),"")</f>
        <v/>
      </c>
      <c r="P343" s="127" t="s">
        <v>12</v>
      </c>
      <c r="Q343" s="130" t="str">
        <f>IFERROR(VLOOKUP(D343,Daten!$B$14:$H$21,7,FALSE),"")</f>
        <v/>
      </c>
    </row>
    <row r="344" spans="1:17" x14ac:dyDescent="0.2">
      <c r="A344" s="90" t="s">
        <v>106</v>
      </c>
      <c r="B344" s="142">
        <v>43440</v>
      </c>
      <c r="C344" s="155"/>
      <c r="D344" s="20"/>
      <c r="E344" s="21"/>
      <c r="F344" s="22"/>
      <c r="G344" s="23"/>
      <c r="H344" s="24"/>
      <c r="I344" s="24"/>
      <c r="J344" s="24"/>
      <c r="K344" s="119"/>
      <c r="L344" s="129" t="str">
        <f>IFERROR(VLOOKUP(D344,Daten!$B$2:$H$9,5,FALSE),"")</f>
        <v/>
      </c>
      <c r="M344" s="127" t="s">
        <v>12</v>
      </c>
      <c r="N344" s="130" t="str">
        <f>IFERROR(VLOOKUP(D344,Daten!$B$2:$H$9,7,FALSE),"")</f>
        <v/>
      </c>
      <c r="O344" s="129" t="str">
        <f>IFERROR(VLOOKUP(D344,Daten!$B$14:$H$21,5,FALSE),"")</f>
        <v/>
      </c>
      <c r="P344" s="127" t="s">
        <v>12</v>
      </c>
      <c r="Q344" s="130" t="str">
        <f>IFERROR(VLOOKUP(D344,Daten!$B$14:$H$21,7,FALSE),"")</f>
        <v/>
      </c>
    </row>
    <row r="345" spans="1:17" ht="13.5" thickBot="1" x14ac:dyDescent="0.25">
      <c r="A345" s="88">
        <f>SUM(I341:I347)</f>
        <v>0</v>
      </c>
      <c r="B345" s="142">
        <v>43441</v>
      </c>
      <c r="C345" s="155"/>
      <c r="D345" s="4"/>
      <c r="E345" s="21"/>
      <c r="F345" s="22"/>
      <c r="G345" s="23"/>
      <c r="H345" s="24"/>
      <c r="I345" s="24"/>
      <c r="J345" s="24"/>
      <c r="K345" s="119"/>
      <c r="L345" s="129" t="str">
        <f>IFERROR(VLOOKUP(D345,Daten!$B$2:$H$9,5,FALSE),"")</f>
        <v/>
      </c>
      <c r="M345" s="127" t="s">
        <v>12</v>
      </c>
      <c r="N345" s="130" t="str">
        <f>IFERROR(VLOOKUP(D345,Daten!$B$2:$H$9,7,FALSE),"")</f>
        <v/>
      </c>
      <c r="O345" s="129" t="str">
        <f>IFERROR(VLOOKUP(D345,Daten!$B$14:$H$21,5,FALSE),"")</f>
        <v/>
      </c>
      <c r="P345" s="127" t="s">
        <v>12</v>
      </c>
      <c r="Q345" s="130" t="str">
        <f>IFERROR(VLOOKUP(D345,Daten!$B$14:$H$21,7,FALSE),"")</f>
        <v/>
      </c>
    </row>
    <row r="346" spans="1:17" x14ac:dyDescent="0.2">
      <c r="B346" s="142">
        <v>43442</v>
      </c>
      <c r="C346" s="155"/>
      <c r="D346" s="20"/>
      <c r="E346" s="21"/>
      <c r="F346" s="22"/>
      <c r="G346" s="23"/>
      <c r="H346" s="24"/>
      <c r="I346" s="24"/>
      <c r="J346" s="24"/>
      <c r="K346" s="119"/>
      <c r="L346" s="129" t="str">
        <f>IFERROR(VLOOKUP(D346,Daten!$B$2:$H$9,5,FALSE),"")</f>
        <v/>
      </c>
      <c r="M346" s="127" t="s">
        <v>12</v>
      </c>
      <c r="N346" s="130" t="str">
        <f>IFERROR(VLOOKUP(D346,Daten!$B$2:$H$9,7,FALSE),"")</f>
        <v/>
      </c>
      <c r="O346" s="129" t="str">
        <f>IFERROR(VLOOKUP(D346,Daten!$B$14:$H$21,5,FALSE),"")</f>
        <v/>
      </c>
      <c r="P346" s="127" t="s">
        <v>12</v>
      </c>
      <c r="Q346" s="130" t="str">
        <f>IFERROR(VLOOKUP(D346,Daten!$B$14:$H$21,7,FALSE),"")</f>
        <v/>
      </c>
    </row>
    <row r="347" spans="1:17" ht="13.5" thickBot="1" x14ac:dyDescent="0.25">
      <c r="B347" s="143">
        <v>43443</v>
      </c>
      <c r="C347" s="157"/>
      <c r="D347" s="5"/>
      <c r="E347" s="28"/>
      <c r="F347" s="29"/>
      <c r="G347" s="64"/>
      <c r="H347" s="65"/>
      <c r="I347" s="65"/>
      <c r="J347" s="65"/>
      <c r="K347" s="122"/>
      <c r="L347" s="184" t="str">
        <f>IFERROR(VLOOKUP(D347,Daten!$B$2:$H$9,5,FALSE),"")</f>
        <v/>
      </c>
      <c r="M347" s="185" t="s">
        <v>12</v>
      </c>
      <c r="N347" s="186" t="str">
        <f>IFERROR(VLOOKUP(D347,Daten!$B$2:$H$9,7,FALSE),"")</f>
        <v/>
      </c>
      <c r="O347" s="184" t="str">
        <f>IFERROR(VLOOKUP(D347,Daten!$B$14:$H$21,5,FALSE),"")</f>
        <v/>
      </c>
      <c r="P347" s="185" t="s">
        <v>12</v>
      </c>
      <c r="Q347" s="186" t="str">
        <f>IFERROR(VLOOKUP(D347,Daten!$B$14:$H$21,7,FALSE),"")</f>
        <v/>
      </c>
    </row>
    <row r="348" spans="1:17" ht="13.5" thickBot="1" x14ac:dyDescent="0.25">
      <c r="A348" s="91">
        <f>A341+1</f>
        <v>50</v>
      </c>
      <c r="B348" s="141">
        <v>43444</v>
      </c>
      <c r="C348" s="159"/>
      <c r="D348" s="15"/>
      <c r="E348" s="16"/>
      <c r="F348" s="17"/>
      <c r="G348" s="66"/>
      <c r="H348" s="67"/>
      <c r="I348" s="67"/>
      <c r="J348" s="100"/>
      <c r="K348" s="123"/>
      <c r="L348" s="181" t="str">
        <f>IFERROR(VLOOKUP(D348,Daten!$B$2:$H$9,5,FALSE),"")</f>
        <v/>
      </c>
      <c r="M348" s="182" t="s">
        <v>12</v>
      </c>
      <c r="N348" s="183" t="str">
        <f>IFERROR(VLOOKUP(D348,Daten!$B$2:$H$9,7,FALSE),"")</f>
        <v/>
      </c>
      <c r="O348" s="181" t="str">
        <f>IFERROR(VLOOKUP(D348,Daten!$B$14:$H$21,5,FALSE),"")</f>
        <v/>
      </c>
      <c r="P348" s="182" t="s">
        <v>12</v>
      </c>
      <c r="Q348" s="183" t="str">
        <f>IFERROR(VLOOKUP(D348,Daten!$B$14:$H$21,7,FALSE),"")</f>
        <v/>
      </c>
    </row>
    <row r="349" spans="1:17" x14ac:dyDescent="0.2">
      <c r="A349" s="89" t="s">
        <v>5</v>
      </c>
      <c r="B349" s="142">
        <v>43445</v>
      </c>
      <c r="C349" s="155"/>
      <c r="D349" s="4"/>
      <c r="E349" s="21"/>
      <c r="F349" s="22"/>
      <c r="G349" s="70"/>
      <c r="H349" s="71"/>
      <c r="I349" s="71"/>
      <c r="J349" s="71"/>
      <c r="K349" s="124"/>
      <c r="L349" s="129" t="str">
        <f>IFERROR(VLOOKUP(D349,Daten!$B$2:$H$9,5,FALSE),"")</f>
        <v/>
      </c>
      <c r="M349" s="127" t="s">
        <v>12</v>
      </c>
      <c r="N349" s="130" t="str">
        <f>IFERROR(VLOOKUP(D349,Daten!$B$2:$H$9,7,FALSE),"")</f>
        <v/>
      </c>
      <c r="O349" s="129" t="str">
        <f>IFERROR(VLOOKUP(D349,Daten!$B$14:$H$21,5,FALSE),"")</f>
        <v/>
      </c>
      <c r="P349" s="127" t="s">
        <v>12</v>
      </c>
      <c r="Q349" s="130" t="str">
        <f>IFERROR(VLOOKUP(D349,Daten!$B$14:$H$21,7,FALSE),"")</f>
        <v/>
      </c>
    </row>
    <row r="350" spans="1:17" ht="13.5" thickBot="1" x14ac:dyDescent="0.25">
      <c r="A350" s="92">
        <f>SUM(F348:F354)</f>
        <v>0</v>
      </c>
      <c r="B350" s="142">
        <v>43446</v>
      </c>
      <c r="C350" s="155"/>
      <c r="D350" s="20"/>
      <c r="E350" s="21"/>
      <c r="F350" s="22"/>
      <c r="G350" s="70"/>
      <c r="H350" s="71"/>
      <c r="I350" s="71"/>
      <c r="J350" s="71"/>
      <c r="K350" s="124"/>
      <c r="L350" s="129" t="str">
        <f>IFERROR(VLOOKUP(D350,Daten!$B$2:$H$9,5,FALSE),"")</f>
        <v/>
      </c>
      <c r="M350" s="127" t="s">
        <v>12</v>
      </c>
      <c r="N350" s="130" t="str">
        <f>IFERROR(VLOOKUP(D350,Daten!$B$2:$H$9,7,FALSE),"")</f>
        <v/>
      </c>
      <c r="O350" s="129" t="str">
        <f>IFERROR(VLOOKUP(D350,Daten!$B$14:$H$21,5,FALSE),"")</f>
        <v/>
      </c>
      <c r="P350" s="127" t="s">
        <v>12</v>
      </c>
      <c r="Q350" s="130" t="str">
        <f>IFERROR(VLOOKUP(D350,Daten!$B$14:$H$21,7,FALSE),"")</f>
        <v/>
      </c>
    </row>
    <row r="351" spans="1:17" x14ac:dyDescent="0.2">
      <c r="A351" s="90" t="s">
        <v>106</v>
      </c>
      <c r="B351" s="142">
        <v>43447</v>
      </c>
      <c r="C351" s="155"/>
      <c r="D351" s="20"/>
      <c r="E351" s="21"/>
      <c r="F351" s="22"/>
      <c r="G351" s="70"/>
      <c r="H351" s="71"/>
      <c r="I351" s="71"/>
      <c r="J351" s="71"/>
      <c r="K351" s="124"/>
      <c r="L351" s="129" t="str">
        <f>IFERROR(VLOOKUP(D351,Daten!$B$2:$H$9,5,FALSE),"")</f>
        <v/>
      </c>
      <c r="M351" s="127" t="s">
        <v>12</v>
      </c>
      <c r="N351" s="130" t="str">
        <f>IFERROR(VLOOKUP(D351,Daten!$B$2:$H$9,7,FALSE),"")</f>
        <v/>
      </c>
      <c r="O351" s="129" t="str">
        <f>IFERROR(VLOOKUP(D351,Daten!$B$14:$H$21,5,FALSE),"")</f>
        <v/>
      </c>
      <c r="P351" s="127" t="s">
        <v>12</v>
      </c>
      <c r="Q351" s="130" t="str">
        <f>IFERROR(VLOOKUP(D351,Daten!$B$14:$H$21,7,FALSE),"")</f>
        <v/>
      </c>
    </row>
    <row r="352" spans="1:17" ht="13.5" thickBot="1" x14ac:dyDescent="0.25">
      <c r="A352" s="88">
        <f>SUM(I348:I354)</f>
        <v>0</v>
      </c>
      <c r="B352" s="142">
        <v>43448</v>
      </c>
      <c r="C352" s="155"/>
      <c r="D352" s="4"/>
      <c r="E352" s="21"/>
      <c r="F352" s="22"/>
      <c r="G352" s="70"/>
      <c r="H352" s="71"/>
      <c r="I352" s="71"/>
      <c r="J352" s="71"/>
      <c r="K352" s="124"/>
      <c r="L352" s="129" t="str">
        <f>IFERROR(VLOOKUP(D352,Daten!$B$2:$H$9,5,FALSE),"")</f>
        <v/>
      </c>
      <c r="M352" s="127" t="s">
        <v>12</v>
      </c>
      <c r="N352" s="130" t="str">
        <f>IFERROR(VLOOKUP(D352,Daten!$B$2:$H$9,7,FALSE),"")</f>
        <v/>
      </c>
      <c r="O352" s="129" t="str">
        <f>IFERROR(VLOOKUP(D352,Daten!$B$14:$H$21,5,FALSE),"")</f>
        <v/>
      </c>
      <c r="P352" s="127" t="s">
        <v>12</v>
      </c>
      <c r="Q352" s="130" t="str">
        <f>IFERROR(VLOOKUP(D352,Daten!$B$14:$H$21,7,FALSE),"")</f>
        <v/>
      </c>
    </row>
    <row r="353" spans="1:17" x14ac:dyDescent="0.2">
      <c r="B353" s="142">
        <v>43449</v>
      </c>
      <c r="C353" s="155"/>
      <c r="D353" s="20"/>
      <c r="E353" s="21"/>
      <c r="F353" s="22"/>
      <c r="G353" s="70"/>
      <c r="H353" s="71"/>
      <c r="I353" s="71"/>
      <c r="J353" s="71"/>
      <c r="K353" s="124"/>
      <c r="L353" s="129" t="str">
        <f>IFERROR(VLOOKUP(D353,Daten!$B$2:$H$9,5,FALSE),"")</f>
        <v/>
      </c>
      <c r="M353" s="127" t="s">
        <v>12</v>
      </c>
      <c r="N353" s="130" t="str">
        <f>IFERROR(VLOOKUP(D353,Daten!$B$2:$H$9,7,FALSE),"")</f>
        <v/>
      </c>
      <c r="O353" s="129" t="str">
        <f>IFERROR(VLOOKUP(D353,Daten!$B$14:$H$21,5,FALSE),"")</f>
        <v/>
      </c>
      <c r="P353" s="127" t="s">
        <v>12</v>
      </c>
      <c r="Q353" s="130" t="str">
        <f>IFERROR(VLOOKUP(D353,Daten!$B$14:$H$21,7,FALSE),"")</f>
        <v/>
      </c>
    </row>
    <row r="354" spans="1:17" ht="13.5" thickBot="1" x14ac:dyDescent="0.25">
      <c r="B354" s="143">
        <v>43450</v>
      </c>
      <c r="C354" s="157"/>
      <c r="D354" s="5"/>
      <c r="E354" s="28"/>
      <c r="F354" s="29"/>
      <c r="G354" s="70"/>
      <c r="H354" s="71"/>
      <c r="I354" s="71"/>
      <c r="J354" s="71"/>
      <c r="K354" s="124"/>
      <c r="L354" s="167" t="str">
        <f>IFERROR(VLOOKUP(D354,Daten!$B$2:$H$9,5,FALSE),"")</f>
        <v/>
      </c>
      <c r="M354" s="168" t="s">
        <v>12</v>
      </c>
      <c r="N354" s="169" t="str">
        <f>IFERROR(VLOOKUP(D354,Daten!$B$2:$H$9,7,FALSE),"")</f>
        <v/>
      </c>
      <c r="O354" s="167" t="str">
        <f>IFERROR(VLOOKUP(D354,Daten!$B$14:$H$21,5,FALSE),"")</f>
        <v/>
      </c>
      <c r="P354" s="168" t="s">
        <v>12</v>
      </c>
      <c r="Q354" s="169" t="str">
        <f>IFERROR(VLOOKUP(D354,Daten!$B$14:$H$21,7,FALSE),"")</f>
        <v/>
      </c>
    </row>
    <row r="355" spans="1:17" ht="13.5" thickBot="1" x14ac:dyDescent="0.25">
      <c r="A355" s="91">
        <f>A348+1</f>
        <v>51</v>
      </c>
      <c r="B355" s="141">
        <v>43451</v>
      </c>
      <c r="C355" s="159"/>
      <c r="D355" s="15"/>
      <c r="E355" s="16"/>
      <c r="F355" s="17"/>
      <c r="G355" s="66"/>
      <c r="H355" s="67"/>
      <c r="I355" s="67"/>
      <c r="J355" s="100"/>
      <c r="K355" s="123"/>
      <c r="L355" s="172" t="str">
        <f>IFERROR(VLOOKUP(D355,Daten!$B$2:$H$9,5,FALSE),"")</f>
        <v/>
      </c>
      <c r="M355" s="173" t="s">
        <v>12</v>
      </c>
      <c r="N355" s="174" t="str">
        <f>IFERROR(VLOOKUP(D355,Daten!$B$2:$H$9,7,FALSE),"")</f>
        <v/>
      </c>
      <c r="O355" s="172" t="str">
        <f>IFERROR(VLOOKUP(D355,Daten!$B$14:$H$21,5,FALSE),"")</f>
        <v/>
      </c>
      <c r="P355" s="173" t="s">
        <v>12</v>
      </c>
      <c r="Q355" s="174" t="str">
        <f>IFERROR(VLOOKUP(D355,Daten!$B$14:$H$21,7,FALSE),"")</f>
        <v/>
      </c>
    </row>
    <row r="356" spans="1:17" x14ac:dyDescent="0.2">
      <c r="A356" s="89" t="s">
        <v>5</v>
      </c>
      <c r="B356" s="142">
        <v>43452</v>
      </c>
      <c r="C356" s="155"/>
      <c r="D356" s="4"/>
      <c r="E356" s="21"/>
      <c r="F356" s="22"/>
      <c r="G356" s="70"/>
      <c r="H356" s="71"/>
      <c r="I356" s="71"/>
      <c r="J356" s="71"/>
      <c r="K356" s="124"/>
      <c r="L356" s="129" t="str">
        <f>IFERROR(VLOOKUP(D356,Daten!$B$2:$H$9,5,FALSE),"")</f>
        <v/>
      </c>
      <c r="M356" s="127" t="s">
        <v>12</v>
      </c>
      <c r="N356" s="130" t="str">
        <f>IFERROR(VLOOKUP(D356,Daten!$B$2:$H$9,7,FALSE),"")</f>
        <v/>
      </c>
      <c r="O356" s="129" t="str">
        <f>IFERROR(VLOOKUP(D356,Daten!$B$14:$H$21,5,FALSE),"")</f>
        <v/>
      </c>
      <c r="P356" s="127" t="s">
        <v>12</v>
      </c>
      <c r="Q356" s="130" t="str">
        <f>IFERROR(VLOOKUP(D356,Daten!$B$14:$H$21,7,FALSE),"")</f>
        <v/>
      </c>
    </row>
    <row r="357" spans="1:17" ht="13.5" thickBot="1" x14ac:dyDescent="0.25">
      <c r="A357" s="92">
        <f>SUM(F355:F361)</f>
        <v>0</v>
      </c>
      <c r="B357" s="142">
        <v>43453</v>
      </c>
      <c r="C357" s="155"/>
      <c r="D357" s="20"/>
      <c r="E357" s="21"/>
      <c r="F357" s="22"/>
      <c r="G357" s="70"/>
      <c r="H357" s="71"/>
      <c r="I357" s="71"/>
      <c r="J357" s="71"/>
      <c r="K357" s="124"/>
      <c r="L357" s="129" t="str">
        <f>IFERROR(VLOOKUP(D357,Daten!$B$2:$H$9,5,FALSE),"")</f>
        <v/>
      </c>
      <c r="M357" s="127" t="s">
        <v>12</v>
      </c>
      <c r="N357" s="130" t="str">
        <f>IFERROR(VLOOKUP(D357,Daten!$B$2:$H$9,7,FALSE),"")</f>
        <v/>
      </c>
      <c r="O357" s="129" t="str">
        <f>IFERROR(VLOOKUP(D357,Daten!$B$14:$H$21,5,FALSE),"")</f>
        <v/>
      </c>
      <c r="P357" s="127" t="s">
        <v>12</v>
      </c>
      <c r="Q357" s="130" t="str">
        <f>IFERROR(VLOOKUP(D357,Daten!$B$14:$H$21,7,FALSE),"")</f>
        <v/>
      </c>
    </row>
    <row r="358" spans="1:17" x14ac:dyDescent="0.2">
      <c r="A358" s="90" t="s">
        <v>106</v>
      </c>
      <c r="B358" s="142">
        <v>43454</v>
      </c>
      <c r="C358" s="155"/>
      <c r="D358" s="20"/>
      <c r="E358" s="21"/>
      <c r="F358" s="22"/>
      <c r="G358" s="70"/>
      <c r="H358" s="71"/>
      <c r="I358" s="71"/>
      <c r="J358" s="71"/>
      <c r="K358" s="124"/>
      <c r="L358" s="129" t="str">
        <f>IFERROR(VLOOKUP(D358,Daten!$B$2:$H$9,5,FALSE),"")</f>
        <v/>
      </c>
      <c r="M358" s="127" t="s">
        <v>12</v>
      </c>
      <c r="N358" s="130" t="str">
        <f>IFERROR(VLOOKUP(D358,Daten!$B$2:$H$9,7,FALSE),"")</f>
        <v/>
      </c>
      <c r="O358" s="129" t="str">
        <f>IFERROR(VLOOKUP(D358,Daten!$B$14:$H$21,5,FALSE),"")</f>
        <v/>
      </c>
      <c r="P358" s="127" t="s">
        <v>12</v>
      </c>
      <c r="Q358" s="130" t="str">
        <f>IFERROR(VLOOKUP(D358,Daten!$B$14:$H$21,7,FALSE),"")</f>
        <v/>
      </c>
    </row>
    <row r="359" spans="1:17" ht="13.5" thickBot="1" x14ac:dyDescent="0.25">
      <c r="A359" s="88">
        <f>SUM(I355:I361)</f>
        <v>0</v>
      </c>
      <c r="B359" s="142">
        <v>43455</v>
      </c>
      <c r="C359" s="155"/>
      <c r="D359" s="4"/>
      <c r="E359" s="21"/>
      <c r="F359" s="22"/>
      <c r="G359" s="70"/>
      <c r="H359" s="71"/>
      <c r="I359" s="71"/>
      <c r="J359" s="71"/>
      <c r="K359" s="124"/>
      <c r="L359" s="129" t="str">
        <f>IFERROR(VLOOKUP(D359,Daten!$B$2:$H$9,5,FALSE),"")</f>
        <v/>
      </c>
      <c r="M359" s="127" t="s">
        <v>12</v>
      </c>
      <c r="N359" s="130" t="str">
        <f>IFERROR(VLOOKUP(D359,Daten!$B$2:$H$9,7,FALSE),"")</f>
        <v/>
      </c>
      <c r="O359" s="129" t="str">
        <f>IFERROR(VLOOKUP(D359,Daten!$B$14:$H$21,5,FALSE),"")</f>
        <v/>
      </c>
      <c r="P359" s="127" t="s">
        <v>12</v>
      </c>
      <c r="Q359" s="130" t="str">
        <f>IFERROR(VLOOKUP(D359,Daten!$B$14:$H$21,7,FALSE),"")</f>
        <v/>
      </c>
    </row>
    <row r="360" spans="1:17" x14ac:dyDescent="0.2">
      <c r="B360" s="142">
        <v>43456</v>
      </c>
      <c r="C360" s="155"/>
      <c r="D360" s="20"/>
      <c r="E360" s="21"/>
      <c r="F360" s="22"/>
      <c r="G360" s="70"/>
      <c r="H360" s="71"/>
      <c r="I360" s="71"/>
      <c r="J360" s="71"/>
      <c r="K360" s="124"/>
      <c r="L360" s="129" t="str">
        <f>IFERROR(VLOOKUP(D360,Daten!$B$2:$H$9,5,FALSE),"")</f>
        <v/>
      </c>
      <c r="M360" s="127" t="s">
        <v>12</v>
      </c>
      <c r="N360" s="130" t="str">
        <f>IFERROR(VLOOKUP(D360,Daten!$B$2:$H$9,7,FALSE),"")</f>
        <v/>
      </c>
      <c r="O360" s="129" t="str">
        <f>IFERROR(VLOOKUP(D360,Daten!$B$14:$H$21,5,FALSE),"")</f>
        <v/>
      </c>
      <c r="P360" s="127" t="s">
        <v>12</v>
      </c>
      <c r="Q360" s="130" t="str">
        <f>IFERROR(VLOOKUP(D360,Daten!$B$14:$H$21,7,FALSE),"")</f>
        <v/>
      </c>
    </row>
    <row r="361" spans="1:17" ht="13.5" thickBot="1" x14ac:dyDescent="0.25">
      <c r="B361" s="143">
        <v>43457</v>
      </c>
      <c r="C361" s="157"/>
      <c r="D361" s="5"/>
      <c r="E361" s="28"/>
      <c r="F361" s="29"/>
      <c r="G361" s="74"/>
      <c r="H361" s="75"/>
      <c r="I361" s="75"/>
      <c r="J361" s="75"/>
      <c r="K361" s="125"/>
      <c r="L361" s="184" t="str">
        <f>IFERROR(VLOOKUP(D361,Daten!$B$2:$H$9,5,FALSE),"")</f>
        <v/>
      </c>
      <c r="M361" s="185" t="s">
        <v>12</v>
      </c>
      <c r="N361" s="186" t="str">
        <f>IFERROR(VLOOKUP(D361,Daten!$B$2:$H$9,7,FALSE),"")</f>
        <v/>
      </c>
      <c r="O361" s="184" t="str">
        <f>IFERROR(VLOOKUP(D361,Daten!$B$14:$H$21,5,FALSE),"")</f>
        <v/>
      </c>
      <c r="P361" s="185" t="s">
        <v>12</v>
      </c>
      <c r="Q361" s="186" t="str">
        <f>IFERROR(VLOOKUP(D361,Daten!$B$14:$H$21,7,FALSE),"")</f>
        <v/>
      </c>
    </row>
    <row r="362" spans="1:17" ht="13.5" thickBot="1" x14ac:dyDescent="0.25">
      <c r="A362" s="91">
        <f>A355+1</f>
        <v>52</v>
      </c>
      <c r="B362" s="141">
        <v>43458</v>
      </c>
      <c r="C362" s="154"/>
      <c r="D362" s="72"/>
      <c r="E362" s="76"/>
      <c r="F362" s="77"/>
      <c r="G362" s="78"/>
      <c r="H362" s="79"/>
      <c r="I362" s="79"/>
      <c r="J362" s="101"/>
      <c r="K362" s="126"/>
      <c r="L362" s="181" t="str">
        <f>IFERROR(VLOOKUP(D362,Daten!$B$2:$H$9,5,FALSE),"")</f>
        <v/>
      </c>
      <c r="M362" s="182" t="s">
        <v>12</v>
      </c>
      <c r="N362" s="183" t="str">
        <f>IFERROR(VLOOKUP(D362,Daten!$B$2:$H$9,7,FALSE),"")</f>
        <v/>
      </c>
      <c r="O362" s="181" t="str">
        <f>IFERROR(VLOOKUP(D362,Daten!$B$14:$H$21,5,FALSE),"")</f>
        <v/>
      </c>
      <c r="P362" s="182" t="s">
        <v>12</v>
      </c>
      <c r="Q362" s="183" t="str">
        <f>IFERROR(VLOOKUP(D362,Daten!$B$14:$H$21,7,FALSE),"")</f>
        <v/>
      </c>
    </row>
    <row r="363" spans="1:17" x14ac:dyDescent="0.2">
      <c r="A363" s="89" t="s">
        <v>5</v>
      </c>
      <c r="B363" s="142">
        <v>43459</v>
      </c>
      <c r="C363" s="155"/>
      <c r="D363" s="73"/>
      <c r="E363" s="68"/>
      <c r="F363" s="69"/>
      <c r="G363" s="70"/>
      <c r="H363" s="71"/>
      <c r="I363" s="71"/>
      <c r="J363" s="71"/>
      <c r="K363" s="124"/>
      <c r="L363" s="129" t="str">
        <f>IFERROR(VLOOKUP(D363,Daten!$B$2:$H$9,5,FALSE),"")</f>
        <v/>
      </c>
      <c r="M363" s="127" t="s">
        <v>12</v>
      </c>
      <c r="N363" s="130" t="str">
        <f>IFERROR(VLOOKUP(D363,Daten!$B$2:$H$9,7,FALSE),"")</f>
        <v/>
      </c>
      <c r="O363" s="129" t="str">
        <f>IFERROR(VLOOKUP(D363,Daten!$B$14:$H$21,5,FALSE),"")</f>
        <v/>
      </c>
      <c r="P363" s="127" t="s">
        <v>12</v>
      </c>
      <c r="Q363" s="130" t="str">
        <f>IFERROR(VLOOKUP(D363,Daten!$B$14:$H$21,7,FALSE),"")</f>
        <v/>
      </c>
    </row>
    <row r="364" spans="1:17" ht="13.5" thickBot="1" x14ac:dyDescent="0.25">
      <c r="A364" s="92">
        <f>SUM(F362:F368)</f>
        <v>0</v>
      </c>
      <c r="B364" s="142">
        <v>43460</v>
      </c>
      <c r="C364" s="155"/>
      <c r="D364" s="73"/>
      <c r="E364" s="68"/>
      <c r="F364" s="69"/>
      <c r="G364" s="70"/>
      <c r="H364" s="71"/>
      <c r="I364" s="71"/>
      <c r="J364" s="71"/>
      <c r="K364" s="124"/>
      <c r="L364" s="129" t="str">
        <f>IFERROR(VLOOKUP(D364,Daten!$B$2:$H$9,5,FALSE),"")</f>
        <v/>
      </c>
      <c r="M364" s="127" t="s">
        <v>12</v>
      </c>
      <c r="N364" s="130" t="str">
        <f>IFERROR(VLOOKUP(D364,Daten!$B$2:$H$9,7,FALSE),"")</f>
        <v/>
      </c>
      <c r="O364" s="129" t="str">
        <f>IFERROR(VLOOKUP(D364,Daten!$B$14:$H$21,5,FALSE),"")</f>
        <v/>
      </c>
      <c r="P364" s="127" t="s">
        <v>12</v>
      </c>
      <c r="Q364" s="130" t="str">
        <f>IFERROR(VLOOKUP(D364,Daten!$B$14:$H$21,7,FALSE),"")</f>
        <v/>
      </c>
    </row>
    <row r="365" spans="1:17" x14ac:dyDescent="0.2">
      <c r="A365" s="90" t="s">
        <v>106</v>
      </c>
      <c r="B365" s="142">
        <v>43461</v>
      </c>
      <c r="C365" s="155"/>
      <c r="D365" s="73"/>
      <c r="E365" s="68"/>
      <c r="F365" s="69"/>
      <c r="G365" s="70"/>
      <c r="H365" s="71"/>
      <c r="I365" s="71"/>
      <c r="J365" s="71"/>
      <c r="K365" s="124"/>
      <c r="L365" s="129" t="str">
        <f>IFERROR(VLOOKUP(D365,Daten!$B$2:$H$9,5,FALSE),"")</f>
        <v/>
      </c>
      <c r="M365" s="127" t="s">
        <v>12</v>
      </c>
      <c r="N365" s="130" t="str">
        <f>IFERROR(VLOOKUP(D365,Daten!$B$2:$H$9,7,FALSE),"")</f>
        <v/>
      </c>
      <c r="O365" s="129" t="str">
        <f>IFERROR(VLOOKUP(D365,Daten!$B$14:$H$21,5,FALSE),"")</f>
        <v/>
      </c>
      <c r="P365" s="127" t="s">
        <v>12</v>
      </c>
      <c r="Q365" s="130" t="str">
        <f>IFERROR(VLOOKUP(D365,Daten!$B$14:$H$21,7,FALSE),"")</f>
        <v/>
      </c>
    </row>
    <row r="366" spans="1:17" ht="13.5" thickBot="1" x14ac:dyDescent="0.25">
      <c r="A366" s="88">
        <f>SUM(I362:I368)</f>
        <v>0</v>
      </c>
      <c r="B366" s="142">
        <v>43462</v>
      </c>
      <c r="C366" s="155"/>
      <c r="D366" s="73"/>
      <c r="E366" s="68"/>
      <c r="F366" s="69"/>
      <c r="G366" s="70"/>
      <c r="H366" s="71"/>
      <c r="I366" s="71"/>
      <c r="J366" s="71"/>
      <c r="K366" s="124"/>
      <c r="L366" s="129" t="str">
        <f>IFERROR(VLOOKUP(D366,Daten!$B$2:$H$9,5,FALSE),"")</f>
        <v/>
      </c>
      <c r="M366" s="127" t="s">
        <v>12</v>
      </c>
      <c r="N366" s="130" t="str">
        <f>IFERROR(VLOOKUP(D366,Daten!$B$2:$H$9,7,FALSE),"")</f>
        <v/>
      </c>
      <c r="O366" s="129" t="str">
        <f>IFERROR(VLOOKUP(D366,Daten!$B$14:$H$21,5,FALSE),"")</f>
        <v/>
      </c>
      <c r="P366" s="127" t="s">
        <v>12</v>
      </c>
      <c r="Q366" s="130" t="str">
        <f>IFERROR(VLOOKUP(D366,Daten!$B$14:$H$21,7,FALSE),"")</f>
        <v/>
      </c>
    </row>
    <row r="367" spans="1:17" x14ac:dyDescent="0.2">
      <c r="B367" s="142">
        <v>43463</v>
      </c>
      <c r="C367" s="148"/>
      <c r="D367" s="73"/>
      <c r="E367" s="68"/>
      <c r="F367" s="69"/>
      <c r="G367" s="70"/>
      <c r="H367" s="71"/>
      <c r="I367" s="71"/>
      <c r="J367" s="71"/>
      <c r="K367" s="124"/>
      <c r="L367" s="129" t="str">
        <f>IFERROR(VLOOKUP(D367,Daten!$B$2:$H$9,5,FALSE),"")</f>
        <v/>
      </c>
      <c r="M367" s="127" t="s">
        <v>12</v>
      </c>
      <c r="N367" s="130" t="str">
        <f>IFERROR(VLOOKUP(D367,Daten!$B$2:$H$9,7,FALSE),"")</f>
        <v/>
      </c>
      <c r="O367" s="129" t="str">
        <f>IFERROR(VLOOKUP(D367,Daten!$B$14:$H$21,5,FALSE),"")</f>
        <v/>
      </c>
      <c r="P367" s="127" t="s">
        <v>12</v>
      </c>
      <c r="Q367" s="130" t="str">
        <f>IFERROR(VLOOKUP(D367,Daten!$B$14:$H$21,7,FALSE),"")</f>
        <v/>
      </c>
    </row>
    <row r="368" spans="1:17" ht="13.5" thickBot="1" x14ac:dyDescent="0.25">
      <c r="B368" s="160">
        <v>43464</v>
      </c>
      <c r="C368" s="156"/>
      <c r="D368" s="162"/>
      <c r="E368" s="163"/>
      <c r="F368" s="164"/>
      <c r="G368" s="165"/>
      <c r="H368" s="166"/>
      <c r="I368" s="166"/>
      <c r="J368" s="166"/>
      <c r="K368" s="165"/>
      <c r="L368" s="167" t="str">
        <f>IFERROR(VLOOKUP(D368,Daten!$B$2:$H$9,5,FALSE),"")</f>
        <v/>
      </c>
      <c r="M368" s="168" t="s">
        <v>12</v>
      </c>
      <c r="N368" s="169" t="str">
        <f>IFERROR(VLOOKUP(D368,Daten!$B$2:$H$9,7,FALSE),"")</f>
        <v/>
      </c>
      <c r="O368" s="167" t="str">
        <f>IFERROR(VLOOKUP(D368,Daten!$B$14:$H$21,5,FALSE),"")</f>
        <v/>
      </c>
      <c r="P368" s="168" t="s">
        <v>12</v>
      </c>
      <c r="Q368" s="169" t="str">
        <f>IFERROR(VLOOKUP(D368,Daten!$B$14:$H$21,7,FALSE),"")</f>
        <v/>
      </c>
    </row>
    <row r="369" spans="1:17" ht="13.5" thickBot="1" x14ac:dyDescent="0.25">
      <c r="A369" s="91">
        <f>A362+1</f>
        <v>53</v>
      </c>
      <c r="B369" s="141">
        <v>43465</v>
      </c>
      <c r="C369" s="159"/>
      <c r="D369" s="114"/>
      <c r="E369" s="16"/>
      <c r="F369" s="170"/>
      <c r="G369" s="118"/>
      <c r="H369" s="171"/>
      <c r="I369" s="171"/>
      <c r="J369" s="171"/>
      <c r="K369" s="118"/>
      <c r="L369" s="172" t="str">
        <f>IFERROR(VLOOKUP(D369,Daten!$B$2:$H$9,5,FALSE),"")</f>
        <v/>
      </c>
      <c r="M369" s="173" t="s">
        <v>12</v>
      </c>
      <c r="N369" s="174" t="str">
        <f>IFERROR(VLOOKUP(D369,Daten!$B$2:$H$9,7,FALSE),"")</f>
        <v/>
      </c>
      <c r="O369" s="172" t="str">
        <f>IFERROR(VLOOKUP(D369,Daten!$B$14:$H$21,5,FALSE),"")</f>
        <v/>
      </c>
      <c r="P369" s="173" t="s">
        <v>12</v>
      </c>
      <c r="Q369" s="174" t="str">
        <f>IFERROR(VLOOKUP(D369,Daten!$B$14:$H$21,7,FALSE),"")</f>
        <v/>
      </c>
    </row>
    <row r="370" spans="1:17" x14ac:dyDescent="0.2">
      <c r="A370" s="89" t="s">
        <v>5</v>
      </c>
      <c r="B370" s="142">
        <v>43466</v>
      </c>
      <c r="C370" s="155"/>
      <c r="D370" s="59"/>
      <c r="E370" s="21"/>
      <c r="F370" s="175"/>
      <c r="G370" s="119"/>
      <c r="H370" s="176"/>
      <c r="I370" s="176"/>
      <c r="J370" s="176"/>
      <c r="K370" s="119"/>
      <c r="L370" s="132"/>
      <c r="M370" s="128"/>
      <c r="N370" s="131"/>
      <c r="O370" s="132"/>
      <c r="P370" s="128"/>
      <c r="Q370" s="131"/>
    </row>
    <row r="371" spans="1:17" ht="13.5" thickBot="1" x14ac:dyDescent="0.25">
      <c r="A371" s="92">
        <f>SUM(F369:F375)</f>
        <v>0</v>
      </c>
      <c r="B371" s="142">
        <v>43467</v>
      </c>
      <c r="C371" s="155"/>
      <c r="D371" s="59"/>
      <c r="E371" s="21"/>
      <c r="F371" s="175"/>
      <c r="G371" s="119"/>
      <c r="H371" s="176"/>
      <c r="I371" s="176"/>
      <c r="J371" s="176"/>
      <c r="K371" s="119"/>
      <c r="L371" s="132"/>
      <c r="M371" s="128"/>
      <c r="N371" s="131"/>
      <c r="O371" s="132"/>
      <c r="P371" s="128"/>
      <c r="Q371" s="131"/>
    </row>
    <row r="372" spans="1:17" x14ac:dyDescent="0.2">
      <c r="A372" s="90"/>
      <c r="B372" s="142">
        <v>43468</v>
      </c>
      <c r="C372" s="155"/>
      <c r="D372" s="59"/>
      <c r="E372" s="21"/>
      <c r="F372" s="175"/>
      <c r="G372" s="119"/>
      <c r="H372" s="176"/>
      <c r="I372" s="176"/>
      <c r="J372" s="176"/>
      <c r="K372" s="119"/>
      <c r="L372" s="132"/>
      <c r="M372" s="128"/>
      <c r="N372" s="131"/>
      <c r="O372" s="132"/>
      <c r="P372" s="128"/>
      <c r="Q372" s="131"/>
    </row>
    <row r="373" spans="1:17" ht="13.5" thickBot="1" x14ac:dyDescent="0.25">
      <c r="A373" s="177"/>
      <c r="B373" s="142">
        <v>43469</v>
      </c>
      <c r="C373" s="155"/>
      <c r="D373" s="59"/>
      <c r="E373" s="21"/>
      <c r="F373" s="175"/>
      <c r="G373" s="119"/>
      <c r="H373" s="176"/>
      <c r="I373" s="176"/>
      <c r="J373" s="176"/>
      <c r="K373" s="119"/>
      <c r="L373" s="132"/>
      <c r="M373" s="128"/>
      <c r="N373" s="131"/>
      <c r="O373" s="132"/>
      <c r="P373" s="128"/>
      <c r="Q373" s="131"/>
    </row>
    <row r="374" spans="1:17" x14ac:dyDescent="0.2">
      <c r="A374" s="178" t="s">
        <v>13</v>
      </c>
      <c r="B374" s="142">
        <v>43470</v>
      </c>
      <c r="C374" s="155"/>
      <c r="D374" s="59"/>
      <c r="E374" s="21"/>
      <c r="F374" s="175"/>
      <c r="G374" s="119"/>
      <c r="H374" s="176"/>
      <c r="I374" s="176"/>
      <c r="J374" s="176"/>
      <c r="K374" s="119"/>
      <c r="L374" s="132"/>
      <c r="M374" s="128"/>
      <c r="N374" s="131"/>
      <c r="O374" s="132"/>
      <c r="P374" s="128"/>
      <c r="Q374" s="131"/>
    </row>
    <row r="375" spans="1:17" ht="13.5" thickBot="1" x14ac:dyDescent="0.25">
      <c r="A375" s="145">
        <f>A371+A364+A357+A350+A343+A336+A329+A322+A315+A308+A301+A294+A287+A280+A273+A266+A259+A252+A245+A238+A231+A224+A217+A210+A203+A196+A189+A182+A175+A168+A161+A154+A147+A140+A133+A126+A119+A112+A105+A98+A91+A84+A77+A70+A63+A56+A49+A42+A35+A28+A21+A14+A7</f>
        <v>0</v>
      </c>
      <c r="B375" s="143">
        <v>43471</v>
      </c>
      <c r="C375" s="157"/>
      <c r="D375" s="60"/>
      <c r="E375" s="28"/>
      <c r="F375" s="179"/>
      <c r="G375" s="120"/>
      <c r="H375" s="180"/>
      <c r="I375" s="180"/>
      <c r="J375" s="180"/>
      <c r="K375" s="120"/>
      <c r="L375" s="133"/>
      <c r="M375" s="134"/>
      <c r="N375" s="135"/>
      <c r="O375" s="133"/>
      <c r="P375" s="134"/>
      <c r="Q375" s="135"/>
    </row>
    <row r="376" spans="1:17" x14ac:dyDescent="0.2">
      <c r="A376" s="146">
        <f>A375/52</f>
        <v>0</v>
      </c>
      <c r="B376" s="138"/>
      <c r="C376" s="161"/>
      <c r="D376" s="187"/>
      <c r="E376" s="32" t="e">
        <f>AVERAGE(E5:E375)</f>
        <v>#DIV/0!</v>
      </c>
      <c r="F376" s="12" t="e">
        <f>AVERAGE(F5:F375)</f>
        <v>#DIV/0!</v>
      </c>
      <c r="G376" s="13" t="e">
        <f>AVERAGE(G5:G375)</f>
        <v>#DIV/0!</v>
      </c>
      <c r="H376" s="14" t="e">
        <f>AVERAGE(H5:H375)</f>
        <v>#DIV/0!</v>
      </c>
    </row>
    <row r="377" spans="1:17" x14ac:dyDescent="0.2">
      <c r="A377" s="187"/>
      <c r="B377" s="138"/>
      <c r="C377" s="33"/>
      <c r="D377" s="187"/>
      <c r="E377" s="32"/>
    </row>
    <row r="378" spans="1:17" x14ac:dyDescent="0.2">
      <c r="A378" s="187"/>
      <c r="B378" s="138"/>
      <c r="C378" s="33"/>
      <c r="D378" s="187"/>
      <c r="E378" s="32"/>
    </row>
    <row r="379" spans="1:17" x14ac:dyDescent="0.2">
      <c r="A379" s="187"/>
      <c r="B379" s="138"/>
      <c r="C379" s="33"/>
      <c r="D379" s="187"/>
      <c r="E379" s="32"/>
    </row>
    <row r="380" spans="1:17" x14ac:dyDescent="0.2">
      <c r="A380" s="187"/>
      <c r="B380" s="138"/>
      <c r="C380" s="33"/>
      <c r="D380" s="187"/>
      <c r="E380" s="32"/>
    </row>
    <row r="381" spans="1:17" x14ac:dyDescent="0.2">
      <c r="A381" s="187"/>
      <c r="B381" s="138"/>
      <c r="C381" s="33"/>
      <c r="D381" s="187"/>
      <c r="E381" s="32"/>
    </row>
    <row r="382" spans="1:17" x14ac:dyDescent="0.2">
      <c r="A382" s="187"/>
      <c r="B382" s="138"/>
      <c r="C382" s="33"/>
      <c r="D382" s="187"/>
      <c r="E382" s="32"/>
    </row>
    <row r="383" spans="1:17" x14ac:dyDescent="0.2">
      <c r="A383" s="187"/>
      <c r="B383" s="138"/>
      <c r="C383" s="161"/>
      <c r="D383" s="187"/>
      <c r="E383" s="32"/>
    </row>
    <row r="384" spans="1:17" x14ac:dyDescent="0.2">
      <c r="A384" s="187"/>
      <c r="B384" s="138"/>
      <c r="C384" s="33"/>
      <c r="D384" s="187"/>
      <c r="E384" s="32"/>
    </row>
    <row r="385" spans="1:11" x14ac:dyDescent="0.2">
      <c r="A385" s="187"/>
      <c r="B385" s="138"/>
      <c r="C385" s="33"/>
      <c r="D385" s="187"/>
      <c r="E385" s="32"/>
    </row>
    <row r="386" spans="1:11" x14ac:dyDescent="0.2">
      <c r="A386" s="187"/>
      <c r="B386" s="138"/>
      <c r="C386" s="33"/>
      <c r="D386" s="187"/>
      <c r="E386" s="187"/>
      <c r="G386" s="9"/>
      <c r="K386" s="9"/>
    </row>
    <row r="387" spans="1:11" x14ac:dyDescent="0.2">
      <c r="A387" s="187"/>
      <c r="B387" s="138"/>
      <c r="C387" s="33"/>
      <c r="D387" s="187"/>
      <c r="E387" s="187"/>
      <c r="G387" s="9"/>
      <c r="K387" s="9"/>
    </row>
    <row r="388" spans="1:11" x14ac:dyDescent="0.2">
      <c r="A388" s="187"/>
      <c r="B388" s="138"/>
      <c r="C388" s="33"/>
      <c r="D388" s="187"/>
      <c r="E388" s="187"/>
      <c r="G388" s="9"/>
      <c r="K388" s="9"/>
    </row>
    <row r="389" spans="1:11" x14ac:dyDescent="0.2">
      <c r="A389" s="187"/>
      <c r="B389" s="138"/>
      <c r="C389" s="33"/>
      <c r="D389" s="187"/>
      <c r="E389" s="187"/>
      <c r="G389" s="9"/>
      <c r="K389" s="9"/>
    </row>
    <row r="390" spans="1:11" x14ac:dyDescent="0.2">
      <c r="A390" s="187"/>
      <c r="B390" s="138"/>
      <c r="C390" s="33"/>
      <c r="D390" s="187"/>
      <c r="E390" s="187"/>
      <c r="G390" s="9"/>
      <c r="K390" s="9"/>
    </row>
    <row r="391" spans="1:11" x14ac:dyDescent="0.2">
      <c r="A391" s="187"/>
      <c r="B391" s="138"/>
      <c r="C391" s="33"/>
      <c r="D391" s="187"/>
      <c r="E391" s="187"/>
      <c r="G391" s="9"/>
      <c r="K391" s="9"/>
    </row>
    <row r="392" spans="1:11" x14ac:dyDescent="0.2">
      <c r="A392" s="187"/>
      <c r="B392" s="138"/>
      <c r="C392" s="33"/>
      <c r="D392" s="187"/>
      <c r="E392" s="187"/>
      <c r="G392" s="9"/>
      <c r="K392" s="9"/>
    </row>
    <row r="393" spans="1:11" x14ac:dyDescent="0.2">
      <c r="A393" s="187"/>
      <c r="B393" s="138"/>
      <c r="C393" s="33"/>
      <c r="D393" s="187"/>
      <c r="E393" s="187"/>
      <c r="G393" s="9"/>
      <c r="K393" s="9"/>
    </row>
    <row r="394" spans="1:11" x14ac:dyDescent="0.2">
      <c r="A394" s="187"/>
      <c r="B394" s="138"/>
      <c r="C394" s="33"/>
      <c r="D394" s="187"/>
      <c r="E394" s="187"/>
      <c r="G394" s="9"/>
      <c r="K394" s="9"/>
    </row>
    <row r="395" spans="1:11" x14ac:dyDescent="0.2">
      <c r="A395" s="187"/>
      <c r="B395" s="138"/>
      <c r="C395" s="161"/>
      <c r="D395" s="187"/>
      <c r="E395" s="187"/>
      <c r="G395" s="9"/>
      <c r="K395" s="9"/>
    </row>
    <row r="396" spans="1:11" x14ac:dyDescent="0.2">
      <c r="A396" s="187"/>
      <c r="B396" s="138"/>
      <c r="C396" s="33"/>
      <c r="D396" s="187"/>
      <c r="E396" s="187"/>
      <c r="G396" s="9"/>
      <c r="K396" s="9"/>
    </row>
    <row r="397" spans="1:11" x14ac:dyDescent="0.2">
      <c r="A397" s="187"/>
      <c r="B397" s="138"/>
      <c r="C397" s="161"/>
      <c r="D397" s="187"/>
      <c r="E397" s="187"/>
      <c r="G397" s="9"/>
      <c r="K397" s="9"/>
    </row>
    <row r="398" spans="1:11" x14ac:dyDescent="0.2">
      <c r="A398" s="187"/>
      <c r="B398" s="138"/>
      <c r="C398" s="33"/>
      <c r="D398" s="187"/>
      <c r="E398" s="187"/>
      <c r="G398" s="9"/>
      <c r="K398" s="9"/>
    </row>
    <row r="399" spans="1:11" x14ac:dyDescent="0.2">
      <c r="A399" s="187"/>
      <c r="B399" s="138"/>
      <c r="C399" s="33"/>
      <c r="D399" s="187"/>
      <c r="E399" s="187"/>
      <c r="G399" s="9"/>
      <c r="K399" s="9"/>
    </row>
    <row r="400" spans="1:11" x14ac:dyDescent="0.2">
      <c r="A400" s="187"/>
      <c r="B400" s="138"/>
      <c r="C400" s="33"/>
      <c r="D400" s="187"/>
      <c r="E400" s="187"/>
      <c r="G400" s="9"/>
      <c r="K400" s="9"/>
    </row>
    <row r="401" spans="1:11" x14ac:dyDescent="0.2">
      <c r="A401" s="187"/>
      <c r="B401" s="138"/>
      <c r="C401" s="33"/>
      <c r="D401" s="187"/>
      <c r="E401" s="187"/>
      <c r="G401" s="9"/>
      <c r="K401" s="9"/>
    </row>
    <row r="402" spans="1:11" x14ac:dyDescent="0.2">
      <c r="A402" s="187"/>
      <c r="B402" s="138"/>
      <c r="C402" s="33"/>
      <c r="D402" s="187"/>
      <c r="E402" s="187"/>
      <c r="G402" s="9"/>
      <c r="K402" s="9"/>
    </row>
    <row r="403" spans="1:11" x14ac:dyDescent="0.2">
      <c r="A403" s="187"/>
      <c r="B403" s="138"/>
      <c r="C403" s="33"/>
      <c r="D403" s="187"/>
      <c r="E403" s="187"/>
      <c r="G403" s="9"/>
      <c r="K403" s="9"/>
    </row>
    <row r="404" spans="1:11" x14ac:dyDescent="0.2">
      <c r="A404" s="187"/>
      <c r="B404" s="138"/>
      <c r="C404" s="161"/>
      <c r="D404" s="187"/>
      <c r="E404" s="187"/>
      <c r="G404" s="9"/>
      <c r="K404" s="9"/>
    </row>
    <row r="405" spans="1:11" x14ac:dyDescent="0.2">
      <c r="A405" s="187"/>
      <c r="B405" s="138"/>
      <c r="C405" s="33"/>
      <c r="D405" s="187"/>
      <c r="E405" s="187"/>
      <c r="G405" s="9"/>
      <c r="K405" s="9"/>
    </row>
    <row r="406" spans="1:11" x14ac:dyDescent="0.2">
      <c r="A406" s="187"/>
      <c r="B406" s="138"/>
      <c r="C406" s="33"/>
      <c r="D406" s="187"/>
      <c r="E406" s="187"/>
      <c r="G406" s="9"/>
      <c r="K406" s="9"/>
    </row>
    <row r="407" spans="1:11" x14ac:dyDescent="0.2">
      <c r="A407" s="187"/>
      <c r="B407" s="138"/>
      <c r="C407" s="33"/>
      <c r="D407" s="187"/>
      <c r="E407" s="187"/>
      <c r="G407" s="9"/>
      <c r="K407" s="9"/>
    </row>
    <row r="408" spans="1:11" x14ac:dyDescent="0.2">
      <c r="A408" s="187"/>
      <c r="B408" s="138"/>
      <c r="C408" s="33"/>
      <c r="D408" s="187"/>
      <c r="E408" s="187"/>
      <c r="G408" s="9"/>
      <c r="K408" s="9"/>
    </row>
    <row r="409" spans="1:11" x14ac:dyDescent="0.2">
      <c r="A409" s="187"/>
      <c r="B409" s="138"/>
      <c r="C409" s="33"/>
      <c r="D409" s="187"/>
      <c r="E409" s="187"/>
      <c r="G409" s="9"/>
      <c r="K409" s="9"/>
    </row>
    <row r="410" spans="1:11" x14ac:dyDescent="0.2">
      <c r="A410" s="187"/>
      <c r="B410" s="138"/>
      <c r="C410" s="33"/>
      <c r="D410" s="187"/>
      <c r="E410" s="187"/>
      <c r="G410" s="9"/>
      <c r="K410" s="9"/>
    </row>
    <row r="411" spans="1:11" x14ac:dyDescent="0.2">
      <c r="A411" s="187"/>
      <c r="B411" s="138"/>
      <c r="C411" s="161"/>
      <c r="D411" s="187"/>
      <c r="E411" s="32"/>
    </row>
    <row r="412" spans="1:11" x14ac:dyDescent="0.2">
      <c r="A412" s="187"/>
      <c r="B412" s="138"/>
      <c r="C412" s="33"/>
      <c r="D412" s="187"/>
      <c r="E412" s="32"/>
    </row>
    <row r="413" spans="1:11" x14ac:dyDescent="0.2">
      <c r="A413" s="187"/>
      <c r="B413" s="138"/>
      <c r="C413" s="33"/>
      <c r="D413" s="187"/>
      <c r="E413" s="32"/>
    </row>
    <row r="414" spans="1:11" x14ac:dyDescent="0.2">
      <c r="A414" s="187"/>
      <c r="B414" s="138"/>
      <c r="C414" s="33"/>
      <c r="D414" s="187"/>
      <c r="E414" s="32"/>
    </row>
    <row r="415" spans="1:11" x14ac:dyDescent="0.2">
      <c r="A415" s="187"/>
      <c r="B415" s="138"/>
      <c r="C415" s="33"/>
      <c r="D415" s="187"/>
      <c r="E415" s="32"/>
    </row>
    <row r="416" spans="1:11" x14ac:dyDescent="0.2">
      <c r="A416" s="187"/>
      <c r="B416" s="138"/>
      <c r="C416" s="33"/>
      <c r="D416" s="187"/>
      <c r="E416" s="32"/>
    </row>
    <row r="417" spans="1:5" x14ac:dyDescent="0.2">
      <c r="A417" s="187"/>
      <c r="B417" s="138"/>
      <c r="C417" s="33"/>
      <c r="D417" s="187"/>
      <c r="E417" s="32"/>
    </row>
    <row r="418" spans="1:5" x14ac:dyDescent="0.2">
      <c r="A418" s="187"/>
      <c r="B418" s="138"/>
      <c r="C418" s="33"/>
      <c r="D418" s="187"/>
      <c r="E418" s="32"/>
    </row>
    <row r="419" spans="1:5" x14ac:dyDescent="0.2">
      <c r="A419" s="187"/>
      <c r="B419" s="138"/>
      <c r="C419" s="33"/>
      <c r="D419" s="187"/>
      <c r="E419" s="32"/>
    </row>
    <row r="420" spans="1:5" x14ac:dyDescent="0.2">
      <c r="A420" s="187"/>
      <c r="B420" s="138"/>
      <c r="C420" s="33"/>
      <c r="D420" s="187"/>
      <c r="E420" s="32"/>
    </row>
    <row r="421" spans="1:5" x14ac:dyDescent="0.2">
      <c r="A421" s="187"/>
      <c r="B421" s="138"/>
      <c r="C421" s="33"/>
      <c r="D421" s="187"/>
      <c r="E421" s="32"/>
    </row>
    <row r="422" spans="1:5" x14ac:dyDescent="0.2">
      <c r="A422" s="187"/>
      <c r="B422" s="138"/>
      <c r="C422" s="33"/>
      <c r="D422" s="187"/>
      <c r="E422" s="32"/>
    </row>
    <row r="423" spans="1:5" x14ac:dyDescent="0.2">
      <c r="A423" s="187"/>
      <c r="B423" s="138"/>
      <c r="C423" s="161"/>
      <c r="D423" s="187"/>
      <c r="E423" s="32"/>
    </row>
    <row r="424" spans="1:5" x14ac:dyDescent="0.2">
      <c r="A424" s="187"/>
      <c r="B424" s="138"/>
      <c r="C424" s="33"/>
      <c r="D424" s="187"/>
      <c r="E424" s="32"/>
    </row>
    <row r="425" spans="1:5" x14ac:dyDescent="0.2">
      <c r="A425" s="187"/>
      <c r="B425" s="138"/>
      <c r="C425" s="161"/>
      <c r="D425" s="187"/>
      <c r="E425" s="32"/>
    </row>
    <row r="426" spans="1:5" x14ac:dyDescent="0.2">
      <c r="A426" s="187"/>
      <c r="B426" s="138"/>
      <c r="C426" s="33"/>
      <c r="D426" s="187"/>
      <c r="E426" s="32"/>
    </row>
    <row r="427" spans="1:5" x14ac:dyDescent="0.2">
      <c r="A427" s="187"/>
      <c r="B427" s="138"/>
      <c r="C427" s="33"/>
      <c r="D427" s="187"/>
      <c r="E427" s="32"/>
    </row>
    <row r="428" spans="1:5" x14ac:dyDescent="0.2">
      <c r="A428" s="187"/>
      <c r="B428" s="138"/>
      <c r="C428" s="33"/>
      <c r="D428" s="187"/>
      <c r="E428" s="32"/>
    </row>
    <row r="429" spans="1:5" x14ac:dyDescent="0.2">
      <c r="A429" s="187"/>
      <c r="B429" s="138"/>
      <c r="C429" s="33"/>
      <c r="D429" s="187"/>
      <c r="E429" s="32"/>
    </row>
    <row r="430" spans="1:5" x14ac:dyDescent="0.2">
      <c r="A430" s="187"/>
      <c r="B430" s="138"/>
      <c r="C430" s="33"/>
      <c r="D430" s="187"/>
      <c r="E430" s="32"/>
    </row>
    <row r="431" spans="1:5" x14ac:dyDescent="0.2">
      <c r="A431" s="187"/>
      <c r="B431" s="138"/>
      <c r="C431" s="33"/>
      <c r="D431" s="187"/>
      <c r="E431" s="32"/>
    </row>
    <row r="432" spans="1:5" x14ac:dyDescent="0.2">
      <c r="A432" s="187"/>
      <c r="B432" s="138"/>
      <c r="C432" s="161"/>
      <c r="D432" s="187"/>
      <c r="E432" s="32"/>
    </row>
    <row r="433" spans="1:5" x14ac:dyDescent="0.2">
      <c r="A433" s="187"/>
      <c r="B433" s="138"/>
      <c r="C433" s="33"/>
      <c r="D433" s="187"/>
      <c r="E433" s="32"/>
    </row>
    <row r="434" spans="1:5" x14ac:dyDescent="0.2">
      <c r="A434" s="187"/>
      <c r="B434" s="138"/>
      <c r="C434" s="33"/>
      <c r="D434" s="187"/>
      <c r="E434" s="32"/>
    </row>
    <row r="435" spans="1:5" x14ac:dyDescent="0.2">
      <c r="A435" s="187"/>
      <c r="B435" s="138"/>
      <c r="C435" s="33"/>
      <c r="D435" s="187"/>
      <c r="E435" s="32"/>
    </row>
    <row r="436" spans="1:5" x14ac:dyDescent="0.2">
      <c r="A436" s="187"/>
      <c r="B436" s="138"/>
      <c r="C436" s="33"/>
      <c r="D436" s="187"/>
      <c r="E436" s="32"/>
    </row>
    <row r="437" spans="1:5" x14ac:dyDescent="0.2">
      <c r="A437" s="187"/>
      <c r="B437" s="138"/>
      <c r="C437" s="33"/>
      <c r="D437" s="187"/>
      <c r="E437" s="32"/>
    </row>
    <row r="438" spans="1:5" x14ac:dyDescent="0.2">
      <c r="A438" s="187"/>
      <c r="B438" s="138"/>
      <c r="C438" s="33"/>
      <c r="D438" s="187"/>
      <c r="E438" s="32"/>
    </row>
    <row r="439" spans="1:5" x14ac:dyDescent="0.2">
      <c r="A439" s="187"/>
      <c r="B439" s="138"/>
      <c r="C439" s="161"/>
      <c r="D439" s="187"/>
      <c r="E439" s="32"/>
    </row>
    <row r="440" spans="1:5" x14ac:dyDescent="0.2">
      <c r="A440" s="187"/>
      <c r="B440" s="138"/>
      <c r="C440" s="33"/>
      <c r="D440" s="187"/>
      <c r="E440" s="32"/>
    </row>
    <row r="441" spans="1:5" x14ac:dyDescent="0.2">
      <c r="A441" s="187"/>
      <c r="B441" s="138"/>
      <c r="C441" s="33"/>
      <c r="D441" s="187"/>
      <c r="E441" s="32"/>
    </row>
    <row r="442" spans="1:5" x14ac:dyDescent="0.2">
      <c r="A442" s="187"/>
      <c r="B442" s="138"/>
      <c r="C442" s="33"/>
      <c r="D442" s="187"/>
      <c r="E442" s="32"/>
    </row>
    <row r="443" spans="1:5" x14ac:dyDescent="0.2">
      <c r="A443" s="187"/>
      <c r="B443" s="138"/>
      <c r="C443" s="33"/>
      <c r="D443" s="187"/>
      <c r="E443" s="32"/>
    </row>
    <row r="444" spans="1:5" x14ac:dyDescent="0.2">
      <c r="A444" s="187"/>
      <c r="B444" s="138"/>
      <c r="C444" s="33"/>
      <c r="D444" s="187"/>
      <c r="E444" s="32"/>
    </row>
    <row r="445" spans="1:5" x14ac:dyDescent="0.2">
      <c r="A445" s="187"/>
      <c r="B445" s="138"/>
      <c r="C445" s="33"/>
      <c r="D445" s="187"/>
      <c r="E445" s="32"/>
    </row>
    <row r="446" spans="1:5" x14ac:dyDescent="0.2">
      <c r="A446" s="187"/>
      <c r="B446" s="138"/>
      <c r="C446" s="33"/>
      <c r="D446" s="187"/>
      <c r="E446" s="32"/>
    </row>
    <row r="447" spans="1:5" x14ac:dyDescent="0.2">
      <c r="A447" s="187"/>
      <c r="B447" s="138"/>
      <c r="C447" s="33"/>
      <c r="D447" s="187"/>
      <c r="E447" s="32"/>
    </row>
    <row r="448" spans="1:5" x14ac:dyDescent="0.2">
      <c r="A448" s="187"/>
      <c r="B448" s="138"/>
      <c r="C448" s="33"/>
      <c r="D448" s="187"/>
      <c r="E448" s="32"/>
    </row>
    <row r="449" spans="1:5" x14ac:dyDescent="0.2">
      <c r="A449" s="187"/>
      <c r="B449" s="138"/>
      <c r="C449" s="33"/>
      <c r="D449" s="187"/>
      <c r="E449" s="32"/>
    </row>
    <row r="450" spans="1:5" x14ac:dyDescent="0.2">
      <c r="A450" s="187"/>
      <c r="B450" s="138"/>
      <c r="C450" s="33"/>
      <c r="D450" s="187"/>
      <c r="E450" s="32"/>
    </row>
    <row r="451" spans="1:5" x14ac:dyDescent="0.2">
      <c r="A451" s="187"/>
      <c r="B451" s="138"/>
      <c r="C451" s="161"/>
      <c r="D451" s="187"/>
      <c r="E451" s="32"/>
    </row>
    <row r="452" spans="1:5" x14ac:dyDescent="0.2">
      <c r="A452" s="187"/>
      <c r="B452" s="138"/>
      <c r="C452" s="33"/>
      <c r="D452" s="187"/>
      <c r="E452" s="32"/>
    </row>
    <row r="453" spans="1:5" x14ac:dyDescent="0.2">
      <c r="A453" s="187"/>
      <c r="B453" s="138"/>
      <c r="C453" s="161"/>
      <c r="D453" s="187"/>
      <c r="E453" s="32"/>
    </row>
    <row r="454" spans="1:5" x14ac:dyDescent="0.2">
      <c r="A454" s="187"/>
      <c r="B454" s="138"/>
      <c r="C454" s="33"/>
      <c r="D454" s="187"/>
      <c r="E454" s="32"/>
    </row>
    <row r="455" spans="1:5" x14ac:dyDescent="0.2">
      <c r="A455" s="187"/>
      <c r="B455" s="138"/>
      <c r="C455" s="33"/>
      <c r="D455" s="187"/>
      <c r="E455" s="32"/>
    </row>
    <row r="456" spans="1:5" x14ac:dyDescent="0.2">
      <c r="A456" s="187"/>
      <c r="B456" s="138"/>
      <c r="C456" s="33"/>
      <c r="D456" s="187"/>
      <c r="E456" s="32"/>
    </row>
    <row r="457" spans="1:5" x14ac:dyDescent="0.2">
      <c r="A457" s="187"/>
      <c r="B457" s="138"/>
      <c r="C457" s="33"/>
      <c r="D457" s="187"/>
      <c r="E457" s="32"/>
    </row>
    <row r="458" spans="1:5" x14ac:dyDescent="0.2">
      <c r="A458" s="187"/>
      <c r="B458" s="138"/>
      <c r="C458" s="33"/>
      <c r="D458" s="187"/>
      <c r="E458" s="32"/>
    </row>
    <row r="459" spans="1:5" x14ac:dyDescent="0.2">
      <c r="A459" s="187"/>
      <c r="B459" s="138"/>
      <c r="C459" s="33"/>
      <c r="D459" s="187"/>
      <c r="E459" s="32"/>
    </row>
    <row r="460" spans="1:5" x14ac:dyDescent="0.2">
      <c r="A460" s="187"/>
      <c r="B460" s="138"/>
      <c r="C460" s="161"/>
      <c r="D460" s="187"/>
      <c r="E460" s="32"/>
    </row>
    <row r="461" spans="1:5" x14ac:dyDescent="0.2">
      <c r="A461" s="187"/>
      <c r="B461" s="138"/>
      <c r="C461" s="33"/>
      <c r="D461" s="187"/>
      <c r="E461" s="32"/>
    </row>
    <row r="462" spans="1:5" x14ac:dyDescent="0.2">
      <c r="A462" s="187"/>
      <c r="B462" s="138"/>
      <c r="C462" s="33"/>
      <c r="D462" s="187"/>
      <c r="E462" s="32"/>
    </row>
    <row r="463" spans="1:5" x14ac:dyDescent="0.2">
      <c r="A463" s="187"/>
      <c r="B463" s="138"/>
      <c r="C463" s="33"/>
      <c r="D463" s="187"/>
      <c r="E463" s="32"/>
    </row>
    <row r="464" spans="1:5" x14ac:dyDescent="0.2">
      <c r="A464" s="187"/>
      <c r="B464" s="138"/>
      <c r="C464" s="33"/>
      <c r="D464" s="187"/>
      <c r="E464" s="32"/>
    </row>
    <row r="465" spans="1:5" x14ac:dyDescent="0.2">
      <c r="A465" s="187"/>
      <c r="B465" s="138"/>
      <c r="C465" s="33"/>
      <c r="D465" s="187"/>
      <c r="E465" s="32"/>
    </row>
    <row r="466" spans="1:5" x14ac:dyDescent="0.2">
      <c r="A466" s="187"/>
      <c r="B466" s="138"/>
      <c r="C466" s="33"/>
      <c r="D466" s="187"/>
      <c r="E466" s="32"/>
    </row>
    <row r="467" spans="1:5" x14ac:dyDescent="0.2">
      <c r="A467" s="187"/>
      <c r="B467" s="138"/>
      <c r="C467" s="161"/>
      <c r="D467" s="187"/>
      <c r="E467" s="32"/>
    </row>
    <row r="468" spans="1:5" x14ac:dyDescent="0.2">
      <c r="A468" s="187"/>
      <c r="B468" s="138"/>
      <c r="C468" s="33"/>
      <c r="D468" s="187"/>
      <c r="E468" s="32"/>
    </row>
    <row r="469" spans="1:5" x14ac:dyDescent="0.2">
      <c r="A469" s="187"/>
      <c r="B469" s="138"/>
      <c r="C469" s="33"/>
      <c r="D469" s="187"/>
      <c r="E469" s="32"/>
    </row>
    <row r="470" spans="1:5" x14ac:dyDescent="0.2">
      <c r="A470" s="187"/>
      <c r="B470" s="138"/>
      <c r="C470" s="33"/>
      <c r="D470" s="187"/>
      <c r="E470" s="32"/>
    </row>
    <row r="471" spans="1:5" x14ac:dyDescent="0.2">
      <c r="A471" s="187"/>
      <c r="B471" s="138"/>
      <c r="C471" s="33"/>
      <c r="D471" s="187"/>
      <c r="E471" s="32"/>
    </row>
    <row r="472" spans="1:5" x14ac:dyDescent="0.2">
      <c r="A472" s="187"/>
      <c r="B472" s="138"/>
      <c r="C472" s="33"/>
      <c r="D472" s="187"/>
      <c r="E472" s="32"/>
    </row>
    <row r="473" spans="1:5" x14ac:dyDescent="0.2">
      <c r="A473" s="187"/>
      <c r="B473" s="138"/>
      <c r="C473" s="33"/>
      <c r="D473" s="187"/>
      <c r="E473" s="32"/>
    </row>
  </sheetData>
  <sheetProtection selectLockedCells="1" selectUnlockedCells="1"/>
  <mergeCells count="4">
    <mergeCell ref="A1:K1"/>
    <mergeCell ref="L3:N3"/>
    <mergeCell ref="O3:Q3"/>
    <mergeCell ref="L2:Q2"/>
  </mergeCells>
  <conditionalFormatting sqref="A7">
    <cfRule type="cellIs" dxfId="68" priority="66" operator="greaterThan">
      <formula>65</formula>
    </cfRule>
  </conditionalFormatting>
  <conditionalFormatting sqref="A14">
    <cfRule type="cellIs" dxfId="67" priority="65" operator="greaterThan">
      <formula>65</formula>
    </cfRule>
  </conditionalFormatting>
  <conditionalFormatting sqref="A21">
    <cfRule type="cellIs" dxfId="66" priority="64" operator="greaterThan">
      <formula>65</formula>
    </cfRule>
  </conditionalFormatting>
  <conditionalFormatting sqref="A28">
    <cfRule type="cellIs" dxfId="65" priority="63" operator="greaterThan">
      <formula>65</formula>
    </cfRule>
  </conditionalFormatting>
  <conditionalFormatting sqref="A35">
    <cfRule type="cellIs" dxfId="64" priority="62" operator="greaterThan">
      <formula>65</formula>
    </cfRule>
  </conditionalFormatting>
  <conditionalFormatting sqref="A42">
    <cfRule type="cellIs" dxfId="63" priority="61" operator="greaterThan">
      <formula>65</formula>
    </cfRule>
  </conditionalFormatting>
  <conditionalFormatting sqref="A49">
    <cfRule type="cellIs" dxfId="62" priority="60" operator="greaterThan">
      <formula>65</formula>
    </cfRule>
  </conditionalFormatting>
  <conditionalFormatting sqref="A56">
    <cfRule type="cellIs" dxfId="61" priority="59" operator="greaterThan">
      <formula>65</formula>
    </cfRule>
  </conditionalFormatting>
  <conditionalFormatting sqref="A63">
    <cfRule type="cellIs" dxfId="60" priority="58" operator="greaterThan">
      <formula>65</formula>
    </cfRule>
  </conditionalFormatting>
  <conditionalFormatting sqref="A70">
    <cfRule type="cellIs" dxfId="59" priority="57" operator="greaterThan">
      <formula>65</formula>
    </cfRule>
  </conditionalFormatting>
  <conditionalFormatting sqref="A77">
    <cfRule type="cellIs" dxfId="58" priority="56" operator="greaterThan">
      <formula>65</formula>
    </cfRule>
  </conditionalFormatting>
  <conditionalFormatting sqref="A84">
    <cfRule type="cellIs" dxfId="57" priority="55" operator="greaterThan">
      <formula>65</formula>
    </cfRule>
  </conditionalFormatting>
  <conditionalFormatting sqref="A91">
    <cfRule type="cellIs" dxfId="56" priority="54" operator="greaterThan">
      <formula>65</formula>
    </cfRule>
  </conditionalFormatting>
  <conditionalFormatting sqref="A98">
    <cfRule type="cellIs" dxfId="55" priority="53" operator="greaterThan">
      <formula>65</formula>
    </cfRule>
  </conditionalFormatting>
  <conditionalFormatting sqref="A105">
    <cfRule type="cellIs" dxfId="54" priority="52" operator="greaterThan">
      <formula>65</formula>
    </cfRule>
  </conditionalFormatting>
  <conditionalFormatting sqref="A112">
    <cfRule type="cellIs" dxfId="53" priority="51" operator="greaterThan">
      <formula>65</formula>
    </cfRule>
  </conditionalFormatting>
  <conditionalFormatting sqref="A119">
    <cfRule type="cellIs" dxfId="52" priority="50" operator="greaterThan">
      <formula>65</formula>
    </cfRule>
  </conditionalFormatting>
  <conditionalFormatting sqref="A126">
    <cfRule type="cellIs" dxfId="51" priority="49" operator="greaterThan">
      <formula>65</formula>
    </cfRule>
  </conditionalFormatting>
  <conditionalFormatting sqref="A133">
    <cfRule type="cellIs" dxfId="50" priority="48" operator="greaterThan">
      <formula>65</formula>
    </cfRule>
  </conditionalFormatting>
  <conditionalFormatting sqref="A140">
    <cfRule type="cellIs" dxfId="49" priority="47" operator="greaterThan">
      <formula>65</formula>
    </cfRule>
  </conditionalFormatting>
  <conditionalFormatting sqref="A147">
    <cfRule type="cellIs" dxfId="48" priority="46" operator="greaterThan">
      <formula>65</formula>
    </cfRule>
  </conditionalFormatting>
  <conditionalFormatting sqref="A154">
    <cfRule type="cellIs" dxfId="47" priority="45" operator="greaterThan">
      <formula>65</formula>
    </cfRule>
  </conditionalFormatting>
  <conditionalFormatting sqref="A161">
    <cfRule type="cellIs" dxfId="46" priority="44" operator="greaterThan">
      <formula>65</formula>
    </cfRule>
  </conditionalFormatting>
  <conditionalFormatting sqref="A168">
    <cfRule type="cellIs" dxfId="45" priority="43" operator="greaterThan">
      <formula>65</formula>
    </cfRule>
  </conditionalFormatting>
  <conditionalFormatting sqref="A175">
    <cfRule type="cellIs" dxfId="44" priority="42" operator="greaterThan">
      <formula>65</formula>
    </cfRule>
  </conditionalFormatting>
  <conditionalFormatting sqref="A182">
    <cfRule type="cellIs" dxfId="43" priority="41" operator="greaterThan">
      <formula>65</formula>
    </cfRule>
  </conditionalFormatting>
  <conditionalFormatting sqref="A189">
    <cfRule type="cellIs" dxfId="42" priority="40" operator="greaterThan">
      <formula>65</formula>
    </cfRule>
  </conditionalFormatting>
  <conditionalFormatting sqref="A196">
    <cfRule type="cellIs" dxfId="41" priority="39" operator="greaterThan">
      <formula>65</formula>
    </cfRule>
  </conditionalFormatting>
  <conditionalFormatting sqref="A203">
    <cfRule type="cellIs" dxfId="40" priority="38" operator="greaterThan">
      <formula>65</formula>
    </cfRule>
  </conditionalFormatting>
  <conditionalFormatting sqref="A210">
    <cfRule type="cellIs" dxfId="39" priority="37" operator="greaterThan">
      <formula>65</formula>
    </cfRule>
  </conditionalFormatting>
  <conditionalFormatting sqref="A217">
    <cfRule type="cellIs" dxfId="38" priority="36" operator="greaterThan">
      <formula>65</formula>
    </cfRule>
  </conditionalFormatting>
  <conditionalFormatting sqref="A224">
    <cfRule type="cellIs" dxfId="37" priority="35" operator="greaterThan">
      <formula>65</formula>
    </cfRule>
  </conditionalFormatting>
  <conditionalFormatting sqref="A231">
    <cfRule type="cellIs" dxfId="36" priority="34" operator="greaterThan">
      <formula>65</formula>
    </cfRule>
  </conditionalFormatting>
  <conditionalFormatting sqref="A238">
    <cfRule type="cellIs" dxfId="35" priority="33" operator="greaterThan">
      <formula>65</formula>
    </cfRule>
  </conditionalFormatting>
  <conditionalFormatting sqref="A245">
    <cfRule type="cellIs" dxfId="34" priority="32" operator="greaterThan">
      <formula>65</formula>
    </cfRule>
  </conditionalFormatting>
  <conditionalFormatting sqref="A252">
    <cfRule type="cellIs" dxfId="33" priority="31" operator="greaterThan">
      <formula>65</formula>
    </cfRule>
  </conditionalFormatting>
  <conditionalFormatting sqref="A259">
    <cfRule type="cellIs" dxfId="32" priority="30" operator="greaterThan">
      <formula>65</formula>
    </cfRule>
  </conditionalFormatting>
  <conditionalFormatting sqref="A266">
    <cfRule type="cellIs" dxfId="31" priority="29" operator="greaterThan">
      <formula>65</formula>
    </cfRule>
  </conditionalFormatting>
  <conditionalFormatting sqref="A273">
    <cfRule type="cellIs" dxfId="30" priority="28" operator="greaterThan">
      <formula>65</formula>
    </cfRule>
  </conditionalFormatting>
  <conditionalFormatting sqref="A280">
    <cfRule type="cellIs" dxfId="29" priority="27" operator="greaterThan">
      <formula>65</formula>
    </cfRule>
  </conditionalFormatting>
  <conditionalFormatting sqref="A287">
    <cfRule type="cellIs" dxfId="28" priority="26" operator="greaterThan">
      <formula>65</formula>
    </cfRule>
  </conditionalFormatting>
  <conditionalFormatting sqref="A294">
    <cfRule type="cellIs" dxfId="27" priority="25" operator="greaterThan">
      <formula>65</formula>
    </cfRule>
  </conditionalFormatting>
  <conditionalFormatting sqref="A301">
    <cfRule type="cellIs" dxfId="26" priority="24" operator="greaterThan">
      <formula>65</formula>
    </cfRule>
  </conditionalFormatting>
  <conditionalFormatting sqref="A308">
    <cfRule type="cellIs" dxfId="25" priority="23" operator="greaterThan">
      <formula>65</formula>
    </cfRule>
  </conditionalFormatting>
  <conditionalFormatting sqref="A315">
    <cfRule type="cellIs" dxfId="24" priority="22" operator="greaterThan">
      <formula>65</formula>
    </cfRule>
  </conditionalFormatting>
  <conditionalFormatting sqref="A322">
    <cfRule type="cellIs" dxfId="23" priority="21" operator="greaterThan">
      <formula>65</formula>
    </cfRule>
  </conditionalFormatting>
  <conditionalFormatting sqref="A329">
    <cfRule type="cellIs" dxfId="22" priority="20" operator="greaterThan">
      <formula>65</formula>
    </cfRule>
  </conditionalFormatting>
  <conditionalFormatting sqref="A336">
    <cfRule type="cellIs" dxfId="21" priority="19" operator="greaterThan">
      <formula>65</formula>
    </cfRule>
  </conditionalFormatting>
  <conditionalFormatting sqref="A343">
    <cfRule type="cellIs" dxfId="20" priority="18" operator="greaterThan">
      <formula>65</formula>
    </cfRule>
  </conditionalFormatting>
  <conditionalFormatting sqref="A350">
    <cfRule type="cellIs" dxfId="19" priority="17" operator="greaterThan">
      <formula>65</formula>
    </cfRule>
  </conditionalFormatting>
  <conditionalFormatting sqref="A357">
    <cfRule type="cellIs" dxfId="18" priority="16" operator="greaterThan">
      <formula>65</formula>
    </cfRule>
  </conditionalFormatting>
  <conditionalFormatting sqref="A364">
    <cfRule type="cellIs" dxfId="17" priority="15" operator="greaterThan">
      <formula>65</formula>
    </cfRule>
  </conditionalFormatting>
  <conditionalFormatting sqref="A371">
    <cfRule type="cellIs" dxfId="16" priority="14" operator="greaterThan">
      <formula>65</formula>
    </cfRule>
  </conditionalFormatting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operator="equal" allowBlank="1" showDropDown="1" sqref="G151 D198:F230 H5:J150 B70:F70 B85:G85 D79:F80 D50:F68 D72:F76 D82:F83 D7:F48 B4:C69 D87:F91 D156:F161 D93:F95 D97:F98 B144:G144 D125:F126 B124:G124 G86:G123 D121:F123 B142:F142 G125:G142 E145:G150 D135:F140 D352:F357 A1:A32677 B71:C84 B86:C123 B125:C141 B143:C143 D100:F105 D107:F112 D114:F119 D128:F133 D145:D152 E152:F152 D153:F154 D4:J4 D5:F5 D252:F252 D267:F267 D261:F262 D232:F250 D254:F258 D264:F265 D177:F182 G5:G84 D184:F189 D191:F196 G152:J32677 D269:F280 D282:F287 D289:F294 D296:F301 D310:F315 D303:F308 D317:F322 D331:F336 D324:F329 D338:F343 D359:F32677 D345:F350 B1:J3 B145:B32677 C145:C172 C174:C32677 D174:F175 C173:F173 D170:F172 D163:F168" xr:uid="{00000000-0002-0000-0B00-000000000000}">
      <formula1>"ASICS GEL 11-50,ASICS GT 21-40,ASICS GT 21-60"</formula1>
      <formula2>0</formula2>
    </dataValidation>
    <dataValidation type="list" operator="equal" allowBlank="1" sqref="O3 L3 R40:V133 R141:V156 R3:V4 R166:V379 O370:Q379 K4 L370:N376 Q4:Q369" xr:uid="{00000000-0002-0000-0B00-000001000000}">
      <formula1>"ASICS GEL 11-50,ASICS GT 21-40,ASICS GT 21-60"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2000000}">
          <x14:formula1>
            <xm:f>Schuhe!#REF!</xm:f>
          </x14:formula1>
          <xm:sqref>K1:K3 K5:K1048576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51"/>
  <sheetViews>
    <sheetView tabSelected="1" workbookViewId="0">
      <selection activeCell="L11" sqref="L11"/>
    </sheetView>
  </sheetViews>
  <sheetFormatPr defaultColWidth="8.85546875" defaultRowHeight="12.75" x14ac:dyDescent="0.2"/>
  <cols>
    <col min="1" max="1" width="3.42578125" style="234" customWidth="1"/>
    <col min="2" max="2" width="6.140625" style="234" bestFit="1" customWidth="1"/>
    <col min="3" max="3" width="5.7109375" style="234" bestFit="1" customWidth="1"/>
    <col min="4" max="4" width="1.42578125" style="234" bestFit="1" customWidth="1"/>
    <col min="5" max="5" width="5.7109375" style="234" bestFit="1" customWidth="1"/>
    <col min="6" max="6" width="3.85546875" style="234" bestFit="1" customWidth="1"/>
    <col min="7" max="7" width="1.42578125" style="234" bestFit="1" customWidth="1"/>
    <col min="8" max="8" width="3.85546875" style="234" bestFit="1" customWidth="1"/>
    <col min="9" max="9" width="3.85546875" style="234" customWidth="1"/>
    <col min="10" max="10" width="2.7109375" style="234" customWidth="1"/>
    <col min="11" max="11" width="9.140625" style="234" bestFit="1" customWidth="1"/>
    <col min="12" max="12" width="4.42578125" style="234" bestFit="1" customWidth="1"/>
    <col min="13" max="13" width="1.42578125" style="234" bestFit="1" customWidth="1"/>
    <col min="14" max="14" width="4.42578125" style="234" bestFit="1" customWidth="1"/>
    <col min="15" max="15" width="10.28515625" style="234" customWidth="1"/>
    <col min="16" max="16" width="5.42578125" style="234" bestFit="1" customWidth="1"/>
    <col min="17" max="17" width="4.7109375" style="234" customWidth="1"/>
    <col min="18" max="18" width="10.28515625" style="234" bestFit="1" customWidth="1"/>
    <col min="19" max="19" width="6.42578125" style="234" customWidth="1"/>
    <col min="20" max="20" width="4.7109375" style="188" bestFit="1" customWidth="1"/>
    <col min="21" max="21" width="10" bestFit="1" customWidth="1"/>
    <col min="22" max="22" width="6.85546875" bestFit="1" customWidth="1"/>
    <col min="23" max="23" width="9.140625" bestFit="1" customWidth="1"/>
    <col min="24" max="24" width="7.42578125" bestFit="1" customWidth="1"/>
    <col min="25" max="25" width="9.42578125" bestFit="1" customWidth="1"/>
    <col min="26" max="26" width="12.28515625" bestFit="1" customWidth="1"/>
    <col min="27" max="27" width="6.7109375" bestFit="1" customWidth="1"/>
  </cols>
  <sheetData>
    <row r="1" spans="1:26" ht="13.5" thickBot="1" x14ac:dyDescent="0.25">
      <c r="A1" s="268"/>
      <c r="B1" s="229"/>
      <c r="C1" s="197"/>
      <c r="D1" s="197"/>
      <c r="E1" s="197"/>
      <c r="F1" s="197"/>
      <c r="G1" s="197"/>
      <c r="H1" s="197"/>
      <c r="I1" s="197"/>
      <c r="J1" s="241"/>
      <c r="K1" s="241"/>
      <c r="L1" s="241"/>
      <c r="M1" s="241"/>
      <c r="N1" s="269" t="s">
        <v>124</v>
      </c>
      <c r="O1" s="229"/>
      <c r="P1" s="241"/>
      <c r="Q1" s="266"/>
      <c r="R1" s="267" t="s">
        <v>139</v>
      </c>
      <c r="T1" s="247" t="s">
        <v>113</v>
      </c>
      <c r="U1" s="248" t="s">
        <v>108</v>
      </c>
      <c r="V1" s="248" t="s">
        <v>115</v>
      </c>
      <c r="W1" s="248" t="s">
        <v>120</v>
      </c>
      <c r="X1" s="263" t="s">
        <v>121</v>
      </c>
      <c r="Y1" s="306" t="s">
        <v>140</v>
      </c>
      <c r="Z1" s="305" t="s">
        <v>133</v>
      </c>
    </row>
    <row r="2" spans="1:26" ht="13.5" thickBot="1" x14ac:dyDescent="0.25">
      <c r="A2" s="268"/>
      <c r="B2" s="271"/>
      <c r="C2" s="342" t="s">
        <v>14</v>
      </c>
      <c r="D2" s="342"/>
      <c r="E2" s="343"/>
      <c r="F2" s="344" t="s">
        <v>100</v>
      </c>
      <c r="G2" s="345"/>
      <c r="H2" s="346"/>
      <c r="I2" s="198"/>
      <c r="J2" s="241"/>
      <c r="K2" s="321" t="s">
        <v>102</v>
      </c>
      <c r="L2" s="307">
        <v>3.82</v>
      </c>
      <c r="M2" s="322"/>
      <c r="N2" s="323">
        <f>0.072*N5</f>
        <v>3.9599999999999995</v>
      </c>
      <c r="O2" s="272" t="s">
        <v>96</v>
      </c>
      <c r="P2" s="241"/>
      <c r="Q2" s="304"/>
      <c r="R2" s="267" t="s">
        <v>138</v>
      </c>
      <c r="T2" s="253" t="s">
        <v>112</v>
      </c>
      <c r="U2" s="254">
        <v>10.6</v>
      </c>
      <c r="V2" s="255">
        <f t="shared" ref="V2:V65" si="0">U2/3.6</f>
        <v>2.9444444444444442</v>
      </c>
      <c r="W2" s="256">
        <v>210</v>
      </c>
      <c r="X2" s="373">
        <f>W2/66.8</f>
        <v>3.1437125748502996</v>
      </c>
      <c r="Y2" s="370">
        <f t="shared" ref="Y2:Y14" si="1">X2/V2</f>
        <v>1.0676759688170829</v>
      </c>
      <c r="Z2" s="257">
        <f>Y2*1000/(19.5*0.25)</f>
        <v>219.01045514196574</v>
      </c>
    </row>
    <row r="3" spans="1:26" x14ac:dyDescent="0.2">
      <c r="A3" s="268"/>
      <c r="B3" s="285" t="s">
        <v>19</v>
      </c>
      <c r="C3" s="273">
        <v>0.65</v>
      </c>
      <c r="D3" s="274" t="s">
        <v>12</v>
      </c>
      <c r="E3" s="275">
        <v>0.75</v>
      </c>
      <c r="F3" s="276">
        <f t="shared" ref="F3:F9" si="2">C3*$F$10</f>
        <v>120.9</v>
      </c>
      <c r="G3" s="276" t="s">
        <v>12</v>
      </c>
      <c r="H3" s="277">
        <f t="shared" ref="H3:H9" si="3">E3*$F$10</f>
        <v>139.5</v>
      </c>
      <c r="I3" s="197"/>
      <c r="J3" s="241"/>
      <c r="K3" s="137" t="s">
        <v>97</v>
      </c>
      <c r="L3" s="352"/>
      <c r="M3" s="353"/>
      <c r="N3" s="354"/>
      <c r="O3" s="223" t="s">
        <v>98</v>
      </c>
      <c r="P3" s="241"/>
      <c r="Q3" s="241"/>
      <c r="R3" s="270"/>
      <c r="T3" s="258" t="s">
        <v>114</v>
      </c>
      <c r="U3" s="249"/>
      <c r="V3" s="250">
        <f t="shared" si="0"/>
        <v>0</v>
      </c>
      <c r="W3" s="251"/>
      <c r="X3" s="374"/>
      <c r="Y3" s="371"/>
      <c r="Z3" s="259"/>
    </row>
    <row r="4" spans="1:26" x14ac:dyDescent="0.2">
      <c r="A4" s="268"/>
      <c r="B4" s="221" t="s">
        <v>20</v>
      </c>
      <c r="C4" s="225">
        <v>0.75</v>
      </c>
      <c r="D4" s="197" t="s">
        <v>12</v>
      </c>
      <c r="E4" s="226">
        <v>0.85</v>
      </c>
      <c r="F4" s="236">
        <f t="shared" si="2"/>
        <v>139.5</v>
      </c>
      <c r="G4" s="236" t="s">
        <v>12</v>
      </c>
      <c r="H4" s="237">
        <f t="shared" si="3"/>
        <v>158.1</v>
      </c>
      <c r="I4" s="197"/>
      <c r="J4" s="241"/>
      <c r="K4" s="137" t="s">
        <v>95</v>
      </c>
      <c r="L4" s="300">
        <f>L2*L3</f>
        <v>0</v>
      </c>
      <c r="M4" s="201"/>
      <c r="N4" s="299">
        <f>N2*L3</f>
        <v>0</v>
      </c>
      <c r="O4" s="223" t="s">
        <v>123</v>
      </c>
      <c r="P4" s="241"/>
      <c r="Q4" s="241"/>
      <c r="R4" s="270"/>
      <c r="T4" s="258" t="s">
        <v>117</v>
      </c>
      <c r="U4" s="249"/>
      <c r="V4" s="250">
        <f t="shared" si="0"/>
        <v>0</v>
      </c>
      <c r="W4" s="251"/>
      <c r="X4" s="374"/>
      <c r="Y4" s="371"/>
      <c r="Z4" s="259"/>
    </row>
    <row r="5" spans="1:26" ht="13.5" thickBot="1" x14ac:dyDescent="0.25">
      <c r="A5" s="268"/>
      <c r="B5" s="221" t="s">
        <v>6</v>
      </c>
      <c r="C5" s="225">
        <v>0.85</v>
      </c>
      <c r="D5" s="198" t="s">
        <v>12</v>
      </c>
      <c r="E5" s="226">
        <v>0.9</v>
      </c>
      <c r="F5" s="236">
        <f t="shared" si="2"/>
        <v>158.1</v>
      </c>
      <c r="G5" s="214" t="s">
        <v>12</v>
      </c>
      <c r="H5" s="237">
        <f t="shared" si="3"/>
        <v>167.4</v>
      </c>
      <c r="I5" s="197"/>
      <c r="J5" s="241"/>
      <c r="K5" s="278" t="s">
        <v>126</v>
      </c>
      <c r="L5" s="308">
        <f>L2/0.072</f>
        <v>53.055555555555557</v>
      </c>
      <c r="M5" s="202"/>
      <c r="N5" s="222">
        <v>55</v>
      </c>
      <c r="O5" s="224" t="s">
        <v>103</v>
      </c>
      <c r="P5" s="241"/>
      <c r="Q5" s="241"/>
      <c r="R5" s="270"/>
      <c r="T5" s="258" t="s">
        <v>118</v>
      </c>
      <c r="U5" s="249"/>
      <c r="V5" s="250">
        <f t="shared" si="0"/>
        <v>0</v>
      </c>
      <c r="W5" s="251"/>
      <c r="X5" s="374"/>
      <c r="Y5" s="371"/>
      <c r="Z5" s="259"/>
    </row>
    <row r="6" spans="1:26" ht="12.95" customHeight="1" x14ac:dyDescent="0.2">
      <c r="A6" s="268"/>
      <c r="B6" s="221" t="s">
        <v>99</v>
      </c>
      <c r="C6" s="225">
        <v>0.9</v>
      </c>
      <c r="D6" s="198" t="s">
        <v>12</v>
      </c>
      <c r="E6" s="226">
        <v>0.95</v>
      </c>
      <c r="F6" s="236">
        <f t="shared" si="2"/>
        <v>167.4</v>
      </c>
      <c r="G6" s="214" t="s">
        <v>12</v>
      </c>
      <c r="H6" s="237">
        <f t="shared" si="3"/>
        <v>176.7</v>
      </c>
      <c r="I6" s="241"/>
      <c r="J6" s="241"/>
      <c r="K6" s="229"/>
      <c r="L6" s="242"/>
      <c r="M6" s="229"/>
      <c r="N6" s="229"/>
      <c r="O6" s="229"/>
      <c r="P6" s="241"/>
      <c r="Q6" s="241"/>
      <c r="R6" s="270"/>
      <c r="T6" s="258" t="s">
        <v>125</v>
      </c>
      <c r="U6" s="249"/>
      <c r="V6" s="250">
        <f t="shared" si="0"/>
        <v>0</v>
      </c>
      <c r="W6" s="249"/>
      <c r="X6" s="374"/>
      <c r="Y6" s="371"/>
      <c r="Z6" s="259"/>
    </row>
    <row r="7" spans="1:26" ht="13.5" thickBot="1" x14ac:dyDescent="0.25">
      <c r="A7" s="268"/>
      <c r="B7" s="221" t="s">
        <v>105</v>
      </c>
      <c r="C7" s="225">
        <v>0.95</v>
      </c>
      <c r="D7" s="198" t="s">
        <v>12</v>
      </c>
      <c r="E7" s="226">
        <v>1</v>
      </c>
      <c r="F7" s="238">
        <f t="shared" si="2"/>
        <v>176.7</v>
      </c>
      <c r="G7" s="238" t="s">
        <v>12</v>
      </c>
      <c r="H7" s="239">
        <f t="shared" si="3"/>
        <v>186</v>
      </c>
      <c r="I7" s="241"/>
      <c r="J7" s="241"/>
      <c r="K7" s="241"/>
      <c r="L7" s="241"/>
      <c r="M7" s="241"/>
      <c r="N7" s="241"/>
      <c r="O7" s="241"/>
      <c r="P7" s="241"/>
      <c r="Q7" s="241"/>
      <c r="R7" s="270"/>
      <c r="T7" s="258" t="s">
        <v>128</v>
      </c>
      <c r="U7" s="249"/>
      <c r="V7" s="250">
        <f t="shared" si="0"/>
        <v>0</v>
      </c>
      <c r="W7" s="249"/>
      <c r="X7" s="374"/>
      <c r="Y7" s="371"/>
      <c r="Z7" s="259"/>
    </row>
    <row r="8" spans="1:26" ht="13.5" thickBot="1" x14ac:dyDescent="0.25">
      <c r="A8" s="268"/>
      <c r="B8" s="285" t="s">
        <v>15</v>
      </c>
      <c r="C8" s="273">
        <v>0.75</v>
      </c>
      <c r="D8" s="274" t="s">
        <v>12</v>
      </c>
      <c r="E8" s="275">
        <v>0.85</v>
      </c>
      <c r="F8" s="236">
        <f t="shared" si="2"/>
        <v>139.5</v>
      </c>
      <c r="G8" s="236" t="s">
        <v>12</v>
      </c>
      <c r="H8" s="237">
        <f t="shared" si="3"/>
        <v>158.1</v>
      </c>
      <c r="I8" s="240"/>
      <c r="J8" s="241"/>
      <c r="K8" s="364" t="s">
        <v>122</v>
      </c>
      <c r="L8" s="365"/>
      <c r="M8" s="241"/>
      <c r="N8" s="241"/>
      <c r="O8" s="324" t="s">
        <v>116</v>
      </c>
      <c r="P8" s="196" t="s">
        <v>109</v>
      </c>
      <c r="Q8" s="325" t="s">
        <v>110</v>
      </c>
      <c r="R8" s="270"/>
      <c r="T8" s="258" t="s">
        <v>129</v>
      </c>
      <c r="U8" s="249"/>
      <c r="V8" s="250">
        <f t="shared" si="0"/>
        <v>0</v>
      </c>
      <c r="W8" s="249"/>
      <c r="X8" s="374"/>
      <c r="Y8" s="371"/>
      <c r="Z8" s="259"/>
    </row>
    <row r="9" spans="1:26" ht="13.5" thickBot="1" x14ac:dyDescent="0.25">
      <c r="A9" s="268"/>
      <c r="B9" s="279" t="s">
        <v>16</v>
      </c>
      <c r="C9" s="230">
        <v>0.85</v>
      </c>
      <c r="D9" s="228" t="s">
        <v>12</v>
      </c>
      <c r="E9" s="227">
        <v>0.9</v>
      </c>
      <c r="F9" s="238">
        <f t="shared" si="2"/>
        <v>158.1</v>
      </c>
      <c r="G9" s="238" t="s">
        <v>12</v>
      </c>
      <c r="H9" s="239">
        <f t="shared" si="3"/>
        <v>167.4</v>
      </c>
      <c r="I9" s="240"/>
      <c r="J9" s="241"/>
      <c r="K9" s="326" t="s">
        <v>108</v>
      </c>
      <c r="L9" s="327">
        <v>13.33</v>
      </c>
      <c r="M9" s="198"/>
      <c r="N9" s="198"/>
      <c r="O9" s="200">
        <v>0.13540509259259259</v>
      </c>
      <c r="P9" s="264">
        <f>42.195/3.25</f>
        <v>12.983076923076924</v>
      </c>
      <c r="Q9" s="302">
        <f>L24*$L$3*P9/3.6</f>
        <v>0</v>
      </c>
      <c r="R9" s="280" t="s">
        <v>9</v>
      </c>
      <c r="T9" s="258" t="s">
        <v>130</v>
      </c>
      <c r="U9" s="249"/>
      <c r="V9" s="250">
        <f t="shared" si="0"/>
        <v>0</v>
      </c>
      <c r="W9" s="249"/>
      <c r="X9" s="374"/>
      <c r="Y9" s="371"/>
      <c r="Z9" s="259"/>
    </row>
    <row r="10" spans="1:26" ht="13.5" thickBot="1" x14ac:dyDescent="0.25">
      <c r="A10" s="268"/>
      <c r="B10" s="231" t="s">
        <v>17</v>
      </c>
      <c r="C10" s="347">
        <v>1</v>
      </c>
      <c r="D10" s="347"/>
      <c r="E10" s="348"/>
      <c r="F10" s="349">
        <v>186</v>
      </c>
      <c r="G10" s="350"/>
      <c r="H10" s="351"/>
      <c r="I10" s="197"/>
      <c r="J10" s="241"/>
      <c r="K10" s="281" t="s">
        <v>107</v>
      </c>
      <c r="L10" s="301">
        <f>L24*$L$3*$L$9/3.6</f>
        <v>0</v>
      </c>
      <c r="M10" s="198"/>
      <c r="N10" s="198"/>
      <c r="O10" s="282">
        <v>5.9016203703703703E-2</v>
      </c>
      <c r="P10" s="265">
        <f>21.095/1.42</f>
        <v>14.855633802816902</v>
      </c>
      <c r="Q10" s="303">
        <f>L24*$L$3*P10/3.6</f>
        <v>0</v>
      </c>
      <c r="R10" s="280" t="s">
        <v>8</v>
      </c>
      <c r="T10" s="258" t="s">
        <v>131</v>
      </c>
      <c r="U10" s="249"/>
      <c r="V10" s="250">
        <f t="shared" si="0"/>
        <v>0</v>
      </c>
      <c r="W10" s="249"/>
      <c r="X10" s="374"/>
      <c r="Y10" s="371"/>
      <c r="Z10" s="259"/>
    </row>
    <row r="11" spans="1:26" x14ac:dyDescent="0.2">
      <c r="A11" s="268"/>
      <c r="B11" s="229"/>
      <c r="C11" s="197"/>
      <c r="D11" s="197"/>
      <c r="E11" s="283"/>
      <c r="F11" s="197"/>
      <c r="G11" s="197"/>
      <c r="H11" s="197"/>
      <c r="I11" s="241"/>
      <c r="J11" s="241"/>
      <c r="K11" s="241"/>
      <c r="L11" s="241"/>
      <c r="M11" s="241"/>
      <c r="N11" s="241"/>
      <c r="O11" s="241"/>
      <c r="P11" s="241"/>
      <c r="Q11" s="241"/>
      <c r="R11" s="270"/>
      <c r="T11" s="258" t="s">
        <v>134</v>
      </c>
      <c r="U11" s="249"/>
      <c r="V11" s="250">
        <f t="shared" si="0"/>
        <v>0</v>
      </c>
      <c r="W11" s="249"/>
      <c r="X11" s="374"/>
      <c r="Y11" s="371"/>
      <c r="Z11" s="259"/>
    </row>
    <row r="12" spans="1:26" ht="13.5" thickBot="1" x14ac:dyDescent="0.25">
      <c r="A12" s="268"/>
      <c r="B12" s="229"/>
      <c r="C12" s="197"/>
      <c r="D12" s="197"/>
      <c r="E12" s="284"/>
      <c r="F12" s="197"/>
      <c r="G12" s="197"/>
      <c r="H12" s="197"/>
      <c r="I12" s="241"/>
      <c r="J12" s="241"/>
      <c r="K12" s="241"/>
      <c r="L12" s="241"/>
      <c r="M12" s="241"/>
      <c r="N12" s="241"/>
      <c r="O12" s="241"/>
      <c r="P12" s="241"/>
      <c r="Q12" s="241"/>
      <c r="R12" s="270"/>
      <c r="T12" s="258" t="s">
        <v>135</v>
      </c>
      <c r="U12" s="249"/>
      <c r="V12" s="250">
        <f t="shared" si="0"/>
        <v>0</v>
      </c>
      <c r="W12" s="249"/>
      <c r="X12" s="374"/>
      <c r="Y12" s="371"/>
      <c r="Z12" s="259"/>
    </row>
    <row r="13" spans="1:26" ht="13.5" thickBot="1" x14ac:dyDescent="0.25">
      <c r="A13" s="268"/>
      <c r="B13" s="229"/>
      <c r="C13" s="241"/>
      <c r="D13" s="241"/>
      <c r="E13" s="241"/>
      <c r="F13" s="241"/>
      <c r="G13" s="241"/>
      <c r="H13" s="241"/>
      <c r="I13" s="241"/>
      <c r="J13" s="241"/>
      <c r="K13" s="311" t="s">
        <v>18</v>
      </c>
      <c r="L13" s="274"/>
      <c r="M13" s="274"/>
      <c r="N13" s="274"/>
      <c r="O13" s="274"/>
      <c r="P13" s="274"/>
      <c r="Q13" s="312"/>
      <c r="R13" s="243"/>
      <c r="T13" s="258" t="s">
        <v>136</v>
      </c>
      <c r="U13" s="249"/>
      <c r="V13" s="250">
        <f t="shared" si="0"/>
        <v>0</v>
      </c>
      <c r="W13" s="249"/>
      <c r="X13" s="374"/>
      <c r="Y13" s="371"/>
      <c r="Z13" s="259"/>
    </row>
    <row r="14" spans="1:26" ht="13.5" thickBot="1" x14ac:dyDescent="0.25">
      <c r="A14" s="268"/>
      <c r="B14" s="328"/>
      <c r="C14" s="355" t="s">
        <v>14</v>
      </c>
      <c r="D14" s="355"/>
      <c r="E14" s="356"/>
      <c r="F14" s="357" t="s">
        <v>94</v>
      </c>
      <c r="G14" s="358"/>
      <c r="H14" s="359"/>
      <c r="I14" s="198"/>
      <c r="J14" s="241"/>
      <c r="K14" s="313"/>
      <c r="L14" s="198"/>
      <c r="M14" s="197"/>
      <c r="N14" s="197"/>
      <c r="O14" s="197"/>
      <c r="P14" s="197"/>
      <c r="Q14" s="243"/>
      <c r="R14" s="243"/>
      <c r="T14" s="258" t="s">
        <v>137</v>
      </c>
      <c r="U14" s="249"/>
      <c r="V14" s="250">
        <f t="shared" si="0"/>
        <v>0</v>
      </c>
      <c r="W14" s="249"/>
      <c r="X14" s="374"/>
      <c r="Y14" s="371"/>
      <c r="Z14" s="259"/>
    </row>
    <row r="15" spans="1:26" x14ac:dyDescent="0.2">
      <c r="A15" s="268"/>
      <c r="B15" s="329" t="s">
        <v>19</v>
      </c>
      <c r="C15" s="273">
        <v>0.7</v>
      </c>
      <c r="D15" s="274" t="s">
        <v>12</v>
      </c>
      <c r="E15" s="275">
        <v>0.81</v>
      </c>
      <c r="F15" s="276">
        <f t="shared" ref="F15:F21" si="4">C15*$F$22</f>
        <v>0</v>
      </c>
      <c r="G15" s="276" t="s">
        <v>12</v>
      </c>
      <c r="H15" s="277">
        <f t="shared" ref="H15:H21" si="5">E15*$F$22</f>
        <v>0</v>
      </c>
      <c r="I15" s="197"/>
      <c r="J15" s="241"/>
      <c r="K15" s="137" t="s">
        <v>19</v>
      </c>
      <c r="L15" s="315" t="s">
        <v>197</v>
      </c>
      <c r="M15" s="315"/>
      <c r="N15" s="315"/>
      <c r="O15" s="315"/>
      <c r="P15" s="315"/>
      <c r="Q15" s="280"/>
      <c r="R15" s="244"/>
      <c r="T15" s="258" t="s">
        <v>141</v>
      </c>
      <c r="U15" s="249"/>
      <c r="V15" s="250">
        <f t="shared" si="0"/>
        <v>0</v>
      </c>
      <c r="W15" s="249"/>
      <c r="X15" s="375"/>
      <c r="Y15" s="371"/>
      <c r="Z15" s="259"/>
    </row>
    <row r="16" spans="1:26" x14ac:dyDescent="0.2">
      <c r="A16" s="268"/>
      <c r="B16" s="221" t="s">
        <v>20</v>
      </c>
      <c r="C16" s="225">
        <v>0.81</v>
      </c>
      <c r="D16" s="197" t="s">
        <v>12</v>
      </c>
      <c r="E16" s="226">
        <v>0.88</v>
      </c>
      <c r="F16" s="236">
        <f t="shared" si="4"/>
        <v>0</v>
      </c>
      <c r="G16" s="236" t="s">
        <v>12</v>
      </c>
      <c r="H16" s="237">
        <f t="shared" si="5"/>
        <v>0</v>
      </c>
      <c r="I16" s="197"/>
      <c r="J16" s="241"/>
      <c r="K16" s="137" t="s">
        <v>20</v>
      </c>
      <c r="L16" s="315" t="s">
        <v>196</v>
      </c>
      <c r="M16" s="315"/>
      <c r="N16" s="315"/>
      <c r="O16" s="315"/>
      <c r="P16" s="315"/>
      <c r="Q16" s="280"/>
      <c r="R16" s="244"/>
      <c r="T16" s="258" t="s">
        <v>142</v>
      </c>
      <c r="U16" s="249"/>
      <c r="V16" s="250">
        <f t="shared" si="0"/>
        <v>0</v>
      </c>
      <c r="W16" s="249"/>
      <c r="X16" s="375"/>
      <c r="Y16" s="371"/>
      <c r="Z16" s="259"/>
    </row>
    <row r="17" spans="1:26" x14ac:dyDescent="0.2">
      <c r="A17" s="268"/>
      <c r="B17" s="221" t="s">
        <v>6</v>
      </c>
      <c r="C17" s="225">
        <v>0.89</v>
      </c>
      <c r="D17" s="197" t="s">
        <v>12</v>
      </c>
      <c r="E17" s="226">
        <v>0.95</v>
      </c>
      <c r="F17" s="236">
        <f t="shared" si="4"/>
        <v>0</v>
      </c>
      <c r="G17" s="236" t="s">
        <v>12</v>
      </c>
      <c r="H17" s="237">
        <f t="shared" si="5"/>
        <v>0</v>
      </c>
      <c r="I17" s="197"/>
      <c r="J17" s="241"/>
      <c r="K17" s="137" t="s">
        <v>6</v>
      </c>
      <c r="L17" s="189" t="s">
        <v>198</v>
      </c>
      <c r="M17" s="189"/>
      <c r="N17" s="189"/>
      <c r="O17" s="189"/>
      <c r="P17" s="189"/>
      <c r="Q17" s="316"/>
      <c r="R17" s="244"/>
      <c r="T17" s="258" t="s">
        <v>143</v>
      </c>
      <c r="U17" s="249"/>
      <c r="V17" s="250">
        <f t="shared" si="0"/>
        <v>0</v>
      </c>
      <c r="W17" s="249"/>
      <c r="X17" s="375"/>
      <c r="Y17" s="371"/>
      <c r="Z17" s="259"/>
    </row>
    <row r="18" spans="1:26" x14ac:dyDescent="0.2">
      <c r="A18" s="268"/>
      <c r="B18" s="221" t="s">
        <v>99</v>
      </c>
      <c r="C18" s="225">
        <v>0.96</v>
      </c>
      <c r="D18" s="198" t="s">
        <v>12</v>
      </c>
      <c r="E18" s="226">
        <v>1.05</v>
      </c>
      <c r="F18" s="236">
        <f t="shared" si="4"/>
        <v>0</v>
      </c>
      <c r="G18" s="214" t="s">
        <v>12</v>
      </c>
      <c r="H18" s="237">
        <f t="shared" si="5"/>
        <v>0</v>
      </c>
      <c r="I18" s="241"/>
      <c r="J18" s="241"/>
      <c r="K18" s="137" t="s">
        <v>99</v>
      </c>
      <c r="L18" s="189" t="s">
        <v>199</v>
      </c>
      <c r="M18" s="190"/>
      <c r="N18" s="190"/>
      <c r="O18" s="190"/>
      <c r="P18" s="190"/>
      <c r="Q18" s="244"/>
      <c r="R18" s="270"/>
      <c r="T18" s="258" t="s">
        <v>144</v>
      </c>
      <c r="U18" s="249"/>
      <c r="V18" s="250">
        <f t="shared" si="0"/>
        <v>0</v>
      </c>
      <c r="W18" s="249"/>
      <c r="X18" s="375"/>
      <c r="Y18" s="371"/>
      <c r="Z18" s="259"/>
    </row>
    <row r="19" spans="1:26" ht="13.5" thickBot="1" x14ac:dyDescent="0.25">
      <c r="A19" s="268"/>
      <c r="B19" s="279" t="s">
        <v>105</v>
      </c>
      <c r="C19" s="232">
        <v>1.06</v>
      </c>
      <c r="D19" s="199" t="s">
        <v>12</v>
      </c>
      <c r="E19" s="233">
        <v>1.1499999999999999</v>
      </c>
      <c r="F19" s="238">
        <f t="shared" si="4"/>
        <v>0</v>
      </c>
      <c r="G19" s="199" t="s">
        <v>12</v>
      </c>
      <c r="H19" s="239">
        <f t="shared" si="5"/>
        <v>0</v>
      </c>
      <c r="I19" s="241"/>
      <c r="J19" s="241"/>
      <c r="K19" s="314" t="s">
        <v>105</v>
      </c>
      <c r="L19" s="366" t="s">
        <v>200</v>
      </c>
      <c r="M19" s="366"/>
      <c r="N19" s="366"/>
      <c r="O19" s="366"/>
      <c r="P19" s="366"/>
      <c r="Q19" s="367"/>
      <c r="R19" s="270"/>
      <c r="T19" s="258" t="s">
        <v>145</v>
      </c>
      <c r="U19" s="249"/>
      <c r="V19" s="250">
        <f t="shared" si="0"/>
        <v>0</v>
      </c>
      <c r="W19" s="249"/>
      <c r="X19" s="375"/>
      <c r="Y19" s="371"/>
      <c r="Z19" s="259"/>
    </row>
    <row r="20" spans="1:26" x14ac:dyDescent="0.2">
      <c r="A20" s="268"/>
      <c r="B20" s="221" t="s">
        <v>15</v>
      </c>
      <c r="C20" s="225">
        <v>0.81</v>
      </c>
      <c r="D20" s="197" t="s">
        <v>12</v>
      </c>
      <c r="E20" s="226">
        <v>0.88</v>
      </c>
      <c r="F20" s="236">
        <f t="shared" si="4"/>
        <v>0</v>
      </c>
      <c r="G20" s="236" t="s">
        <v>12</v>
      </c>
      <c r="H20" s="237">
        <f t="shared" si="5"/>
        <v>0</v>
      </c>
      <c r="I20" s="241"/>
      <c r="J20" s="245"/>
      <c r="K20" s="241"/>
      <c r="L20" s="241"/>
      <c r="M20" s="241"/>
      <c r="N20" s="241"/>
      <c r="O20" s="241"/>
      <c r="P20" s="241"/>
      <c r="Q20" s="241"/>
      <c r="R20" s="270"/>
      <c r="T20" s="258" t="s">
        <v>146</v>
      </c>
      <c r="U20" s="249"/>
      <c r="V20" s="250">
        <f t="shared" si="0"/>
        <v>0</v>
      </c>
      <c r="W20" s="249"/>
      <c r="X20" s="375"/>
      <c r="Y20" s="371"/>
      <c r="Z20" s="259"/>
    </row>
    <row r="21" spans="1:26" ht="13.5" thickBot="1" x14ac:dyDescent="0.25">
      <c r="A21" s="268"/>
      <c r="B21" s="279" t="s">
        <v>16</v>
      </c>
      <c r="C21" s="230">
        <v>0.89</v>
      </c>
      <c r="D21" s="228" t="s">
        <v>12</v>
      </c>
      <c r="E21" s="227">
        <v>0.95</v>
      </c>
      <c r="F21" s="238">
        <f t="shared" si="4"/>
        <v>0</v>
      </c>
      <c r="G21" s="238" t="s">
        <v>12</v>
      </c>
      <c r="H21" s="239">
        <f t="shared" si="5"/>
        <v>0</v>
      </c>
      <c r="I21" s="241"/>
      <c r="J21" s="241"/>
      <c r="K21" s="241"/>
      <c r="L21" s="241"/>
      <c r="M21" s="241"/>
      <c r="N21" s="241"/>
      <c r="O21" s="241"/>
      <c r="P21" s="241"/>
      <c r="Q21" s="241"/>
      <c r="R21" s="270"/>
      <c r="T21" s="258" t="s">
        <v>147</v>
      </c>
      <c r="U21" s="249"/>
      <c r="V21" s="250">
        <f t="shared" si="0"/>
        <v>0</v>
      </c>
      <c r="W21" s="249"/>
      <c r="X21" s="375"/>
      <c r="Y21" s="371"/>
      <c r="Z21" s="259"/>
    </row>
    <row r="22" spans="1:26" ht="13.5" thickBot="1" x14ac:dyDescent="0.25">
      <c r="A22" s="268"/>
      <c r="B22" s="231" t="s">
        <v>95</v>
      </c>
      <c r="C22" s="348">
        <v>1</v>
      </c>
      <c r="D22" s="360"/>
      <c r="E22" s="360"/>
      <c r="F22" s="361">
        <f>L2*L3</f>
        <v>0</v>
      </c>
      <c r="G22" s="362"/>
      <c r="H22" s="363"/>
      <c r="I22" s="197"/>
      <c r="J22" s="245"/>
      <c r="K22" s="341" t="s">
        <v>201</v>
      </c>
      <c r="L22" s="341"/>
      <c r="M22" s="341"/>
      <c r="N22" s="341"/>
      <c r="O22" s="341"/>
      <c r="P22" s="341"/>
      <c r="Q22" s="341"/>
      <c r="R22" s="270"/>
      <c r="T22" s="258" t="s">
        <v>148</v>
      </c>
      <c r="U22" s="249"/>
      <c r="V22" s="250">
        <f t="shared" si="0"/>
        <v>0</v>
      </c>
      <c r="W22" s="249"/>
      <c r="X22" s="375"/>
      <c r="Y22" s="371"/>
      <c r="Z22" s="259"/>
    </row>
    <row r="23" spans="1:26" ht="13.5" thickBot="1" x14ac:dyDescent="0.25">
      <c r="A23" s="268"/>
      <c r="B23" s="229"/>
      <c r="C23" s="241"/>
      <c r="D23" s="241"/>
      <c r="E23" s="241"/>
      <c r="F23" s="241"/>
      <c r="G23" s="241"/>
      <c r="H23" s="241"/>
      <c r="I23" s="197"/>
      <c r="J23" s="241"/>
      <c r="K23" s="330"/>
      <c r="L23" s="331"/>
      <c r="M23" s="331"/>
      <c r="N23" s="331"/>
      <c r="O23" s="331"/>
      <c r="P23" s="331"/>
      <c r="Q23" s="331"/>
      <c r="R23" s="270"/>
      <c r="T23" s="258" t="s">
        <v>149</v>
      </c>
      <c r="U23" s="249"/>
      <c r="V23" s="250">
        <f t="shared" si="0"/>
        <v>0</v>
      </c>
      <c r="W23" s="249"/>
      <c r="X23" s="375"/>
      <c r="Y23" s="371"/>
      <c r="Z23" s="259"/>
    </row>
    <row r="24" spans="1:26" ht="13.5" thickBot="1" x14ac:dyDescent="0.25">
      <c r="A24" s="286"/>
      <c r="B24" s="228"/>
      <c r="C24" s="228"/>
      <c r="D24" s="228"/>
      <c r="E24" s="228"/>
      <c r="F24" s="228"/>
      <c r="G24" s="228"/>
      <c r="H24" s="228"/>
      <c r="I24" s="228"/>
      <c r="J24" s="337" t="s">
        <v>127</v>
      </c>
      <c r="K24" s="338"/>
      <c r="L24" s="339">
        <f>AVERAGE(Y2:Y158)</f>
        <v>1.0676759688170829</v>
      </c>
      <c r="M24" s="340"/>
      <c r="N24" s="320" t="s">
        <v>140</v>
      </c>
      <c r="O24" s="320"/>
      <c r="P24" s="319">
        <f>AVERAGE(Z2:Z36)</f>
        <v>219.01045514196574</v>
      </c>
      <c r="Q24" s="317" t="s">
        <v>132</v>
      </c>
      <c r="R24" s="318"/>
      <c r="S24" s="235"/>
      <c r="T24" s="258" t="s">
        <v>150</v>
      </c>
      <c r="U24" s="249"/>
      <c r="V24" s="250">
        <f t="shared" si="0"/>
        <v>0</v>
      </c>
      <c r="W24" s="249"/>
      <c r="X24" s="375"/>
      <c r="Y24" s="371"/>
      <c r="Z24" s="259"/>
    </row>
    <row r="25" spans="1:26" x14ac:dyDescent="0.2">
      <c r="A25" s="235"/>
      <c r="B25" s="287"/>
      <c r="C25" s="288"/>
      <c r="D25" s="288"/>
      <c r="E25" s="288"/>
      <c r="F25" s="288"/>
      <c r="G25" s="288"/>
      <c r="H25" s="288"/>
      <c r="I25" s="293"/>
      <c r="S25" s="235"/>
      <c r="T25" s="258" t="s">
        <v>151</v>
      </c>
      <c r="U25" s="249"/>
      <c r="V25" s="250">
        <f t="shared" si="0"/>
        <v>0</v>
      </c>
      <c r="W25" s="249"/>
      <c r="X25" s="375"/>
      <c r="Y25" s="371"/>
      <c r="Z25" s="259"/>
    </row>
    <row r="26" spans="1:26" x14ac:dyDescent="0.2">
      <c r="A26" s="235"/>
      <c r="B26" s="287"/>
      <c r="C26" s="294"/>
      <c r="D26" s="294"/>
      <c r="E26" s="294"/>
      <c r="F26" s="295"/>
      <c r="G26" s="295"/>
      <c r="H26" s="295"/>
      <c r="I26" s="293"/>
      <c r="S26" s="235"/>
      <c r="T26" s="258" t="s">
        <v>152</v>
      </c>
      <c r="U26" s="249"/>
      <c r="V26" s="250">
        <f t="shared" si="0"/>
        <v>0</v>
      </c>
      <c r="W26" s="249"/>
      <c r="X26" s="375"/>
      <c r="Y26" s="371"/>
      <c r="Z26" s="259"/>
    </row>
    <row r="27" spans="1:26" x14ac:dyDescent="0.2">
      <c r="A27" s="235"/>
      <c r="B27" s="287"/>
      <c r="C27" s="290"/>
      <c r="D27" s="288"/>
      <c r="E27" s="290"/>
      <c r="F27" s="291"/>
      <c r="G27" s="291"/>
      <c r="H27" s="291"/>
      <c r="I27" s="293"/>
      <c r="S27" s="235"/>
      <c r="T27" s="258" t="s">
        <v>153</v>
      </c>
      <c r="U27" s="249"/>
      <c r="V27" s="250">
        <f t="shared" si="0"/>
        <v>0</v>
      </c>
      <c r="W27" s="249"/>
      <c r="X27" s="375"/>
      <c r="Y27" s="371"/>
      <c r="Z27" s="259"/>
    </row>
    <row r="28" spans="1:26" x14ac:dyDescent="0.2">
      <c r="A28" s="235"/>
      <c r="B28" s="287"/>
      <c r="C28" s="290"/>
      <c r="D28" s="288"/>
      <c r="E28" s="290"/>
      <c r="F28" s="291"/>
      <c r="G28" s="291"/>
      <c r="H28" s="291"/>
      <c r="I28" s="293"/>
      <c r="T28" s="258" t="s">
        <v>154</v>
      </c>
      <c r="U28" s="249"/>
      <c r="V28" s="250">
        <f t="shared" si="0"/>
        <v>0</v>
      </c>
      <c r="W28" s="249"/>
      <c r="X28" s="375"/>
      <c r="Y28" s="371"/>
      <c r="Z28" s="259"/>
    </row>
    <row r="29" spans="1:26" x14ac:dyDescent="0.2">
      <c r="A29" s="235"/>
      <c r="B29" s="287"/>
      <c r="C29" s="290"/>
      <c r="D29" s="288"/>
      <c r="E29" s="290"/>
      <c r="F29" s="291"/>
      <c r="G29" s="291"/>
      <c r="H29" s="291"/>
      <c r="T29" s="258" t="s">
        <v>155</v>
      </c>
      <c r="U29" s="249"/>
      <c r="V29" s="250">
        <f t="shared" si="0"/>
        <v>0</v>
      </c>
      <c r="W29" s="249"/>
      <c r="X29" s="375"/>
      <c r="Y29" s="371"/>
      <c r="Z29" s="259"/>
    </row>
    <row r="30" spans="1:26" x14ac:dyDescent="0.2">
      <c r="A30" s="235"/>
      <c r="B30" s="287"/>
      <c r="C30" s="290"/>
      <c r="D30" s="288"/>
      <c r="E30" s="290"/>
      <c r="F30" s="291"/>
      <c r="G30" s="292"/>
      <c r="H30" s="291"/>
      <c r="T30" s="258" t="s">
        <v>156</v>
      </c>
      <c r="U30" s="249"/>
      <c r="V30" s="250">
        <f t="shared" si="0"/>
        <v>0</v>
      </c>
      <c r="W30" s="249"/>
      <c r="X30" s="375"/>
      <c r="Y30" s="371"/>
      <c r="Z30" s="259"/>
    </row>
    <row r="31" spans="1:26" x14ac:dyDescent="0.2">
      <c r="A31" s="235"/>
      <c r="B31" s="287"/>
      <c r="C31" s="296"/>
      <c r="D31" s="289"/>
      <c r="E31" s="296"/>
      <c r="F31" s="291"/>
      <c r="G31" s="289"/>
      <c r="H31" s="291"/>
      <c r="T31" s="258" t="s">
        <v>157</v>
      </c>
      <c r="U31" s="249"/>
      <c r="V31" s="250">
        <f t="shared" si="0"/>
        <v>0</v>
      </c>
      <c r="W31" s="249"/>
      <c r="X31" s="375"/>
      <c r="Y31" s="371"/>
      <c r="Z31" s="259"/>
    </row>
    <row r="32" spans="1:26" x14ac:dyDescent="0.2">
      <c r="A32" s="235"/>
      <c r="B32" s="287"/>
      <c r="C32" s="290"/>
      <c r="D32" s="288"/>
      <c r="E32" s="290"/>
      <c r="F32" s="291"/>
      <c r="G32" s="291"/>
      <c r="H32" s="291"/>
      <c r="S32" s="246"/>
      <c r="T32" s="258" t="s">
        <v>158</v>
      </c>
      <c r="U32" s="249"/>
      <c r="V32" s="250">
        <f t="shared" si="0"/>
        <v>0</v>
      </c>
      <c r="W32" s="249"/>
      <c r="X32" s="375"/>
      <c r="Y32" s="371"/>
      <c r="Z32" s="259"/>
    </row>
    <row r="33" spans="1:26" x14ac:dyDescent="0.2">
      <c r="A33" s="235"/>
      <c r="B33" s="287"/>
      <c r="C33" s="290"/>
      <c r="D33" s="288"/>
      <c r="E33" s="290"/>
      <c r="F33" s="291"/>
      <c r="G33" s="291"/>
      <c r="H33" s="291"/>
      <c r="S33" s="246"/>
      <c r="T33" s="258" t="s">
        <v>159</v>
      </c>
      <c r="U33" s="249"/>
      <c r="V33" s="250">
        <f t="shared" si="0"/>
        <v>0</v>
      </c>
      <c r="W33" s="249"/>
      <c r="X33" s="375"/>
      <c r="Y33" s="371"/>
      <c r="Z33" s="259"/>
    </row>
    <row r="34" spans="1:26" x14ac:dyDescent="0.2">
      <c r="A34" s="235"/>
      <c r="B34" s="287"/>
      <c r="C34" s="297"/>
      <c r="D34" s="297"/>
      <c r="E34" s="297"/>
      <c r="F34" s="298"/>
      <c r="G34" s="298"/>
      <c r="H34" s="298"/>
      <c r="S34" s="246"/>
      <c r="T34" s="258" t="s">
        <v>160</v>
      </c>
      <c r="U34" s="249"/>
      <c r="V34" s="250">
        <f t="shared" si="0"/>
        <v>0</v>
      </c>
      <c r="W34" s="249"/>
      <c r="X34" s="375"/>
      <c r="Y34" s="371"/>
      <c r="Z34" s="259"/>
    </row>
    <row r="35" spans="1:26" x14ac:dyDescent="0.2">
      <c r="A35" s="235"/>
      <c r="B35" s="235"/>
      <c r="C35" s="235"/>
      <c r="D35" s="235"/>
      <c r="E35" s="235"/>
      <c r="F35" s="235"/>
      <c r="G35" s="235"/>
      <c r="H35" s="235"/>
      <c r="S35" s="246"/>
      <c r="T35" s="258" t="s">
        <v>161</v>
      </c>
      <c r="U35" s="249"/>
      <c r="V35" s="250">
        <f t="shared" si="0"/>
        <v>0</v>
      </c>
      <c r="W35" s="249"/>
      <c r="X35" s="375"/>
      <c r="Y35" s="371"/>
      <c r="Z35" s="259"/>
    </row>
    <row r="36" spans="1:26" x14ac:dyDescent="0.2">
      <c r="A36" s="235"/>
      <c r="B36" s="235"/>
      <c r="C36" s="235"/>
      <c r="D36" s="235"/>
      <c r="E36" s="235"/>
      <c r="F36" s="235"/>
      <c r="G36" s="235"/>
      <c r="H36" s="235"/>
      <c r="S36" s="246"/>
      <c r="T36" s="258" t="s">
        <v>162</v>
      </c>
      <c r="U36" s="249"/>
      <c r="V36" s="250">
        <f t="shared" si="0"/>
        <v>0</v>
      </c>
      <c r="W36" s="249"/>
      <c r="X36" s="375"/>
      <c r="Y36" s="371"/>
      <c r="Z36" s="259"/>
    </row>
    <row r="37" spans="1:26" x14ac:dyDescent="0.2">
      <c r="A37" s="235"/>
      <c r="B37" s="235"/>
      <c r="C37" s="235"/>
      <c r="D37" s="235"/>
      <c r="E37" s="235"/>
      <c r="F37" s="235"/>
      <c r="G37" s="235"/>
      <c r="H37" s="235"/>
      <c r="S37" s="246"/>
      <c r="T37" s="258" t="s">
        <v>163</v>
      </c>
      <c r="U37" s="252"/>
      <c r="V37" s="250">
        <f t="shared" si="0"/>
        <v>0</v>
      </c>
      <c r="W37" s="252"/>
      <c r="X37" s="376"/>
      <c r="Y37" s="371"/>
      <c r="Z37" s="259"/>
    </row>
    <row r="38" spans="1:26" x14ac:dyDescent="0.2">
      <c r="S38" s="246"/>
      <c r="T38" s="258" t="s">
        <v>164</v>
      </c>
      <c r="U38" s="252"/>
      <c r="V38" s="250">
        <f t="shared" si="0"/>
        <v>0</v>
      </c>
      <c r="W38" s="252"/>
      <c r="X38" s="376"/>
      <c r="Y38" s="371"/>
      <c r="Z38" s="259"/>
    </row>
    <row r="39" spans="1:26" x14ac:dyDescent="0.2">
      <c r="S39" s="246"/>
      <c r="T39" s="258" t="s">
        <v>165</v>
      </c>
      <c r="U39" s="252"/>
      <c r="V39" s="250">
        <f t="shared" si="0"/>
        <v>0</v>
      </c>
      <c r="W39" s="252"/>
      <c r="X39" s="376"/>
      <c r="Y39" s="371"/>
      <c r="Z39" s="259"/>
    </row>
    <row r="40" spans="1:26" x14ac:dyDescent="0.2">
      <c r="S40" s="246"/>
      <c r="T40" s="258" t="s">
        <v>166</v>
      </c>
      <c r="U40" s="252"/>
      <c r="V40" s="250">
        <f t="shared" si="0"/>
        <v>0</v>
      </c>
      <c r="W40" s="252"/>
      <c r="X40" s="376"/>
      <c r="Y40" s="371"/>
      <c r="Z40" s="259"/>
    </row>
    <row r="41" spans="1:26" x14ac:dyDescent="0.2">
      <c r="S41" s="246"/>
      <c r="T41" s="258" t="s">
        <v>167</v>
      </c>
      <c r="U41" s="252"/>
      <c r="V41" s="250">
        <f t="shared" si="0"/>
        <v>0</v>
      </c>
      <c r="W41" s="252"/>
      <c r="X41" s="376"/>
      <c r="Y41" s="371"/>
      <c r="Z41" s="259"/>
    </row>
    <row r="42" spans="1:26" x14ac:dyDescent="0.2">
      <c r="S42" s="246"/>
      <c r="T42" s="258" t="s">
        <v>168</v>
      </c>
      <c r="U42" s="252"/>
      <c r="V42" s="250">
        <f t="shared" si="0"/>
        <v>0</v>
      </c>
      <c r="W42" s="252"/>
      <c r="X42" s="376"/>
      <c r="Y42" s="371"/>
      <c r="Z42" s="259"/>
    </row>
    <row r="43" spans="1:26" x14ac:dyDescent="0.2">
      <c r="S43" s="246"/>
      <c r="T43" s="258" t="s">
        <v>169</v>
      </c>
      <c r="U43" s="252"/>
      <c r="V43" s="250">
        <f t="shared" si="0"/>
        <v>0</v>
      </c>
      <c r="W43" s="252"/>
      <c r="X43" s="376"/>
      <c r="Y43" s="371"/>
      <c r="Z43" s="259"/>
    </row>
    <row r="44" spans="1:26" x14ac:dyDescent="0.2">
      <c r="S44" s="246"/>
      <c r="T44" s="258" t="s">
        <v>170</v>
      </c>
      <c r="U44" s="252"/>
      <c r="V44" s="250">
        <f t="shared" si="0"/>
        <v>0</v>
      </c>
      <c r="W44" s="252"/>
      <c r="X44" s="376"/>
      <c r="Y44" s="371"/>
      <c r="Z44" s="259"/>
    </row>
    <row r="45" spans="1:26" x14ac:dyDescent="0.2">
      <c r="S45" s="246"/>
      <c r="T45" s="258" t="s">
        <v>171</v>
      </c>
      <c r="U45" s="252"/>
      <c r="V45" s="250">
        <f t="shared" si="0"/>
        <v>0</v>
      </c>
      <c r="W45" s="252"/>
      <c r="X45" s="376"/>
      <c r="Y45" s="371"/>
      <c r="Z45" s="259"/>
    </row>
    <row r="46" spans="1:26" x14ac:dyDescent="0.2">
      <c r="S46" s="246"/>
      <c r="T46" s="258" t="s">
        <v>172</v>
      </c>
      <c r="U46" s="252"/>
      <c r="V46" s="250">
        <f t="shared" si="0"/>
        <v>0</v>
      </c>
      <c r="W46" s="252"/>
      <c r="X46" s="376"/>
      <c r="Y46" s="371"/>
      <c r="Z46" s="259"/>
    </row>
    <row r="47" spans="1:26" x14ac:dyDescent="0.2">
      <c r="S47" s="246"/>
      <c r="T47" s="258" t="s">
        <v>173</v>
      </c>
      <c r="U47" s="252"/>
      <c r="V47" s="250">
        <f t="shared" si="0"/>
        <v>0</v>
      </c>
      <c r="W47" s="252"/>
      <c r="X47" s="376"/>
      <c r="Y47" s="371"/>
      <c r="Z47" s="259"/>
    </row>
    <row r="48" spans="1:26" x14ac:dyDescent="0.2">
      <c r="S48" s="246"/>
      <c r="T48" s="258" t="s">
        <v>174</v>
      </c>
      <c r="U48" s="252"/>
      <c r="V48" s="250">
        <f t="shared" si="0"/>
        <v>0</v>
      </c>
      <c r="W48" s="252"/>
      <c r="X48" s="376"/>
      <c r="Y48" s="371"/>
      <c r="Z48" s="259"/>
    </row>
    <row r="49" spans="19:26" x14ac:dyDescent="0.2">
      <c r="S49" s="246"/>
      <c r="T49" s="258" t="s">
        <v>175</v>
      </c>
      <c r="U49" s="252"/>
      <c r="V49" s="250">
        <f t="shared" si="0"/>
        <v>0</v>
      </c>
      <c r="W49" s="252"/>
      <c r="X49" s="376"/>
      <c r="Y49" s="371"/>
      <c r="Z49" s="259"/>
    </row>
    <row r="50" spans="19:26" x14ac:dyDescent="0.2">
      <c r="S50" s="246"/>
      <c r="T50" s="258" t="s">
        <v>176</v>
      </c>
      <c r="U50" s="252"/>
      <c r="V50" s="250">
        <f t="shared" si="0"/>
        <v>0</v>
      </c>
      <c r="W50" s="252"/>
      <c r="X50" s="376"/>
      <c r="Y50" s="371"/>
      <c r="Z50" s="259"/>
    </row>
    <row r="51" spans="19:26" x14ac:dyDescent="0.2">
      <c r="S51" s="246"/>
      <c r="T51" s="258" t="s">
        <v>177</v>
      </c>
      <c r="U51" s="252"/>
      <c r="V51" s="250">
        <f t="shared" si="0"/>
        <v>0</v>
      </c>
      <c r="W51" s="252"/>
      <c r="X51" s="376"/>
      <c r="Y51" s="371"/>
      <c r="Z51" s="259"/>
    </row>
    <row r="52" spans="19:26" x14ac:dyDescent="0.2">
      <c r="S52" s="246"/>
      <c r="T52" s="258" t="s">
        <v>178</v>
      </c>
      <c r="U52" s="252"/>
      <c r="V52" s="250">
        <f t="shared" si="0"/>
        <v>0</v>
      </c>
      <c r="W52" s="252"/>
      <c r="X52" s="376"/>
      <c r="Y52" s="371"/>
      <c r="Z52" s="259"/>
    </row>
    <row r="53" spans="19:26" x14ac:dyDescent="0.2">
      <c r="S53" s="246"/>
      <c r="T53" s="258" t="s">
        <v>179</v>
      </c>
      <c r="U53" s="252"/>
      <c r="V53" s="250">
        <f t="shared" si="0"/>
        <v>0</v>
      </c>
      <c r="W53" s="252"/>
      <c r="X53" s="376"/>
      <c r="Y53" s="371"/>
      <c r="Z53" s="259"/>
    </row>
    <row r="54" spans="19:26" x14ac:dyDescent="0.2">
      <c r="S54" s="246"/>
      <c r="T54" s="258" t="s">
        <v>180</v>
      </c>
      <c r="U54" s="252"/>
      <c r="V54" s="250">
        <f t="shared" si="0"/>
        <v>0</v>
      </c>
      <c r="W54" s="252"/>
      <c r="X54" s="376"/>
      <c r="Y54" s="371"/>
      <c r="Z54" s="259"/>
    </row>
    <row r="55" spans="19:26" x14ac:dyDescent="0.2">
      <c r="S55" s="246"/>
      <c r="T55" s="258" t="s">
        <v>181</v>
      </c>
      <c r="U55" s="252"/>
      <c r="V55" s="250">
        <f t="shared" si="0"/>
        <v>0</v>
      </c>
      <c r="W55" s="252"/>
      <c r="X55" s="376"/>
      <c r="Y55" s="371"/>
      <c r="Z55" s="259"/>
    </row>
    <row r="56" spans="19:26" x14ac:dyDescent="0.2">
      <c r="S56" s="246"/>
      <c r="T56" s="258" t="s">
        <v>182</v>
      </c>
      <c r="U56" s="252"/>
      <c r="V56" s="250">
        <f t="shared" si="0"/>
        <v>0</v>
      </c>
      <c r="W56" s="252"/>
      <c r="X56" s="376"/>
      <c r="Y56" s="371"/>
      <c r="Z56" s="259"/>
    </row>
    <row r="57" spans="19:26" x14ac:dyDescent="0.2">
      <c r="S57" s="246"/>
      <c r="T57" s="258" t="s">
        <v>183</v>
      </c>
      <c r="U57" s="252"/>
      <c r="V57" s="250">
        <f t="shared" si="0"/>
        <v>0</v>
      </c>
      <c r="W57" s="252"/>
      <c r="X57" s="376"/>
      <c r="Y57" s="371"/>
      <c r="Z57" s="259"/>
    </row>
    <row r="58" spans="19:26" x14ac:dyDescent="0.2">
      <c r="S58" s="246"/>
      <c r="T58" s="258" t="s">
        <v>184</v>
      </c>
      <c r="U58" s="252"/>
      <c r="V58" s="250">
        <f t="shared" si="0"/>
        <v>0</v>
      </c>
      <c r="W58" s="252"/>
      <c r="X58" s="376"/>
      <c r="Y58" s="371"/>
      <c r="Z58" s="259"/>
    </row>
    <row r="59" spans="19:26" x14ac:dyDescent="0.2">
      <c r="S59" s="246"/>
      <c r="T59" s="258" t="s">
        <v>185</v>
      </c>
      <c r="U59" s="252"/>
      <c r="V59" s="250">
        <f t="shared" si="0"/>
        <v>0</v>
      </c>
      <c r="W59" s="252"/>
      <c r="X59" s="376"/>
      <c r="Y59" s="371"/>
      <c r="Z59" s="259"/>
    </row>
    <row r="60" spans="19:26" x14ac:dyDescent="0.2">
      <c r="S60" s="246"/>
      <c r="T60" s="258" t="s">
        <v>186</v>
      </c>
      <c r="U60" s="252"/>
      <c r="V60" s="250">
        <f t="shared" si="0"/>
        <v>0</v>
      </c>
      <c r="W60" s="252"/>
      <c r="X60" s="376"/>
      <c r="Y60" s="371"/>
      <c r="Z60" s="259"/>
    </row>
    <row r="61" spans="19:26" x14ac:dyDescent="0.2">
      <c r="S61" s="246"/>
      <c r="T61" s="258" t="s">
        <v>187</v>
      </c>
      <c r="U61" s="252"/>
      <c r="V61" s="250">
        <f t="shared" si="0"/>
        <v>0</v>
      </c>
      <c r="W61" s="252"/>
      <c r="X61" s="376"/>
      <c r="Y61" s="371"/>
      <c r="Z61" s="259"/>
    </row>
    <row r="62" spans="19:26" x14ac:dyDescent="0.2">
      <c r="S62" s="246"/>
      <c r="T62" s="258" t="s">
        <v>188</v>
      </c>
      <c r="U62" s="252"/>
      <c r="V62" s="250">
        <f t="shared" si="0"/>
        <v>0</v>
      </c>
      <c r="W62" s="252"/>
      <c r="X62" s="376"/>
      <c r="Y62" s="371"/>
      <c r="Z62" s="259"/>
    </row>
    <row r="63" spans="19:26" x14ac:dyDescent="0.2">
      <c r="S63" s="246"/>
      <c r="T63" s="258" t="s">
        <v>189</v>
      </c>
      <c r="U63" s="252"/>
      <c r="V63" s="250">
        <f t="shared" si="0"/>
        <v>0</v>
      </c>
      <c r="W63" s="252"/>
      <c r="X63" s="376"/>
      <c r="Y63" s="371"/>
      <c r="Z63" s="259"/>
    </row>
    <row r="64" spans="19:26" x14ac:dyDescent="0.2">
      <c r="S64" s="246"/>
      <c r="T64" s="258" t="s">
        <v>190</v>
      </c>
      <c r="U64" s="252"/>
      <c r="V64" s="250">
        <f t="shared" si="0"/>
        <v>0</v>
      </c>
      <c r="W64" s="252"/>
      <c r="X64" s="376"/>
      <c r="Y64" s="371"/>
      <c r="Z64" s="259"/>
    </row>
    <row r="65" spans="19:26" x14ac:dyDescent="0.2">
      <c r="S65" s="246"/>
      <c r="T65" s="258" t="s">
        <v>191</v>
      </c>
      <c r="U65" s="252"/>
      <c r="V65" s="250">
        <f t="shared" si="0"/>
        <v>0</v>
      </c>
      <c r="W65" s="252"/>
      <c r="X65" s="376"/>
      <c r="Y65" s="371"/>
      <c r="Z65" s="259"/>
    </row>
    <row r="66" spans="19:26" x14ac:dyDescent="0.2">
      <c r="S66" s="246"/>
      <c r="T66" s="258" t="s">
        <v>192</v>
      </c>
      <c r="U66" s="252"/>
      <c r="V66" s="250">
        <f t="shared" ref="V66:V69" si="6">U66/3.6</f>
        <v>0</v>
      </c>
      <c r="W66" s="252"/>
      <c r="X66" s="376"/>
      <c r="Y66" s="371"/>
      <c r="Z66" s="259"/>
    </row>
    <row r="67" spans="19:26" x14ac:dyDescent="0.2">
      <c r="S67" s="246"/>
      <c r="T67" s="258" t="s">
        <v>193</v>
      </c>
      <c r="U67" s="252"/>
      <c r="V67" s="250">
        <f t="shared" si="6"/>
        <v>0</v>
      </c>
      <c r="W67" s="252"/>
      <c r="X67" s="376"/>
      <c r="Y67" s="371"/>
      <c r="Z67" s="259"/>
    </row>
    <row r="68" spans="19:26" x14ac:dyDescent="0.2">
      <c r="S68" s="246"/>
      <c r="T68" s="258" t="s">
        <v>194</v>
      </c>
      <c r="U68" s="252"/>
      <c r="V68" s="250">
        <f t="shared" si="6"/>
        <v>0</v>
      </c>
      <c r="W68" s="252"/>
      <c r="X68" s="376"/>
      <c r="Y68" s="371"/>
      <c r="Z68" s="259"/>
    </row>
    <row r="69" spans="19:26" x14ac:dyDescent="0.2">
      <c r="S69" s="246"/>
      <c r="T69" s="258" t="s">
        <v>195</v>
      </c>
      <c r="U69" s="252"/>
      <c r="V69" s="250">
        <f t="shared" si="6"/>
        <v>0</v>
      </c>
      <c r="W69" s="252"/>
      <c r="X69" s="376"/>
      <c r="Y69" s="371"/>
      <c r="Z69" s="259"/>
    </row>
    <row r="70" spans="19:26" ht="13.5" thickBot="1" x14ac:dyDescent="0.25">
      <c r="S70" s="246"/>
      <c r="T70" s="260"/>
      <c r="U70" s="261"/>
      <c r="V70" s="261"/>
      <c r="W70" s="261"/>
      <c r="X70" s="262"/>
      <c r="Y70" s="372"/>
      <c r="Z70" s="262"/>
    </row>
    <row r="71" spans="19:26" x14ac:dyDescent="0.2">
      <c r="S71" s="246"/>
    </row>
    <row r="72" spans="19:26" x14ac:dyDescent="0.2">
      <c r="S72" s="246"/>
    </row>
    <row r="73" spans="19:26" x14ac:dyDescent="0.2">
      <c r="S73" s="246"/>
    </row>
    <row r="74" spans="19:26" x14ac:dyDescent="0.2">
      <c r="S74" s="246"/>
    </row>
    <row r="75" spans="19:26" x14ac:dyDescent="0.2">
      <c r="S75" s="246"/>
    </row>
    <row r="76" spans="19:26" x14ac:dyDescent="0.2">
      <c r="S76" s="246"/>
    </row>
    <row r="77" spans="19:26" x14ac:dyDescent="0.2">
      <c r="S77" s="246"/>
    </row>
    <row r="78" spans="19:26" x14ac:dyDescent="0.2">
      <c r="S78" s="246"/>
    </row>
    <row r="79" spans="19:26" x14ac:dyDescent="0.2">
      <c r="S79" s="246"/>
    </row>
    <row r="80" spans="19:26" x14ac:dyDescent="0.2">
      <c r="S80" s="246"/>
    </row>
    <row r="81" spans="19:19" x14ac:dyDescent="0.2">
      <c r="S81" s="246"/>
    </row>
    <row r="82" spans="19:19" x14ac:dyDescent="0.2">
      <c r="S82" s="246"/>
    </row>
    <row r="83" spans="19:19" x14ac:dyDescent="0.2">
      <c r="S83" s="246"/>
    </row>
    <row r="84" spans="19:19" x14ac:dyDescent="0.2">
      <c r="S84" s="246"/>
    </row>
    <row r="85" spans="19:19" x14ac:dyDescent="0.2">
      <c r="S85" s="246"/>
    </row>
    <row r="86" spans="19:19" x14ac:dyDescent="0.2">
      <c r="S86" s="246"/>
    </row>
    <row r="87" spans="19:19" x14ac:dyDescent="0.2">
      <c r="S87" s="246"/>
    </row>
    <row r="88" spans="19:19" x14ac:dyDescent="0.2">
      <c r="S88" s="246"/>
    </row>
    <row r="89" spans="19:19" x14ac:dyDescent="0.2">
      <c r="S89" s="246"/>
    </row>
    <row r="90" spans="19:19" x14ac:dyDescent="0.2">
      <c r="S90" s="246"/>
    </row>
    <row r="91" spans="19:19" x14ac:dyDescent="0.2">
      <c r="S91" s="246"/>
    </row>
    <row r="92" spans="19:19" x14ac:dyDescent="0.2">
      <c r="S92" s="246"/>
    </row>
    <row r="93" spans="19:19" x14ac:dyDescent="0.2">
      <c r="S93" s="246"/>
    </row>
    <row r="94" spans="19:19" x14ac:dyDescent="0.2">
      <c r="S94" s="246"/>
    </row>
    <row r="95" spans="19:19" x14ac:dyDescent="0.2">
      <c r="S95" s="246"/>
    </row>
    <row r="96" spans="19:19" x14ac:dyDescent="0.2">
      <c r="S96" s="246"/>
    </row>
    <row r="97" spans="19:19" x14ac:dyDescent="0.2">
      <c r="S97" s="246"/>
    </row>
    <row r="98" spans="19:19" x14ac:dyDescent="0.2">
      <c r="S98" s="246"/>
    </row>
    <row r="99" spans="19:19" x14ac:dyDescent="0.2">
      <c r="S99" s="246"/>
    </row>
    <row r="100" spans="19:19" x14ac:dyDescent="0.2">
      <c r="S100" s="246"/>
    </row>
    <row r="101" spans="19:19" x14ac:dyDescent="0.2">
      <c r="S101" s="246"/>
    </row>
    <row r="102" spans="19:19" x14ac:dyDescent="0.2">
      <c r="S102" s="246"/>
    </row>
    <row r="103" spans="19:19" x14ac:dyDescent="0.2">
      <c r="S103" s="246"/>
    </row>
    <row r="104" spans="19:19" x14ac:dyDescent="0.2">
      <c r="S104" s="246"/>
    </row>
    <row r="105" spans="19:19" x14ac:dyDescent="0.2">
      <c r="S105" s="246"/>
    </row>
    <row r="106" spans="19:19" x14ac:dyDescent="0.2">
      <c r="S106" s="246"/>
    </row>
    <row r="107" spans="19:19" x14ac:dyDescent="0.2">
      <c r="S107" s="246"/>
    </row>
    <row r="108" spans="19:19" x14ac:dyDescent="0.2">
      <c r="S108" s="246"/>
    </row>
    <row r="109" spans="19:19" x14ac:dyDescent="0.2">
      <c r="S109" s="246"/>
    </row>
    <row r="110" spans="19:19" x14ac:dyDescent="0.2">
      <c r="S110" s="246"/>
    </row>
    <row r="111" spans="19:19" x14ac:dyDescent="0.2">
      <c r="S111" s="246"/>
    </row>
    <row r="112" spans="19:19" x14ac:dyDescent="0.2">
      <c r="S112" s="246"/>
    </row>
    <row r="113" spans="19:19" x14ac:dyDescent="0.2">
      <c r="S113" s="246"/>
    </row>
    <row r="114" spans="19:19" x14ac:dyDescent="0.2">
      <c r="S114" s="246"/>
    </row>
    <row r="115" spans="19:19" x14ac:dyDescent="0.2">
      <c r="S115" s="246"/>
    </row>
    <row r="116" spans="19:19" x14ac:dyDescent="0.2">
      <c r="S116" s="246"/>
    </row>
    <row r="117" spans="19:19" x14ac:dyDescent="0.2">
      <c r="S117" s="246"/>
    </row>
    <row r="118" spans="19:19" x14ac:dyDescent="0.2">
      <c r="S118" s="246"/>
    </row>
    <row r="119" spans="19:19" x14ac:dyDescent="0.2">
      <c r="S119" s="246"/>
    </row>
    <row r="120" spans="19:19" x14ac:dyDescent="0.2">
      <c r="S120" s="246"/>
    </row>
    <row r="121" spans="19:19" x14ac:dyDescent="0.2">
      <c r="S121" s="246"/>
    </row>
    <row r="122" spans="19:19" x14ac:dyDescent="0.2">
      <c r="S122" s="246"/>
    </row>
    <row r="123" spans="19:19" x14ac:dyDescent="0.2">
      <c r="S123" s="246"/>
    </row>
    <row r="124" spans="19:19" x14ac:dyDescent="0.2">
      <c r="S124" s="246"/>
    </row>
    <row r="125" spans="19:19" x14ac:dyDescent="0.2">
      <c r="S125" s="246"/>
    </row>
    <row r="126" spans="19:19" x14ac:dyDescent="0.2">
      <c r="S126" s="246"/>
    </row>
    <row r="127" spans="19:19" x14ac:dyDescent="0.2">
      <c r="S127" s="246"/>
    </row>
    <row r="128" spans="19:19" x14ac:dyDescent="0.2">
      <c r="S128" s="246"/>
    </row>
    <row r="129" spans="19:19" x14ac:dyDescent="0.2">
      <c r="S129" s="246"/>
    </row>
    <row r="130" spans="19:19" x14ac:dyDescent="0.2">
      <c r="S130" s="246"/>
    </row>
    <row r="131" spans="19:19" x14ac:dyDescent="0.2">
      <c r="S131" s="246"/>
    </row>
    <row r="132" spans="19:19" x14ac:dyDescent="0.2">
      <c r="S132" s="246"/>
    </row>
    <row r="133" spans="19:19" x14ac:dyDescent="0.2">
      <c r="S133" s="246"/>
    </row>
    <row r="134" spans="19:19" x14ac:dyDescent="0.2">
      <c r="S134" s="246"/>
    </row>
    <row r="135" spans="19:19" x14ac:dyDescent="0.2">
      <c r="S135" s="246"/>
    </row>
    <row r="136" spans="19:19" x14ac:dyDescent="0.2">
      <c r="S136" s="246"/>
    </row>
    <row r="137" spans="19:19" x14ac:dyDescent="0.2">
      <c r="S137" s="246"/>
    </row>
    <row r="138" spans="19:19" x14ac:dyDescent="0.2">
      <c r="S138" s="246"/>
    </row>
    <row r="139" spans="19:19" x14ac:dyDescent="0.2">
      <c r="S139" s="246"/>
    </row>
    <row r="140" spans="19:19" x14ac:dyDescent="0.2">
      <c r="S140" s="246"/>
    </row>
    <row r="141" spans="19:19" x14ac:dyDescent="0.2">
      <c r="S141" s="246"/>
    </row>
    <row r="142" spans="19:19" x14ac:dyDescent="0.2">
      <c r="S142" s="246"/>
    </row>
    <row r="143" spans="19:19" x14ac:dyDescent="0.2">
      <c r="S143" s="246"/>
    </row>
    <row r="144" spans="19:19" x14ac:dyDescent="0.2">
      <c r="S144" s="246"/>
    </row>
    <row r="145" spans="19:19" x14ac:dyDescent="0.2">
      <c r="S145" s="246"/>
    </row>
    <row r="146" spans="19:19" x14ac:dyDescent="0.2">
      <c r="S146" s="246"/>
    </row>
    <row r="147" spans="19:19" x14ac:dyDescent="0.2">
      <c r="S147" s="246"/>
    </row>
    <row r="148" spans="19:19" x14ac:dyDescent="0.2">
      <c r="S148" s="246"/>
    </row>
    <row r="149" spans="19:19" x14ac:dyDescent="0.2">
      <c r="S149" s="246"/>
    </row>
    <row r="150" spans="19:19" x14ac:dyDescent="0.2">
      <c r="S150" s="246"/>
    </row>
    <row r="151" spans="19:19" x14ac:dyDescent="0.2">
      <c r="S151" s="246"/>
    </row>
  </sheetData>
  <mergeCells count="14">
    <mergeCell ref="J24:K24"/>
    <mergeCell ref="L24:M24"/>
    <mergeCell ref="K22:Q22"/>
    <mergeCell ref="C2:E2"/>
    <mergeCell ref="F2:H2"/>
    <mergeCell ref="C10:E10"/>
    <mergeCell ref="F10:H10"/>
    <mergeCell ref="L3:N3"/>
    <mergeCell ref="C14:E14"/>
    <mergeCell ref="F14:H14"/>
    <mergeCell ref="C22:E22"/>
    <mergeCell ref="F22:H22"/>
    <mergeCell ref="K8:L8"/>
    <mergeCell ref="L19:Q19"/>
  </mergeCells>
  <conditionalFormatting sqref="F3:H1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H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operator="equal" allowBlank="1" sqref="I8:I9 B1:B6 B20:C22 D20:E21 B24:F25 G20:G21 F14:F22 B14:E18 C1:H12 G15:G18 B8:B12 H15:H21 O9:O10 K2:L4 O2:O4 B32:C34 D32:E33 G32:G33 B26:E30 G27:G30 F26:F34 H27:H33" xr:uid="{00000000-0002-0000-0C00-000000000000}">
      <formula1>"ASICS GEL 11-50,ASICS GT 21-40,ASICS GT 21-60"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B17"/>
  <sheetViews>
    <sheetView workbookViewId="0">
      <selection activeCell="G29" sqref="G29"/>
    </sheetView>
  </sheetViews>
  <sheetFormatPr defaultColWidth="11.42578125" defaultRowHeight="12.75" x14ac:dyDescent="0.2"/>
  <cols>
    <col min="1" max="1" width="10.28515625" style="40" customWidth="1"/>
    <col min="2" max="2" width="9.85546875" style="41" bestFit="1" customWidth="1"/>
    <col min="3" max="16384" width="11.42578125" style="39"/>
  </cols>
  <sheetData>
    <row r="1" spans="1:2" x14ac:dyDescent="0.2">
      <c r="A1" s="368">
        <v>2018</v>
      </c>
      <c r="B1" s="368"/>
    </row>
    <row r="2" spans="1:2" ht="13.5" thickBot="1" x14ac:dyDescent="0.25"/>
    <row r="3" spans="1:2" ht="13.5" thickBot="1" x14ac:dyDescent="0.25">
      <c r="A3" s="42" t="s">
        <v>21</v>
      </c>
      <c r="B3" s="43" t="s">
        <v>4</v>
      </c>
    </row>
    <row r="4" spans="1:2" x14ac:dyDescent="0.2">
      <c r="A4" s="44" t="s">
        <v>22</v>
      </c>
      <c r="B4" s="45">
        <f>SUM('2018'!F5:F35)</f>
        <v>0</v>
      </c>
    </row>
    <row r="5" spans="1:2" x14ac:dyDescent="0.2">
      <c r="A5" s="46" t="s">
        <v>23</v>
      </c>
      <c r="B5" s="45">
        <f>SUM('2018'!F36:F63)</f>
        <v>0</v>
      </c>
    </row>
    <row r="6" spans="1:2" x14ac:dyDescent="0.2">
      <c r="A6" s="46" t="s">
        <v>24</v>
      </c>
      <c r="B6" s="47">
        <f>SUM('2018'!F64:F94)</f>
        <v>0</v>
      </c>
    </row>
    <row r="7" spans="1:2" x14ac:dyDescent="0.2">
      <c r="A7" s="46" t="s">
        <v>25</v>
      </c>
      <c r="B7" s="47">
        <f>SUM('2018'!F95:F124)</f>
        <v>0</v>
      </c>
    </row>
    <row r="8" spans="1:2" x14ac:dyDescent="0.2">
      <c r="A8" s="46" t="s">
        <v>26</v>
      </c>
      <c r="B8" s="47">
        <f>SUM('2018'!F125:F155)</f>
        <v>0</v>
      </c>
    </row>
    <row r="9" spans="1:2" x14ac:dyDescent="0.2">
      <c r="A9" s="46" t="s">
        <v>27</v>
      </c>
      <c r="B9" s="47">
        <f>SUM('2018'!F156:F185)</f>
        <v>0</v>
      </c>
    </row>
    <row r="10" spans="1:2" x14ac:dyDescent="0.2">
      <c r="A10" s="46" t="s">
        <v>28</v>
      </c>
      <c r="B10" s="47">
        <f>SUM('2018'!F186:F216)</f>
        <v>0</v>
      </c>
    </row>
    <row r="11" spans="1:2" x14ac:dyDescent="0.2">
      <c r="A11" s="46" t="s">
        <v>29</v>
      </c>
      <c r="B11" s="47">
        <f>SUM('2018'!F217:F247)</f>
        <v>0</v>
      </c>
    </row>
    <row r="12" spans="1:2" x14ac:dyDescent="0.2">
      <c r="A12" s="46" t="s">
        <v>30</v>
      </c>
      <c r="B12" s="47">
        <f>SUM('2018'!F248:F277)</f>
        <v>0</v>
      </c>
    </row>
    <row r="13" spans="1:2" x14ac:dyDescent="0.2">
      <c r="A13" s="46" t="s">
        <v>31</v>
      </c>
      <c r="B13" s="47">
        <f>SUM('2018'!F278:F308)</f>
        <v>0</v>
      </c>
    </row>
    <row r="14" spans="1:2" x14ac:dyDescent="0.2">
      <c r="A14" s="46" t="s">
        <v>32</v>
      </c>
      <c r="B14" s="47">
        <f>SUM('2018'!F309:F338)</f>
        <v>0</v>
      </c>
    </row>
    <row r="15" spans="1:2" ht="13.5" thickBot="1" x14ac:dyDescent="0.25">
      <c r="A15" s="48" t="s">
        <v>33</v>
      </c>
      <c r="B15" s="49">
        <f>SUM('2018'!F339:F369)</f>
        <v>0</v>
      </c>
    </row>
    <row r="16" spans="1:2" x14ac:dyDescent="0.2">
      <c r="A16" s="50" t="s">
        <v>34</v>
      </c>
      <c r="B16" s="51">
        <f>SUM(B4:B15)</f>
        <v>0</v>
      </c>
    </row>
    <row r="17" spans="1:2" ht="13.5" thickBot="1" x14ac:dyDescent="0.25">
      <c r="A17" s="52" t="s">
        <v>35</v>
      </c>
      <c r="B17" s="53">
        <f>B16/12</f>
        <v>0</v>
      </c>
    </row>
  </sheetData>
  <sheetProtection selectLockedCells="1" selectUnlockedCells="1"/>
  <mergeCells count="1">
    <mergeCell ref="A1:B1"/>
  </mergeCells>
  <pageMargins left="0.78749999999999998" right="0.78749999999999998" top="0.78749999999999998" bottom="0.78749999999999998" header="0.51180555555555551" footer="0.51180555555555551"/>
  <pageSetup paperSize="9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C208"/>
  <sheetViews>
    <sheetView workbookViewId="0">
      <selection activeCell="B6" sqref="B6"/>
    </sheetView>
  </sheetViews>
  <sheetFormatPr defaultColWidth="11.42578125" defaultRowHeight="12.75" x14ac:dyDescent="0.2"/>
  <cols>
    <col min="1" max="1" width="12.85546875" style="54" bestFit="1" customWidth="1"/>
    <col min="2" max="2" width="10.28515625" style="57" bestFit="1" customWidth="1"/>
    <col min="3" max="4" width="2" style="54" customWidth="1"/>
    <col min="5" max="5" width="3" style="54" customWidth="1"/>
    <col min="6" max="6" width="6" style="54" customWidth="1"/>
    <col min="7" max="7" width="5" style="54" customWidth="1"/>
    <col min="8" max="8" width="28.7109375" style="54" bestFit="1" customWidth="1"/>
    <col min="9" max="9" width="9.42578125" style="54" bestFit="1" customWidth="1"/>
    <col min="10" max="10" width="11.42578125" style="54" bestFit="1" customWidth="1"/>
    <col min="11" max="11" width="12.85546875" style="54" customWidth="1"/>
    <col min="12" max="14" width="3" style="54" customWidth="1"/>
    <col min="15" max="15" width="6.42578125" style="54" customWidth="1"/>
    <col min="16" max="16" width="10.42578125" style="54" customWidth="1"/>
    <col min="17" max="113" width="16.28515625" style="54" bestFit="1" customWidth="1"/>
    <col min="114" max="114" width="9.85546875" style="54" customWidth="1"/>
    <col min="115" max="16384" width="11.42578125" style="54"/>
  </cols>
  <sheetData>
    <row r="1" spans="1:3" x14ac:dyDescent="0.2">
      <c r="C1" s="55"/>
    </row>
    <row r="2" spans="1:3" x14ac:dyDescent="0.2">
      <c r="A2" s="369">
        <v>2018</v>
      </c>
      <c r="B2" s="369"/>
      <c r="C2"/>
    </row>
    <row r="3" spans="1:3" x14ac:dyDescent="0.2">
      <c r="A3" s="55"/>
      <c r="B3" s="56"/>
      <c r="C3"/>
    </row>
    <row r="4" spans="1:3" x14ac:dyDescent="0.2">
      <c r="A4" s="7" t="s">
        <v>37</v>
      </c>
      <c r="B4" t="s">
        <v>36</v>
      </c>
      <c r="C4"/>
    </row>
    <row r="5" spans="1:3" x14ac:dyDescent="0.2">
      <c r="A5" s="8" t="s">
        <v>38</v>
      </c>
      <c r="B5" s="6"/>
      <c r="C5"/>
    </row>
    <row r="6" spans="1:3" x14ac:dyDescent="0.2">
      <c r="A6"/>
      <c r="B6"/>
      <c r="C6"/>
    </row>
    <row r="7" spans="1:3" x14ac:dyDescent="0.2">
      <c r="A7"/>
      <c r="B7"/>
      <c r="C7"/>
    </row>
    <row r="8" spans="1:3" x14ac:dyDescent="0.2">
      <c r="A8"/>
      <c r="B8"/>
      <c r="C8"/>
    </row>
    <row r="9" spans="1:3" x14ac:dyDescent="0.2">
      <c r="A9"/>
      <c r="B9"/>
      <c r="C9"/>
    </row>
    <row r="10" spans="1:3" x14ac:dyDescent="0.2">
      <c r="A10"/>
      <c r="B10"/>
      <c r="C10"/>
    </row>
    <row r="11" spans="1:3" x14ac:dyDescent="0.2">
      <c r="A11"/>
      <c r="B11"/>
      <c r="C11"/>
    </row>
    <row r="12" spans="1:3" x14ac:dyDescent="0.2">
      <c r="A12"/>
      <c r="B12"/>
      <c r="C12"/>
    </row>
    <row r="13" spans="1:3" x14ac:dyDescent="0.2">
      <c r="A13"/>
      <c r="B13"/>
      <c r="C13"/>
    </row>
    <row r="14" spans="1:3" x14ac:dyDescent="0.2">
      <c r="A14"/>
      <c r="B14"/>
      <c r="C14"/>
    </row>
    <row r="15" spans="1:3" x14ac:dyDescent="0.2">
      <c r="A15"/>
      <c r="B15"/>
      <c r="C15"/>
    </row>
    <row r="16" spans="1:3" x14ac:dyDescent="0.2">
      <c r="A16"/>
      <c r="B16"/>
      <c r="C16"/>
    </row>
    <row r="17" spans="1:3" x14ac:dyDescent="0.2">
      <c r="A17"/>
      <c r="B17"/>
      <c r="C17"/>
    </row>
    <row r="18" spans="1:3" x14ac:dyDescent="0.2">
      <c r="A18"/>
      <c r="B18"/>
      <c r="C18"/>
    </row>
    <row r="19" spans="1:3" x14ac:dyDescent="0.2">
      <c r="A19"/>
      <c r="B19"/>
      <c r="C19"/>
    </row>
    <row r="20" spans="1:3" x14ac:dyDescent="0.2">
      <c r="A20" s="55"/>
      <c r="B20" s="56"/>
    </row>
    <row r="21" spans="1:3" x14ac:dyDescent="0.2">
      <c r="A21" s="55"/>
      <c r="B21" s="56"/>
    </row>
    <row r="22" spans="1:3" x14ac:dyDescent="0.2">
      <c r="A22" s="55"/>
      <c r="B22" s="56"/>
    </row>
    <row r="23" spans="1:3" x14ac:dyDescent="0.2">
      <c r="A23" s="55"/>
      <c r="B23" s="56"/>
    </row>
    <row r="24" spans="1:3" x14ac:dyDescent="0.2">
      <c r="A24" s="55"/>
      <c r="B24" s="56"/>
    </row>
    <row r="25" spans="1:3" x14ac:dyDescent="0.2">
      <c r="A25" s="55"/>
      <c r="B25" s="56"/>
    </row>
    <row r="26" spans="1:3" x14ac:dyDescent="0.2">
      <c r="A26" s="55"/>
      <c r="B26" s="56"/>
    </row>
    <row r="27" spans="1:3" x14ac:dyDescent="0.2">
      <c r="A27" s="55"/>
      <c r="B27" s="56"/>
    </row>
    <row r="28" spans="1:3" x14ac:dyDescent="0.2">
      <c r="A28" s="55"/>
      <c r="B28" s="56"/>
    </row>
    <row r="29" spans="1:3" x14ac:dyDescent="0.2">
      <c r="A29" s="55"/>
      <c r="B29" s="56"/>
    </row>
    <row r="30" spans="1:3" x14ac:dyDescent="0.2">
      <c r="A30" s="55"/>
      <c r="B30" s="56"/>
    </row>
    <row r="31" spans="1:3" x14ac:dyDescent="0.2">
      <c r="A31" s="55"/>
      <c r="B31" s="56"/>
    </row>
    <row r="32" spans="1:3" x14ac:dyDescent="0.2">
      <c r="A32" s="55"/>
      <c r="B32" s="56"/>
    </row>
    <row r="33" spans="1:2" x14ac:dyDescent="0.2">
      <c r="A33" s="55"/>
      <c r="B33" s="56"/>
    </row>
    <row r="34" spans="1:2" x14ac:dyDescent="0.2">
      <c r="A34" s="55"/>
      <c r="B34" s="56"/>
    </row>
    <row r="35" spans="1:2" x14ac:dyDescent="0.2">
      <c r="A35" s="55"/>
      <c r="B35" s="56"/>
    </row>
    <row r="36" spans="1:2" x14ac:dyDescent="0.2">
      <c r="A36" s="55"/>
      <c r="B36" s="56"/>
    </row>
    <row r="37" spans="1:2" x14ac:dyDescent="0.2">
      <c r="A37" s="55"/>
      <c r="B37" s="56"/>
    </row>
    <row r="38" spans="1:2" x14ac:dyDescent="0.2">
      <c r="A38" s="55"/>
      <c r="B38" s="56"/>
    </row>
    <row r="39" spans="1:2" x14ac:dyDescent="0.2">
      <c r="A39" s="55"/>
      <c r="B39" s="56"/>
    </row>
    <row r="40" spans="1:2" x14ac:dyDescent="0.2">
      <c r="A40" s="55"/>
      <c r="B40" s="56"/>
    </row>
    <row r="41" spans="1:2" x14ac:dyDescent="0.2">
      <c r="A41" s="55"/>
      <c r="B41" s="56"/>
    </row>
    <row r="42" spans="1:2" x14ac:dyDescent="0.2">
      <c r="A42" s="55"/>
      <c r="B42" s="56"/>
    </row>
    <row r="43" spans="1:2" x14ac:dyDescent="0.2">
      <c r="A43" s="55"/>
      <c r="B43" s="56"/>
    </row>
    <row r="44" spans="1:2" x14ac:dyDescent="0.2">
      <c r="A44" s="55"/>
      <c r="B44" s="56"/>
    </row>
    <row r="45" spans="1:2" x14ac:dyDescent="0.2">
      <c r="A45" s="55"/>
      <c r="B45" s="56"/>
    </row>
    <row r="46" spans="1:2" x14ac:dyDescent="0.2">
      <c r="A46" s="55"/>
      <c r="B46" s="56"/>
    </row>
    <row r="47" spans="1:2" x14ac:dyDescent="0.2">
      <c r="A47" s="55"/>
      <c r="B47" s="56"/>
    </row>
    <row r="48" spans="1:2" x14ac:dyDescent="0.2">
      <c r="A48" s="55"/>
      <c r="B48" s="56"/>
    </row>
    <row r="49" spans="1:2" x14ac:dyDescent="0.2">
      <c r="A49" s="55"/>
      <c r="B49" s="56"/>
    </row>
    <row r="50" spans="1:2" x14ac:dyDescent="0.2">
      <c r="A50" s="55"/>
      <c r="B50" s="56"/>
    </row>
    <row r="51" spans="1:2" x14ac:dyDescent="0.2">
      <c r="A51" s="55"/>
      <c r="B51" s="56"/>
    </row>
    <row r="52" spans="1:2" x14ac:dyDescent="0.2">
      <c r="A52" s="55"/>
      <c r="B52" s="56"/>
    </row>
    <row r="53" spans="1:2" x14ac:dyDescent="0.2">
      <c r="A53" s="55"/>
      <c r="B53" s="56"/>
    </row>
    <row r="54" spans="1:2" x14ac:dyDescent="0.2">
      <c r="A54" s="55"/>
      <c r="B54" s="56"/>
    </row>
    <row r="55" spans="1:2" x14ac:dyDescent="0.2">
      <c r="A55" s="55"/>
      <c r="B55" s="56"/>
    </row>
    <row r="56" spans="1:2" x14ac:dyDescent="0.2">
      <c r="A56" s="55"/>
      <c r="B56" s="56"/>
    </row>
    <row r="57" spans="1:2" x14ac:dyDescent="0.2">
      <c r="A57" s="55"/>
      <c r="B57" s="56"/>
    </row>
    <row r="58" spans="1:2" x14ac:dyDescent="0.2">
      <c r="A58" s="55"/>
      <c r="B58" s="56"/>
    </row>
    <row r="59" spans="1:2" x14ac:dyDescent="0.2">
      <c r="A59" s="55"/>
      <c r="B59" s="56"/>
    </row>
    <row r="60" spans="1:2" x14ac:dyDescent="0.2">
      <c r="A60" s="55"/>
      <c r="B60" s="56"/>
    </row>
    <row r="61" spans="1:2" x14ac:dyDescent="0.2">
      <c r="A61" s="55"/>
      <c r="B61" s="56"/>
    </row>
    <row r="62" spans="1:2" x14ac:dyDescent="0.2">
      <c r="A62" s="55"/>
      <c r="B62" s="56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 s="55"/>
      <c r="B69" s="56"/>
    </row>
    <row r="70" spans="1:2" x14ac:dyDescent="0.2">
      <c r="A70" s="55"/>
      <c r="B70" s="56"/>
    </row>
    <row r="71" spans="1:2" x14ac:dyDescent="0.2">
      <c r="A71" s="55"/>
      <c r="B71" s="56"/>
    </row>
    <row r="72" spans="1:2" x14ac:dyDescent="0.2">
      <c r="A72" s="55"/>
      <c r="B72" s="56"/>
    </row>
    <row r="73" spans="1:2" x14ac:dyDescent="0.2">
      <c r="A73" s="55"/>
      <c r="B73" s="56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 s="55"/>
    </row>
    <row r="82" spans="1:2" x14ac:dyDescent="0.2">
      <c r="A82" s="55"/>
    </row>
    <row r="83" spans="1:2" x14ac:dyDescent="0.2">
      <c r="A83" s="55"/>
    </row>
    <row r="84" spans="1:2" x14ac:dyDescent="0.2">
      <c r="A84" s="55"/>
    </row>
    <row r="85" spans="1:2" x14ac:dyDescent="0.2">
      <c r="A85" s="5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 s="55"/>
    </row>
    <row r="95" spans="1:2" x14ac:dyDescent="0.2">
      <c r="A95" s="55"/>
    </row>
    <row r="96" spans="1:2" x14ac:dyDescent="0.2">
      <c r="A96" s="55"/>
    </row>
    <row r="97" spans="1:1" x14ac:dyDescent="0.2">
      <c r="A97" s="55"/>
    </row>
    <row r="98" spans="1:1" x14ac:dyDescent="0.2">
      <c r="A98" s="55"/>
    </row>
    <row r="99" spans="1:1" x14ac:dyDescent="0.2">
      <c r="A99" s="55"/>
    </row>
    <row r="100" spans="1:1" x14ac:dyDescent="0.2">
      <c r="A100" s="55"/>
    </row>
    <row r="101" spans="1:1" x14ac:dyDescent="0.2">
      <c r="A101" s="55"/>
    </row>
    <row r="102" spans="1:1" x14ac:dyDescent="0.2">
      <c r="A102" s="55"/>
    </row>
    <row r="103" spans="1:1" x14ac:dyDescent="0.2">
      <c r="A103" s="55"/>
    </row>
    <row r="104" spans="1:1" x14ac:dyDescent="0.2">
      <c r="A104" s="55"/>
    </row>
    <row r="105" spans="1:1" x14ac:dyDescent="0.2">
      <c r="A105" s="55"/>
    </row>
    <row r="106" spans="1:1" x14ac:dyDescent="0.2">
      <c r="A106" s="55"/>
    </row>
    <row r="107" spans="1:1" x14ac:dyDescent="0.2">
      <c r="A107" s="55"/>
    </row>
    <row r="108" spans="1:1" x14ac:dyDescent="0.2">
      <c r="A108" s="55"/>
    </row>
    <row r="109" spans="1:1" x14ac:dyDescent="0.2">
      <c r="A109" s="55"/>
    </row>
    <row r="110" spans="1:1" x14ac:dyDescent="0.2">
      <c r="A110" s="55"/>
    </row>
    <row r="111" spans="1:1" x14ac:dyDescent="0.2">
      <c r="A111" s="55"/>
    </row>
    <row r="112" spans="1:1" x14ac:dyDescent="0.2">
      <c r="A112" s="55"/>
    </row>
    <row r="113" spans="1:1" x14ac:dyDescent="0.2">
      <c r="A113" s="55"/>
    </row>
    <row r="114" spans="1:1" x14ac:dyDescent="0.2">
      <c r="A114" s="55"/>
    </row>
    <row r="115" spans="1:1" x14ac:dyDescent="0.2">
      <c r="A115" s="55"/>
    </row>
    <row r="116" spans="1:1" x14ac:dyDescent="0.2">
      <c r="A116" s="55"/>
    </row>
    <row r="117" spans="1:1" x14ac:dyDescent="0.2">
      <c r="A117" s="55"/>
    </row>
    <row r="118" spans="1:1" x14ac:dyDescent="0.2">
      <c r="A118" s="55"/>
    </row>
    <row r="119" spans="1:1" x14ac:dyDescent="0.2">
      <c r="A119" s="55"/>
    </row>
    <row r="120" spans="1:1" x14ac:dyDescent="0.2">
      <c r="A120" s="55"/>
    </row>
    <row r="121" spans="1:1" x14ac:dyDescent="0.2">
      <c r="A121" s="55"/>
    </row>
    <row r="122" spans="1:1" x14ac:dyDescent="0.2">
      <c r="A122" s="55"/>
    </row>
    <row r="123" spans="1:1" x14ac:dyDescent="0.2">
      <c r="A123" s="55"/>
    </row>
    <row r="124" spans="1:1" x14ac:dyDescent="0.2">
      <c r="A124" s="55"/>
    </row>
    <row r="125" spans="1:1" x14ac:dyDescent="0.2">
      <c r="A125" s="55"/>
    </row>
    <row r="126" spans="1:1" x14ac:dyDescent="0.2">
      <c r="A126" s="55"/>
    </row>
    <row r="127" spans="1:1" x14ac:dyDescent="0.2">
      <c r="A127" s="55"/>
    </row>
    <row r="128" spans="1:1" x14ac:dyDescent="0.2">
      <c r="A128" s="55"/>
    </row>
    <row r="129" spans="1:1" x14ac:dyDescent="0.2">
      <c r="A129" s="55"/>
    </row>
    <row r="130" spans="1:1" x14ac:dyDescent="0.2">
      <c r="A130" s="55"/>
    </row>
    <row r="131" spans="1:1" x14ac:dyDescent="0.2">
      <c r="A131" s="55"/>
    </row>
    <row r="132" spans="1:1" x14ac:dyDescent="0.2">
      <c r="A132" s="55"/>
    </row>
    <row r="133" spans="1:1" x14ac:dyDescent="0.2">
      <c r="A133" s="55"/>
    </row>
    <row r="134" spans="1:1" x14ac:dyDescent="0.2">
      <c r="A134" s="55"/>
    </row>
    <row r="135" spans="1:1" x14ac:dyDescent="0.2">
      <c r="A135" s="55"/>
    </row>
    <row r="136" spans="1:1" x14ac:dyDescent="0.2">
      <c r="A136" s="55"/>
    </row>
    <row r="137" spans="1:1" x14ac:dyDescent="0.2">
      <c r="A137" s="55"/>
    </row>
    <row r="138" spans="1:1" x14ac:dyDescent="0.2">
      <c r="A138" s="55"/>
    </row>
    <row r="139" spans="1:1" x14ac:dyDescent="0.2">
      <c r="A139" s="55"/>
    </row>
    <row r="140" spans="1:1" x14ac:dyDescent="0.2">
      <c r="A140" s="55"/>
    </row>
    <row r="141" spans="1:1" x14ac:dyDescent="0.2">
      <c r="A141" s="55"/>
    </row>
    <row r="142" spans="1:1" x14ac:dyDescent="0.2">
      <c r="A142" s="55"/>
    </row>
    <row r="143" spans="1:1" x14ac:dyDescent="0.2">
      <c r="A143" s="55"/>
    </row>
    <row r="144" spans="1:1" x14ac:dyDescent="0.2">
      <c r="A144" s="55"/>
    </row>
    <row r="145" spans="1:1" x14ac:dyDescent="0.2">
      <c r="A145" s="55"/>
    </row>
    <row r="146" spans="1:1" x14ac:dyDescent="0.2">
      <c r="A146" s="55"/>
    </row>
    <row r="147" spans="1:1" x14ac:dyDescent="0.2">
      <c r="A147" s="55"/>
    </row>
    <row r="148" spans="1:1" x14ac:dyDescent="0.2">
      <c r="A148" s="55"/>
    </row>
    <row r="149" spans="1:1" x14ac:dyDescent="0.2">
      <c r="A149" s="55"/>
    </row>
    <row r="150" spans="1:1" x14ac:dyDescent="0.2">
      <c r="A150" s="55"/>
    </row>
    <row r="151" spans="1:1" x14ac:dyDescent="0.2">
      <c r="A151" s="55"/>
    </row>
    <row r="152" spans="1:1" x14ac:dyDescent="0.2">
      <c r="A152" s="55"/>
    </row>
    <row r="153" spans="1:1" x14ac:dyDescent="0.2">
      <c r="A153" s="55"/>
    </row>
    <row r="154" spans="1:1" x14ac:dyDescent="0.2">
      <c r="A154" s="55"/>
    </row>
    <row r="155" spans="1:1" x14ac:dyDescent="0.2">
      <c r="A155" s="55"/>
    </row>
    <row r="156" spans="1:1" x14ac:dyDescent="0.2">
      <c r="A156" s="55"/>
    </row>
    <row r="157" spans="1:1" x14ac:dyDescent="0.2">
      <c r="A157" s="55"/>
    </row>
    <row r="158" spans="1:1" x14ac:dyDescent="0.2">
      <c r="A158" s="55"/>
    </row>
    <row r="159" spans="1:1" x14ac:dyDescent="0.2">
      <c r="A159" s="55"/>
    </row>
    <row r="160" spans="1:1" x14ac:dyDescent="0.2">
      <c r="A160" s="55"/>
    </row>
    <row r="161" spans="1:1" x14ac:dyDescent="0.2">
      <c r="A161" s="55"/>
    </row>
    <row r="162" spans="1:1" x14ac:dyDescent="0.2">
      <c r="A162" s="55"/>
    </row>
    <row r="163" spans="1:1" x14ac:dyDescent="0.2">
      <c r="A163" s="55"/>
    </row>
    <row r="164" spans="1:1" x14ac:dyDescent="0.2">
      <c r="A164" s="55"/>
    </row>
    <row r="165" spans="1:1" x14ac:dyDescent="0.2">
      <c r="A165" s="55"/>
    </row>
    <row r="166" spans="1:1" x14ac:dyDescent="0.2">
      <c r="A166" s="55"/>
    </row>
    <row r="167" spans="1:1" x14ac:dyDescent="0.2">
      <c r="A167" s="55"/>
    </row>
    <row r="168" spans="1:1" x14ac:dyDescent="0.2">
      <c r="A168" s="55"/>
    </row>
    <row r="169" spans="1:1" x14ac:dyDescent="0.2">
      <c r="A169" s="55"/>
    </row>
    <row r="170" spans="1:1" x14ac:dyDescent="0.2">
      <c r="A170" s="55"/>
    </row>
    <row r="171" spans="1:1" x14ac:dyDescent="0.2">
      <c r="A171" s="55"/>
    </row>
    <row r="172" spans="1:1" x14ac:dyDescent="0.2">
      <c r="A172" s="55"/>
    </row>
    <row r="173" spans="1:1" x14ac:dyDescent="0.2">
      <c r="A173" s="55"/>
    </row>
    <row r="174" spans="1:1" x14ac:dyDescent="0.2">
      <c r="A174" s="55"/>
    </row>
    <row r="175" spans="1:1" x14ac:dyDescent="0.2">
      <c r="A175" s="55"/>
    </row>
    <row r="176" spans="1:1" x14ac:dyDescent="0.2">
      <c r="A176" s="55"/>
    </row>
    <row r="177" spans="1:1" x14ac:dyDescent="0.2">
      <c r="A177" s="55"/>
    </row>
    <row r="178" spans="1:1" x14ac:dyDescent="0.2">
      <c r="A178" s="55"/>
    </row>
    <row r="179" spans="1:1" x14ac:dyDescent="0.2">
      <c r="A179" s="55"/>
    </row>
    <row r="180" spans="1:1" x14ac:dyDescent="0.2">
      <c r="A180" s="55"/>
    </row>
    <row r="181" spans="1:1" x14ac:dyDescent="0.2">
      <c r="A181" s="55"/>
    </row>
    <row r="182" spans="1:1" x14ac:dyDescent="0.2">
      <c r="A182" s="55"/>
    </row>
    <row r="183" spans="1:1" x14ac:dyDescent="0.2">
      <c r="A183" s="55"/>
    </row>
    <row r="184" spans="1:1" x14ac:dyDescent="0.2">
      <c r="A184" s="55"/>
    </row>
    <row r="185" spans="1:1" x14ac:dyDescent="0.2">
      <c r="A185" s="55"/>
    </row>
    <row r="186" spans="1:1" x14ac:dyDescent="0.2">
      <c r="A186" s="55"/>
    </row>
    <row r="187" spans="1:1" x14ac:dyDescent="0.2">
      <c r="A187" s="55"/>
    </row>
    <row r="188" spans="1:1" x14ac:dyDescent="0.2">
      <c r="A188" s="55"/>
    </row>
    <row r="189" spans="1:1" x14ac:dyDescent="0.2">
      <c r="A189" s="55"/>
    </row>
    <row r="190" spans="1:1" x14ac:dyDescent="0.2">
      <c r="A190" s="55"/>
    </row>
    <row r="191" spans="1:1" x14ac:dyDescent="0.2">
      <c r="A191" s="55"/>
    </row>
    <row r="192" spans="1:1" x14ac:dyDescent="0.2">
      <c r="A192" s="55"/>
    </row>
    <row r="193" spans="1:1" x14ac:dyDescent="0.2">
      <c r="A193" s="55"/>
    </row>
    <row r="194" spans="1:1" x14ac:dyDescent="0.2">
      <c r="A194" s="55"/>
    </row>
    <row r="195" spans="1:1" x14ac:dyDescent="0.2">
      <c r="A195" s="55"/>
    </row>
    <row r="196" spans="1:1" x14ac:dyDescent="0.2">
      <c r="A196" s="55"/>
    </row>
    <row r="197" spans="1:1" x14ac:dyDescent="0.2">
      <c r="A197" s="55"/>
    </row>
    <row r="198" spans="1:1" x14ac:dyDescent="0.2">
      <c r="A198" s="55"/>
    </row>
    <row r="199" spans="1:1" x14ac:dyDescent="0.2">
      <c r="A199" s="55"/>
    </row>
    <row r="200" spans="1:1" x14ac:dyDescent="0.2">
      <c r="A200" s="55"/>
    </row>
    <row r="201" spans="1:1" x14ac:dyDescent="0.2">
      <c r="A201" s="55"/>
    </row>
    <row r="202" spans="1:1" x14ac:dyDescent="0.2">
      <c r="A202" s="55"/>
    </row>
    <row r="203" spans="1:1" x14ac:dyDescent="0.2">
      <c r="A203" s="55"/>
    </row>
    <row r="204" spans="1:1" x14ac:dyDescent="0.2">
      <c r="A204" s="55"/>
    </row>
    <row r="205" spans="1:1" x14ac:dyDescent="0.2">
      <c r="A205" s="55"/>
    </row>
    <row r="206" spans="1:1" x14ac:dyDescent="0.2">
      <c r="A206" s="55"/>
    </row>
    <row r="207" spans="1:1" x14ac:dyDescent="0.2">
      <c r="A207" s="55"/>
    </row>
    <row r="208" spans="1:1" x14ac:dyDescent="0.2">
      <c r="A208" s="55"/>
    </row>
  </sheetData>
  <sheetProtection selectLockedCells="1" selectUnlockedCells="1"/>
  <mergeCells count="1">
    <mergeCell ref="A2:B2"/>
  </mergeCells>
  <pageMargins left="0.78749999999999998" right="0.78749999999999998" top="0.78749999999999998" bottom="0.78749999999999998" header="0.51180555555555551" footer="0.51180555555555551"/>
  <pageSetup paperSize="9" firstPageNumber="0" orientation="landscape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D11"/>
  <sheetViews>
    <sheetView workbookViewId="0">
      <selection activeCell="A7" sqref="A7"/>
    </sheetView>
  </sheetViews>
  <sheetFormatPr defaultColWidth="8.85546875" defaultRowHeight="12.75" x14ac:dyDescent="0.2"/>
  <cols>
    <col min="1" max="1" width="12.85546875" bestFit="1" customWidth="1"/>
    <col min="2" max="2" width="10.28515625" bestFit="1" customWidth="1"/>
    <col min="3" max="3" width="5.42578125" customWidth="1"/>
    <col min="4" max="4" width="6.7109375" customWidth="1"/>
  </cols>
  <sheetData>
    <row r="3" spans="1:4" x14ac:dyDescent="0.2">
      <c r="A3" s="7" t="s">
        <v>37</v>
      </c>
      <c r="B3" t="s">
        <v>36</v>
      </c>
    </row>
    <row r="4" spans="1:4" x14ac:dyDescent="0.2">
      <c r="A4" s="8" t="s">
        <v>38</v>
      </c>
      <c r="B4" s="6"/>
      <c r="C4" s="87" t="e">
        <f>GETPIVOTDATA("KM",$A$3,"Art","HMRT")/GETPIVOTDATA("KM",$A$3)</f>
        <v>#REF!</v>
      </c>
      <c r="D4" t="s">
        <v>16</v>
      </c>
    </row>
    <row r="5" spans="1:4" x14ac:dyDescent="0.2">
      <c r="C5" s="87" t="e">
        <f>GETPIVOTDATA("KM",$A$3,"Art","HMRT")/GETPIVOTDATA("KM",$A$3)</f>
        <v>#REF!</v>
      </c>
      <c r="D5" t="s">
        <v>7</v>
      </c>
    </row>
    <row r="6" spans="1:4" x14ac:dyDescent="0.2">
      <c r="C6" s="87" t="e">
        <f>GETPIVOTDATA("KM",$A$3,"Art","SL")/GETPIVOTDATA("KM",$A$3)</f>
        <v>#REF!</v>
      </c>
      <c r="D6" t="s">
        <v>6</v>
      </c>
    </row>
    <row r="7" spans="1:4" x14ac:dyDescent="0.2">
      <c r="C7" s="87" t="e">
        <f>GETPIVOTDATA("KM",$A$3,"Art","WK")/GETPIVOTDATA("KM",$A$3)</f>
        <v>#REF!</v>
      </c>
      <c r="D7" t="s">
        <v>105</v>
      </c>
    </row>
    <row r="8" spans="1:4" x14ac:dyDescent="0.2">
      <c r="C8" s="87" t="e">
        <f>GETPIVOTDATA("KM",$A$3,"Art","FSB")/GETPIVOTDATA("KM",$A$3)</f>
        <v>#REF!</v>
      </c>
      <c r="D8" t="s">
        <v>99</v>
      </c>
    </row>
    <row r="9" spans="1:4" x14ac:dyDescent="0.2">
      <c r="C9" s="87" t="e">
        <f>GETPIVOTDATA("KM",$A$3,"Art","GA2")/GETPIVOTDATA("KM",$A$3)</f>
        <v>#REF!</v>
      </c>
      <c r="D9" t="s">
        <v>20</v>
      </c>
    </row>
    <row r="10" spans="1:4" x14ac:dyDescent="0.2">
      <c r="C10" s="87" t="e">
        <f>GETPIVOTDATA("KM",$A$3,"Art","GA1")/GETPIVOTDATA("KM",$A$3)</f>
        <v>#REF!</v>
      </c>
      <c r="D10" t="s">
        <v>19</v>
      </c>
    </row>
    <row r="11" spans="1:4" x14ac:dyDescent="0.2">
      <c r="C11" s="87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D54"/>
  <sheetViews>
    <sheetView workbookViewId="0">
      <selection activeCell="E12" sqref="E12"/>
    </sheetView>
  </sheetViews>
  <sheetFormatPr defaultColWidth="8.85546875" defaultRowHeight="12.75" x14ac:dyDescent="0.2"/>
  <cols>
    <col min="1" max="1" width="5.7109375" bestFit="1" customWidth="1"/>
    <col min="2" max="2" width="4.42578125" bestFit="1" customWidth="1"/>
    <col min="3" max="3" width="3.7109375" bestFit="1" customWidth="1"/>
    <col min="4" max="4" width="7.140625" bestFit="1" customWidth="1"/>
  </cols>
  <sheetData>
    <row r="2" spans="1:4" x14ac:dyDescent="0.2">
      <c r="B2" t="s">
        <v>104</v>
      </c>
      <c r="C2" t="s">
        <v>10</v>
      </c>
      <c r="D2" t="s">
        <v>119</v>
      </c>
    </row>
    <row r="3" spans="1:4" x14ac:dyDescent="0.2">
      <c r="A3" t="s">
        <v>42</v>
      </c>
      <c r="B3" s="6">
        <f>'2018'!A9</f>
        <v>0</v>
      </c>
      <c r="C3" s="6">
        <f>'2018'!A7</f>
        <v>0</v>
      </c>
      <c r="D3" s="194" t="e">
        <f>B3/C3</f>
        <v>#DIV/0!</v>
      </c>
    </row>
    <row r="4" spans="1:4" x14ac:dyDescent="0.2">
      <c r="A4" t="s">
        <v>43</v>
      </c>
      <c r="B4" s="6">
        <f>'2018'!A16</f>
        <v>0</v>
      </c>
      <c r="C4" s="6">
        <f>'2018'!A14</f>
        <v>0</v>
      </c>
      <c r="D4" s="194" t="e">
        <f t="shared" ref="D4:D54" si="0">B4/C4</f>
        <v>#DIV/0!</v>
      </c>
    </row>
    <row r="5" spans="1:4" x14ac:dyDescent="0.2">
      <c r="A5" t="s">
        <v>44</v>
      </c>
      <c r="B5" s="6">
        <f>'2018'!A23</f>
        <v>0</v>
      </c>
      <c r="C5" s="6">
        <f>'2018'!A21</f>
        <v>0</v>
      </c>
      <c r="D5" s="194" t="e">
        <f t="shared" si="0"/>
        <v>#DIV/0!</v>
      </c>
    </row>
    <row r="6" spans="1:4" x14ac:dyDescent="0.2">
      <c r="A6" t="s">
        <v>45</v>
      </c>
      <c r="B6" s="6">
        <f>'2018'!A30</f>
        <v>0</v>
      </c>
      <c r="C6" s="6">
        <f>'2018'!A28</f>
        <v>0</v>
      </c>
      <c r="D6" s="194" t="e">
        <f t="shared" si="0"/>
        <v>#DIV/0!</v>
      </c>
    </row>
    <row r="7" spans="1:4" x14ac:dyDescent="0.2">
      <c r="A7" t="s">
        <v>46</v>
      </c>
      <c r="B7" s="6">
        <f>'2018'!A37</f>
        <v>0</v>
      </c>
      <c r="C7" s="6">
        <f>'2018'!A35</f>
        <v>0</v>
      </c>
      <c r="D7" s="194" t="e">
        <f t="shared" si="0"/>
        <v>#DIV/0!</v>
      </c>
    </row>
    <row r="8" spans="1:4" x14ac:dyDescent="0.2">
      <c r="A8" t="s">
        <v>47</v>
      </c>
      <c r="B8" s="6">
        <f>'2018'!A44</f>
        <v>0</v>
      </c>
      <c r="C8" s="6">
        <f>'2018'!A42</f>
        <v>0</v>
      </c>
      <c r="D8" s="194" t="e">
        <f t="shared" si="0"/>
        <v>#DIV/0!</v>
      </c>
    </row>
    <row r="9" spans="1:4" x14ac:dyDescent="0.2">
      <c r="A9" t="s">
        <v>48</v>
      </c>
      <c r="B9" s="6">
        <f>'2018'!A51</f>
        <v>0</v>
      </c>
      <c r="C9" s="6">
        <f>'2018'!A49</f>
        <v>0</v>
      </c>
      <c r="D9" s="194" t="e">
        <f t="shared" si="0"/>
        <v>#DIV/0!</v>
      </c>
    </row>
    <row r="10" spans="1:4" x14ac:dyDescent="0.2">
      <c r="A10" t="s">
        <v>49</v>
      </c>
      <c r="B10" s="6">
        <f>'2018'!A58</f>
        <v>0</v>
      </c>
      <c r="C10" s="6">
        <f>'2018'!A56</f>
        <v>0</v>
      </c>
      <c r="D10" s="194" t="e">
        <f t="shared" si="0"/>
        <v>#DIV/0!</v>
      </c>
    </row>
    <row r="11" spans="1:4" x14ac:dyDescent="0.2">
      <c r="A11" t="s">
        <v>50</v>
      </c>
      <c r="B11" s="6">
        <f>'2018'!A65</f>
        <v>0</v>
      </c>
      <c r="C11" s="6">
        <f>'2018'!A63</f>
        <v>0</v>
      </c>
      <c r="D11" s="194" t="e">
        <f t="shared" si="0"/>
        <v>#DIV/0!</v>
      </c>
    </row>
    <row r="12" spans="1:4" x14ac:dyDescent="0.2">
      <c r="A12" t="s">
        <v>51</v>
      </c>
      <c r="B12" s="6">
        <f>'2018'!A72</f>
        <v>0</v>
      </c>
      <c r="C12" s="6">
        <f>'2018'!A70</f>
        <v>0</v>
      </c>
      <c r="D12" s="194" t="e">
        <f t="shared" si="0"/>
        <v>#DIV/0!</v>
      </c>
    </row>
    <row r="13" spans="1:4" x14ac:dyDescent="0.2">
      <c r="A13" t="s">
        <v>52</v>
      </c>
      <c r="B13" s="6">
        <f>'2018'!A79</f>
        <v>0</v>
      </c>
      <c r="C13" s="6">
        <f>'2018'!A77</f>
        <v>0</v>
      </c>
      <c r="D13" s="194" t="e">
        <f t="shared" si="0"/>
        <v>#DIV/0!</v>
      </c>
    </row>
    <row r="14" spans="1:4" x14ac:dyDescent="0.2">
      <c r="A14" t="s">
        <v>53</v>
      </c>
      <c r="B14" s="6">
        <f>'2018'!A86</f>
        <v>0</v>
      </c>
      <c r="C14" s="6">
        <f>'2018'!A84</f>
        <v>0</v>
      </c>
      <c r="D14" s="194" t="e">
        <f t="shared" si="0"/>
        <v>#DIV/0!</v>
      </c>
    </row>
    <row r="15" spans="1:4" x14ac:dyDescent="0.2">
      <c r="A15" t="s">
        <v>54</v>
      </c>
      <c r="B15" s="6">
        <f>'2018'!A93</f>
        <v>0</v>
      </c>
      <c r="C15" s="6">
        <f>'2018'!A91</f>
        <v>0</v>
      </c>
      <c r="D15" s="194" t="e">
        <f t="shared" si="0"/>
        <v>#DIV/0!</v>
      </c>
    </row>
    <row r="16" spans="1:4" x14ac:dyDescent="0.2">
      <c r="A16" t="s">
        <v>55</v>
      </c>
      <c r="B16" s="6">
        <f>'2018'!A100</f>
        <v>0</v>
      </c>
      <c r="C16" s="6">
        <f>'2018'!A98</f>
        <v>0</v>
      </c>
      <c r="D16" s="194" t="e">
        <f t="shared" si="0"/>
        <v>#DIV/0!</v>
      </c>
    </row>
    <row r="17" spans="1:4" x14ac:dyDescent="0.2">
      <c r="A17" t="s">
        <v>56</v>
      </c>
      <c r="B17" s="6">
        <f>'2018'!A107</f>
        <v>0</v>
      </c>
      <c r="C17" s="6">
        <f>'2018'!A105</f>
        <v>0</v>
      </c>
      <c r="D17" s="194" t="e">
        <f t="shared" si="0"/>
        <v>#DIV/0!</v>
      </c>
    </row>
    <row r="18" spans="1:4" x14ac:dyDescent="0.2">
      <c r="A18" t="s">
        <v>57</v>
      </c>
      <c r="B18" s="6">
        <f>'2018'!A114</f>
        <v>0</v>
      </c>
      <c r="C18" s="6">
        <f>'2018'!A112</f>
        <v>0</v>
      </c>
      <c r="D18" s="194" t="e">
        <f t="shared" si="0"/>
        <v>#DIV/0!</v>
      </c>
    </row>
    <row r="19" spans="1:4" x14ac:dyDescent="0.2">
      <c r="A19" t="s">
        <v>58</v>
      </c>
      <c r="B19" s="6">
        <f>'2018'!A121</f>
        <v>0</v>
      </c>
      <c r="C19" s="6">
        <f>'2018'!A119</f>
        <v>0</v>
      </c>
      <c r="D19" s="194" t="e">
        <f t="shared" si="0"/>
        <v>#DIV/0!</v>
      </c>
    </row>
    <row r="20" spans="1:4" x14ac:dyDescent="0.2">
      <c r="A20" t="s">
        <v>59</v>
      </c>
      <c r="B20" s="6">
        <f>'2018'!A128</f>
        <v>0</v>
      </c>
      <c r="C20" s="6">
        <f>'2018'!A126</f>
        <v>0</v>
      </c>
      <c r="D20" s="194" t="e">
        <f t="shared" si="0"/>
        <v>#DIV/0!</v>
      </c>
    </row>
    <row r="21" spans="1:4" x14ac:dyDescent="0.2">
      <c r="A21" t="s">
        <v>60</v>
      </c>
      <c r="B21" s="6">
        <f>'2018'!A135</f>
        <v>0</v>
      </c>
      <c r="C21" s="6">
        <f>'2018'!A133</f>
        <v>0</v>
      </c>
      <c r="D21" s="194" t="e">
        <f t="shared" si="0"/>
        <v>#DIV/0!</v>
      </c>
    </row>
    <row r="22" spans="1:4" x14ac:dyDescent="0.2">
      <c r="A22" t="s">
        <v>61</v>
      </c>
      <c r="B22" s="6">
        <f>'2018'!A142</f>
        <v>0</v>
      </c>
      <c r="C22" s="6">
        <f>'2018'!A140</f>
        <v>0</v>
      </c>
      <c r="D22" s="194" t="e">
        <f t="shared" si="0"/>
        <v>#DIV/0!</v>
      </c>
    </row>
    <row r="23" spans="1:4" x14ac:dyDescent="0.2">
      <c r="A23" t="s">
        <v>62</v>
      </c>
      <c r="B23" s="6">
        <f>'2018'!A149</f>
        <v>0</v>
      </c>
      <c r="C23" s="6">
        <f>'2018'!A147</f>
        <v>0</v>
      </c>
      <c r="D23" s="194" t="e">
        <f t="shared" si="0"/>
        <v>#DIV/0!</v>
      </c>
    </row>
    <row r="24" spans="1:4" x14ac:dyDescent="0.2">
      <c r="A24" t="s">
        <v>63</v>
      </c>
      <c r="B24" s="6">
        <f>'2018'!A156</f>
        <v>0</v>
      </c>
      <c r="C24" s="6">
        <f>'2018'!A154</f>
        <v>0</v>
      </c>
      <c r="D24" s="194" t="e">
        <f t="shared" si="0"/>
        <v>#DIV/0!</v>
      </c>
    </row>
    <row r="25" spans="1:4" x14ac:dyDescent="0.2">
      <c r="A25" t="s">
        <v>64</v>
      </c>
      <c r="B25" s="6">
        <f>'2018'!A163</f>
        <v>0</v>
      </c>
      <c r="C25" s="6">
        <f>'2018'!A161</f>
        <v>0</v>
      </c>
      <c r="D25" s="194" t="e">
        <f t="shared" si="0"/>
        <v>#DIV/0!</v>
      </c>
    </row>
    <row r="26" spans="1:4" x14ac:dyDescent="0.2">
      <c r="A26" t="s">
        <v>65</v>
      </c>
      <c r="B26" s="6">
        <f>'2018'!A170</f>
        <v>0</v>
      </c>
      <c r="C26" s="6">
        <f>'2018'!A168</f>
        <v>0</v>
      </c>
      <c r="D26" s="194" t="e">
        <f t="shared" si="0"/>
        <v>#DIV/0!</v>
      </c>
    </row>
    <row r="27" spans="1:4" x14ac:dyDescent="0.2">
      <c r="A27" t="s">
        <v>66</v>
      </c>
      <c r="B27" s="6">
        <f>'2018'!A177</f>
        <v>0</v>
      </c>
      <c r="C27" s="6">
        <f>'2018'!A175</f>
        <v>0</v>
      </c>
      <c r="D27" s="194" t="e">
        <f t="shared" si="0"/>
        <v>#DIV/0!</v>
      </c>
    </row>
    <row r="28" spans="1:4" x14ac:dyDescent="0.2">
      <c r="A28" t="s">
        <v>67</v>
      </c>
      <c r="B28" s="6">
        <f>'2018'!A184</f>
        <v>0</v>
      </c>
      <c r="C28" s="6">
        <f>'2018'!A182</f>
        <v>0</v>
      </c>
      <c r="D28" s="194" t="e">
        <f t="shared" si="0"/>
        <v>#DIV/0!</v>
      </c>
    </row>
    <row r="29" spans="1:4" x14ac:dyDescent="0.2">
      <c r="A29" t="s">
        <v>68</v>
      </c>
      <c r="B29" s="6">
        <f>'2018'!A191</f>
        <v>0</v>
      </c>
      <c r="C29" s="6">
        <f>'2018'!A189</f>
        <v>0</v>
      </c>
      <c r="D29" s="194" t="e">
        <f t="shared" si="0"/>
        <v>#DIV/0!</v>
      </c>
    </row>
    <row r="30" spans="1:4" x14ac:dyDescent="0.2">
      <c r="A30" t="s">
        <v>69</v>
      </c>
      <c r="B30" s="6">
        <f>'2018'!A198</f>
        <v>0</v>
      </c>
      <c r="C30" s="6">
        <f>'2018'!A196</f>
        <v>0</v>
      </c>
      <c r="D30" s="194" t="e">
        <f t="shared" si="0"/>
        <v>#DIV/0!</v>
      </c>
    </row>
    <row r="31" spans="1:4" x14ac:dyDescent="0.2">
      <c r="A31" t="s">
        <v>70</v>
      </c>
      <c r="B31" s="6">
        <f>'2018'!A205</f>
        <v>0</v>
      </c>
      <c r="C31" s="6">
        <f>'2018'!A203</f>
        <v>0</v>
      </c>
      <c r="D31" s="194" t="e">
        <f t="shared" si="0"/>
        <v>#DIV/0!</v>
      </c>
    </row>
    <row r="32" spans="1:4" x14ac:dyDescent="0.2">
      <c r="A32" t="s">
        <v>71</v>
      </c>
      <c r="B32" s="6">
        <f>'2018'!A212</f>
        <v>0</v>
      </c>
      <c r="C32" s="6">
        <f>'2018'!A210</f>
        <v>0</v>
      </c>
      <c r="D32" s="194" t="e">
        <f t="shared" si="0"/>
        <v>#DIV/0!</v>
      </c>
    </row>
    <row r="33" spans="1:4" x14ac:dyDescent="0.2">
      <c r="A33" t="s">
        <v>72</v>
      </c>
      <c r="B33" s="6">
        <f>'2018'!A219</f>
        <v>0</v>
      </c>
      <c r="C33" s="6">
        <f>'2018'!A217</f>
        <v>0</v>
      </c>
      <c r="D33" s="194" t="e">
        <f t="shared" si="0"/>
        <v>#DIV/0!</v>
      </c>
    </row>
    <row r="34" spans="1:4" x14ac:dyDescent="0.2">
      <c r="A34" t="s">
        <v>73</v>
      </c>
      <c r="B34" s="6">
        <f>'2018'!A226</f>
        <v>0</v>
      </c>
      <c r="C34" s="6">
        <f>'2018'!A224</f>
        <v>0</v>
      </c>
      <c r="D34" s="194" t="e">
        <f t="shared" si="0"/>
        <v>#DIV/0!</v>
      </c>
    </row>
    <row r="35" spans="1:4" x14ac:dyDescent="0.2">
      <c r="A35" t="s">
        <v>74</v>
      </c>
      <c r="B35" s="6">
        <f>'2018'!A233</f>
        <v>0</v>
      </c>
      <c r="C35" s="6">
        <f>'2018'!A231</f>
        <v>0</v>
      </c>
      <c r="D35" s="194" t="e">
        <f t="shared" si="0"/>
        <v>#DIV/0!</v>
      </c>
    </row>
    <row r="36" spans="1:4" x14ac:dyDescent="0.2">
      <c r="A36" t="s">
        <v>75</v>
      </c>
      <c r="B36" s="6">
        <f>'2018'!A240</f>
        <v>0</v>
      </c>
      <c r="C36" s="6">
        <f>'2018'!A238</f>
        <v>0</v>
      </c>
      <c r="D36" s="194" t="e">
        <f t="shared" si="0"/>
        <v>#DIV/0!</v>
      </c>
    </row>
    <row r="37" spans="1:4" x14ac:dyDescent="0.2">
      <c r="A37" t="s">
        <v>76</v>
      </c>
      <c r="B37" s="6">
        <f>'2018'!A247</f>
        <v>0</v>
      </c>
      <c r="C37" s="6">
        <f>'2018'!A245</f>
        <v>0</v>
      </c>
      <c r="D37" s="194" t="e">
        <f t="shared" si="0"/>
        <v>#DIV/0!</v>
      </c>
    </row>
    <row r="38" spans="1:4" x14ac:dyDescent="0.2">
      <c r="A38" t="s">
        <v>77</v>
      </c>
      <c r="B38" s="6">
        <f>'2018'!A254</f>
        <v>0</v>
      </c>
      <c r="C38" s="6">
        <f>'2018'!A252</f>
        <v>0</v>
      </c>
      <c r="D38" s="194" t="e">
        <f t="shared" si="0"/>
        <v>#DIV/0!</v>
      </c>
    </row>
    <row r="39" spans="1:4" x14ac:dyDescent="0.2">
      <c r="A39" t="s">
        <v>78</v>
      </c>
      <c r="B39" s="6">
        <f>'2018'!A261</f>
        <v>0</v>
      </c>
      <c r="C39" s="6">
        <f>'2018'!A259</f>
        <v>0</v>
      </c>
      <c r="D39" s="194" t="e">
        <f t="shared" si="0"/>
        <v>#DIV/0!</v>
      </c>
    </row>
    <row r="40" spans="1:4" x14ac:dyDescent="0.2">
      <c r="A40" t="s">
        <v>79</v>
      </c>
      <c r="B40" s="6">
        <f>'2018'!A268</f>
        <v>0</v>
      </c>
      <c r="C40" s="6">
        <f>'2018'!A266</f>
        <v>0</v>
      </c>
      <c r="D40" s="194" t="e">
        <f t="shared" si="0"/>
        <v>#DIV/0!</v>
      </c>
    </row>
    <row r="41" spans="1:4" x14ac:dyDescent="0.2">
      <c r="A41" t="s">
        <v>80</v>
      </c>
      <c r="B41" s="6">
        <f>'2018'!A275</f>
        <v>0</v>
      </c>
      <c r="C41" s="6">
        <f>'2018'!A273</f>
        <v>0</v>
      </c>
      <c r="D41" s="194" t="e">
        <f t="shared" si="0"/>
        <v>#DIV/0!</v>
      </c>
    </row>
    <row r="42" spans="1:4" x14ac:dyDescent="0.2">
      <c r="A42" t="s">
        <v>81</v>
      </c>
      <c r="B42" s="6">
        <f>'2018'!A282</f>
        <v>0</v>
      </c>
      <c r="C42" s="6">
        <f>'2018'!A280</f>
        <v>0</v>
      </c>
      <c r="D42" s="194" t="e">
        <f t="shared" si="0"/>
        <v>#DIV/0!</v>
      </c>
    </row>
    <row r="43" spans="1:4" x14ac:dyDescent="0.2">
      <c r="A43" t="s">
        <v>82</v>
      </c>
      <c r="B43" s="6">
        <f>'2018'!A289</f>
        <v>0</v>
      </c>
      <c r="C43" s="6">
        <f>'2018'!A287</f>
        <v>0</v>
      </c>
      <c r="D43" s="194" t="e">
        <f t="shared" si="0"/>
        <v>#DIV/0!</v>
      </c>
    </row>
    <row r="44" spans="1:4" x14ac:dyDescent="0.2">
      <c r="A44" t="s">
        <v>83</v>
      </c>
      <c r="B44" s="6">
        <f>'2018'!A296</f>
        <v>0</v>
      </c>
      <c r="C44" s="6">
        <f>'2018'!A294</f>
        <v>0</v>
      </c>
      <c r="D44" s="194" t="e">
        <f t="shared" si="0"/>
        <v>#DIV/0!</v>
      </c>
    </row>
    <row r="45" spans="1:4" x14ac:dyDescent="0.2">
      <c r="A45" t="s">
        <v>84</v>
      </c>
      <c r="B45" s="6">
        <f>'2018'!A303</f>
        <v>0</v>
      </c>
      <c r="C45" s="6">
        <f>'2018'!A301</f>
        <v>0</v>
      </c>
      <c r="D45" s="194" t="e">
        <f t="shared" si="0"/>
        <v>#DIV/0!</v>
      </c>
    </row>
    <row r="46" spans="1:4" x14ac:dyDescent="0.2">
      <c r="A46" t="s">
        <v>85</v>
      </c>
      <c r="B46" s="6">
        <f>'2018'!A310</f>
        <v>0</v>
      </c>
      <c r="C46" s="6">
        <f>'2018'!A308</f>
        <v>0</v>
      </c>
      <c r="D46" s="194" t="e">
        <f t="shared" si="0"/>
        <v>#DIV/0!</v>
      </c>
    </row>
    <row r="47" spans="1:4" x14ac:dyDescent="0.2">
      <c r="A47" t="s">
        <v>86</v>
      </c>
      <c r="B47" s="6">
        <f>'2018'!A317</f>
        <v>0</v>
      </c>
      <c r="C47" s="6">
        <f>'2018'!A315</f>
        <v>0</v>
      </c>
      <c r="D47" s="194" t="e">
        <f t="shared" si="0"/>
        <v>#DIV/0!</v>
      </c>
    </row>
    <row r="48" spans="1:4" x14ac:dyDescent="0.2">
      <c r="A48" t="s">
        <v>87</v>
      </c>
      <c r="B48" s="6">
        <f>'2018'!A324</f>
        <v>0</v>
      </c>
      <c r="C48" s="6">
        <f>'2018'!A322</f>
        <v>0</v>
      </c>
      <c r="D48" s="194" t="e">
        <f t="shared" si="0"/>
        <v>#DIV/0!</v>
      </c>
    </row>
    <row r="49" spans="1:4" x14ac:dyDescent="0.2">
      <c r="A49" t="s">
        <v>88</v>
      </c>
      <c r="B49" s="6">
        <f>'2018'!A331</f>
        <v>0</v>
      </c>
      <c r="C49" s="6">
        <f>'2018'!A329</f>
        <v>0</v>
      </c>
      <c r="D49" s="194" t="e">
        <f t="shared" si="0"/>
        <v>#DIV/0!</v>
      </c>
    </row>
    <row r="50" spans="1:4" x14ac:dyDescent="0.2">
      <c r="A50" t="s">
        <v>89</v>
      </c>
      <c r="B50" s="6">
        <f>'2018'!A338</f>
        <v>0</v>
      </c>
      <c r="C50" s="6">
        <f>'2018'!A336</f>
        <v>0</v>
      </c>
      <c r="D50" s="194" t="e">
        <f t="shared" si="0"/>
        <v>#DIV/0!</v>
      </c>
    </row>
    <row r="51" spans="1:4" x14ac:dyDescent="0.2">
      <c r="A51" t="s">
        <v>90</v>
      </c>
      <c r="B51" s="6">
        <f>'2018'!A345</f>
        <v>0</v>
      </c>
      <c r="C51" s="6">
        <f>'2018'!A343</f>
        <v>0</v>
      </c>
      <c r="D51" s="194" t="e">
        <f t="shared" si="0"/>
        <v>#DIV/0!</v>
      </c>
    </row>
    <row r="52" spans="1:4" x14ac:dyDescent="0.2">
      <c r="A52" t="s">
        <v>91</v>
      </c>
      <c r="B52" s="6">
        <f>'2018'!A352</f>
        <v>0</v>
      </c>
      <c r="C52" s="6">
        <f>'2018'!A350</f>
        <v>0</v>
      </c>
      <c r="D52" s="194" t="e">
        <f t="shared" si="0"/>
        <v>#DIV/0!</v>
      </c>
    </row>
    <row r="53" spans="1:4" x14ac:dyDescent="0.2">
      <c r="A53" t="s">
        <v>92</v>
      </c>
      <c r="B53" s="6">
        <f>'2018'!A359</f>
        <v>0</v>
      </c>
      <c r="C53" s="6">
        <f>'2018'!A357</f>
        <v>0</v>
      </c>
      <c r="D53" s="194" t="e">
        <f t="shared" si="0"/>
        <v>#DIV/0!</v>
      </c>
    </row>
    <row r="54" spans="1:4" x14ac:dyDescent="0.2">
      <c r="A54" t="s">
        <v>93</v>
      </c>
      <c r="B54" s="6">
        <f>'2018'!A366</f>
        <v>0</v>
      </c>
      <c r="C54" s="6">
        <f>'2018'!A364</f>
        <v>0</v>
      </c>
      <c r="D54" s="194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2018</vt:lpstr>
      <vt:lpstr>Daten</vt:lpstr>
      <vt:lpstr>Jahrestabellen</vt:lpstr>
      <vt:lpstr>Schuhe</vt:lpstr>
      <vt:lpstr>2018 Pie Chart</vt:lpstr>
      <vt:lpstr>RSS 2018</vt:lpstr>
      <vt:lpstr>'2018'!Print_Area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Dillinger</dc:creator>
  <cp:lastModifiedBy>Stefan Dilllinger</cp:lastModifiedBy>
  <cp:lastPrinted>2017-07-03T18:20:51Z</cp:lastPrinted>
  <dcterms:created xsi:type="dcterms:W3CDTF">2015-09-15T18:26:06Z</dcterms:created>
  <dcterms:modified xsi:type="dcterms:W3CDTF">2018-01-29T11:38:56Z</dcterms:modified>
</cp:coreProperties>
</file>