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orde\Documents\"/>
    </mc:Choice>
  </mc:AlternateContent>
  <xr:revisionPtr revIDLastSave="0" documentId="8_{0EC3DCBC-4928-48F8-A99B-D4A52A8BB54A}" xr6:coauthVersionLast="40" xr6:coauthVersionMax="40" xr10:uidLastSave="{00000000-0000-0000-0000-000000000000}"/>
  <bookViews>
    <workbookView xWindow="0" yWindow="0" windowWidth="42540" windowHeight="20295" xr2:uid="{ADE48603-8952-4182-8A7D-CD5CD423B21C}"/>
  </bookViews>
  <sheets>
    <sheet name="ES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" hidden="1">[1]TargIS!#REF!</definedName>
    <definedName name="__FDS_HYPERLINK_TOGGLE_STATE__" hidden="1">"ON"</definedName>
    <definedName name="_xlnm._FilterDatabase" localSheetId="0" hidden="1">ESS!$A$5:$BC$83</definedName>
    <definedName name="_Key1" hidden="1">#REF!</definedName>
    <definedName name="_Order1" hidden="1">255</definedName>
    <definedName name="_Scenario_new_change" hidden="1">[2]T_CFM!#REF!</definedName>
    <definedName name="_scenchg_count" hidden="1">1</definedName>
    <definedName name="_scenchg1" hidden="1">[2]T_CFM!#REF!</definedName>
    <definedName name="_Sort" hidden="1">#REF!</definedName>
    <definedName name="_Table1_In1" hidden="1">[1]TargDCF!#REF!</definedName>
    <definedName name="_Table1_Out" hidden="1">[1]TargDCF!#REF!</definedName>
    <definedName name="_Table2_In1" hidden="1">[1]TargDCF!#REF!</definedName>
    <definedName name="_Table2_Out" hidden="1">#REF!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wvu.Quarters99_00." hidden="1">[3]SJRCFM!#REF!</definedName>
    <definedName name="BLPH1" hidden="1">[4]PE!#REF!</definedName>
    <definedName name="BLPH2" hidden="1">[4]PE!#REF!</definedName>
    <definedName name="cu102.ShareScalingFactor" hidden="1">1000000</definedName>
    <definedName name="cu103.EmployeeScalingFactor" hidden="1">1000</definedName>
    <definedName name="cu107.DPSSymbol" hidden="1">"US$"</definedName>
    <definedName name="cu107.EPSSymbol" hidden="1">"£"</definedName>
    <definedName name="cu71.ScalingFactor" hidden="1">1000000</definedName>
    <definedName name="Cwvu.GREY_ALL." hidden="1">#REF!</definedName>
    <definedName name="Cwvu.Years96_2000_with_profile." hidden="1">[3]SJRCFM!#REF!,[3]SJRCFM!#REF!</definedName>
    <definedName name="Cwvu.years97_2001_with_profile." hidden="1">[3]SJRCFM!#REF!,[3]SJRCFM!#REF!</definedName>
    <definedName name="dawn" hidden="1">#N/A</definedName>
    <definedName name="eee" hidden="1">#N/A</definedName>
    <definedName name="hygrid">[5]Indices!$AA$14:$AD$77</definedName>
    <definedName name="iggrid">[5]Indices!$V$14:$Y$77</definedName>
    <definedName name="Img_ML_2b2b8h8h" hidden="1">"IMG_18"</definedName>
    <definedName name="Img_ML_3c7g1a7g" hidden="1">"IMG_12"</definedName>
    <definedName name="Img_ML_4d2b6f6f" hidden="1">"IMG_12"</definedName>
    <definedName name="Img_ML_4k4y2z9l" hidden="1">"IMG_12"</definedName>
    <definedName name="Img_ML_5d3v5k7m" hidden="1">"IMG_12"</definedName>
    <definedName name="Img_ML_5e7g5e5e" hidden="1">"IMG_18"</definedName>
    <definedName name="Img_ML_5e9i9i2b" hidden="1">"IMG_12"</definedName>
    <definedName name="Img_ML_6f9i2b5e" hidden="1">"IMG_1"</definedName>
    <definedName name="Img_ML_7g5e5e2b" hidden="1">"IMG_18"</definedName>
    <definedName name="Img_ML_8d2v5j7j" hidden="1">"IMG_12"</definedName>
    <definedName name="Img_ML_8h5e9i3c" hidden="1">"IMG_12"</definedName>
    <definedName name="Img_ML_8h7g3c9i" hidden="1">"IMG_18"</definedName>
    <definedName name="Img_ML_8h7g4d4d" hidden="1">"IMG_11"</definedName>
    <definedName name="Img_ML_8k7v5o9j" hidden="1">"IMG_12"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ASSB_OUTSTANDING_BS_DATE" hidden="1">"c1972"</definedName>
    <definedName name="IQ_CLASSB_OUTSTANDING_FILING_DATE" hidden="1">"c1974"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ST" hidden="1">"c1681"</definedName>
    <definedName name="IQ_EBIT_EXCL_SBC" hidden="1">"c3082"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XCL_SBC" hidden="1">"c3081"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PAYOUT_RATIO" hidden="1">"c3492"</definedName>
    <definedName name="IQ_FFO_STDDEV_EST" hidden="1">"c422"</definedName>
    <definedName name="IQ_FH" hidden="1">100000</definedName>
    <definedName name="IQ_FHLB_DEBT" hidden="1">"c423"</definedName>
    <definedName name="IQ_FHLB_DUE_AFTER_FIVE" hidden="1">"c2086"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LT_DEBT" hidden="1">"c2086"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ISTING_CURRENCY" hidden="1">"c2127"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MES_REVISION_DATE_" hidden="1">40715.6290625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OFFIC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CLASSB" hidden="1">"c1969"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" hidden="1">"c1999"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CERCISED" hidden="1">"c2116"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UTSTANDING_FILING_DATE_TOTAL" hidden="1">"c2107"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39400.9056134259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LASTCLOSE" hidden="1">"c1855"</definedName>
    <definedName name="IQ_TARGET_PRICE_NUM" hidden="1">"c1653"</definedName>
    <definedName name="IQ_TARGET_PRICE_STDDEV" hidden="1">"c1654"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ShowHideColumns" hidden="1">"iQShowQuarterlyAnnualAorE"</definedName>
    <definedName name="mike" hidden="1">[1]TargBSCF!#REF!</definedName>
    <definedName name="new" hidden="1">Main.SAPF4Help()</definedName>
    <definedName name="qqqqqq" hidden="1">Main.SAPF4Help()</definedName>
    <definedName name="ratinggrid">[5]Indices!$V$7:$W$10</definedName>
    <definedName name="rrr" hidden="1">Main.SAPF4Help()</definedName>
    <definedName name="Rwvu.Quarters94_95." hidden="1">[6]BCECFM!$H$1:$L$65536,[6]BCECFM!$O$1:$AC$65536,[6]BCECFM!$AL$1:$AS$65536,[6]BCECFM!$BS$1:$BZ$65536</definedName>
    <definedName name="Rwvu.Quarters94_97." hidden="1">'[6]Bell&amp;AIT'!$I$1:$AG$65536,'[6]Bell&amp;AIT'!#REF!,'[6]Bell&amp;AIT'!#REF!,'[6]Bell&amp;AIT'!#REF!</definedName>
    <definedName name="Rwvu.Quarters95_96." hidden="1">[6]BCECFM!$H$1:$M$65536,[6]BCECFM!$P$1:$AG$65536,[6]BCECFM!$AP$1:$AS$65536,[6]BCECFM!$BS$1:$BZ$65536</definedName>
    <definedName name="Rwvu.Quarters95_97." hidden="1">[6]BCECFM!$H$1:$AG$65536,[6]BCECFM!$BS$1:$BY$65536</definedName>
    <definedName name="Rwvu.Quarters95_97_Year_1997." hidden="1">[6]BCECFM!$H$1:$M$65536,[6]BCECFM!$Q$1:$AG$65536,[6]BCECFM!$AP$1:$AS$65536,[6]BCECFM!$BS$1:$BY$65536</definedName>
    <definedName name="Rwvu.Quarters98_99." hidden="1">[3]SJRCFM!$H$1:$P$65536,[3]SJRCFM!$W$1:$AL$65536,[3]SJRCFM!$AU$1:$AX$65536,[3]SJRCFM!$BT$1:$BZ$65536</definedName>
    <definedName name="Rwvu.Quarters99_00." hidden="1">[3]SJRCFM!$H$1:$Q$65536,[3]SJRCFM!$X$1:$AP$65536,[3]SJRCFM!$BT$1:$BZ$65536</definedName>
    <definedName name="Rwvu.Years_Quarters_95_97." hidden="1">[6]BCECFM!$H$1:$M$65536,[6]BCECFM!$Q$1:$AG$65536,[6]BCECFM!$BS$1:$BY$65536</definedName>
    <definedName name="Rwvu.Years1995_2005_No_Profile." hidden="1">[6]BCECFM!$H$1:$M$65536,[6]BCECFM!$Y$1:$AS$65536,[6]BCECFM!$BS$1:$BY$65536</definedName>
    <definedName name="Rwvu.Years89_98_No_Profile." hidden="1">[6]BCECFM!$R$1:$AS$65536,[6]BCECFM!$BS$1:$CN$65536</definedName>
    <definedName name="Rwvu.Years90_94_Quarters94_95." hidden="1">'[6]Bell&amp;AIT'!$O$1:$AG$65536,'[6]Bell&amp;AIT'!#REF!,'[6]Bell&amp;AIT'!$AP$1:$AW$65536</definedName>
    <definedName name="Rwvu.Years91_2000_no_Profile." hidden="1">[6]BCECFM!$H$1:$I$65536,[6]BCECFM!$T$1:$AS$65536,[6]BCECFM!$BS$1:$BY$65536</definedName>
    <definedName name="Rwvu.Years91_97_No_Profile." hidden="1">[6]BCECFM!$H$1:$I$65536,[6]BCECFM!$Q$1:$S$65536,[6]BCECFM!$Z$1:$AS$65536,[6]BCECFM!$BS$1:$BY$65536</definedName>
    <definedName name="Rwvu.Years93_97_With_Profile." hidden="1">[6]BCECFM!$H$1:$K$65536,[6]BCECFM!$Q$1:$AS$65536</definedName>
    <definedName name="Rwvu.Years94_96_Quarters95_96." hidden="1">'[6]Bell&amp;AIT'!$I$1:$L$65536,'[6]Bell&amp;AIT'!$P$1:$AK$65536,'[6]Bell&amp;AIT'!#REF!,'[6]Bell&amp;AIT'!$AT$1:$AW$65536</definedName>
    <definedName name="Rwvu.Years94_98_Quarters95_96." hidden="1">'[6]Bell&amp;AIT'!$I$1:$L$65536,'[6]Bell&amp;AIT'!$R$1:$AK$65536,'[6]Bell&amp;AIT'!#REF!,'[6]Bell&amp;AIT'!$AT$1:$AW$65536</definedName>
    <definedName name="Rwvu.Years94_98_With_Profile." hidden="1">[6]BCECFM!$H$1:$L$65536,[6]BCECFM!$R$1:$AS$65536</definedName>
    <definedName name="Rwvu.Years96_2000_with_profile." hidden="1">[3]SJRCFM!$H$1:$N$65536,[3]SJRCFM!$X$1:$AT$65536</definedName>
    <definedName name="Rwvu.years97_2001_with_profile." hidden="1">[3]SJRCFM!$H$1:$O$65536,[3]SJRCFM!$Y$1:$AX$65536</definedName>
    <definedName name="s" hidden="1">Main.SAPF4Help()</definedName>
    <definedName name="SAPBEXrevision" hidden="1">1</definedName>
    <definedName name="SAPBEXsysID" hidden="1">"PPX"</definedName>
    <definedName name="SAPBEXwbID" hidden="1">"3MLCRHQXZKKPW0CTN5L78D5ZO"</definedName>
    <definedName name="SAPFuncF4Help" hidden="1">Main.SAPF4Help()</definedName>
    <definedName name="scen_change" hidden="1">[2]T_CFM!#REF!</definedName>
    <definedName name="sencount" hidden="1">1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yp" hidden="1">3</definedName>
    <definedName name="solver_val" hidden="1">0.6</definedName>
    <definedName name="st" hidden="1">Main.SAPF4Help()</definedName>
    <definedName name="Swvu.Quarters99_00." hidden="1">[3]SJRCFM!#REF!</definedName>
    <definedName name="Z_0A876AB4_51A1_11D3_B993_00508B0858FC_.wvu.Cols" hidden="1">[6]BCECFM!$H$1:$L$65536,[6]BCECFM!$O$1:$AC$65536,[6]BCECFM!$AL$1:$AS$65536,[6]BCECFM!$BS$1:$BZ$65536</definedName>
    <definedName name="Z_0A876AB5_51A1_11D3_B993_00508B0858FC_.wvu.Cols" hidden="1">[6]BCECFM!$H$1:$AC$65536,[6]BCECFM!$AP$1:$AS$65536</definedName>
    <definedName name="Z_0A876AB6_51A1_11D3_B993_00508B0858FC_.wvu.Cols" hidden="1">'[6]Bell&amp;AIT'!$A$1:$C$65536,'[6]Bell&amp;AIT'!$H$1:$P$65536,'[6]Bell&amp;AIT'!$V$1:$BA$65536</definedName>
    <definedName name="Z_0A876AB7_51A1_11D3_B993_00508B0858FC_.wvu.Cols" hidden="1">'[6]Bell&amp;AIT'!$A$1:$C$65536,'[6]Bell&amp;AIT'!$H$1:$P$65536,'[6]Bell&amp;AIT'!$V$1:$BA$65536</definedName>
    <definedName name="Z_0A876AB8_51A1_11D3_B993_00508B0858FC_.wvu.Cols" hidden="1">[6]BCECFM!$H$1:$M$65536,[6]BCECFM!$P$1:$AG$65536,[6]BCECFM!$AP$1:$AS$65536,[6]BCECFM!$BS$1:$BZ$65536</definedName>
    <definedName name="Z_0A876AB9_51A1_11D3_B993_00508B0858FC_.wvu.Cols" hidden="1">[6]BCECFM!$H$1:$AG$65536,[6]BCECFM!$BS$1:$BY$65536</definedName>
    <definedName name="Z_0A876ABA_51A1_11D3_B993_00508B0858FC_.wvu.Cols" hidden="1">[6]BCECFM!$H$1:$M$65536,[6]BCECFM!$Q$1:$AG$65536,[6]BCECFM!$AP$1:$AS$65536,[6]BCECFM!$BS$1:$BY$65536</definedName>
    <definedName name="Z_0A876ABB_51A1_11D3_B993_00508B0858FC_.wvu.Cols" hidden="1">[6]BCECFM!$H$1:$M$65536,[6]BCECFM!$Q$1:$AG$65536,[6]BCECFM!$BS$1:$BY$65536</definedName>
    <definedName name="Z_0A876ABD_51A1_11D3_B993_00508B0858FC_.wvu.Cols" hidden="1">[6]BCECFM!$H$1:$M$65536,[6]BCECFM!$Y$1:$AS$65536,[6]BCECFM!$BS$1:$BY$65536</definedName>
    <definedName name="Z_0A876ABE_51A1_11D3_B993_00508B0858FC_.wvu.Cols" hidden="1">[6]BCECFM!$R$1:$AS$65536,[6]BCECFM!$BS$1:$CN$65536</definedName>
    <definedName name="Z_0A876ABF_51A1_11D3_B993_00508B0858FC_.wvu.Cols" hidden="1">'[6]Bell&amp;AIT'!$A$1:$C$65536,'[6]Bell&amp;AIT'!$H$1:$P$65536,'[6]Bell&amp;AIT'!$V$1:$BA$65536</definedName>
    <definedName name="Z_0A876AC0_51A1_11D3_B993_00508B0858FC_.wvu.Cols" hidden="1">[6]BCECFM!$H$1:$I$65536,[6]BCECFM!$T$1:$AS$65536,[6]BCECFM!$BS$1:$BY$65536</definedName>
    <definedName name="Z_0A876AC1_51A1_11D3_B993_00508B0858FC_.wvu.Cols" hidden="1">[6]BCECFM!$H$1:$I$65536,[6]BCECFM!$Q$1:$S$65536,[6]BCECFM!$Z$1:$AS$65536,[6]BCECFM!$BS$1:$BY$65536</definedName>
    <definedName name="Z_0A876AC2_51A1_11D3_B993_00508B0858FC_.wvu.Cols" hidden="1">[6]BCECFM!$H$1:$K$65536,[6]BCECFM!$Q$1:$AS$65536</definedName>
    <definedName name="Z_0A876AC3_51A1_11D3_B993_00508B0858FC_.wvu.Cols" hidden="1">'[6]Bell&amp;AIT'!$A$1:$C$65536,'[6]Bell&amp;AIT'!$H$1:$P$65536,'[6]Bell&amp;AIT'!$V$1:$BA$65536</definedName>
    <definedName name="Z_0A876AC4_51A1_11D3_B993_00508B0858FC_.wvu.Cols" hidden="1">'[6]Bell&amp;AIT'!$A$1:$C$65536,'[6]Bell&amp;AIT'!$H$1:$P$65536,'[6]Bell&amp;AIT'!$V$1:$BA$65536</definedName>
    <definedName name="Z_0A876AC5_51A1_11D3_B993_00508B0858FC_.wvu.Cols" hidden="1">[6]BCECFM!$H$1:$L$65536,[6]BCECFM!$R$1:$AS$65536</definedName>
    <definedName name="Z_26BA938C_49A2_11D3_B991_00508B0858FC_.wvu.Cols" hidden="1">[6]BCECFM!$H$1:$L$65536,[6]BCECFM!$O$1:$AC$65536,[6]BCECFM!$AL$1:$AS$65536,[6]BCECFM!$BS$1:$BZ$65536</definedName>
    <definedName name="Z_26BA938D_49A2_11D3_B991_00508B0858FC_.wvu.Cols" hidden="1">[6]BCECFM!$H$1:$AC$65536,[6]BCECFM!$AP$1:$AS$65536</definedName>
    <definedName name="Z_26BA938E_49A2_11D3_B991_00508B0858FC_.wvu.Cols" hidden="1">'[6]Bell&amp;AIT'!$H$1:$P$65536,'[6]Bell&amp;AIT'!$U$1:$AW$65536</definedName>
    <definedName name="Z_26BA938F_49A2_11D3_B991_00508B0858FC_.wvu.Cols" hidden="1">'[6]Bell&amp;AIT'!$H$1:$P$65536,'[6]Bell&amp;AIT'!$U$1:$AW$65536</definedName>
    <definedName name="Z_26BA9390_49A2_11D3_B991_00508B0858FC_.wvu.Cols" hidden="1">[6]BCECFM!$H$1:$M$65536,[6]BCECFM!$P$1:$AG$65536,[6]BCECFM!$AP$1:$AS$65536,[6]BCECFM!$BS$1:$BZ$65536</definedName>
    <definedName name="Z_26BA9391_49A2_11D3_B991_00508B0858FC_.wvu.Cols" hidden="1">[6]BCECFM!$H$1:$AG$65536,[6]BCECFM!$BS$1:$BY$65536</definedName>
    <definedName name="Z_26BA9392_49A2_11D3_B991_00508B0858FC_.wvu.Cols" hidden="1">[6]BCECFM!$H$1:$M$65536,[6]BCECFM!$Q$1:$AG$65536,[6]BCECFM!$AP$1:$AS$65536,[6]BCECFM!$BS$1:$BY$65536</definedName>
    <definedName name="Z_26BA9393_49A2_11D3_B991_00508B0858FC_.wvu.Cols" hidden="1">[6]BCECFM!$H$1:$M$65536,[6]BCECFM!$Q$1:$AG$65536,[6]BCECFM!$BS$1:$BY$65536</definedName>
    <definedName name="Z_26BA9395_49A2_11D3_B991_00508B0858FC_.wvu.Cols" hidden="1">[6]BCECFM!$H$1:$M$65536,[6]BCECFM!$Y$1:$AS$65536,[6]BCECFM!$BS$1:$BY$65536</definedName>
    <definedName name="Z_26BA9396_49A2_11D3_B991_00508B0858FC_.wvu.Cols" hidden="1">[6]BCECFM!$R$1:$AS$65536,[6]BCECFM!$BS$1:$CN$65536</definedName>
    <definedName name="Z_26BA9397_49A2_11D3_B991_00508B0858FC_.wvu.Cols" hidden="1">'[6]Bell&amp;AIT'!$H$1:$P$65536,'[6]Bell&amp;AIT'!$U$1:$AW$65536</definedName>
    <definedName name="Z_26BA9398_49A2_11D3_B991_00508B0858FC_.wvu.Cols" hidden="1">[6]BCECFM!$H$1:$I$65536,[6]BCECFM!$T$1:$AS$65536,[6]BCECFM!$BS$1:$BY$65536</definedName>
    <definedName name="Z_26BA9399_49A2_11D3_B991_00508B0858FC_.wvu.Cols" hidden="1">[6]BCECFM!$H$1:$I$65536,[6]BCECFM!$Q$1:$S$65536,[6]BCECFM!$Z$1:$AS$65536,[6]BCECFM!$BS$1:$BY$65536</definedName>
    <definedName name="Z_26BA939A_49A2_11D3_B991_00508B0858FC_.wvu.Cols" hidden="1">[6]BCECFM!$H$1:$K$65536,[6]BCECFM!$Q$1:$AS$65536</definedName>
    <definedName name="Z_26BA939B_49A2_11D3_B991_00508B0858FC_.wvu.Cols" hidden="1">'[6]Bell&amp;AIT'!$H$1:$P$65536,'[6]Bell&amp;AIT'!$U$1:$AW$65536</definedName>
    <definedName name="Z_26BA939C_49A2_11D3_B991_00508B0858FC_.wvu.Cols" hidden="1">'[6]Bell&amp;AIT'!$H$1:$P$65536,'[6]Bell&amp;AIT'!$U$1:$AW$65536</definedName>
    <definedName name="Z_26BA939D_49A2_11D3_B991_00508B0858FC_.wvu.Cols" hidden="1">[6]BCECFM!$H$1:$L$65536,[6]BCECFM!$R$1:$AS$65536</definedName>
    <definedName name="Z_3182D738_4FF9_11D3_B993_00508B0858FC_.wvu.Cols" hidden="1">[6]BCECFM!$H$1:$L$65536,[6]BCECFM!$O$1:$AC$65536,[6]BCECFM!$AL$1:$AS$65536,[6]BCECFM!$BS$1:$BZ$65536</definedName>
    <definedName name="Z_3182D739_4FF9_11D3_B993_00508B0858FC_.wvu.Cols" hidden="1">[6]BCECFM!$H$1:$AC$65536,[6]BCECFM!$AP$1:$AS$65536</definedName>
    <definedName name="Z_3182D73A_4FF9_11D3_B993_00508B0858FC_.wvu.Cols" hidden="1">'[6]Bell&amp;AIT'!$A$1:$C$65536,'[6]Bell&amp;AIT'!$H$1:$P$65536,'[6]Bell&amp;AIT'!$V$1:$BA$65536</definedName>
    <definedName name="Z_3182D73B_4FF9_11D3_B993_00508B0858FC_.wvu.Cols" hidden="1">'[6]Bell&amp;AIT'!$A$1:$C$65536,'[6]Bell&amp;AIT'!$H$1:$P$65536,'[6]Bell&amp;AIT'!$V$1:$BA$65536</definedName>
    <definedName name="Z_3182D73C_4FF9_11D3_B993_00508B0858FC_.wvu.Cols" hidden="1">[6]BCECFM!$H$1:$M$65536,[6]BCECFM!$P$1:$AG$65536,[6]BCECFM!$AP$1:$AS$65536,[6]BCECFM!$BS$1:$BZ$65536</definedName>
    <definedName name="Z_3182D73D_4FF9_11D3_B993_00508B0858FC_.wvu.Cols" hidden="1">[6]BCECFM!$H$1:$AG$65536,[6]BCECFM!$BS$1:$BY$65536</definedName>
    <definedName name="Z_3182D73E_4FF9_11D3_B993_00508B0858FC_.wvu.Cols" hidden="1">[6]BCECFM!$H$1:$M$65536,[6]BCECFM!$Q$1:$AG$65536,[6]BCECFM!$AP$1:$AS$65536,[6]BCECFM!$BS$1:$BY$65536</definedName>
    <definedName name="Z_3182D73F_4FF9_11D3_B993_00508B0858FC_.wvu.Cols" hidden="1">[6]BCECFM!$H$1:$M$65536,[6]BCECFM!$Q$1:$AG$65536,[6]BCECFM!$BS$1:$BY$65536</definedName>
    <definedName name="Z_3182D741_4FF9_11D3_B993_00508B0858FC_.wvu.Cols" hidden="1">[6]BCECFM!$H$1:$M$65536,[6]BCECFM!$Y$1:$AS$65536,[6]BCECFM!$BS$1:$BY$65536</definedName>
    <definedName name="Z_3182D742_4FF9_11D3_B993_00508B0858FC_.wvu.Cols" hidden="1">[6]BCECFM!$R$1:$AS$65536,[6]BCECFM!$BS$1:$CN$65536</definedName>
    <definedName name="Z_3182D743_4FF9_11D3_B993_00508B0858FC_.wvu.Cols" hidden="1">'[6]Bell&amp;AIT'!$A$1:$C$65536,'[6]Bell&amp;AIT'!$H$1:$P$65536,'[6]Bell&amp;AIT'!$V$1:$BA$65536</definedName>
    <definedName name="Z_3182D744_4FF9_11D3_B993_00508B0858FC_.wvu.Cols" hidden="1">[6]BCECFM!$H$1:$I$65536,[6]BCECFM!$T$1:$AS$65536,[6]BCECFM!$BS$1:$BY$65536</definedName>
    <definedName name="Z_3182D745_4FF9_11D3_B993_00508B0858FC_.wvu.Cols" hidden="1">[6]BCECFM!$H$1:$I$65536,[6]BCECFM!$Q$1:$S$65536,[6]BCECFM!$Z$1:$AS$65536,[6]BCECFM!$BS$1:$BY$65536</definedName>
    <definedName name="Z_3182D746_4FF9_11D3_B993_00508B0858FC_.wvu.Cols" hidden="1">[6]BCECFM!$H$1:$K$65536,[6]BCECFM!$Q$1:$AS$65536</definedName>
    <definedName name="Z_3182D747_4FF9_11D3_B993_00508B0858FC_.wvu.Cols" hidden="1">'[6]Bell&amp;AIT'!$A$1:$C$65536,'[6]Bell&amp;AIT'!$H$1:$P$65536,'[6]Bell&amp;AIT'!$V$1:$BA$65536</definedName>
    <definedName name="Z_3182D748_4FF9_11D3_B993_00508B0858FC_.wvu.Cols" hidden="1">'[6]Bell&amp;AIT'!$A$1:$C$65536,'[6]Bell&amp;AIT'!$H$1:$P$65536,'[6]Bell&amp;AIT'!$V$1:$BA$65536</definedName>
    <definedName name="Z_3182D749_4FF9_11D3_B993_00508B0858FC_.wvu.Cols" hidden="1">[6]BCECFM!$H$1:$L$65536,[6]BCECFM!$R$1:$AS$65536</definedName>
    <definedName name="Z_4792E379_B4BC_11D3_B99C_00805FBDC31E_.wvu.Cols" hidden="1">[3]SJRCFM!$H$1:$S$65536,[3]SJRCFM!$U$1:$U$65536,[3]SJRCFM!$X$1:$AP$65536,[3]SJRCFM!$BT$1:$BZ$65536</definedName>
    <definedName name="Z_54E4A682_45BD_11D3_B991_00508B0858FC_.wvu.Cols" hidden="1">[6]BCECFM!$H$1:$L$65536,[6]BCECFM!$O$1:$AC$65536,[6]BCECFM!$AL$1:$AS$65536,[6]BCECFM!$BS$1:$BZ$65536</definedName>
    <definedName name="Z_54E4A683_45BD_11D3_B991_00508B0858FC_.wvu.Cols" hidden="1">[6]BCECFM!$H$1:$AC$65536,[6]BCECFM!$AP$1:$AS$65536</definedName>
    <definedName name="Z_54E4A684_45BD_11D3_B991_00508B0858FC_.wvu.Cols" hidden="1">'[6]Bell&amp;AIT'!$H$1:$O$65536,'[6]Bell&amp;AIT'!$V$1:$AW$65536</definedName>
    <definedName name="Z_54E4A685_45BD_11D3_B991_00508B0858FC_.wvu.Cols" hidden="1">'[6]Bell&amp;AIT'!$H$1:$O$65536,'[6]Bell&amp;AIT'!$V$1:$AW$65536</definedName>
    <definedName name="Z_54E4A686_45BD_11D3_B991_00508B0858FC_.wvu.Cols" hidden="1">[6]BCECFM!$H$1:$M$65536,[6]BCECFM!$P$1:$AG$65536,[6]BCECFM!$AP$1:$AS$65536,[6]BCECFM!$BS$1:$BZ$65536</definedName>
    <definedName name="Z_54E4A687_45BD_11D3_B991_00508B0858FC_.wvu.Cols" hidden="1">[6]BCECFM!$H$1:$AG$65536,[6]BCECFM!$BS$1:$BY$65536</definedName>
    <definedName name="Z_54E4A688_45BD_11D3_B991_00508B0858FC_.wvu.Cols" hidden="1">[6]BCECFM!$H$1:$M$65536,[6]BCECFM!$Q$1:$AG$65536,[6]BCECFM!$AP$1:$AS$65536,[6]BCECFM!$BS$1:$BY$65536</definedName>
    <definedName name="Z_54E4A689_45BD_11D3_B991_00508B0858FC_.wvu.Cols" hidden="1">[6]BCECFM!$H$1:$M$65536,[6]BCECFM!$Q$1:$AG$65536,[6]BCECFM!$BS$1:$BY$65536</definedName>
    <definedName name="Z_54E4A68B_45BD_11D3_B991_00508B0858FC_.wvu.Cols" hidden="1">[6]BCECFM!$H$1:$M$65536,[6]BCECFM!$Y$1:$AS$65536,[6]BCECFM!$BS$1:$BY$65536</definedName>
    <definedName name="Z_54E4A68C_45BD_11D3_B991_00508B0858FC_.wvu.Cols" hidden="1">[6]BCECFM!$R$1:$AS$65536,[6]BCECFM!$BS$1:$CN$65536</definedName>
    <definedName name="Z_54E4A68D_45BD_11D3_B991_00508B0858FC_.wvu.Cols" hidden="1">'[6]Bell&amp;AIT'!$H$1:$O$65536,'[6]Bell&amp;AIT'!$V$1:$AW$65536</definedName>
    <definedName name="Z_54E4A68E_45BD_11D3_B991_00508B0858FC_.wvu.Cols" hidden="1">[6]BCECFM!$H$1:$I$65536,[6]BCECFM!$T$1:$AS$65536,[6]BCECFM!$BS$1:$BY$65536</definedName>
    <definedName name="Z_54E4A68F_45BD_11D3_B991_00508B0858FC_.wvu.Cols" hidden="1">[6]BCECFM!$H$1:$I$65536,[6]BCECFM!$Q$1:$S$65536,[6]BCECFM!$Z$1:$AS$65536,[6]BCECFM!$BS$1:$BY$65536</definedName>
    <definedName name="Z_54E4A690_45BD_11D3_B991_00508B0858FC_.wvu.Cols" hidden="1">[6]BCECFM!$H$1:$K$65536,[6]BCECFM!$Q$1:$AS$65536</definedName>
    <definedName name="Z_54E4A691_45BD_11D3_B991_00508B0858FC_.wvu.Cols" hidden="1">'[6]Bell&amp;AIT'!$H$1:$O$65536,'[6]Bell&amp;AIT'!$V$1:$AW$65536</definedName>
    <definedName name="Z_54E4A692_45BD_11D3_B991_00508B0858FC_.wvu.Cols" hidden="1">'[6]Bell&amp;AIT'!$H$1:$O$65536,'[6]Bell&amp;AIT'!$V$1:$AW$65536</definedName>
    <definedName name="Z_54E4A693_45BD_11D3_B991_00508B0858FC_.wvu.Cols" hidden="1">[6]BCECFM!$H$1:$L$65536,[6]BCECFM!$R$1:$AS$65536</definedName>
    <definedName name="Z_754939F2_4469_11D3_B990_00508B0858FC_.wvu.Cols" hidden="1">[6]BCECFM!$H$1:$L$65536,[6]BCECFM!$O$1:$AC$65536,[6]BCECFM!$AL$1:$AS$65536,[6]BCECFM!$BS$1:$BZ$65536</definedName>
    <definedName name="Z_754939F3_4469_11D3_B990_00508B0858FC_.wvu.Cols" hidden="1">[6]BCECFM!$H$1:$AC$65536,[6]BCECFM!$AP$1:$AS$65536</definedName>
    <definedName name="Z_754939F4_4469_11D3_B990_00508B0858FC_.wvu.Cols" hidden="1">'[6]Bell&amp;AIT'!$H$1:$O$65536,'[6]Bell&amp;AIT'!$V$1:$AW$65536</definedName>
    <definedName name="Z_754939F5_4469_11D3_B990_00508B0858FC_.wvu.Cols" hidden="1">'[6]Bell&amp;AIT'!$H$1:$O$65536,'[6]Bell&amp;AIT'!$V$1:$AW$65536</definedName>
    <definedName name="Z_754939F6_4469_11D3_B990_00508B0858FC_.wvu.Cols" hidden="1">[6]BCECFM!$H$1:$M$65536,[6]BCECFM!$P$1:$AG$65536,[6]BCECFM!$AP$1:$AS$65536,[6]BCECFM!$BS$1:$BZ$65536</definedName>
    <definedName name="Z_754939F7_4469_11D3_B990_00508B0858FC_.wvu.Cols" hidden="1">[6]BCECFM!$H$1:$AG$65536,[6]BCECFM!$BS$1:$BY$65536</definedName>
    <definedName name="Z_754939F8_4469_11D3_B990_00508B0858FC_.wvu.Cols" hidden="1">[6]BCECFM!$H$1:$M$65536,[6]BCECFM!$Q$1:$AG$65536,[6]BCECFM!$AP$1:$AS$65536,[6]BCECFM!$BS$1:$BY$65536</definedName>
    <definedName name="Z_754939F9_4469_11D3_B990_00508B0858FC_.wvu.Cols" hidden="1">[6]BCECFM!$H$1:$M$65536,[6]BCECFM!$Q$1:$AG$65536,[6]BCECFM!$BS$1:$BY$65536</definedName>
    <definedName name="Z_754939FB_4469_11D3_B990_00508B0858FC_.wvu.Cols" hidden="1">[6]BCECFM!$H$1:$M$65536,[6]BCECFM!$Y$1:$AS$65536,[6]BCECFM!$BS$1:$BY$65536</definedName>
    <definedName name="Z_754939FC_4469_11D3_B990_00508B0858FC_.wvu.Cols" hidden="1">[6]BCECFM!$R$1:$AS$65536,[6]BCECFM!$BS$1:$CN$65536</definedName>
    <definedName name="Z_754939FD_4469_11D3_B990_00508B0858FC_.wvu.Cols" hidden="1">'[6]Bell&amp;AIT'!$H$1:$O$65536,'[6]Bell&amp;AIT'!$V$1:$AW$65536</definedName>
    <definedName name="Z_754939FE_4469_11D3_B990_00508B0858FC_.wvu.Cols" hidden="1">[6]BCECFM!$H$1:$I$65536,[6]BCECFM!$T$1:$AS$65536,[6]BCECFM!$BS$1:$BY$65536</definedName>
    <definedName name="Z_754939FF_4469_11D3_B990_00508B0858FC_.wvu.Cols" hidden="1">[6]BCECFM!$H$1:$I$65536,[6]BCECFM!$Q$1:$S$65536,[6]BCECFM!$Z$1:$AS$65536,[6]BCECFM!$BS$1:$BY$65536</definedName>
    <definedName name="Z_75493A00_4469_11D3_B990_00508B0858FC_.wvu.Cols" hidden="1">[6]BCECFM!$H$1:$K$65536,[6]BCECFM!$Q$1:$AS$65536</definedName>
    <definedName name="Z_75493A01_4469_11D3_B990_00508B0858FC_.wvu.Cols" hidden="1">'[6]Bell&amp;AIT'!$H$1:$O$65536,'[6]Bell&amp;AIT'!$V$1:$AW$65536</definedName>
    <definedName name="Z_75493A02_4469_11D3_B990_00508B0858FC_.wvu.Cols" hidden="1">'[6]Bell&amp;AIT'!$H$1:$O$65536,'[6]Bell&amp;AIT'!$V$1:$AW$65536</definedName>
    <definedName name="Z_75493A03_4469_11D3_B990_00508B0858FC_.wvu.Cols" hidden="1">[6]BCECFM!$H$1:$L$65536,[6]BCECFM!$R$1:$AS$65536</definedName>
    <definedName name="Z_7826F831_49CF_11D3_B991_00508B0858FC_.wvu.Cols" hidden="1">[6]BCECFM!$H$1:$L$65536,[6]BCECFM!$O$1:$AC$65536,[6]BCECFM!$AL$1:$AS$65536,[6]BCECFM!$BS$1:$BZ$65536</definedName>
    <definedName name="Z_7826F832_49CF_11D3_B991_00508B0858FC_.wvu.Cols" hidden="1">[6]BCECFM!$H$1:$AC$65536,[6]BCECFM!$AP$1:$AS$65536</definedName>
    <definedName name="Z_7826F833_49CF_11D3_B991_00508B0858FC_.wvu.Cols" hidden="1">'[6]Bell&amp;AIT'!$A$1:$C$65536,'[6]Bell&amp;AIT'!$H$1:$P$65536,'[6]Bell&amp;AIT'!$V$1:$AW$65536</definedName>
    <definedName name="Z_7826F834_49CF_11D3_B991_00508B0858FC_.wvu.Cols" hidden="1">'[6]Bell&amp;AIT'!$A$1:$C$65536,'[6]Bell&amp;AIT'!$H$1:$P$65536,'[6]Bell&amp;AIT'!$V$1:$AW$65536</definedName>
    <definedName name="Z_7826F835_49CF_11D3_B991_00508B0858FC_.wvu.Cols" hidden="1">[6]BCECFM!$H$1:$M$65536,[6]BCECFM!$P$1:$AG$65536,[6]BCECFM!$AP$1:$AS$65536,[6]BCECFM!$BS$1:$BZ$65536</definedName>
    <definedName name="Z_7826F836_49CF_11D3_B991_00508B0858FC_.wvu.Cols" hidden="1">[6]BCECFM!$H$1:$AG$65536,[6]BCECFM!$BS$1:$BY$65536</definedName>
    <definedName name="Z_7826F837_49CF_11D3_B991_00508B0858FC_.wvu.Cols" hidden="1">[6]BCECFM!$H$1:$M$65536,[6]BCECFM!$Q$1:$AG$65536,[6]BCECFM!$AP$1:$AS$65536,[6]BCECFM!$BS$1:$BY$65536</definedName>
    <definedName name="Z_7826F838_49CF_11D3_B991_00508B0858FC_.wvu.Cols" hidden="1">[6]BCECFM!$H$1:$M$65536,[6]BCECFM!$Q$1:$AG$65536,[6]BCECFM!$BS$1:$BY$65536</definedName>
    <definedName name="Z_7826F83A_49CF_11D3_B991_00508B0858FC_.wvu.Cols" hidden="1">[6]BCECFM!$H$1:$M$65536,[6]BCECFM!$Y$1:$AS$65536,[6]BCECFM!$BS$1:$BY$65536</definedName>
    <definedName name="Z_7826F83B_49CF_11D3_B991_00508B0858FC_.wvu.Cols" hidden="1">[6]BCECFM!$R$1:$AS$65536,[6]BCECFM!$BS$1:$CN$65536</definedName>
    <definedName name="Z_7826F83C_49CF_11D3_B991_00508B0858FC_.wvu.Cols" hidden="1">'[6]Bell&amp;AIT'!$A$1:$C$65536,'[6]Bell&amp;AIT'!$H$1:$P$65536,'[6]Bell&amp;AIT'!$V$1:$AW$65536</definedName>
    <definedName name="Z_7826F83D_49CF_11D3_B991_00508B0858FC_.wvu.Cols" hidden="1">[6]BCECFM!$H$1:$I$65536,[6]BCECFM!$T$1:$AS$65536,[6]BCECFM!$BS$1:$BY$65536</definedName>
    <definedName name="Z_7826F83E_49CF_11D3_B991_00508B0858FC_.wvu.Cols" hidden="1">[6]BCECFM!$H$1:$I$65536,[6]BCECFM!$Q$1:$S$65536,[6]BCECFM!$Z$1:$AS$65536,[6]BCECFM!$BS$1:$BY$65536</definedName>
    <definedName name="Z_7826F83F_49CF_11D3_B991_00508B0858FC_.wvu.Cols" hidden="1">[6]BCECFM!$H$1:$K$65536,[6]BCECFM!$Q$1:$AS$65536</definedName>
    <definedName name="Z_7826F840_49CF_11D3_B991_00508B0858FC_.wvu.Cols" hidden="1">'[6]Bell&amp;AIT'!$A$1:$C$65536,'[6]Bell&amp;AIT'!$H$1:$P$65536,'[6]Bell&amp;AIT'!$V$1:$AW$65536</definedName>
    <definedName name="Z_7826F841_49CF_11D3_B991_00508B0858FC_.wvu.Cols" hidden="1">'[6]Bell&amp;AIT'!$A$1:$C$65536,'[6]Bell&amp;AIT'!$H$1:$P$65536,'[6]Bell&amp;AIT'!$V$1:$AW$65536</definedName>
    <definedName name="Z_7826F842_49CF_11D3_B991_00508B0858FC_.wvu.Cols" hidden="1">[6]BCECFM!$H$1:$L$65536,[6]BCECFM!$R$1:$AS$65536</definedName>
    <definedName name="Z_7872D404_95F8_11D3_B99B_00508B0858FC_.wvu.Cols" hidden="1">[6]BCECFM!$H$1:$L$65536,[6]BCECFM!$O$1:$AC$65536,[6]BCECFM!$AL$1:$AS$65536,[6]BCECFM!$BS$1:$BZ$65536</definedName>
    <definedName name="Z_7872D405_95F8_11D3_B99B_00508B0858FC_.wvu.Cols" hidden="1">[6]BCECFM!$H$1:$AC$65536,[6]BCECFM!$AP$1:$AS$65536</definedName>
    <definedName name="Z_7872D406_95F8_11D3_B99B_00508B0858FC_.wvu.Cols" hidden="1">'[6]Bell&amp;AIT'!$A$1:$C$65536,'[6]Bell&amp;AIT'!$H$1:$P$65536,'[6]Bell&amp;AIT'!$V$1:$AW$65536</definedName>
    <definedName name="Z_7872D407_95F8_11D3_B99B_00508B0858FC_.wvu.Cols" hidden="1">'[6]Bell&amp;AIT'!$A$1:$C$65536,'[6]Bell&amp;AIT'!$H$1:$P$65536,'[6]Bell&amp;AIT'!$V$1:$AW$65536</definedName>
    <definedName name="Z_7872D408_95F8_11D3_B99B_00508B0858FC_.wvu.Cols" hidden="1">[6]BCECFM!$H$1:$M$65536,[6]BCECFM!$P$1:$AG$65536,[6]BCECFM!$AP$1:$AS$65536,[6]BCECFM!$BS$1:$BZ$65536</definedName>
    <definedName name="Z_7872D409_95F8_11D3_B99B_00508B0858FC_.wvu.Cols" hidden="1">[6]BCECFM!$H$1:$AG$65536,[6]BCECFM!$BS$1:$BY$65536</definedName>
    <definedName name="Z_7872D40A_95F8_11D3_B99B_00508B0858FC_.wvu.Cols" hidden="1">[6]BCECFM!$H$1:$M$65536,[6]BCECFM!$Q$1:$AG$65536,[6]BCECFM!$AP$1:$AS$65536,[6]BCECFM!$BS$1:$BY$65536</definedName>
    <definedName name="Z_7872D40B_95F8_11D3_B99B_00508B0858FC_.wvu.Cols" hidden="1">[6]BCECFM!$H$1:$M$65536,[6]BCECFM!$Q$1:$AG$65536,[6]BCECFM!$BS$1:$BY$65536</definedName>
    <definedName name="Z_7872D40D_95F8_11D3_B99B_00508B0858FC_.wvu.Cols" hidden="1">[6]BCECFM!$H$1:$M$65536,[6]BCECFM!$Y$1:$AS$65536,[6]BCECFM!$BS$1:$BY$65536</definedName>
    <definedName name="Z_7872D40E_95F8_11D3_B99B_00508B0858FC_.wvu.Cols" hidden="1">[6]BCECFM!$R$1:$AS$65536,[6]BCECFM!$BS$1:$CN$65536</definedName>
    <definedName name="Z_7872D40F_95F8_11D3_B99B_00508B0858FC_.wvu.Cols" hidden="1">'[6]Bell&amp;AIT'!$A$1:$C$65536,'[6]Bell&amp;AIT'!$H$1:$P$65536,'[6]Bell&amp;AIT'!$V$1:$AW$65536</definedName>
    <definedName name="Z_7872D410_95F8_11D3_B99B_00508B0858FC_.wvu.Cols" hidden="1">[6]BCECFM!$H$1:$I$65536,[6]BCECFM!$T$1:$AS$65536,[6]BCECFM!$BS$1:$BY$65536</definedName>
    <definedName name="Z_7872D411_95F8_11D3_B99B_00508B0858FC_.wvu.Cols" hidden="1">[6]BCECFM!$H$1:$I$65536,[6]BCECFM!$Q$1:$S$65536,[6]BCECFM!$Z$1:$AS$65536,[6]BCECFM!$BS$1:$BY$65536</definedName>
    <definedName name="Z_7872D412_95F8_11D3_B99B_00508B0858FC_.wvu.Cols" hidden="1">[6]BCECFM!$H$1:$K$65536,[6]BCECFM!$Q$1:$AS$65536</definedName>
    <definedName name="Z_7872D413_95F8_11D3_B99B_00508B0858FC_.wvu.Cols" hidden="1">'[6]Bell&amp;AIT'!$A$1:$C$65536,'[6]Bell&amp;AIT'!$H$1:$P$65536,'[6]Bell&amp;AIT'!$V$1:$AW$65536</definedName>
    <definedName name="Z_7872D414_95F8_11D3_B99B_00508B0858FC_.wvu.Cols" hidden="1">'[6]Bell&amp;AIT'!$A$1:$C$65536,'[6]Bell&amp;AIT'!$H$1:$P$65536,'[6]Bell&amp;AIT'!$V$1:$AW$65536</definedName>
    <definedName name="Z_7872D415_95F8_11D3_B99B_00508B0858FC_.wvu.Cols" hidden="1">[6]BCECFM!$H$1:$L$65536,[6]BCECFM!$R$1:$AS$65536</definedName>
    <definedName name="Z_99D03AE9_93A6_11D3_B999_00805FFDEA76_.wvu.Cols" hidden="1">[3]SJRCFM!$H$1:$O$65536,[3]SJRCFM!$R$1:$S$65536,[3]SJRCFM!$U$1:$V$65536,[3]SJRCFM!$Y$1:$AX$65536</definedName>
    <definedName name="Z_99D03AE9_93A6_11D3_B999_00805FFDEA76_.wvu.Rows" hidden="1">[3]SJRCFM!#REF!,[3]SJRCFM!#REF!</definedName>
    <definedName name="Z_9E31E4B1_44EC_11D3_B990_00508B0858FC_.wvu.Cols" hidden="1">[6]BCECFM!$H$1:$L$65536,[6]BCECFM!$O$1:$AC$65536,[6]BCECFM!$AL$1:$AS$65536,[6]BCECFM!$BS$1:$BZ$65536</definedName>
    <definedName name="Z_9E31E4B2_44EC_11D3_B990_00508B0858FC_.wvu.Cols" hidden="1">[6]BCECFM!$H$1:$AC$65536,[6]BCECFM!$AP$1:$AS$65536</definedName>
    <definedName name="Z_9E31E4B3_44EC_11D3_B990_00508B0858FC_.wvu.Cols" hidden="1">'[6]Bell&amp;AIT'!$H$1:$O$65536,'[6]Bell&amp;AIT'!$V$1:$AW$65536</definedName>
    <definedName name="Z_9E31E4B4_44EC_11D3_B990_00508B0858FC_.wvu.Cols" hidden="1">'[6]Bell&amp;AIT'!$H$1:$O$65536,'[6]Bell&amp;AIT'!$V$1:$AW$65536</definedName>
    <definedName name="Z_9E31E4B5_44EC_11D3_B990_00508B0858FC_.wvu.Cols" hidden="1">[6]BCECFM!$H$1:$M$65536,[6]BCECFM!$P$1:$AG$65536,[6]BCECFM!$AP$1:$AS$65536,[6]BCECFM!$BS$1:$BZ$65536</definedName>
    <definedName name="Z_9E31E4B6_44EC_11D3_B990_00508B0858FC_.wvu.Cols" hidden="1">[6]BCECFM!$H$1:$AG$65536,[6]BCECFM!$BS$1:$BY$65536</definedName>
    <definedName name="Z_9E31E4B7_44EC_11D3_B990_00508B0858FC_.wvu.Cols" hidden="1">[6]BCECFM!$H$1:$M$65536,[6]BCECFM!$Q$1:$AG$65536,[6]BCECFM!$AP$1:$AS$65536,[6]BCECFM!$BS$1:$BY$65536</definedName>
    <definedName name="Z_9E31E4B8_44EC_11D3_B990_00508B0858FC_.wvu.Cols" hidden="1">[6]BCECFM!$H$1:$M$65536,[6]BCECFM!$Q$1:$AG$65536,[6]BCECFM!$BS$1:$BY$65536</definedName>
    <definedName name="Z_9E31E4BA_44EC_11D3_B990_00508B0858FC_.wvu.Cols" hidden="1">[6]BCECFM!$H$1:$M$65536,[6]BCECFM!$Y$1:$AS$65536,[6]BCECFM!$BS$1:$BY$65536</definedName>
    <definedName name="Z_9E31E4BB_44EC_11D3_B990_00508B0858FC_.wvu.Cols" hidden="1">[6]BCECFM!$R$1:$AS$65536,[6]BCECFM!$BS$1:$CN$65536</definedName>
    <definedName name="Z_9E31E4BC_44EC_11D3_B990_00508B0858FC_.wvu.Cols" hidden="1">'[6]Bell&amp;AIT'!$H$1:$O$65536,'[6]Bell&amp;AIT'!$V$1:$AW$65536</definedName>
    <definedName name="Z_9E31E4BD_44EC_11D3_B990_00508B0858FC_.wvu.Cols" hidden="1">[6]BCECFM!$H$1:$I$65536,[6]BCECFM!$T$1:$AS$65536,[6]BCECFM!$BS$1:$BY$65536</definedName>
    <definedName name="Z_9E31E4BE_44EC_11D3_B990_00508B0858FC_.wvu.Cols" hidden="1">[6]BCECFM!$H$1:$I$65536,[6]BCECFM!$Q$1:$S$65536,[6]BCECFM!$Z$1:$AS$65536,[6]BCECFM!$BS$1:$BY$65536</definedName>
    <definedName name="Z_9E31E4BF_44EC_11D3_B990_00508B0858FC_.wvu.Cols" hidden="1">[6]BCECFM!$H$1:$K$65536,[6]BCECFM!$Q$1:$AS$65536</definedName>
    <definedName name="Z_9E31E4C0_44EC_11D3_B990_00508B0858FC_.wvu.Cols" hidden="1">'[6]Bell&amp;AIT'!$H$1:$O$65536,'[6]Bell&amp;AIT'!$V$1:$AW$65536</definedName>
    <definedName name="Z_9E31E4C1_44EC_11D3_B990_00508B0858FC_.wvu.Cols" hidden="1">'[6]Bell&amp;AIT'!$H$1:$O$65536,'[6]Bell&amp;AIT'!$V$1:$AW$65536</definedName>
    <definedName name="Z_9E31E4C2_44EC_11D3_B990_00508B0858FC_.wvu.Cols" hidden="1">[6]BCECFM!$H$1:$L$65536,[6]BCECFM!$R$1:$AS$65536</definedName>
    <definedName name="Z_9E31E5D8_44EC_11D3_B990_00508B0858FC_.wvu.Cols" hidden="1">[6]BCECFM!$H$1:$L$65536,[6]BCECFM!$O$1:$AC$65536,[6]BCECFM!$AL$1:$AS$65536,[6]BCECFM!$BS$1:$BZ$65536</definedName>
    <definedName name="Z_9E31E5D9_44EC_11D3_B990_00508B0858FC_.wvu.Cols" hidden="1">[6]BCECFM!$H$1:$AC$65536,[6]BCECFM!$AP$1:$AS$65536</definedName>
    <definedName name="Z_9E31E5DA_44EC_11D3_B990_00508B0858FC_.wvu.Cols" hidden="1">'[6]Bell&amp;AIT'!$H$1:$O$65536,'[6]Bell&amp;AIT'!$V$1:$AW$65536</definedName>
    <definedName name="Z_9E31E5DB_44EC_11D3_B990_00508B0858FC_.wvu.Cols" hidden="1">'[6]Bell&amp;AIT'!$H$1:$O$65536,'[6]Bell&amp;AIT'!$V$1:$AW$65536</definedName>
    <definedName name="Z_9E31E5DC_44EC_11D3_B990_00508B0858FC_.wvu.Cols" hidden="1">[6]BCECFM!$H$1:$M$65536,[6]BCECFM!$P$1:$AG$65536,[6]BCECFM!$AP$1:$AS$65536,[6]BCECFM!$BS$1:$BZ$65536</definedName>
    <definedName name="Z_9E31E5DD_44EC_11D3_B990_00508B0858FC_.wvu.Cols" hidden="1">[6]BCECFM!$H$1:$AG$65536,[6]BCECFM!$BS$1:$BY$65536</definedName>
    <definedName name="Z_9E31E5DE_44EC_11D3_B990_00508B0858FC_.wvu.Cols" hidden="1">[6]BCECFM!$H$1:$M$65536,[6]BCECFM!$Q$1:$AG$65536,[6]BCECFM!$AP$1:$AS$65536,[6]BCECFM!$BS$1:$BY$65536</definedName>
    <definedName name="Z_9E31E5DF_44EC_11D3_B990_00508B0858FC_.wvu.Cols" hidden="1">[6]BCECFM!$H$1:$M$65536,[6]BCECFM!$Q$1:$AG$65536,[6]BCECFM!$BS$1:$BY$65536</definedName>
    <definedName name="Z_9E31E5E1_44EC_11D3_B990_00508B0858FC_.wvu.Cols" hidden="1">[6]BCECFM!$H$1:$M$65536,[6]BCECFM!$Y$1:$AS$65536,[6]BCECFM!$BS$1:$BY$65536</definedName>
    <definedName name="Z_9E31E5E2_44EC_11D3_B990_00508B0858FC_.wvu.Cols" hidden="1">[6]BCECFM!$R$1:$AS$65536,[6]BCECFM!$BS$1:$CN$65536</definedName>
    <definedName name="Z_9E31E5E3_44EC_11D3_B990_00508B0858FC_.wvu.Cols" hidden="1">'[6]Bell&amp;AIT'!$H$1:$O$65536,'[6]Bell&amp;AIT'!$V$1:$AW$65536</definedName>
    <definedName name="Z_9E31E5E4_44EC_11D3_B990_00508B0858FC_.wvu.Cols" hidden="1">[6]BCECFM!$H$1:$I$65536,[6]BCECFM!$T$1:$AS$65536,[6]BCECFM!$BS$1:$BY$65536</definedName>
    <definedName name="Z_9E31E5E5_44EC_11D3_B990_00508B0858FC_.wvu.Cols" hidden="1">[6]BCECFM!$H$1:$I$65536,[6]BCECFM!$Q$1:$S$65536,[6]BCECFM!$Z$1:$AS$65536,[6]BCECFM!$BS$1:$BY$65536</definedName>
    <definedName name="Z_9E31E5E6_44EC_11D3_B990_00508B0858FC_.wvu.Cols" hidden="1">[6]BCECFM!$H$1:$K$65536,[6]BCECFM!$Q$1:$AS$65536</definedName>
    <definedName name="Z_9E31E5E7_44EC_11D3_B990_00508B0858FC_.wvu.Cols" hidden="1">'[6]Bell&amp;AIT'!$H$1:$O$65536,'[6]Bell&amp;AIT'!$V$1:$AW$65536</definedName>
    <definedName name="Z_9E31E5E8_44EC_11D3_B990_00508B0858FC_.wvu.Cols" hidden="1">'[6]Bell&amp;AIT'!$H$1:$O$65536,'[6]Bell&amp;AIT'!$V$1:$AW$65536</definedName>
    <definedName name="Z_9E31E5E9_44EC_11D3_B990_00508B0858FC_.wvu.Cols" hidden="1">[6]BCECFM!$H$1:$L$65536,[6]BCECFM!$R$1:$AS$65536</definedName>
    <definedName name="Z_D8660EEA_4B6E_11D3_B994_00805FFDEA76_.wvu.Cols" hidden="1">[3]SJRCFM!$H$1:$P$65536,[3]SJRCFM!$W$1:$AL$65536,[3]SJRCFM!$AU$1:$AX$65536,[3]SJRCFM!$BT$1:$BZ$65536</definedName>
    <definedName name="Z_D8660EEB_4B6E_11D3_B994_00805FFDEA76_.wvu.Cols" hidden="1">[3]SJRCFM!$H$1:$Q$65536,[3]SJRCFM!$X$1:$AP$65536,[3]SJRCFM!$BT$1:$BZ$65536</definedName>
    <definedName name="Z_D8660EEC_4B6E_11D3_B994_00805FFDEA76_.wvu.Cols" hidden="1">[3]SJRCFM!$T$1:$AP$65536,[3]SJRCFM!$BT$1:$CO$65536</definedName>
    <definedName name="Z_D8660EED_4B6E_11D3_B994_00805FFDEA76_.wvu.Cols" hidden="1">[3]SJRCFM!$H$1:$I$65536,[3]SJRCFM!$X$1:$AP$65536,[3]SJRCFM!$BT$1:$BZ$65536</definedName>
    <definedName name="Z_D8660EEE_4B6E_11D3_B994_00805FFDEA76_.wvu.Cols" hidden="1">[3]SJRCFM!$H$1:$N$65536,[3]SJRCFM!$X$1:$AT$65536</definedName>
    <definedName name="Z_D8660EEE_4B6E_11D3_B994_00805FFDEA76_.wvu.Rows" hidden="1">[3]SJRCFM!#REF!,[3]SJRCFM!#REF!</definedName>
    <definedName name="Z_D8660EEF_4B6E_11D3_B994_00805FFDEA76_.wvu.Cols" hidden="1">[3]SJRCFM!$H$1:$O$65536,[3]SJRCFM!$Y$1:$AX$65536</definedName>
    <definedName name="Z_D8660EEF_4B6E_11D3_B994_00805FFDEA76_.wvu.Rows" hidden="1">[3]SJRCFM!#REF!,[3]SJRCFM!#REF!</definedName>
    <definedName name="Z_E6AF65FC_4681_11D3_B991_00508B0858FC_.wvu.Cols" hidden="1">[6]BCECFM!$H$1:$L$65536,[6]BCECFM!$O$1:$AC$65536,[6]BCECFM!$AL$1:$AS$65536,[6]BCECFM!$BS$1:$BZ$65536</definedName>
    <definedName name="Z_E6AF65FD_4681_11D3_B991_00508B0858FC_.wvu.Cols" hidden="1">[6]BCECFM!$H$1:$AC$65536,[6]BCECFM!$AP$1:$AS$65536</definedName>
    <definedName name="Z_E6AF65FE_4681_11D3_B991_00508B0858FC_.wvu.Cols" hidden="1">'[6]Bell&amp;AIT'!$H$1:$O$65536,'[6]Bell&amp;AIT'!$V$1:$AW$65536</definedName>
    <definedName name="Z_E6AF65FF_4681_11D3_B991_00508B0858FC_.wvu.Cols" hidden="1">'[6]Bell&amp;AIT'!$H$1:$O$65536,'[6]Bell&amp;AIT'!$V$1:$AW$65536</definedName>
    <definedName name="Z_E6AF6600_4681_11D3_B991_00508B0858FC_.wvu.Cols" hidden="1">[6]BCECFM!$H$1:$M$65536,[6]BCECFM!$P$1:$AG$65536,[6]BCECFM!$AP$1:$AS$65536,[6]BCECFM!$BS$1:$BZ$65536</definedName>
    <definedName name="Z_E6AF6601_4681_11D3_B991_00508B0858FC_.wvu.Cols" hidden="1">[6]BCECFM!$H$1:$AG$65536,[6]BCECFM!$BS$1:$BY$65536</definedName>
    <definedName name="Z_E6AF6602_4681_11D3_B991_00508B0858FC_.wvu.Cols" hidden="1">[6]BCECFM!$H$1:$M$65536,[6]BCECFM!$Q$1:$AG$65536,[6]BCECFM!$AP$1:$AS$65536,[6]BCECFM!$BS$1:$BY$65536</definedName>
    <definedName name="Z_E6AF6603_4681_11D3_B991_00508B0858FC_.wvu.Cols" hidden="1">[6]BCECFM!$H$1:$M$65536,[6]BCECFM!$Q$1:$AG$65536,[6]BCECFM!$BS$1:$BY$65536</definedName>
    <definedName name="Z_E6AF6605_4681_11D3_B991_00508B0858FC_.wvu.Cols" hidden="1">[6]BCECFM!$H$1:$M$65536,[6]BCECFM!$Y$1:$AS$65536,[6]BCECFM!$BS$1:$BY$65536</definedName>
    <definedName name="Z_E6AF6606_4681_11D3_B991_00508B0858FC_.wvu.Cols" hidden="1">[6]BCECFM!$R$1:$AS$65536,[6]BCECFM!$BS$1:$CN$65536</definedName>
    <definedName name="Z_E6AF6607_4681_11D3_B991_00508B0858FC_.wvu.Cols" hidden="1">'[6]Bell&amp;AIT'!$H$1:$O$65536,'[6]Bell&amp;AIT'!$V$1:$AW$65536</definedName>
    <definedName name="Z_E6AF6608_4681_11D3_B991_00508B0858FC_.wvu.Cols" hidden="1">[6]BCECFM!$H$1:$I$65536,[6]BCECFM!$T$1:$AS$65536,[6]BCECFM!$BS$1:$BY$65536</definedName>
    <definedName name="Z_E6AF6609_4681_11D3_B991_00508B0858FC_.wvu.Cols" hidden="1">[6]BCECFM!$H$1:$I$65536,[6]BCECFM!$Q$1:$S$65536,[6]BCECFM!$Z$1:$AS$65536,[6]BCECFM!$BS$1:$BY$65536</definedName>
    <definedName name="Z_E6AF660A_4681_11D3_B991_00508B0858FC_.wvu.Cols" hidden="1">[6]BCECFM!$H$1:$K$65536,[6]BCECFM!$Q$1:$AS$65536</definedName>
    <definedName name="Z_E6AF660B_4681_11D3_B991_00508B0858FC_.wvu.Cols" hidden="1">'[6]Bell&amp;AIT'!$H$1:$O$65536,'[6]Bell&amp;AIT'!$V$1:$AW$65536</definedName>
    <definedName name="Z_E6AF660C_4681_11D3_B991_00508B0858FC_.wvu.Cols" hidden="1">'[6]Bell&amp;AIT'!$H$1:$O$65536,'[6]Bell&amp;AIT'!$V$1:$AW$65536</definedName>
    <definedName name="Z_E6AF660D_4681_11D3_B991_00508B0858FC_.wvu.Cols" hidden="1">[6]BCECFM!$H$1:$L$65536,[6]BCECFM!$R$1:$AS$65536</definedName>
    <definedName name="Z_E8006134_4A6A_11D3_B991_00508B0858FC_.wvu.Cols" hidden="1">[6]BCECFM!$H$1:$L$65536,[6]BCECFM!$O$1:$AC$65536,[6]BCECFM!$AL$1:$AS$65536,[6]BCECFM!$BS$1:$BZ$65536</definedName>
    <definedName name="Z_E8006135_4A6A_11D3_B991_00508B0858FC_.wvu.Cols" hidden="1">[6]BCECFM!$H$1:$AC$65536,[6]BCECFM!$AP$1:$AS$65536</definedName>
    <definedName name="Z_E8006136_4A6A_11D3_B991_00508B0858FC_.wvu.Cols" hidden="1">'[6]Bell&amp;AIT'!$A$1:$C$65536,'[6]Bell&amp;AIT'!$H$1:$P$65536,'[6]Bell&amp;AIT'!$V$1:$AZ$65536</definedName>
    <definedName name="Z_E8006137_4A6A_11D3_B991_00508B0858FC_.wvu.Cols" hidden="1">'[6]Bell&amp;AIT'!$A$1:$C$65536,'[6]Bell&amp;AIT'!$H$1:$P$65536,'[6]Bell&amp;AIT'!$V$1:$AZ$65536</definedName>
    <definedName name="Z_E8006138_4A6A_11D3_B991_00508B0858FC_.wvu.Cols" hidden="1">[6]BCECFM!$H$1:$M$65536,[6]BCECFM!$P$1:$AG$65536,[6]BCECFM!$AP$1:$AS$65536,[6]BCECFM!$BS$1:$BZ$65536</definedName>
    <definedName name="Z_E8006139_4A6A_11D3_B991_00508B0858FC_.wvu.Cols" hidden="1">[6]BCECFM!$H$1:$AG$65536,[6]BCECFM!$BS$1:$BY$65536</definedName>
    <definedName name="Z_E800613A_4A6A_11D3_B991_00508B0858FC_.wvu.Cols" hidden="1">[6]BCECFM!$H$1:$M$65536,[6]BCECFM!$Q$1:$AG$65536,[6]BCECFM!$AP$1:$AS$65536,[6]BCECFM!$BS$1:$BY$65536</definedName>
    <definedName name="Z_E800613B_4A6A_11D3_B991_00508B0858FC_.wvu.Cols" hidden="1">[6]BCECFM!$H$1:$M$65536,[6]BCECFM!$Q$1:$AG$65536,[6]BCECFM!$BS$1:$BY$65536</definedName>
    <definedName name="Z_E800613D_4A6A_11D3_B991_00508B0858FC_.wvu.Cols" hidden="1">[6]BCECFM!$H$1:$M$65536,[6]BCECFM!$Y$1:$AS$65536,[6]BCECFM!$BS$1:$BY$65536</definedName>
    <definedName name="Z_E800613E_4A6A_11D3_B991_00508B0858FC_.wvu.Cols" hidden="1">[6]BCECFM!$R$1:$AS$65536,[6]BCECFM!$BS$1:$CN$65536</definedName>
    <definedName name="Z_E800613F_4A6A_11D3_B991_00508B0858FC_.wvu.Cols" hidden="1">'[6]Bell&amp;AIT'!$A$1:$C$65536,'[6]Bell&amp;AIT'!$H$1:$P$65536,'[6]Bell&amp;AIT'!$V$1:$AZ$65536</definedName>
    <definedName name="Z_E8006140_4A6A_11D3_B991_00508B0858FC_.wvu.Cols" hidden="1">[6]BCECFM!$H$1:$I$65536,[6]BCECFM!$T$1:$AS$65536,[6]BCECFM!$BS$1:$BY$65536</definedName>
    <definedName name="Z_E8006141_4A6A_11D3_B991_00508B0858FC_.wvu.Cols" hidden="1">[6]BCECFM!$H$1:$I$65536,[6]BCECFM!$Q$1:$S$65536,[6]BCECFM!$Z$1:$AS$65536,[6]BCECFM!$BS$1:$BY$65536</definedName>
    <definedName name="Z_E8006142_4A6A_11D3_B991_00508B0858FC_.wvu.Cols" hidden="1">[6]BCECFM!$H$1:$K$65536,[6]BCECFM!$Q$1:$AS$65536</definedName>
    <definedName name="Z_E8006143_4A6A_11D3_B991_00508B0858FC_.wvu.Cols" hidden="1">'[6]Bell&amp;AIT'!$A$1:$C$65536,'[6]Bell&amp;AIT'!$H$1:$P$65536,'[6]Bell&amp;AIT'!$V$1:$AZ$65536</definedName>
    <definedName name="Z_E8006144_4A6A_11D3_B991_00508B0858FC_.wvu.Cols" hidden="1">'[6]Bell&amp;AIT'!$A$1:$C$65536,'[6]Bell&amp;AIT'!$H$1:$P$65536,'[6]Bell&amp;AIT'!$V$1:$AZ$65536</definedName>
    <definedName name="Z_E8006145_4A6A_11D3_B991_00508B0858FC_.wvu.Cols" hidden="1">[6]BCECFM!$H$1:$L$65536,[6]BCECFM!$R$1:$AS$65536</definedName>
    <definedName name="Z_FE269F3F_49B1_11D3_B992_00805FBDC31E_.wvu.Cols" hidden="1">[3]SJRCFM!$H$1:$P$65536,[3]SJRCFM!$W$1:$AL$65536,[3]SJRCFM!$AU$1:$AX$65536,[3]SJRCFM!$BT$1:$BZ$65536</definedName>
    <definedName name="Z_FE269F40_49B1_11D3_B992_00805FBDC31E_.wvu.Cols" hidden="1">[3]SJRCFM!$H$1:$Q$65536,[3]SJRCFM!$X$1:$AP$65536,[3]SJRCFM!$BT$1:$BZ$65536</definedName>
    <definedName name="Z_FE269F41_49B1_11D3_B992_00805FBDC31E_.wvu.Cols" hidden="1">[3]SJRCFM!$T$1:$AP$65536,[3]SJRCFM!$BT$1:$CO$65536</definedName>
    <definedName name="Z_FE269F42_49B1_11D3_B992_00805FBDC31E_.wvu.Cols" hidden="1">[3]SJRCFM!$H$1:$I$65536,[3]SJRCFM!$X$1:$AP$65536,[3]SJRCFM!$BT$1:$BZ$65536</definedName>
    <definedName name="Z_FE269F43_49B1_11D3_B992_00805FBDC31E_.wvu.Cols" hidden="1">[3]SJRCFM!$H$1:$N$65536,[3]SJRCFM!$X$1:$AT$65536</definedName>
    <definedName name="Z_FE269F43_49B1_11D3_B992_00805FBDC31E_.wvu.Rows" hidden="1">[3]SJRCFM!#REF!,[3]SJRCFM!#REF!</definedName>
    <definedName name="Z_FE269F44_49B1_11D3_B992_00805FBDC31E_.wvu.Cols" hidden="1">[3]SJRCFM!$H$1:$O$65536,[3]SJRCFM!$Y$1:$AX$65536</definedName>
    <definedName name="Z_FE269F44_49B1_11D3_B992_00805FBDC31E_.wvu.Rows" hidden="1">[3]SJRCFM!#REF!,[3]SJRCFM!#REF!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M81" i="1" l="1"/>
  <c r="L81" i="1"/>
  <c r="K81" i="1"/>
  <c r="J81" i="1"/>
  <c r="G81" i="1"/>
  <c r="F81" i="1"/>
  <c r="D81" i="1"/>
  <c r="M80" i="1"/>
  <c r="L80" i="1"/>
  <c r="K80" i="1"/>
  <c r="P80" i="1" s="1"/>
  <c r="J80" i="1"/>
  <c r="G80" i="1"/>
  <c r="F80" i="1"/>
  <c r="D80" i="1"/>
  <c r="M79" i="1"/>
  <c r="L79" i="1"/>
  <c r="K79" i="1"/>
  <c r="J79" i="1"/>
  <c r="G79" i="1"/>
  <c r="F79" i="1"/>
  <c r="D79" i="1"/>
  <c r="M78" i="1"/>
  <c r="L78" i="1"/>
  <c r="K78" i="1"/>
  <c r="P78" i="1" s="1"/>
  <c r="J78" i="1"/>
  <c r="G78" i="1"/>
  <c r="F78" i="1"/>
  <c r="D78" i="1"/>
  <c r="M77" i="1"/>
  <c r="L77" i="1"/>
  <c r="K77" i="1"/>
  <c r="J77" i="1"/>
  <c r="G77" i="1"/>
  <c r="F77" i="1"/>
  <c r="D77" i="1"/>
  <c r="M76" i="1"/>
  <c r="L76" i="1"/>
  <c r="K76" i="1"/>
  <c r="P76" i="1" s="1"/>
  <c r="J76" i="1"/>
  <c r="G76" i="1"/>
  <c r="F76" i="1"/>
  <c r="D76" i="1"/>
  <c r="M75" i="1"/>
  <c r="L75" i="1"/>
  <c r="K75" i="1"/>
  <c r="J75" i="1"/>
  <c r="G75" i="1"/>
  <c r="F75" i="1"/>
  <c r="D75" i="1"/>
  <c r="M74" i="1"/>
  <c r="L74" i="1"/>
  <c r="K74" i="1"/>
  <c r="P74" i="1" s="1"/>
  <c r="J74" i="1"/>
  <c r="G74" i="1"/>
  <c r="F74" i="1"/>
  <c r="D74" i="1"/>
  <c r="M73" i="1"/>
  <c r="L73" i="1"/>
  <c r="P73" i="1" s="1"/>
  <c r="K73" i="1"/>
  <c r="J73" i="1"/>
  <c r="G73" i="1"/>
  <c r="F73" i="1"/>
  <c r="D73" i="1"/>
  <c r="M72" i="1"/>
  <c r="L72" i="1"/>
  <c r="K72" i="1"/>
  <c r="P72" i="1" s="1"/>
  <c r="J72" i="1"/>
  <c r="G72" i="1"/>
  <c r="F72" i="1"/>
  <c r="D72" i="1"/>
  <c r="M71" i="1"/>
  <c r="L71" i="1"/>
  <c r="K71" i="1"/>
  <c r="J71" i="1"/>
  <c r="G71" i="1"/>
  <c r="F71" i="1"/>
  <c r="D71" i="1"/>
  <c r="M70" i="1"/>
  <c r="L70" i="1"/>
  <c r="K70" i="1"/>
  <c r="J70" i="1"/>
  <c r="G70" i="1"/>
  <c r="F70" i="1"/>
  <c r="D70" i="1"/>
  <c r="M69" i="1"/>
  <c r="L69" i="1"/>
  <c r="P69" i="1" s="1"/>
  <c r="K69" i="1"/>
  <c r="J69" i="1"/>
  <c r="G69" i="1"/>
  <c r="F69" i="1"/>
  <c r="D69" i="1"/>
  <c r="M68" i="1"/>
  <c r="L68" i="1"/>
  <c r="K68" i="1"/>
  <c r="J68" i="1"/>
  <c r="G68" i="1"/>
  <c r="F68" i="1"/>
  <c r="D68" i="1"/>
  <c r="M67" i="1"/>
  <c r="L67" i="1"/>
  <c r="P67" i="1" s="1"/>
  <c r="K67" i="1"/>
  <c r="J67" i="1"/>
  <c r="G67" i="1"/>
  <c r="F67" i="1"/>
  <c r="D67" i="1"/>
  <c r="B67" i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M66" i="1"/>
  <c r="L66" i="1"/>
  <c r="P66" i="1" s="1"/>
  <c r="K66" i="1"/>
  <c r="J66" i="1"/>
  <c r="G66" i="1"/>
  <c r="F66" i="1"/>
  <c r="D66" i="1"/>
  <c r="M65" i="1"/>
  <c r="L65" i="1"/>
  <c r="K65" i="1"/>
  <c r="J65" i="1"/>
  <c r="G65" i="1"/>
  <c r="F65" i="1"/>
  <c r="D65" i="1"/>
  <c r="I65" i="1" s="1"/>
  <c r="R65" i="1" s="1"/>
  <c r="M64" i="1"/>
  <c r="L64" i="1"/>
  <c r="K64" i="1"/>
  <c r="J64" i="1"/>
  <c r="G64" i="1"/>
  <c r="F64" i="1"/>
  <c r="D64" i="1"/>
  <c r="C64" i="1" s="1"/>
  <c r="Z64" i="1" s="1"/>
  <c r="M63" i="1"/>
  <c r="L63" i="1"/>
  <c r="K63" i="1"/>
  <c r="J63" i="1"/>
  <c r="G63" i="1"/>
  <c r="F63" i="1"/>
  <c r="D63" i="1"/>
  <c r="C63" i="1"/>
  <c r="Z63" i="1" s="1"/>
  <c r="M62" i="1"/>
  <c r="N62" i="1" s="1"/>
  <c r="L62" i="1"/>
  <c r="K62" i="1"/>
  <c r="J62" i="1"/>
  <c r="G62" i="1"/>
  <c r="F62" i="1"/>
  <c r="D62" i="1"/>
  <c r="C62" i="1"/>
  <c r="Z62" i="1" s="1"/>
  <c r="M61" i="1"/>
  <c r="N61" i="1" s="1"/>
  <c r="L61" i="1"/>
  <c r="K61" i="1"/>
  <c r="J61" i="1"/>
  <c r="G61" i="1"/>
  <c r="F61" i="1"/>
  <c r="D61" i="1"/>
  <c r="C61" i="1" s="1"/>
  <c r="Z61" i="1" s="1"/>
  <c r="M60" i="1"/>
  <c r="L60" i="1"/>
  <c r="K60" i="1"/>
  <c r="J60" i="1"/>
  <c r="G60" i="1"/>
  <c r="F60" i="1"/>
  <c r="D60" i="1"/>
  <c r="C60" i="1" s="1"/>
  <c r="Z60" i="1" s="1"/>
  <c r="M59" i="1"/>
  <c r="L59" i="1"/>
  <c r="K59" i="1"/>
  <c r="J59" i="1"/>
  <c r="G59" i="1"/>
  <c r="F59" i="1"/>
  <c r="D59" i="1"/>
  <c r="C59" i="1"/>
  <c r="Z59" i="1" s="1"/>
  <c r="M58" i="1"/>
  <c r="L58" i="1"/>
  <c r="K58" i="1"/>
  <c r="J58" i="1"/>
  <c r="G58" i="1"/>
  <c r="F58" i="1"/>
  <c r="D58" i="1"/>
  <c r="M57" i="1"/>
  <c r="L57" i="1"/>
  <c r="K57" i="1"/>
  <c r="J57" i="1"/>
  <c r="G57" i="1"/>
  <c r="F57" i="1"/>
  <c r="D57" i="1"/>
  <c r="M56" i="1"/>
  <c r="L56" i="1"/>
  <c r="K56" i="1"/>
  <c r="J56" i="1"/>
  <c r="G56" i="1"/>
  <c r="F56" i="1"/>
  <c r="D56" i="1"/>
  <c r="C56" i="1" s="1"/>
  <c r="Z56" i="1" s="1"/>
  <c r="M55" i="1"/>
  <c r="L55" i="1"/>
  <c r="O55" i="1" s="1"/>
  <c r="K55" i="1"/>
  <c r="J55" i="1"/>
  <c r="G55" i="1"/>
  <c r="F55" i="1"/>
  <c r="D55" i="1"/>
  <c r="M54" i="1"/>
  <c r="L54" i="1"/>
  <c r="K54" i="1"/>
  <c r="J54" i="1"/>
  <c r="G54" i="1"/>
  <c r="F54" i="1"/>
  <c r="D54" i="1"/>
  <c r="C54" i="1" s="1"/>
  <c r="Z54" i="1" s="1"/>
  <c r="M53" i="1"/>
  <c r="L53" i="1"/>
  <c r="K53" i="1"/>
  <c r="J53" i="1"/>
  <c r="G53" i="1"/>
  <c r="F53" i="1"/>
  <c r="D53" i="1"/>
  <c r="I53" i="1" s="1"/>
  <c r="R53" i="1" s="1"/>
  <c r="C53" i="1"/>
  <c r="Z53" i="1" s="1"/>
  <c r="M52" i="1"/>
  <c r="L52" i="1"/>
  <c r="K52" i="1"/>
  <c r="J52" i="1"/>
  <c r="G52" i="1"/>
  <c r="F52" i="1"/>
  <c r="D52" i="1"/>
  <c r="M51" i="1"/>
  <c r="N51" i="1" s="1"/>
  <c r="L51" i="1"/>
  <c r="K51" i="1"/>
  <c r="J51" i="1"/>
  <c r="G51" i="1"/>
  <c r="F51" i="1"/>
  <c r="D51" i="1"/>
  <c r="M50" i="1"/>
  <c r="L50" i="1"/>
  <c r="K50" i="1"/>
  <c r="J50" i="1"/>
  <c r="G50" i="1"/>
  <c r="F50" i="1"/>
  <c r="D50" i="1"/>
  <c r="H50" i="1" s="1"/>
  <c r="W50" i="1" s="1"/>
  <c r="M49" i="1"/>
  <c r="L49" i="1"/>
  <c r="K49" i="1"/>
  <c r="J49" i="1"/>
  <c r="I49" i="1"/>
  <c r="R49" i="1" s="1"/>
  <c r="G49" i="1"/>
  <c r="F49" i="1"/>
  <c r="D49" i="1"/>
  <c r="H49" i="1" s="1"/>
  <c r="W49" i="1" s="1"/>
  <c r="M48" i="1"/>
  <c r="L48" i="1"/>
  <c r="K48" i="1"/>
  <c r="J48" i="1"/>
  <c r="G48" i="1"/>
  <c r="F48" i="1"/>
  <c r="D48" i="1"/>
  <c r="H48" i="1" s="1"/>
  <c r="W48" i="1" s="1"/>
  <c r="M47" i="1"/>
  <c r="L47" i="1"/>
  <c r="K47" i="1"/>
  <c r="J47" i="1"/>
  <c r="G47" i="1"/>
  <c r="F47" i="1"/>
  <c r="D47" i="1"/>
  <c r="H47" i="1" s="1"/>
  <c r="W47" i="1" s="1"/>
  <c r="M46" i="1"/>
  <c r="L46" i="1"/>
  <c r="K46" i="1"/>
  <c r="J46" i="1"/>
  <c r="G46" i="1"/>
  <c r="F46" i="1"/>
  <c r="D46" i="1"/>
  <c r="C46" i="1" s="1"/>
  <c r="Z46" i="1" s="1"/>
  <c r="M45" i="1"/>
  <c r="L45" i="1"/>
  <c r="K45" i="1"/>
  <c r="J45" i="1"/>
  <c r="I45" i="1"/>
  <c r="R45" i="1" s="1"/>
  <c r="G45" i="1"/>
  <c r="F45" i="1"/>
  <c r="D45" i="1"/>
  <c r="H45" i="1" s="1"/>
  <c r="U45" i="1" s="1"/>
  <c r="C45" i="1"/>
  <c r="Z45" i="1" s="1"/>
  <c r="M44" i="1"/>
  <c r="L44" i="1"/>
  <c r="K44" i="1"/>
  <c r="N44" i="1" s="1"/>
  <c r="J44" i="1"/>
  <c r="G44" i="1"/>
  <c r="F44" i="1"/>
  <c r="D44" i="1"/>
  <c r="M43" i="1"/>
  <c r="L43" i="1"/>
  <c r="K43" i="1"/>
  <c r="J43" i="1"/>
  <c r="G43" i="1"/>
  <c r="F43" i="1"/>
  <c r="D43" i="1"/>
  <c r="M42" i="1"/>
  <c r="L42" i="1"/>
  <c r="K42" i="1"/>
  <c r="J42" i="1"/>
  <c r="G42" i="1"/>
  <c r="F42" i="1"/>
  <c r="D42" i="1"/>
  <c r="M41" i="1"/>
  <c r="L41" i="1"/>
  <c r="K41" i="1"/>
  <c r="J41" i="1"/>
  <c r="G41" i="1"/>
  <c r="F41" i="1"/>
  <c r="D41" i="1"/>
  <c r="H41" i="1" s="1"/>
  <c r="W41" i="1" s="1"/>
  <c r="C41" i="1"/>
  <c r="Z41" i="1" s="1"/>
  <c r="M40" i="1"/>
  <c r="L40" i="1"/>
  <c r="K40" i="1"/>
  <c r="J40" i="1"/>
  <c r="G40" i="1"/>
  <c r="F40" i="1"/>
  <c r="D40" i="1"/>
  <c r="C40" i="1" s="1"/>
  <c r="Z40" i="1" s="1"/>
  <c r="T39" i="1"/>
  <c r="M39" i="1"/>
  <c r="L39" i="1"/>
  <c r="K39" i="1"/>
  <c r="J39" i="1"/>
  <c r="G39" i="1"/>
  <c r="F39" i="1"/>
  <c r="D39" i="1"/>
  <c r="H39" i="1" s="1"/>
  <c r="W39" i="1" s="1"/>
  <c r="M38" i="1"/>
  <c r="L38" i="1"/>
  <c r="K38" i="1"/>
  <c r="J38" i="1"/>
  <c r="G38" i="1"/>
  <c r="F38" i="1"/>
  <c r="D38" i="1"/>
  <c r="C38" i="1" s="1"/>
  <c r="Z38" i="1" s="1"/>
  <c r="M37" i="1"/>
  <c r="L37" i="1"/>
  <c r="K37" i="1"/>
  <c r="J37" i="1"/>
  <c r="G37" i="1"/>
  <c r="F37" i="1"/>
  <c r="D37" i="1"/>
  <c r="H37" i="1" s="1"/>
  <c r="M36" i="1"/>
  <c r="L36" i="1"/>
  <c r="K36" i="1"/>
  <c r="J36" i="1"/>
  <c r="G36" i="1"/>
  <c r="F36" i="1"/>
  <c r="D36" i="1"/>
  <c r="I36" i="1" s="1"/>
  <c r="R36" i="1" s="1"/>
  <c r="M35" i="1"/>
  <c r="L35" i="1"/>
  <c r="K35" i="1"/>
  <c r="J35" i="1"/>
  <c r="G35" i="1"/>
  <c r="F35" i="1"/>
  <c r="D35" i="1"/>
  <c r="H35" i="1" s="1"/>
  <c r="C35" i="1"/>
  <c r="Z35" i="1" s="1"/>
  <c r="M34" i="1"/>
  <c r="L34" i="1"/>
  <c r="K34" i="1"/>
  <c r="J34" i="1"/>
  <c r="G34" i="1"/>
  <c r="F34" i="1"/>
  <c r="D34" i="1"/>
  <c r="M33" i="1"/>
  <c r="L33" i="1"/>
  <c r="K33" i="1"/>
  <c r="J33" i="1"/>
  <c r="G33" i="1"/>
  <c r="F33" i="1"/>
  <c r="D33" i="1"/>
  <c r="H33" i="1" s="1"/>
  <c r="M32" i="1"/>
  <c r="L32" i="1"/>
  <c r="K32" i="1"/>
  <c r="J32" i="1"/>
  <c r="G32" i="1"/>
  <c r="F32" i="1"/>
  <c r="D32" i="1"/>
  <c r="C32" i="1" s="1"/>
  <c r="Z32" i="1" s="1"/>
  <c r="M31" i="1"/>
  <c r="L31" i="1"/>
  <c r="K31" i="1"/>
  <c r="J31" i="1"/>
  <c r="I31" i="1"/>
  <c r="R31" i="1" s="1"/>
  <c r="G31" i="1"/>
  <c r="F31" i="1"/>
  <c r="D31" i="1"/>
  <c r="H31" i="1" s="1"/>
  <c r="W31" i="1" s="1"/>
  <c r="M30" i="1"/>
  <c r="L30" i="1"/>
  <c r="K30" i="1"/>
  <c r="J30" i="1"/>
  <c r="G30" i="1"/>
  <c r="F30" i="1"/>
  <c r="D30" i="1"/>
  <c r="C30" i="1" s="1"/>
  <c r="Z30" i="1" s="1"/>
  <c r="M29" i="1"/>
  <c r="L29" i="1"/>
  <c r="K29" i="1"/>
  <c r="J29" i="1"/>
  <c r="G29" i="1"/>
  <c r="F29" i="1"/>
  <c r="D29" i="1"/>
  <c r="H29" i="1" s="1"/>
  <c r="V29" i="1" s="1"/>
  <c r="M28" i="1"/>
  <c r="L28" i="1"/>
  <c r="K28" i="1"/>
  <c r="J28" i="1"/>
  <c r="G28" i="1"/>
  <c r="F28" i="1"/>
  <c r="D28" i="1"/>
  <c r="H28" i="1" s="1"/>
  <c r="U28" i="1" s="1"/>
  <c r="W27" i="1"/>
  <c r="M27" i="1"/>
  <c r="L27" i="1"/>
  <c r="K27" i="1"/>
  <c r="J27" i="1"/>
  <c r="G27" i="1"/>
  <c r="F27" i="1"/>
  <c r="D27" i="1"/>
  <c r="H27" i="1" s="1"/>
  <c r="V27" i="1" s="1"/>
  <c r="C27" i="1"/>
  <c r="Z27" i="1" s="1"/>
  <c r="M26" i="1"/>
  <c r="L26" i="1"/>
  <c r="K26" i="1"/>
  <c r="J26" i="1"/>
  <c r="G26" i="1"/>
  <c r="F26" i="1"/>
  <c r="D26" i="1"/>
  <c r="H26" i="1" s="1"/>
  <c r="W26" i="1" s="1"/>
  <c r="U25" i="1"/>
  <c r="M25" i="1"/>
  <c r="L25" i="1"/>
  <c r="K25" i="1"/>
  <c r="J25" i="1"/>
  <c r="G25" i="1"/>
  <c r="F25" i="1"/>
  <c r="D25" i="1"/>
  <c r="H25" i="1" s="1"/>
  <c r="T25" i="1" s="1"/>
  <c r="C25" i="1"/>
  <c r="Z25" i="1" s="1"/>
  <c r="M24" i="1"/>
  <c r="L24" i="1"/>
  <c r="K24" i="1"/>
  <c r="J24" i="1"/>
  <c r="G24" i="1"/>
  <c r="F24" i="1"/>
  <c r="D24" i="1"/>
  <c r="H24" i="1" s="1"/>
  <c r="M23" i="1"/>
  <c r="L23" i="1"/>
  <c r="K23" i="1"/>
  <c r="J23" i="1"/>
  <c r="G23" i="1"/>
  <c r="F23" i="1"/>
  <c r="D23" i="1"/>
  <c r="H23" i="1" s="1"/>
  <c r="C23" i="1"/>
  <c r="Z23" i="1" s="1"/>
  <c r="M22" i="1"/>
  <c r="L22" i="1"/>
  <c r="K22" i="1"/>
  <c r="J22" i="1"/>
  <c r="G22" i="1"/>
  <c r="F22" i="1"/>
  <c r="D22" i="1"/>
  <c r="H22" i="1" s="1"/>
  <c r="M21" i="1"/>
  <c r="L21" i="1"/>
  <c r="K21" i="1"/>
  <c r="J21" i="1"/>
  <c r="G21" i="1"/>
  <c r="F21" i="1"/>
  <c r="D21" i="1"/>
  <c r="H21" i="1" s="1"/>
  <c r="V21" i="1" s="1"/>
  <c r="C21" i="1"/>
  <c r="Z21" i="1" s="1"/>
  <c r="M20" i="1"/>
  <c r="L20" i="1"/>
  <c r="K20" i="1"/>
  <c r="J20" i="1"/>
  <c r="G20" i="1"/>
  <c r="F20" i="1"/>
  <c r="D20" i="1"/>
  <c r="H20" i="1" s="1"/>
  <c r="M19" i="1"/>
  <c r="L19" i="1"/>
  <c r="K19" i="1"/>
  <c r="J19" i="1"/>
  <c r="G19" i="1"/>
  <c r="F19" i="1"/>
  <c r="D19" i="1"/>
  <c r="H19" i="1" s="1"/>
  <c r="V19" i="1" s="1"/>
  <c r="M18" i="1"/>
  <c r="L18" i="1"/>
  <c r="K18" i="1"/>
  <c r="J18" i="1"/>
  <c r="G18" i="1"/>
  <c r="F18" i="1"/>
  <c r="D18" i="1"/>
  <c r="H18" i="1" s="1"/>
  <c r="M17" i="1"/>
  <c r="L17" i="1"/>
  <c r="K17" i="1"/>
  <c r="J17" i="1"/>
  <c r="G17" i="1"/>
  <c r="F17" i="1"/>
  <c r="D17" i="1"/>
  <c r="H17" i="1" s="1"/>
  <c r="T17" i="1" s="1"/>
  <c r="M16" i="1"/>
  <c r="O16" i="1" s="1"/>
  <c r="L16" i="1"/>
  <c r="K16" i="1"/>
  <c r="J16" i="1"/>
  <c r="G16" i="1"/>
  <c r="F16" i="1"/>
  <c r="D16" i="1"/>
  <c r="H16" i="1" s="1"/>
  <c r="M15" i="1"/>
  <c r="L15" i="1"/>
  <c r="K15" i="1"/>
  <c r="J15" i="1"/>
  <c r="G15" i="1"/>
  <c r="F15" i="1"/>
  <c r="D15" i="1"/>
  <c r="H15" i="1" s="1"/>
  <c r="M14" i="1"/>
  <c r="L14" i="1"/>
  <c r="K14" i="1"/>
  <c r="J14" i="1"/>
  <c r="G14" i="1"/>
  <c r="F14" i="1"/>
  <c r="D14" i="1"/>
  <c r="C14" i="1" s="1"/>
  <c r="Z14" i="1" s="1"/>
  <c r="M13" i="1"/>
  <c r="L13" i="1"/>
  <c r="K13" i="1"/>
  <c r="J13" i="1"/>
  <c r="G13" i="1"/>
  <c r="F13" i="1"/>
  <c r="D13" i="1"/>
  <c r="I13" i="1" s="1"/>
  <c r="R13" i="1" s="1"/>
  <c r="M12" i="1"/>
  <c r="L12" i="1"/>
  <c r="K12" i="1"/>
  <c r="J12" i="1"/>
  <c r="G12" i="1"/>
  <c r="F12" i="1"/>
  <c r="D12" i="1"/>
  <c r="C12" i="1" s="1"/>
  <c r="Z12" i="1" s="1"/>
  <c r="M11" i="1"/>
  <c r="L11" i="1"/>
  <c r="K11" i="1"/>
  <c r="J11" i="1"/>
  <c r="G11" i="1"/>
  <c r="F11" i="1"/>
  <c r="D11" i="1"/>
  <c r="I11" i="1" s="1"/>
  <c r="R11" i="1" s="1"/>
  <c r="M10" i="1"/>
  <c r="L10" i="1"/>
  <c r="K10" i="1"/>
  <c r="J10" i="1"/>
  <c r="G10" i="1"/>
  <c r="F10" i="1"/>
  <c r="D10" i="1"/>
  <c r="C10" i="1" s="1"/>
  <c r="Z10" i="1" s="1"/>
  <c r="M9" i="1"/>
  <c r="L9" i="1"/>
  <c r="K9" i="1"/>
  <c r="J9" i="1"/>
  <c r="G9" i="1"/>
  <c r="F9" i="1"/>
  <c r="D9" i="1"/>
  <c r="C9" i="1" s="1"/>
  <c r="Z9" i="1" s="1"/>
  <c r="M8" i="1"/>
  <c r="L8" i="1"/>
  <c r="K8" i="1"/>
  <c r="J8" i="1"/>
  <c r="G8" i="1"/>
  <c r="F8" i="1"/>
  <c r="D8" i="1"/>
  <c r="H8" i="1" s="1"/>
  <c r="C8" i="1"/>
  <c r="Z8" i="1" s="1"/>
  <c r="M7" i="1"/>
  <c r="L7" i="1"/>
  <c r="K7" i="1"/>
  <c r="J7" i="1"/>
  <c r="G7" i="1"/>
  <c r="F7" i="1"/>
  <c r="D7" i="1"/>
  <c r="C7" i="1" s="1"/>
  <c r="Z7" i="1" s="1"/>
  <c r="M6" i="1"/>
  <c r="L6" i="1"/>
  <c r="K6" i="1"/>
  <c r="J6" i="1"/>
  <c r="G6" i="1"/>
  <c r="F6" i="1"/>
  <c r="D6" i="1"/>
  <c r="H6" i="1" s="1"/>
  <c r="C6" i="1"/>
  <c r="Z6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U47" i="1" l="1"/>
  <c r="V49" i="1"/>
  <c r="N6" i="1"/>
  <c r="N8" i="1"/>
  <c r="N13" i="1"/>
  <c r="N16" i="1"/>
  <c r="N23" i="1"/>
  <c r="N28" i="1"/>
  <c r="C20" i="1"/>
  <c r="Z20" i="1" s="1"/>
  <c r="O21" i="1"/>
  <c r="N31" i="1"/>
  <c r="U39" i="1"/>
  <c r="P70" i="1"/>
  <c r="P77" i="1"/>
  <c r="P57" i="1"/>
  <c r="N58" i="1"/>
  <c r="U37" i="1"/>
  <c r="P68" i="1"/>
  <c r="P75" i="1"/>
  <c r="C15" i="1"/>
  <c r="Z15" i="1" s="1"/>
  <c r="W28" i="1"/>
  <c r="N29" i="1"/>
  <c r="V31" i="1"/>
  <c r="N43" i="1"/>
  <c r="N45" i="1"/>
  <c r="N56" i="1"/>
  <c r="H12" i="1"/>
  <c r="I20" i="1"/>
  <c r="R20" i="1" s="1"/>
  <c r="C29" i="1"/>
  <c r="Z29" i="1" s="1"/>
  <c r="I37" i="1"/>
  <c r="R37" i="1" s="1"/>
  <c r="P81" i="1"/>
  <c r="V28" i="1"/>
  <c r="O29" i="1"/>
  <c r="I6" i="1"/>
  <c r="R6" i="1" s="1"/>
  <c r="I8" i="1"/>
  <c r="V8" i="1" s="1"/>
  <c r="H9" i="1"/>
  <c r="U9" i="1" s="1"/>
  <c r="I12" i="1"/>
  <c r="R12" i="1" s="1"/>
  <c r="H14" i="1"/>
  <c r="V14" i="1" s="1"/>
  <c r="I23" i="1"/>
  <c r="R23" i="1" s="1"/>
  <c r="I28" i="1"/>
  <c r="R28" i="1" s="1"/>
  <c r="N38" i="1"/>
  <c r="I9" i="1"/>
  <c r="N11" i="1"/>
  <c r="I14" i="1"/>
  <c r="W14" i="1" s="1"/>
  <c r="O18" i="1"/>
  <c r="N20" i="1"/>
  <c r="N24" i="1"/>
  <c r="N36" i="1"/>
  <c r="N37" i="1"/>
  <c r="C47" i="1"/>
  <c r="Z47" i="1" s="1"/>
  <c r="T47" i="1"/>
  <c r="P71" i="1"/>
  <c r="P79" i="1"/>
  <c r="V6" i="1"/>
  <c r="W6" i="1"/>
  <c r="T6" i="1"/>
  <c r="T49" i="1"/>
  <c r="C11" i="1"/>
  <c r="Z11" i="1" s="1"/>
  <c r="P11" i="1"/>
  <c r="C13" i="1"/>
  <c r="Z13" i="1" s="1"/>
  <c r="P13" i="1"/>
  <c r="C17" i="1"/>
  <c r="Z17" i="1" s="1"/>
  <c r="U17" i="1"/>
  <c r="N21" i="1"/>
  <c r="W25" i="1"/>
  <c r="C33" i="1"/>
  <c r="Z33" i="1" s="1"/>
  <c r="N35" i="1"/>
  <c r="N41" i="1"/>
  <c r="U49" i="1"/>
  <c r="P53" i="1"/>
  <c r="P56" i="1"/>
  <c r="N57" i="1"/>
  <c r="V50" i="1"/>
  <c r="W17" i="1"/>
  <c r="T26" i="1"/>
  <c r="I39" i="1"/>
  <c r="R39" i="1" s="1"/>
  <c r="V39" i="1"/>
  <c r="I7" i="1"/>
  <c r="R7" i="1" s="1"/>
  <c r="N9" i="1"/>
  <c r="I10" i="1"/>
  <c r="N12" i="1"/>
  <c r="N14" i="1"/>
  <c r="O19" i="1"/>
  <c r="P22" i="1"/>
  <c r="P24" i="1"/>
  <c r="P28" i="1"/>
  <c r="Q28" i="1" s="1"/>
  <c r="S28" i="1" s="1"/>
  <c r="T29" i="1"/>
  <c r="O30" i="1"/>
  <c r="P6" i="1"/>
  <c r="Q6" i="1" s="1"/>
  <c r="S6" i="1" s="1"/>
  <c r="X6" i="1" s="1"/>
  <c r="H7" i="1"/>
  <c r="T41" i="1"/>
  <c r="I47" i="1"/>
  <c r="R47" i="1" s="1"/>
  <c r="V47" i="1"/>
  <c r="N48" i="1"/>
  <c r="P9" i="1"/>
  <c r="H11" i="1"/>
  <c r="U11" i="1" s="1"/>
  <c r="P12" i="1"/>
  <c r="Q12" i="1" s="1"/>
  <c r="S12" i="1" s="1"/>
  <c r="H13" i="1"/>
  <c r="P14" i="1"/>
  <c r="N15" i="1"/>
  <c r="P16" i="1"/>
  <c r="C19" i="1"/>
  <c r="Z19" i="1" s="1"/>
  <c r="W19" i="1"/>
  <c r="P20" i="1"/>
  <c r="Q20" i="1" s="1"/>
  <c r="S20" i="1" s="1"/>
  <c r="T21" i="1"/>
  <c r="N25" i="1"/>
  <c r="I26" i="1"/>
  <c r="R26" i="1" s="1"/>
  <c r="C28" i="1"/>
  <c r="Z28" i="1" s="1"/>
  <c r="W29" i="1"/>
  <c r="C31" i="1"/>
  <c r="Z31" i="1" s="1"/>
  <c r="I33" i="1"/>
  <c r="R33" i="1" s="1"/>
  <c r="C37" i="1"/>
  <c r="Z37" i="1" s="1"/>
  <c r="N39" i="1"/>
  <c r="U41" i="1"/>
  <c r="N46" i="1"/>
  <c r="C48" i="1"/>
  <c r="Z48" i="1" s="1"/>
  <c r="T48" i="1"/>
  <c r="N49" i="1"/>
  <c r="P8" i="1"/>
  <c r="H10" i="1"/>
  <c r="V10" i="1" s="1"/>
  <c r="V48" i="1"/>
  <c r="I50" i="1"/>
  <c r="R50" i="1" s="1"/>
  <c r="W8" i="1"/>
  <c r="U26" i="1"/>
  <c r="O27" i="1"/>
  <c r="P30" i="1"/>
  <c r="Q30" i="1" s="1"/>
  <c r="N7" i="1"/>
  <c r="N10" i="1"/>
  <c r="N17" i="1"/>
  <c r="I18" i="1"/>
  <c r="R18" i="1" s="1"/>
  <c r="W21" i="1"/>
  <c r="T28" i="1"/>
  <c r="I29" i="1"/>
  <c r="R29" i="1" s="1"/>
  <c r="T31" i="1"/>
  <c r="V41" i="1"/>
  <c r="P7" i="1"/>
  <c r="Q7" i="1" s="1"/>
  <c r="S7" i="1" s="1"/>
  <c r="P10" i="1"/>
  <c r="Q10" i="1" s="1"/>
  <c r="T12" i="1"/>
  <c r="I21" i="1"/>
  <c r="R21" i="1" s="1"/>
  <c r="W23" i="1"/>
  <c r="O24" i="1"/>
  <c r="O26" i="1"/>
  <c r="U31" i="1"/>
  <c r="N33" i="1"/>
  <c r="I35" i="1"/>
  <c r="R35" i="1" s="1"/>
  <c r="C39" i="1"/>
  <c r="Z39" i="1" s="1"/>
  <c r="I41" i="1"/>
  <c r="R41" i="1" s="1"/>
  <c r="C49" i="1"/>
  <c r="Z49" i="1" s="1"/>
  <c r="C65" i="1"/>
  <c r="Z65" i="1" s="1"/>
  <c r="Q8" i="1"/>
  <c r="Q9" i="1"/>
  <c r="Q14" i="1"/>
  <c r="Q22" i="1"/>
  <c r="Q11" i="1"/>
  <c r="S11" i="1" s="1"/>
  <c r="Q13" i="1"/>
  <c r="S13" i="1" s="1"/>
  <c r="Q16" i="1"/>
  <c r="Q24" i="1"/>
  <c r="P42" i="1"/>
  <c r="Q42" i="1" s="1"/>
  <c r="O42" i="1"/>
  <c r="H44" i="1"/>
  <c r="C44" i="1"/>
  <c r="Z44" i="1" s="1"/>
  <c r="P50" i="1"/>
  <c r="Q50" i="1" s="1"/>
  <c r="S50" i="1" s="1"/>
  <c r="O50" i="1"/>
  <c r="N50" i="1"/>
  <c r="P59" i="1"/>
  <c r="Q59" i="1" s="1"/>
  <c r="O59" i="1"/>
  <c r="R8" i="1"/>
  <c r="R9" i="1"/>
  <c r="R10" i="1"/>
  <c r="P15" i="1"/>
  <c r="Q15" i="1" s="1"/>
  <c r="P17" i="1"/>
  <c r="Q17" i="1" s="1"/>
  <c r="V17" i="1"/>
  <c r="N19" i="1"/>
  <c r="C22" i="1"/>
  <c r="Z22" i="1" s="1"/>
  <c r="T23" i="1"/>
  <c r="P25" i="1"/>
  <c r="Q25" i="1" s="1"/>
  <c r="V25" i="1"/>
  <c r="N27" i="1"/>
  <c r="N30" i="1"/>
  <c r="P32" i="1"/>
  <c r="Q32" i="1" s="1"/>
  <c r="O32" i="1"/>
  <c r="P34" i="1"/>
  <c r="Q34" i="1" s="1"/>
  <c r="O34" i="1"/>
  <c r="P41" i="1"/>
  <c r="Q41" i="1" s="1"/>
  <c r="S41" i="1" s="1"/>
  <c r="X41" i="1" s="1"/>
  <c r="O41" i="1"/>
  <c r="H43" i="1"/>
  <c r="C43" i="1"/>
  <c r="Z43" i="1" s="1"/>
  <c r="I58" i="1"/>
  <c r="R58" i="1" s="1"/>
  <c r="H58" i="1"/>
  <c r="C58" i="1"/>
  <c r="Z58" i="1" s="1"/>
  <c r="N22" i="1"/>
  <c r="U23" i="1"/>
  <c r="H30" i="1"/>
  <c r="I30" i="1"/>
  <c r="R30" i="1" s="1"/>
  <c r="P33" i="1"/>
  <c r="Q33" i="1" s="1"/>
  <c r="S33" i="1" s="1"/>
  <c r="O33" i="1"/>
  <c r="P35" i="1"/>
  <c r="Q35" i="1" s="1"/>
  <c r="O35" i="1"/>
  <c r="P36" i="1"/>
  <c r="Q36" i="1" s="1"/>
  <c r="S36" i="1" s="1"/>
  <c r="O36" i="1"/>
  <c r="P38" i="1"/>
  <c r="Q38" i="1" s="1"/>
  <c r="O38" i="1"/>
  <c r="P40" i="1"/>
  <c r="Q40" i="1" s="1"/>
  <c r="O40" i="1"/>
  <c r="H42" i="1"/>
  <c r="C42" i="1"/>
  <c r="Z42" i="1" s="1"/>
  <c r="N42" i="1"/>
  <c r="T9" i="1"/>
  <c r="N32" i="1"/>
  <c r="N40" i="1"/>
  <c r="I44" i="1"/>
  <c r="R44" i="1" s="1"/>
  <c r="P49" i="1"/>
  <c r="Q49" i="1" s="1"/>
  <c r="S49" i="1" s="1"/>
  <c r="O49" i="1"/>
  <c r="N52" i="1"/>
  <c r="T8" i="1"/>
  <c r="I16" i="1"/>
  <c r="R16" i="1" s="1"/>
  <c r="S16" i="1" s="1"/>
  <c r="H34" i="1"/>
  <c r="C34" i="1"/>
  <c r="Z34" i="1" s="1"/>
  <c r="N34" i="1"/>
  <c r="U7" i="1"/>
  <c r="O25" i="1"/>
  <c r="P26" i="1"/>
  <c r="Q26" i="1" s="1"/>
  <c r="S26" i="1" s="1"/>
  <c r="V26" i="1"/>
  <c r="I27" i="1"/>
  <c r="R27" i="1" s="1"/>
  <c r="U29" i="1"/>
  <c r="H32" i="1"/>
  <c r="I32" i="1"/>
  <c r="R32" i="1" s="1"/>
  <c r="H36" i="1"/>
  <c r="C36" i="1"/>
  <c r="Z36" i="1" s="1"/>
  <c r="W37" i="1"/>
  <c r="V37" i="1"/>
  <c r="T37" i="1"/>
  <c r="I43" i="1"/>
  <c r="R43" i="1" s="1"/>
  <c r="H51" i="1"/>
  <c r="C51" i="1"/>
  <c r="Z51" i="1" s="1"/>
  <c r="O22" i="1"/>
  <c r="P23" i="1"/>
  <c r="Q23" i="1" s="1"/>
  <c r="S23" i="1" s="1"/>
  <c r="V23" i="1"/>
  <c r="I24" i="1"/>
  <c r="R24" i="1" s="1"/>
  <c r="S24" i="1" s="1"/>
  <c r="U6" i="1"/>
  <c r="U8" i="1"/>
  <c r="U12" i="1"/>
  <c r="U13" i="1"/>
  <c r="O15" i="1"/>
  <c r="O17" i="1"/>
  <c r="P18" i="1"/>
  <c r="Q18" i="1" s="1"/>
  <c r="S18" i="1" s="1"/>
  <c r="I19" i="1"/>
  <c r="R19" i="1" s="1"/>
  <c r="U21" i="1"/>
  <c r="C18" i="1"/>
  <c r="Z18" i="1" s="1"/>
  <c r="T19" i="1"/>
  <c r="O20" i="1"/>
  <c r="P21" i="1"/>
  <c r="Q21" i="1" s="1"/>
  <c r="S21" i="1" s="1"/>
  <c r="I22" i="1"/>
  <c r="U22" i="1" s="1"/>
  <c r="C26" i="1"/>
  <c r="Z26" i="1" s="1"/>
  <c r="T27" i="1"/>
  <c r="O28" i="1"/>
  <c r="P29" i="1"/>
  <c r="Q29" i="1" s="1"/>
  <c r="S29" i="1" s="1"/>
  <c r="H38" i="1"/>
  <c r="I38" i="1"/>
  <c r="R38" i="1" s="1"/>
  <c r="H40" i="1"/>
  <c r="I40" i="1"/>
  <c r="R40" i="1" s="1"/>
  <c r="I42" i="1"/>
  <c r="R42" i="1" s="1"/>
  <c r="H46" i="1"/>
  <c r="I46" i="1"/>
  <c r="R46" i="1" s="1"/>
  <c r="T14" i="1"/>
  <c r="O6" i="1"/>
  <c r="O7" i="1"/>
  <c r="O8" i="1"/>
  <c r="O9" i="1"/>
  <c r="O10" i="1"/>
  <c r="O11" i="1"/>
  <c r="O12" i="1"/>
  <c r="O13" i="1"/>
  <c r="O14" i="1"/>
  <c r="I15" i="1"/>
  <c r="I17" i="1"/>
  <c r="R17" i="1" s="1"/>
  <c r="N18" i="1"/>
  <c r="U19" i="1"/>
  <c r="I34" i="1"/>
  <c r="R34" i="1" s="1"/>
  <c r="P44" i="1"/>
  <c r="Q44" i="1" s="1"/>
  <c r="O44" i="1"/>
  <c r="Q53" i="1"/>
  <c r="S53" i="1" s="1"/>
  <c r="O23" i="1"/>
  <c r="I25" i="1"/>
  <c r="R25" i="1" s="1"/>
  <c r="N26" i="1"/>
  <c r="U27" i="1"/>
  <c r="C16" i="1"/>
  <c r="Z16" i="1" s="1"/>
  <c r="P19" i="1"/>
  <c r="Q19" i="1" s="1"/>
  <c r="C24" i="1"/>
  <c r="Z24" i="1" s="1"/>
  <c r="P27" i="1"/>
  <c r="Q27" i="1" s="1"/>
  <c r="P43" i="1"/>
  <c r="Q43" i="1" s="1"/>
  <c r="O43" i="1"/>
  <c r="W45" i="1"/>
  <c r="V45" i="1"/>
  <c r="T45" i="1"/>
  <c r="N47" i="1"/>
  <c r="I51" i="1"/>
  <c r="R51" i="1" s="1"/>
  <c r="P60" i="1"/>
  <c r="Q60" i="1" s="1"/>
  <c r="O60" i="1"/>
  <c r="T50" i="1"/>
  <c r="H52" i="1"/>
  <c r="C52" i="1"/>
  <c r="Z52" i="1" s="1"/>
  <c r="O53" i="1"/>
  <c r="P55" i="1"/>
  <c r="Q55" i="1" s="1"/>
  <c r="N55" i="1"/>
  <c r="O57" i="1"/>
  <c r="P31" i="1"/>
  <c r="Q31" i="1" s="1"/>
  <c r="S31" i="1" s="1"/>
  <c r="O31" i="1"/>
  <c r="W33" i="1"/>
  <c r="P39" i="1"/>
  <c r="Q39" i="1" s="1"/>
  <c r="S39" i="1" s="1"/>
  <c r="Y39" i="1" s="1"/>
  <c r="O39" i="1"/>
  <c r="P47" i="1"/>
  <c r="Q47" i="1" s="1"/>
  <c r="S47" i="1" s="1"/>
  <c r="O47" i="1"/>
  <c r="I48" i="1"/>
  <c r="R48" i="1" s="1"/>
  <c r="U50" i="1"/>
  <c r="I57" i="1"/>
  <c r="R57" i="1" s="1"/>
  <c r="H57" i="1"/>
  <c r="C57" i="1"/>
  <c r="Z57" i="1" s="1"/>
  <c r="P37" i="1"/>
  <c r="Q37" i="1" s="1"/>
  <c r="S37" i="1" s="1"/>
  <c r="O37" i="1"/>
  <c r="P45" i="1"/>
  <c r="Q45" i="1" s="1"/>
  <c r="S45" i="1" s="1"/>
  <c r="O45" i="1"/>
  <c r="U48" i="1"/>
  <c r="C50" i="1"/>
  <c r="Z50" i="1" s="1"/>
  <c r="I52" i="1"/>
  <c r="R52" i="1" s="1"/>
  <c r="N54" i="1"/>
  <c r="I55" i="1"/>
  <c r="R55" i="1" s="1"/>
  <c r="H55" i="1"/>
  <c r="C55" i="1"/>
  <c r="Z55" i="1" s="1"/>
  <c r="P48" i="1"/>
  <c r="Q48" i="1" s="1"/>
  <c r="O48" i="1"/>
  <c r="P54" i="1"/>
  <c r="Q54" i="1" s="1"/>
  <c r="O54" i="1"/>
  <c r="P62" i="1"/>
  <c r="Q62" i="1" s="1"/>
  <c r="O62" i="1"/>
  <c r="P51" i="1"/>
  <c r="Q51" i="1" s="1"/>
  <c r="O51" i="1"/>
  <c r="N53" i="1"/>
  <c r="I61" i="1"/>
  <c r="R61" i="1" s="1"/>
  <c r="H61" i="1"/>
  <c r="P63" i="1"/>
  <c r="Q63" i="1" s="1"/>
  <c r="O63" i="1"/>
  <c r="O68" i="1"/>
  <c r="N68" i="1"/>
  <c r="P46" i="1"/>
  <c r="Q46" i="1" s="1"/>
  <c r="O46" i="1"/>
  <c r="P52" i="1"/>
  <c r="Q52" i="1" s="1"/>
  <c r="Q57" i="1"/>
  <c r="Q67" i="1"/>
  <c r="O76" i="1"/>
  <c r="N76" i="1"/>
  <c r="C74" i="1"/>
  <c r="Z74" i="1" s="1"/>
  <c r="I74" i="1"/>
  <c r="R74" i="1" s="1"/>
  <c r="H74" i="1"/>
  <c r="Q75" i="1"/>
  <c r="Q56" i="1"/>
  <c r="N59" i="1"/>
  <c r="I62" i="1"/>
  <c r="R62" i="1" s="1"/>
  <c r="H62" i="1"/>
  <c r="N63" i="1"/>
  <c r="C67" i="1"/>
  <c r="Z67" i="1" s="1"/>
  <c r="I67" i="1"/>
  <c r="R67" i="1" s="1"/>
  <c r="H67" i="1"/>
  <c r="Q68" i="1"/>
  <c r="O69" i="1"/>
  <c r="N69" i="1"/>
  <c r="C75" i="1"/>
  <c r="Z75" i="1" s="1"/>
  <c r="I75" i="1"/>
  <c r="R75" i="1" s="1"/>
  <c r="H75" i="1"/>
  <c r="Q76" i="1"/>
  <c r="O77" i="1"/>
  <c r="N77" i="1"/>
  <c r="P64" i="1"/>
  <c r="Q64" i="1" s="1"/>
  <c r="O64" i="1"/>
  <c r="C68" i="1"/>
  <c r="Z68" i="1" s="1"/>
  <c r="I68" i="1"/>
  <c r="R68" i="1" s="1"/>
  <c r="H68" i="1"/>
  <c r="Q69" i="1"/>
  <c r="O70" i="1"/>
  <c r="N70" i="1"/>
  <c r="C76" i="1"/>
  <c r="Z76" i="1" s="1"/>
  <c r="I76" i="1"/>
  <c r="R76" i="1" s="1"/>
  <c r="H76" i="1"/>
  <c r="Q77" i="1"/>
  <c r="O78" i="1"/>
  <c r="N78" i="1"/>
  <c r="I59" i="1"/>
  <c r="R59" i="1" s="1"/>
  <c r="H59" i="1"/>
  <c r="N60" i="1"/>
  <c r="I63" i="1"/>
  <c r="R63" i="1" s="1"/>
  <c r="H63" i="1"/>
  <c r="N64" i="1"/>
  <c r="C69" i="1"/>
  <c r="Z69" i="1" s="1"/>
  <c r="I69" i="1"/>
  <c r="R69" i="1" s="1"/>
  <c r="S69" i="1" s="1"/>
  <c r="H69" i="1"/>
  <c r="Q70" i="1"/>
  <c r="O71" i="1"/>
  <c r="N71" i="1"/>
  <c r="C77" i="1"/>
  <c r="Z77" i="1" s="1"/>
  <c r="I77" i="1"/>
  <c r="R77" i="1" s="1"/>
  <c r="S77" i="1" s="1"/>
  <c r="H77" i="1"/>
  <c r="Q78" i="1"/>
  <c r="O79" i="1"/>
  <c r="N79" i="1"/>
  <c r="O52" i="1"/>
  <c r="H53" i="1"/>
  <c r="I56" i="1"/>
  <c r="R56" i="1" s="1"/>
  <c r="H56" i="1"/>
  <c r="O56" i="1"/>
  <c r="P58" i="1"/>
  <c r="Q58" i="1" s="1"/>
  <c r="O58" i="1"/>
  <c r="P61" i="1"/>
  <c r="Q61" i="1" s="1"/>
  <c r="O61" i="1"/>
  <c r="P65" i="1"/>
  <c r="Q65" i="1" s="1"/>
  <c r="S65" i="1" s="1"/>
  <c r="O65" i="1"/>
  <c r="C70" i="1"/>
  <c r="Z70" i="1" s="1"/>
  <c r="I70" i="1"/>
  <c r="R70" i="1" s="1"/>
  <c r="H70" i="1"/>
  <c r="Q71" i="1"/>
  <c r="O72" i="1"/>
  <c r="N72" i="1"/>
  <c r="C78" i="1"/>
  <c r="Z78" i="1" s="1"/>
  <c r="I78" i="1"/>
  <c r="R78" i="1" s="1"/>
  <c r="S78" i="1" s="1"/>
  <c r="H78" i="1"/>
  <c r="Q79" i="1"/>
  <c r="O80" i="1"/>
  <c r="N80" i="1"/>
  <c r="I54" i="1"/>
  <c r="R54" i="1" s="1"/>
  <c r="H54" i="1"/>
  <c r="I60" i="1"/>
  <c r="R60" i="1" s="1"/>
  <c r="H60" i="1"/>
  <c r="I64" i="1"/>
  <c r="R64" i="1" s="1"/>
  <c r="H64" i="1"/>
  <c r="N65" i="1"/>
  <c r="O66" i="1"/>
  <c r="N66" i="1"/>
  <c r="C71" i="1"/>
  <c r="Z71" i="1" s="1"/>
  <c r="I71" i="1"/>
  <c r="R71" i="1" s="1"/>
  <c r="H71" i="1"/>
  <c r="Q72" i="1"/>
  <c r="O73" i="1"/>
  <c r="N73" i="1"/>
  <c r="C79" i="1"/>
  <c r="Z79" i="1" s="1"/>
  <c r="I79" i="1"/>
  <c r="R79" i="1" s="1"/>
  <c r="H79" i="1"/>
  <c r="Q80" i="1"/>
  <c r="O81" i="1"/>
  <c r="N81" i="1"/>
  <c r="Q66" i="1"/>
  <c r="C72" i="1"/>
  <c r="Z72" i="1" s="1"/>
  <c r="I72" i="1"/>
  <c r="R72" i="1" s="1"/>
  <c r="H72" i="1"/>
  <c r="Q73" i="1"/>
  <c r="O74" i="1"/>
  <c r="N74" i="1"/>
  <c r="C80" i="1"/>
  <c r="Z80" i="1" s="1"/>
  <c r="I80" i="1"/>
  <c r="R80" i="1" s="1"/>
  <c r="H80" i="1"/>
  <c r="Q81" i="1"/>
  <c r="C66" i="1"/>
  <c r="Z66" i="1" s="1"/>
  <c r="I66" i="1"/>
  <c r="R66" i="1" s="1"/>
  <c r="H66" i="1"/>
  <c r="O67" i="1"/>
  <c r="N67" i="1"/>
  <c r="C73" i="1"/>
  <c r="Z73" i="1" s="1"/>
  <c r="I73" i="1"/>
  <c r="R73" i="1" s="1"/>
  <c r="H73" i="1"/>
  <c r="Q74" i="1"/>
  <c r="O75" i="1"/>
  <c r="N75" i="1"/>
  <c r="C81" i="1"/>
  <c r="Z81" i="1" s="1"/>
  <c r="I81" i="1"/>
  <c r="R81" i="1" s="1"/>
  <c r="H81" i="1"/>
  <c r="H65" i="1"/>
  <c r="S34" i="1" l="1"/>
  <c r="R14" i="1"/>
  <c r="V12" i="1"/>
  <c r="Y12" i="1" s="1"/>
  <c r="W12" i="1"/>
  <c r="V20" i="1"/>
  <c r="V9" i="1"/>
  <c r="W9" i="1"/>
  <c r="U33" i="1"/>
  <c r="U14" i="1"/>
  <c r="S35" i="1"/>
  <c r="U20" i="1"/>
  <c r="W20" i="1"/>
  <c r="T20" i="1"/>
  <c r="S30" i="1"/>
  <c r="S66" i="1"/>
  <c r="S42" i="1"/>
  <c r="T35" i="1"/>
  <c r="T18" i="1"/>
  <c r="V13" i="1"/>
  <c r="Y13" i="1" s="1"/>
  <c r="T13" i="1"/>
  <c r="W13" i="1"/>
  <c r="V7" i="1"/>
  <c r="Y7" i="1" s="1"/>
  <c r="W7" i="1"/>
  <c r="T7" i="1"/>
  <c r="T10" i="1"/>
  <c r="X8" i="1"/>
  <c r="U35" i="1"/>
  <c r="U24" i="1"/>
  <c r="V18" i="1"/>
  <c r="U10" i="1"/>
  <c r="W35" i="1"/>
  <c r="S8" i="1"/>
  <c r="Y8" i="1" s="1"/>
  <c r="W18" i="1"/>
  <c r="V11" i="1"/>
  <c r="Y11" i="1" s="1"/>
  <c r="T11" i="1"/>
  <c r="W11" i="1"/>
  <c r="W10" i="1"/>
  <c r="V33" i="1"/>
  <c r="Y45" i="1"/>
  <c r="V24" i="1"/>
  <c r="T33" i="1"/>
  <c r="V35" i="1"/>
  <c r="U18" i="1"/>
  <c r="S55" i="1"/>
  <c r="S46" i="1"/>
  <c r="S14" i="1"/>
  <c r="Y14" i="1" s="1"/>
  <c r="S48" i="1"/>
  <c r="Y48" i="1" s="1"/>
  <c r="S25" i="1"/>
  <c r="X25" i="1" s="1"/>
  <c r="S27" i="1"/>
  <c r="S57" i="1"/>
  <c r="X13" i="1"/>
  <c r="S72" i="1"/>
  <c r="X12" i="1"/>
  <c r="S10" i="1"/>
  <c r="Y10" i="1" s="1"/>
  <c r="X11" i="1"/>
  <c r="S9" i="1"/>
  <c r="Y9" i="1" s="1"/>
  <c r="X7" i="1"/>
  <c r="Y20" i="1"/>
  <c r="X20" i="1"/>
  <c r="X28" i="1"/>
  <c r="Y28" i="1"/>
  <c r="S59" i="1"/>
  <c r="S67" i="1"/>
  <c r="S19" i="1"/>
  <c r="Y19" i="1" s="1"/>
  <c r="Y25" i="1"/>
  <c r="S70" i="1"/>
  <c r="S81" i="1"/>
  <c r="S64" i="1"/>
  <c r="S68" i="1"/>
  <c r="S75" i="1"/>
  <c r="S17" i="1"/>
  <c r="X17" i="1" s="1"/>
  <c r="X23" i="1"/>
  <c r="S40" i="1"/>
  <c r="X39" i="1"/>
  <c r="S56" i="1"/>
  <c r="S38" i="1"/>
  <c r="S71" i="1"/>
  <c r="X49" i="1"/>
  <c r="Y49" i="1"/>
  <c r="X21" i="1"/>
  <c r="Y21" i="1"/>
  <c r="X37" i="1"/>
  <c r="X45" i="1"/>
  <c r="Y37" i="1"/>
  <c r="Y29" i="1"/>
  <c r="X29" i="1"/>
  <c r="Y23" i="1"/>
  <c r="X33" i="1"/>
  <c r="Y33" i="1"/>
  <c r="Y31" i="1"/>
  <c r="X31" i="1"/>
  <c r="W36" i="1"/>
  <c r="T36" i="1"/>
  <c r="V36" i="1"/>
  <c r="U36" i="1"/>
  <c r="W60" i="1"/>
  <c r="V60" i="1"/>
  <c r="U60" i="1"/>
  <c r="T60" i="1"/>
  <c r="W63" i="1"/>
  <c r="V63" i="1"/>
  <c r="U63" i="1"/>
  <c r="T63" i="1"/>
  <c r="T76" i="1"/>
  <c r="W76" i="1"/>
  <c r="V76" i="1"/>
  <c r="U76" i="1"/>
  <c r="W62" i="1"/>
  <c r="V62" i="1"/>
  <c r="U62" i="1"/>
  <c r="T62" i="1"/>
  <c r="W61" i="1"/>
  <c r="V61" i="1"/>
  <c r="U61" i="1"/>
  <c r="T61" i="1"/>
  <c r="S51" i="1"/>
  <c r="W38" i="1"/>
  <c r="U38" i="1"/>
  <c r="T38" i="1"/>
  <c r="V38" i="1"/>
  <c r="S58" i="1"/>
  <c r="X27" i="1"/>
  <c r="Y27" i="1"/>
  <c r="W44" i="1"/>
  <c r="T44" i="1"/>
  <c r="V44" i="1"/>
  <c r="U44" i="1"/>
  <c r="T15" i="1"/>
  <c r="R15" i="1"/>
  <c r="S15" i="1" s="1"/>
  <c r="V15" i="1"/>
  <c r="W58" i="1"/>
  <c r="V58" i="1"/>
  <c r="U58" i="1"/>
  <c r="T58" i="1"/>
  <c r="W16" i="1"/>
  <c r="T79" i="1"/>
  <c r="W79" i="1"/>
  <c r="V79" i="1"/>
  <c r="U79" i="1"/>
  <c r="T72" i="1"/>
  <c r="W72" i="1"/>
  <c r="V72" i="1"/>
  <c r="U72" i="1"/>
  <c r="S79" i="1"/>
  <c r="S60" i="1"/>
  <c r="Y60" i="1" s="1"/>
  <c r="W53" i="1"/>
  <c r="V53" i="1"/>
  <c r="U53" i="1"/>
  <c r="T53" i="1"/>
  <c r="S63" i="1"/>
  <c r="X63" i="1" s="1"/>
  <c r="S76" i="1"/>
  <c r="Y76" i="1" s="1"/>
  <c r="S62" i="1"/>
  <c r="S61" i="1"/>
  <c r="S52" i="1"/>
  <c r="X47" i="1"/>
  <c r="Y47" i="1"/>
  <c r="T16" i="1"/>
  <c r="W51" i="1"/>
  <c r="T51" i="1"/>
  <c r="V51" i="1"/>
  <c r="U51" i="1"/>
  <c r="T24" i="1"/>
  <c r="X24" i="1" s="1"/>
  <c r="U15" i="1"/>
  <c r="X50" i="1"/>
  <c r="Y50" i="1"/>
  <c r="T66" i="1"/>
  <c r="X66" i="1" s="1"/>
  <c r="W66" i="1"/>
  <c r="V66" i="1"/>
  <c r="U66" i="1"/>
  <c r="T78" i="1"/>
  <c r="W78" i="1"/>
  <c r="V78" i="1"/>
  <c r="U78" i="1"/>
  <c r="X48" i="1"/>
  <c r="T22" i="1"/>
  <c r="S43" i="1"/>
  <c r="S32" i="1"/>
  <c r="W15" i="1"/>
  <c r="W65" i="1"/>
  <c r="Y65" i="1" s="1"/>
  <c r="V65" i="1"/>
  <c r="U65" i="1"/>
  <c r="T65" i="1"/>
  <c r="X65" i="1" s="1"/>
  <c r="S73" i="1"/>
  <c r="T80" i="1"/>
  <c r="W80" i="1"/>
  <c r="V80" i="1"/>
  <c r="U80" i="1"/>
  <c r="S54" i="1"/>
  <c r="W59" i="1"/>
  <c r="V59" i="1"/>
  <c r="U59" i="1"/>
  <c r="T59" i="1"/>
  <c r="W57" i="1"/>
  <c r="V57" i="1"/>
  <c r="U57" i="1"/>
  <c r="T57" i="1"/>
  <c r="W46" i="1"/>
  <c r="V46" i="1"/>
  <c r="T46" i="1"/>
  <c r="X46" i="1" s="1"/>
  <c r="U46" i="1"/>
  <c r="U16" i="1"/>
  <c r="W32" i="1"/>
  <c r="U32" i="1"/>
  <c r="V32" i="1"/>
  <c r="T32" i="1"/>
  <c r="T30" i="1"/>
  <c r="W30" i="1"/>
  <c r="V30" i="1"/>
  <c r="U30" i="1"/>
  <c r="Y41" i="1"/>
  <c r="T73" i="1"/>
  <c r="W73" i="1"/>
  <c r="V73" i="1"/>
  <c r="U73" i="1"/>
  <c r="U54" i="1"/>
  <c r="V54" i="1"/>
  <c r="T54" i="1"/>
  <c r="W54" i="1"/>
  <c r="T81" i="1"/>
  <c r="W81" i="1"/>
  <c r="V81" i="1"/>
  <c r="U81" i="1"/>
  <c r="S80" i="1"/>
  <c r="X80" i="1" s="1"/>
  <c r="W64" i="1"/>
  <c r="V64" i="1"/>
  <c r="Y64" i="1" s="1"/>
  <c r="U64" i="1"/>
  <c r="T64" i="1"/>
  <c r="T69" i="1"/>
  <c r="W69" i="1"/>
  <c r="V69" i="1"/>
  <c r="U69" i="1"/>
  <c r="T67" i="1"/>
  <c r="W67" i="1"/>
  <c r="V67" i="1"/>
  <c r="U67" i="1"/>
  <c r="Y53" i="1"/>
  <c r="W52" i="1"/>
  <c r="T52" i="1"/>
  <c r="V52" i="1"/>
  <c r="U52" i="1"/>
  <c r="X18" i="1"/>
  <c r="Y18" i="1"/>
  <c r="S44" i="1"/>
  <c r="W43" i="1"/>
  <c r="T43" i="1"/>
  <c r="V43" i="1"/>
  <c r="U43" i="1"/>
  <c r="W22" i="1"/>
  <c r="W24" i="1"/>
  <c r="Y24" i="1" s="1"/>
  <c r="T56" i="1"/>
  <c r="V56" i="1"/>
  <c r="U56" i="1"/>
  <c r="W56" i="1"/>
  <c r="X67" i="1"/>
  <c r="T70" i="1"/>
  <c r="W70" i="1"/>
  <c r="V70" i="1"/>
  <c r="U70" i="1"/>
  <c r="Y78" i="1"/>
  <c r="X78" i="1"/>
  <c r="T74" i="1"/>
  <c r="W74" i="1"/>
  <c r="V74" i="1"/>
  <c r="U74" i="1"/>
  <c r="Y6" i="1"/>
  <c r="T71" i="1"/>
  <c r="W71" i="1"/>
  <c r="V71" i="1"/>
  <c r="U71" i="1"/>
  <c r="T77" i="1"/>
  <c r="W77" i="1"/>
  <c r="V77" i="1"/>
  <c r="U77" i="1"/>
  <c r="T68" i="1"/>
  <c r="W68" i="1"/>
  <c r="V68" i="1"/>
  <c r="U68" i="1"/>
  <c r="T75" i="1"/>
  <c r="W75" i="1"/>
  <c r="V75" i="1"/>
  <c r="Y75" i="1" s="1"/>
  <c r="U75" i="1"/>
  <c r="S74" i="1"/>
  <c r="V55" i="1"/>
  <c r="W55" i="1"/>
  <c r="U55" i="1"/>
  <c r="T55" i="1"/>
  <c r="X26" i="1"/>
  <c r="Y26" i="1"/>
  <c r="V16" i="1"/>
  <c r="Y16" i="1" s="1"/>
  <c r="W40" i="1"/>
  <c r="U40" i="1"/>
  <c r="V40" i="1"/>
  <c r="T40" i="1"/>
  <c r="R22" i="1"/>
  <c r="S22" i="1" s="1"/>
  <c r="X22" i="1" s="1"/>
  <c r="V22" i="1"/>
  <c r="W34" i="1"/>
  <c r="U34" i="1"/>
  <c r="T34" i="1"/>
  <c r="V34" i="1"/>
  <c r="W42" i="1"/>
  <c r="U42" i="1"/>
  <c r="V42" i="1"/>
  <c r="Y42" i="1" s="1"/>
  <c r="T42" i="1"/>
  <c r="X19" i="1"/>
  <c r="Y40" i="1" l="1"/>
  <c r="X69" i="1"/>
  <c r="X34" i="1"/>
  <c r="Y77" i="1"/>
  <c r="Y30" i="1"/>
  <c r="Y66" i="1"/>
  <c r="X79" i="1"/>
  <c r="X35" i="1"/>
  <c r="X75" i="1"/>
  <c r="Y69" i="1"/>
  <c r="X30" i="1"/>
  <c r="Y46" i="1"/>
  <c r="Y35" i="1"/>
  <c r="Y34" i="1"/>
  <c r="Y55" i="1"/>
  <c r="X74" i="1"/>
  <c r="X53" i="1"/>
  <c r="X72" i="1"/>
  <c r="X42" i="1"/>
  <c r="X32" i="1"/>
  <c r="X55" i="1"/>
  <c r="X77" i="1"/>
  <c r="X60" i="1"/>
  <c r="Y73" i="1"/>
  <c r="X57" i="1"/>
  <c r="X73" i="1"/>
  <c r="X70" i="1"/>
  <c r="X54" i="1"/>
  <c r="X76" i="1"/>
  <c r="X52" i="1"/>
  <c r="Y57" i="1"/>
  <c r="Y79" i="1"/>
  <c r="X40" i="1"/>
  <c r="Y52" i="1"/>
  <c r="X56" i="1"/>
  <c r="Y80" i="1"/>
  <c r="Y81" i="1"/>
  <c r="X9" i="1"/>
  <c r="X14" i="1"/>
  <c r="Y72" i="1"/>
  <c r="Y70" i="1"/>
  <c r="Y67" i="1"/>
  <c r="X81" i="1"/>
  <c r="Y22" i="1"/>
  <c r="Y74" i="1"/>
  <c r="X10" i="1"/>
  <c r="Y54" i="1"/>
  <c r="X64" i="1"/>
  <c r="X59" i="1"/>
  <c r="X58" i="1"/>
  <c r="Y59" i="1"/>
  <c r="Y63" i="1"/>
  <c r="Y17" i="1"/>
  <c r="Y68" i="1"/>
  <c r="Y71" i="1"/>
  <c r="Y32" i="1"/>
  <c r="Y51" i="1"/>
  <c r="X68" i="1"/>
  <c r="X71" i="1"/>
  <c r="X51" i="1"/>
  <c r="X15" i="1"/>
  <c r="Y38" i="1"/>
  <c r="Y43" i="1"/>
  <c r="X38" i="1"/>
  <c r="X61" i="1"/>
  <c r="Y56" i="1"/>
  <c r="X43" i="1"/>
  <c r="Y44" i="1"/>
  <c r="X16" i="1"/>
  <c r="X44" i="1"/>
  <c r="Y61" i="1"/>
  <c r="Y58" i="1"/>
  <c r="X62" i="1"/>
  <c r="Y15" i="1"/>
  <c r="Y36" i="1"/>
  <c r="Y62" i="1"/>
  <c r="X36" i="1"/>
</calcChain>
</file>

<file path=xl/sharedStrings.xml><?xml version="1.0" encoding="utf-8"?>
<sst xmlns="http://schemas.openxmlformats.org/spreadsheetml/2006/main" count="740" uniqueCount="301">
  <si>
    <t>Catalyst</t>
  </si>
  <si>
    <t>Price</t>
  </si>
  <si>
    <t>Imp.</t>
  </si>
  <si>
    <t>Return/</t>
  </si>
  <si>
    <t>Gross</t>
  </si>
  <si>
    <t>Annual</t>
  </si>
  <si>
    <t>Adj. Ann.</t>
  </si>
  <si>
    <t>Long Targets</t>
  </si>
  <si>
    <t>Short Targets</t>
  </si>
  <si>
    <t>Candidates</t>
  </si>
  <si>
    <t>#</t>
  </si>
  <si>
    <t>Deal</t>
  </si>
  <si>
    <t>Ticker</t>
  </si>
  <si>
    <t>Strategy</t>
  </si>
  <si>
    <t>Type</t>
  </si>
  <si>
    <t>Tier</t>
  </si>
  <si>
    <t>Category</t>
  </si>
  <si>
    <t>Deal Type</t>
  </si>
  <si>
    <t>Closing</t>
  </si>
  <si>
    <t>Last</t>
  </si>
  <si>
    <t>Up</t>
  </si>
  <si>
    <t>Down</t>
  </si>
  <si>
    <t>Prob.</t>
  </si>
  <si>
    <t>Risk</t>
  </si>
  <si>
    <t>IRR %</t>
  </si>
  <si>
    <t>Hedges?</t>
  </si>
  <si>
    <t>Ann. IRR</t>
  </si>
  <si>
    <t>Long</t>
  </si>
  <si>
    <t>Short</t>
  </si>
  <si>
    <t>Alpha Ticker</t>
  </si>
  <si>
    <t>DealType</t>
  </si>
  <si>
    <t>Unaffected Date</t>
  </si>
  <si>
    <t>Close Date</t>
  </si>
  <si>
    <t>CIX</t>
  </si>
  <si>
    <t>Catalyst Tier</t>
  </si>
  <si>
    <t>Alpha Last Price</t>
  </si>
  <si>
    <t>CIX Last Price</t>
  </si>
  <si>
    <t>Alpha Downside</t>
  </si>
  <si>
    <t>Down Price (CIX)</t>
  </si>
  <si>
    <t>Down Price (WIC)</t>
  </si>
  <si>
    <t>Alpha Upside</t>
  </si>
  <si>
    <t>Up Price (CIX)</t>
  </si>
  <si>
    <t>Up Price (WIC)</t>
  </si>
  <si>
    <t>Embedded Premium($)</t>
  </si>
  <si>
    <t>Embedded Premium(%)</t>
  </si>
  <si>
    <t>Probability(%)</t>
  </si>
  <si>
    <t>Return/Risk</t>
  </si>
  <si>
    <t>Gross Return(%)</t>
  </si>
  <si>
    <t>Ann. Return(%)</t>
  </si>
  <si>
    <t>Last Modified</t>
  </si>
  <si>
    <t>Analyst</t>
  </si>
  <si>
    <t>ESS</t>
  </si>
  <si>
    <t>AABA US EQUITY</t>
  </si>
  <si>
    <t>Other</t>
  </si>
  <si>
    <t>.ESSAABA Index</t>
  </si>
  <si>
    <t>Soft</t>
  </si>
  <si>
    <t>tchen</t>
  </si>
  <si>
    <t>ATHN US</t>
  </si>
  <si>
    <t>Special Situations</t>
  </si>
  <si>
    <t>Spec M&amp;A</t>
  </si>
  <si>
    <t>ACA US EQUITY</t>
  </si>
  <si>
    <t>Spin-off</t>
  </si>
  <si>
    <t>.essaca index</t>
  </si>
  <si>
    <t>DOV US</t>
  </si>
  <si>
    <t>Re-Rating</t>
  </si>
  <si>
    <t>Spin-Off</t>
  </si>
  <si>
    <t>ACHC EQUITY</t>
  </si>
  <si>
    <t>M&amp;A</t>
  </si>
  <si>
    <t>.ESSACHC INDEX</t>
  </si>
  <si>
    <t>NLSN US</t>
  </si>
  <si>
    <t>ACOR US EQUITY</t>
  </si>
  <si>
    <t>.ESSACOR INDEX</t>
  </si>
  <si>
    <t>CNDT US</t>
  </si>
  <si>
    <t>AEL US EQUITY</t>
  </si>
  <si>
    <t>.essael index</t>
  </si>
  <si>
    <t>MDP US</t>
  </si>
  <si>
    <t>Transformational M&amp;A</t>
  </si>
  <si>
    <t>AIMC US EQUITY</t>
  </si>
  <si>
    <t>.ESSAIMC INDEX</t>
  </si>
  <si>
    <t>cwatkins</t>
  </si>
  <si>
    <t>ACA US</t>
  </si>
  <si>
    <t>AKAM US EQUITY</t>
  </si>
  <si>
    <t>Activism</t>
  </si>
  <si>
    <t>.ESSAKAM INDEX</t>
  </si>
  <si>
    <t>dzhang</t>
  </si>
  <si>
    <t>HAIN US</t>
  </si>
  <si>
    <t>Turnaround</t>
  </si>
  <si>
    <t>ALV US EQUITY</t>
  </si>
  <si>
    <t>.ESSALV* Index</t>
  </si>
  <si>
    <t>kkeung</t>
  </si>
  <si>
    <t>MAC US</t>
  </si>
  <si>
    <t>ARNC US EQUITY</t>
  </si>
  <si>
    <t>.ESSARNC INDEX</t>
  </si>
  <si>
    <t>ACHC</t>
  </si>
  <si>
    <t>ASH US EQUITY</t>
  </si>
  <si>
    <t>Asset Divestitures</t>
  </si>
  <si>
    <t>.ESSASH INDEX</t>
  </si>
  <si>
    <t>ARNC US</t>
  </si>
  <si>
    <t>ATHN US EQUITY</t>
  </si>
  <si>
    <t>.ESSATHN INDEX</t>
  </si>
  <si>
    <t>Hard</t>
  </si>
  <si>
    <t>TRCO US</t>
  </si>
  <si>
    <t>AVYA US EQUITY</t>
  </si>
  <si>
    <t>Re-organization</t>
  </si>
  <si>
    <t>.ESSAVYA INDEX</t>
  </si>
  <si>
    <t>LIN US</t>
  </si>
  <si>
    <t>AXTA US EQUITY</t>
  </si>
  <si>
    <t>.ESSAXTA index</t>
  </si>
  <si>
    <t>SERV US</t>
  </si>
  <si>
    <t>BAYN GY EQUITY</t>
  </si>
  <si>
    <t>.ESSBAYN* INDEX</t>
  </si>
  <si>
    <t>BAYN GY</t>
  </si>
  <si>
    <t>BEL US EQUITY</t>
  </si>
  <si>
    <t>.ESSBEL INDEX</t>
  </si>
  <si>
    <t>MFGP US</t>
  </si>
  <si>
    <t>CAG US EQUITY</t>
  </si>
  <si>
    <t>.ESSCAG Index</t>
  </si>
  <si>
    <t>KNX US</t>
  </si>
  <si>
    <t>CARS US EQUITY</t>
  </si>
  <si>
    <t>.ESSCARS INDEX</t>
  </si>
  <si>
    <t>DLPH US</t>
  </si>
  <si>
    <t>CBS US EQUITY</t>
  </si>
  <si>
    <t>BEL US</t>
  </si>
  <si>
    <t>CLI US EQUITY</t>
  </si>
  <si>
    <t>ALV US</t>
  </si>
  <si>
    <t>CNDT US EQUITY</t>
  </si>
  <si>
    <t>.esscndt index</t>
  </si>
  <si>
    <t>FTDR US</t>
  </si>
  <si>
    <t>CPLG US EQUITY</t>
  </si>
  <si>
    <t>.ESSCPLG INDEX</t>
  </si>
  <si>
    <t>IFF US</t>
  </si>
  <si>
    <t>CSX US EQUITY</t>
  </si>
  <si>
    <t>.esscsx index</t>
  </si>
  <si>
    <t>CARS US</t>
  </si>
  <si>
    <t>CTL US EQUITY</t>
  </si>
  <si>
    <t>.ESSCTL INDEX</t>
  </si>
  <si>
    <t>GME US</t>
  </si>
  <si>
    <t>CZR US EQUITY</t>
  </si>
  <si>
    <t>.ESSCZR* Index</t>
  </si>
  <si>
    <t>AIMC US</t>
  </si>
  <si>
    <t>DISCA US EQUITY</t>
  </si>
  <si>
    <t>.ESSDISC* INDEX</t>
  </si>
  <si>
    <t>TROX US</t>
  </si>
  <si>
    <t>Merger Arbitrage</t>
  </si>
  <si>
    <t>DLPH US EQUITY</t>
  </si>
  <si>
    <t>.ESSDLPH* index</t>
  </si>
  <si>
    <t>WH US</t>
  </si>
  <si>
    <t>DOV US EQUITY</t>
  </si>
  <si>
    <t>.ESSDOV1 INDEX</t>
  </si>
  <si>
    <t>TVPT US</t>
  </si>
  <si>
    <t>DVMT US EQUITY</t>
  </si>
  <si>
    <t>.ESSDVMT* INDEX</t>
  </si>
  <si>
    <t>RPC LN</t>
  </si>
  <si>
    <t>DXC US EQUITY</t>
  </si>
  <si>
    <t>.essdxc index</t>
  </si>
  <si>
    <t>VAC US</t>
  </si>
  <si>
    <t>EE US EQUITY</t>
  </si>
  <si>
    <t>.ESSEE Index</t>
  </si>
  <si>
    <t>JBGS US</t>
  </si>
  <si>
    <t>ELF US EQUITY</t>
  </si>
  <si>
    <t>.esself index</t>
  </si>
  <si>
    <t>KDP US</t>
  </si>
  <si>
    <t>ENR US EQUITY</t>
  </si>
  <si>
    <t>.ESSENR Index</t>
  </si>
  <si>
    <t>TEN US</t>
  </si>
  <si>
    <t>FOXA US EQUITY</t>
  </si>
  <si>
    <t>.ESSFOXA Index</t>
  </si>
  <si>
    <t>SNX US</t>
  </si>
  <si>
    <t>FTDR US EQUITY</t>
  </si>
  <si>
    <t>.ESSFTDR INDEX</t>
  </si>
  <si>
    <t>KLXE US</t>
  </si>
  <si>
    <t>GME US EQUITY</t>
  </si>
  <si>
    <t>ESND US</t>
  </si>
  <si>
    <t>HAIN US EQUITY</t>
  </si>
  <si>
    <t>.ESSHAIN INDEX</t>
  </si>
  <si>
    <t>TRN US</t>
  </si>
  <si>
    <t>HRI US EQUITY</t>
  </si>
  <si>
    <t>.ESSHRI* INDEX</t>
  </si>
  <si>
    <t>DVMT US</t>
  </si>
  <si>
    <t>IFF US EQUITY</t>
  </si>
  <si>
    <t>CZR US</t>
  </si>
  <si>
    <t>Post Re-org Equity</t>
  </si>
  <si>
    <t>JACK US EQUITY</t>
  </si>
  <si>
    <t>.ESSJACK Index</t>
  </si>
  <si>
    <t>HRI US</t>
  </si>
  <si>
    <t>JBGS US EQUITY</t>
  </si>
  <si>
    <t>.ESSJBGS2 Index</t>
  </si>
  <si>
    <t>WSC US</t>
  </si>
  <si>
    <t>JCI US EQUITY</t>
  </si>
  <si>
    <t>.ESSJCI2 Index</t>
  </si>
  <si>
    <t>jhernandezdelapena</t>
  </si>
  <si>
    <t>DISCA US</t>
  </si>
  <si>
    <t>KDP US EQUITY</t>
  </si>
  <si>
    <t>.ESSKDP Index</t>
  </si>
  <si>
    <t>CSX US</t>
  </si>
  <si>
    <t>KLXE US EQUITY</t>
  </si>
  <si>
    <t>.essklxe index</t>
  </si>
  <si>
    <t>AXTA US</t>
  </si>
  <si>
    <t>KNX US EQUITY</t>
  </si>
  <si>
    <t>.ESSKNX INDEX</t>
  </si>
  <si>
    <t>CTL US</t>
  </si>
  <si>
    <t>LIN US EQUITY</t>
  </si>
  <si>
    <t>.ESSPX INDEX</t>
  </si>
  <si>
    <t>SPA US</t>
  </si>
  <si>
    <t>LOGM US EQUITY</t>
  </si>
  <si>
    <t>.ESSLOGM INDEX</t>
  </si>
  <si>
    <t>EE US</t>
  </si>
  <si>
    <t>LOW US EQUITY</t>
  </si>
  <si>
    <t>.ESSLOW INDEX</t>
  </si>
  <si>
    <t>PRTK US</t>
  </si>
  <si>
    <t>MAC US EQUITY</t>
  </si>
  <si>
    <t>.ESSMAC Index</t>
  </si>
  <si>
    <t>PRSP US</t>
  </si>
  <si>
    <t>MDP US EQUITY</t>
  </si>
  <si>
    <t>.ESSMDP* Index</t>
  </si>
  <si>
    <t>AVYA US</t>
  </si>
  <si>
    <t>MFGP US EQUITY</t>
  </si>
  <si>
    <t>.ESSMFGP INDEX</t>
  </si>
  <si>
    <t>ACOR US</t>
  </si>
  <si>
    <t>MRT US EQUITY</t>
  </si>
  <si>
    <t>.ESSMRT INDEX</t>
  </si>
  <si>
    <t>CAG US</t>
  </si>
  <si>
    <t>NLSN US EQUITY</t>
  </si>
  <si>
    <t>.ESSNLSN INDEX</t>
  </si>
  <si>
    <t>ITG US</t>
  </si>
  <si>
    <t>NTGR US EQUITY</t>
  </si>
  <si>
    <t>.ESSNTGR INDEX</t>
  </si>
  <si>
    <t>ASH US</t>
  </si>
  <si>
    <t>PAH US EQUITY</t>
  </si>
  <si>
    <t>.esspah index</t>
  </si>
  <si>
    <t>LOGM US</t>
  </si>
  <si>
    <t>PRSP US EQUITY</t>
  </si>
  <si>
    <t>.essprsp index</t>
  </si>
  <si>
    <t>JACK US</t>
  </si>
  <si>
    <t>PRTK US EQUITY</t>
  </si>
  <si>
    <t>.ESSPRTK INDEX</t>
  </si>
  <si>
    <t>ELF US</t>
  </si>
  <si>
    <t>PZZA US EQUITY</t>
  </si>
  <si>
    <t>.ESSPZZA INDEX</t>
  </si>
  <si>
    <t>NTGR US</t>
  </si>
  <si>
    <t>RAMP US EQUITY</t>
  </si>
  <si>
    <t>Tender / Exchange Offers</t>
  </si>
  <si>
    <t>.ESSRAMP* INDEX</t>
  </si>
  <si>
    <t>CLI US</t>
  </si>
  <si>
    <t>RPC LN EQUITY</t>
  </si>
  <si>
    <t>.ESSRPC INDEX</t>
  </si>
  <si>
    <t>AEL US</t>
  </si>
  <si>
    <t>SERV US EQUITY</t>
  </si>
  <si>
    <t>.ESSSERV Index</t>
  </si>
  <si>
    <t>LOW US</t>
  </si>
  <si>
    <t>SMTA US EQUITY</t>
  </si>
  <si>
    <t>TPCO US</t>
  </si>
  <si>
    <t>SNX US EQUITY</t>
  </si>
  <si>
    <t>CPLG US</t>
  </si>
  <si>
    <t>SPA US EQUITY</t>
  </si>
  <si>
    <t>.ESSSPA INDEX</t>
  </si>
  <si>
    <t>DXC US</t>
  </si>
  <si>
    <t>SRC US EQUITY</t>
  </si>
  <si>
    <t>.ESSSRC Index</t>
  </si>
  <si>
    <t>AKAM US</t>
  </si>
  <si>
    <t>TEN US EQUITY</t>
  </si>
  <si>
    <t>.ESSTEN INDEX</t>
  </si>
  <si>
    <t>BOJA US</t>
  </si>
  <si>
    <t>TOM2 NA EQUITY</t>
  </si>
  <si>
    <t>FOXA US</t>
  </si>
  <si>
    <t>TPCO US EQUITY</t>
  </si>
  <si>
    <t>.ESSTPCO INDEX</t>
  </si>
  <si>
    <t>JCI US</t>
  </si>
  <si>
    <t>TRN US EQUITY</t>
  </si>
  <si>
    <t>.ESSTRN5 Index</t>
  </si>
  <si>
    <t>MRT US</t>
  </si>
  <si>
    <t>TROX US EQUITY</t>
  </si>
  <si>
    <t>.ESSTROX INDEX</t>
  </si>
  <si>
    <t>CBS US</t>
  </si>
  <si>
    <t>TVPT US EQUITY</t>
  </si>
  <si>
    <t>.ESSTVPT INDEX</t>
  </si>
  <si>
    <t>XRX US</t>
  </si>
  <si>
    <t>VAC US EQUITY</t>
  </si>
  <si>
    <t>.ESSVAC Index</t>
  </si>
  <si>
    <t>SMTA US</t>
  </si>
  <si>
    <t>VIAB US EQUITY</t>
  </si>
  <si>
    <t>SRC US</t>
  </si>
  <si>
    <t>WH US EQUITY</t>
  </si>
  <si>
    <t>.ESSWH Index</t>
  </si>
  <si>
    <t>VIAB US</t>
  </si>
  <si>
    <t>WSC US EQUITY</t>
  </si>
  <si>
    <t>.esswsc index</t>
  </si>
  <si>
    <t>ENR US</t>
  </si>
  <si>
    <t>XRX US EQUITY</t>
  </si>
  <si>
    <t>.ESSXRX* INDEX</t>
  </si>
  <si>
    <t>PZZA US</t>
  </si>
  <si>
    <t>ZAYO US EQUITY</t>
  </si>
  <si>
    <t>.ESSZAYO Index</t>
  </si>
  <si>
    <t>PAH US</t>
  </si>
  <si>
    <t>AABA US</t>
  </si>
  <si>
    <t>Relative Value</t>
  </si>
  <si>
    <t>Stub Value</t>
  </si>
  <si>
    <t>RAMP US</t>
  </si>
  <si>
    <t>Dutch Tender</t>
  </si>
  <si>
    <t>ZAYO US</t>
  </si>
  <si>
    <t>TOM2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</si>
</sst>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.00"/>
    <numFmt numFmtId="165" formatCode="0.0\x"/>
    <numFmt numFmtId="166" formatCode="[$€-2]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2" fillId="0" borderId="0" xfId="0" applyFont="1" applyAlignment="1">
      <alignment horizontal="center"/>
    </xf>
    <xf numFmtId="14" fontId="2" fillId="0" borderId="0" xfId="0" applyNumberFormat="1" applyFont="1"/>
    <xf numFmtId="43" fontId="2" fillId="0" borderId="0" xfId="1" applyFont="1"/>
    <xf numFmtId="14" fontId="4" fillId="0" borderId="2" xfId="0" applyNumberFormat="1" applyFont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Continuous"/>
    </xf>
    <xf numFmtId="0" fontId="5" fillId="2" borderId="6" xfId="0" applyFont="1" applyFill="1" applyBorder="1" applyAlignment="1">
      <alignment horizontal="centerContinuous"/>
    </xf>
    <xf numFmtId="0" fontId="5" fillId="2" borderId="7" xfId="0" applyFont="1" applyFill="1" applyBorder="1" applyAlignment="1">
      <alignment horizontal="centerContinuous"/>
    </xf>
    <xf numFmtId="16" fontId="2" fillId="0" borderId="0" xfId="0" applyNumberFormat="1" applyFont="1"/>
    <xf numFmtId="0" fontId="2" fillId="0" borderId="2" xfId="0" applyFont="1" applyBorder="1"/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9" xfId="0" applyFont="1" applyFill="1" applyBorder="1"/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5" xfId="0" applyFont="1" applyFill="1" applyBorder="1"/>
    <xf numFmtId="0" fontId="2" fillId="0" borderId="5" xfId="0" applyFont="1" applyBorder="1"/>
    <xf numFmtId="0" fontId="2" fillId="0" borderId="5" xfId="0" applyFont="1" applyFill="1" applyBorder="1" applyAlignment="1">
      <alignment horizontal="center"/>
    </xf>
    <xf numFmtId="14" fontId="2" fillId="0" borderId="5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9" fontId="2" fillId="0" borderId="5" xfId="2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/>
    </xf>
    <xf numFmtId="9" fontId="2" fillId="0" borderId="5" xfId="2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/>
    <xf numFmtId="14" fontId="2" fillId="0" borderId="14" xfId="0" applyNumberFormat="1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9" fontId="2" fillId="0" borderId="14" xfId="2" applyFont="1" applyFill="1" applyBorder="1" applyAlignment="1">
      <alignment horizontal="center"/>
    </xf>
    <xf numFmtId="165" fontId="2" fillId="0" borderId="14" xfId="0" applyNumberFormat="1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4" xfId="0" applyFont="1" applyFill="1" applyBorder="1" applyAlignment="1">
      <alignment horizontal="center"/>
    </xf>
    <xf numFmtId="0" fontId="2" fillId="4" borderId="14" xfId="0" applyFont="1" applyFill="1" applyBorder="1"/>
    <xf numFmtId="0" fontId="2" fillId="4" borderId="14" xfId="0" applyFont="1" applyFill="1" applyBorder="1" applyAlignment="1">
      <alignment horizontal="center"/>
    </xf>
    <xf numFmtId="0" fontId="2" fillId="0" borderId="14" xfId="0" applyFont="1" applyBorder="1"/>
    <xf numFmtId="0" fontId="2" fillId="0" borderId="14" xfId="0" applyFont="1" applyBorder="1" applyAlignment="1">
      <alignment horizontal="center"/>
    </xf>
    <xf numFmtId="0" fontId="3" fillId="0" borderId="0" xfId="0" applyFont="1"/>
    <xf numFmtId="0" fontId="2" fillId="0" borderId="13" xfId="0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9" fontId="2" fillId="0" borderId="14" xfId="2" applyFont="1" applyBorder="1" applyAlignment="1">
      <alignment horizontal="center"/>
    </xf>
    <xf numFmtId="165" fontId="2" fillId="0" borderId="14" xfId="0" applyNumberFormat="1" applyFont="1" applyBorder="1" applyAlignment="1">
      <alignment horizontal="center"/>
    </xf>
    <xf numFmtId="4" fontId="2" fillId="0" borderId="14" xfId="0" applyNumberFormat="1" applyFont="1" applyFill="1" applyBorder="1" applyAlignment="1">
      <alignment horizontal="center"/>
    </xf>
    <xf numFmtId="166" fontId="2" fillId="0" borderId="14" xfId="0" applyNumberFormat="1" applyFont="1" applyFill="1" applyBorder="1" applyAlignment="1">
      <alignment horizontal="center"/>
    </xf>
    <xf numFmtId="4" fontId="2" fillId="0" borderId="14" xfId="0" applyNumberFormat="1" applyFont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/>
    <xf numFmtId="14" fontId="2" fillId="0" borderId="16" xfId="0" applyNumberFormat="1" applyFont="1" applyFill="1" applyBorder="1" applyAlignment="1">
      <alignment horizontal="center"/>
    </xf>
    <xf numFmtId="164" fontId="2" fillId="0" borderId="16" xfId="0" applyNumberFormat="1" applyFont="1" applyFill="1" applyBorder="1" applyAlignment="1">
      <alignment horizontal="center"/>
    </xf>
    <xf numFmtId="9" fontId="2" fillId="0" borderId="16" xfId="2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center"/>
    </xf>
    <xf numFmtId="0" fontId="2" fillId="0" borderId="16" xfId="0" applyFont="1" applyBorder="1"/>
    <xf numFmtId="0" fontId="2" fillId="0" borderId="16" xfId="0" applyFont="1" applyBorder="1" applyAlignment="1">
      <alignment horizontal="center"/>
    </xf>
    <xf numFmtId="0" fontId="2" fillId="4" borderId="5" xfId="0" applyFont="1" applyFill="1" applyBorder="1"/>
    <xf numFmtId="0" fontId="2" fillId="4" borderId="5" xfId="0" applyFont="1" applyFill="1" applyBorder="1" applyAlignment="1">
      <alignment horizontal="center"/>
    </xf>
    <xf numFmtId="4" fontId="2" fillId="0" borderId="0" xfId="0" applyNumberFormat="1" applyFont="1"/>
    <xf numFmtId="0" fontId="3" fillId="0" borderId="2" xfId="0" applyFont="1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/>
    <xf numFmtId="14" fontId="3" fillId="0" borderId="14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0" xfId="0" applyFont="1" applyFill="1"/>
    <xf numFmtId="0" fontId="2" fillId="4" borderId="17" xfId="0" applyFont="1" applyFill="1" applyBorder="1"/>
    <xf numFmtId="0" fontId="2" fillId="4" borderId="17" xfId="0" applyFont="1" applyFill="1" applyBorder="1" applyAlignment="1">
      <alignment horizontal="center"/>
    </xf>
    <xf numFmtId="0" fontId="2" fillId="0" borderId="18" xfId="0" applyFont="1" applyFill="1" applyBorder="1"/>
    <xf numFmtId="9" fontId="2" fillId="0" borderId="14" xfId="2" applyNumberFormat="1" applyFont="1" applyFill="1" applyBorder="1" applyAlignment="1">
      <alignment horizontal="center"/>
    </xf>
    <xf numFmtId="0" fontId="2" fillId="5" borderId="5" xfId="0" applyFont="1" applyFill="1" applyBorder="1"/>
    <xf numFmtId="164" fontId="2" fillId="5" borderId="5" xfId="0" applyNumberFormat="1" applyFont="1" applyFill="1" applyBorder="1" applyAlignment="1">
      <alignment horizontal="center"/>
    </xf>
    <xf numFmtId="164" fontId="2" fillId="5" borderId="14" xfId="0" applyNumberFormat="1" applyFont="1" applyFill="1" applyBorder="1" applyAlignment="1">
      <alignment horizontal="center"/>
    </xf>
    <xf numFmtId="164" fontId="2" fillId="5" borderId="16" xfId="0" applyNumberFormat="1" applyFont="1" applyFill="1" applyBorder="1" applyAlignment="1">
      <alignment horizontal="center"/>
    </xf>
    <xf numFmtId="164" fontId="3" fillId="5" borderId="14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ATB900\equity\T&amp;t\Urlocker\Telus\T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&amp;t/Urlocker/Shaw/SJR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igr.ny.rch.gs.com/Small%20Cap/Shapiro/Companies/Brunswick/Valuation/BC%20PE%20ne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PECIAL%20SITS\Credit\Position%20Tracking%20Sheet\Credit%20Position%20Tracking%20Sheet%20(CW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OLKCC/UBS-ATT%20Comcast%20Email%20Mode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plunkett/Dropbox/WIC/RISK/Multi-Strat%20Optimization%202018-12-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IS"/>
      <sheetName val="TargBSCF"/>
      <sheetName val="TargDC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CUS Image"/>
      <sheetName val="Wire_data"/>
      <sheetName val="Print"/>
      <sheetName val="Charts"/>
      <sheetName val="T_CFM"/>
      <sheetName val="Communications"/>
      <sheetName val="Mobility"/>
      <sheetName val="Valuation"/>
      <sheetName val="Preview Tables"/>
      <sheetName val="Margins"/>
      <sheetName val="Funding"/>
      <sheetName val="tables"/>
      <sheetName val="SOTP"/>
      <sheetName val="Efficiency"/>
      <sheetName val="Misc"/>
      <sheetName val="Wireless Comps"/>
      <sheetName val="Sheet1"/>
      <sheetName val="Q3 REvisions"/>
      <sheetName val="Notes"/>
      <sheetName val="charts_tables"/>
      <sheetName val="Pr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CUS Image"/>
      <sheetName val="WIRE DATA"/>
      <sheetName val="Print"/>
      <sheetName val="Print IS and BS"/>
      <sheetName val="SJRCFM"/>
      <sheetName val="Cable"/>
      <sheetName val="DTH"/>
      <sheetName val="Q4 preview"/>
      <sheetName val="Preview Table"/>
      <sheetName val="Cable DCF"/>
      <sheetName val="DTH DCF"/>
      <sheetName val="Valuation"/>
      <sheetName val="Preview Tables"/>
      <sheetName val="Debt"/>
      <sheetName val="Share Price"/>
      <sheetName val="EV"/>
      <sheetName val="Charts"/>
      <sheetName val="CableSystems"/>
      <sheetName val="Q3 preview"/>
      <sheetName val="SJRb"/>
      <sheetName val="Qrtly Pre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H1" t="str">
            <v>FY89_</v>
          </cell>
          <cell r="I1" t="str">
            <v>FY90_</v>
          </cell>
          <cell r="J1" t="str">
            <v>FY91_</v>
          </cell>
          <cell r="K1" t="str">
            <v>FY92_</v>
          </cell>
          <cell r="L1" t="str">
            <v>FY93_</v>
          </cell>
          <cell r="M1" t="str">
            <v>FY94_</v>
          </cell>
          <cell r="N1" t="str">
            <v>FY95_</v>
          </cell>
          <cell r="O1" t="str">
            <v>FY96_</v>
          </cell>
          <cell r="P1" t="str">
            <v>FY97_</v>
          </cell>
          <cell r="Q1" t="str">
            <v>FY98_</v>
          </cell>
          <cell r="S1" t="str">
            <v>FY98PF_</v>
          </cell>
          <cell r="T1" t="str">
            <v>FY99_</v>
          </cell>
          <cell r="W1" t="str">
            <v>FY2000_</v>
          </cell>
          <cell r="X1" t="str">
            <v>FY2001_</v>
          </cell>
          <cell r="Y1" t="str">
            <v>FY2002_</v>
          </cell>
          <cell r="Z1" t="str">
            <v>FY2003_</v>
          </cell>
          <cell r="AA1" t="str">
            <v>FY2004_</v>
          </cell>
          <cell r="AB1" t="str">
            <v>FY2005_</v>
          </cell>
          <cell r="AC1" t="str">
            <v>FY2006_</v>
          </cell>
          <cell r="AD1" t="str">
            <v>FY2007_</v>
          </cell>
          <cell r="AI1" t="str">
            <v>Q197_</v>
          </cell>
          <cell r="AJ1" t="str">
            <v>Q297_</v>
          </cell>
          <cell r="AK1" t="str">
            <v>Q397_</v>
          </cell>
          <cell r="AL1" t="str">
            <v>Q497_</v>
          </cell>
          <cell r="AM1" t="str">
            <v>Q198_</v>
          </cell>
          <cell r="AN1" t="str">
            <v>Q298_</v>
          </cell>
          <cell r="AO1" t="str">
            <v>Q398_</v>
          </cell>
          <cell r="AP1" t="str">
            <v>Q498_</v>
          </cell>
          <cell r="AQ1" t="str">
            <v>Q199_</v>
          </cell>
          <cell r="AR1" t="str">
            <v>Q299_</v>
          </cell>
          <cell r="AS1" t="str">
            <v>Q399_</v>
          </cell>
          <cell r="AT1" t="str">
            <v>Q499_</v>
          </cell>
          <cell r="AU1" t="str">
            <v>Q100_</v>
          </cell>
          <cell r="AV1" t="str">
            <v>Q200_</v>
          </cell>
          <cell r="AW1" t="str">
            <v>Q300_</v>
          </cell>
          <cell r="AX1" t="str">
            <v>Q400_</v>
          </cell>
        </row>
        <row r="2">
          <cell r="BT2" t="str">
            <v>SHARE PRICE HISTORY</v>
          </cell>
        </row>
        <row r="3">
          <cell r="H3" t="str">
            <v xml:space="preserve">1989 </v>
          </cell>
          <cell r="I3" t="str">
            <v xml:space="preserve">1990 </v>
          </cell>
          <cell r="J3" t="str">
            <v xml:space="preserve">1991 </v>
          </cell>
          <cell r="K3" t="str">
            <v xml:space="preserve">1992 </v>
          </cell>
          <cell r="L3" t="str">
            <v xml:space="preserve">1993 </v>
          </cell>
          <cell r="M3" t="str">
            <v xml:space="preserve">1994 </v>
          </cell>
          <cell r="N3" t="str">
            <v xml:space="preserve">1995 </v>
          </cell>
          <cell r="O3" t="str">
            <v xml:space="preserve">1996 </v>
          </cell>
          <cell r="P3" t="str">
            <v xml:space="preserve">1997 </v>
          </cell>
          <cell r="Q3" t="str">
            <v xml:space="preserve">1998  </v>
          </cell>
          <cell r="R3" t="str">
            <v>Adjust.</v>
          </cell>
          <cell r="S3" t="str">
            <v>1998PF</v>
          </cell>
          <cell r="T3" t="str">
            <v xml:space="preserve">1999 </v>
          </cell>
          <cell r="U3" t="str">
            <v>Adjust.</v>
          </cell>
          <cell r="V3" t="str">
            <v>1999PF</v>
          </cell>
          <cell r="W3" t="str">
            <v xml:space="preserve">2000 </v>
          </cell>
          <cell r="X3" t="str">
            <v xml:space="preserve">2001 </v>
          </cell>
          <cell r="Y3" t="str">
            <v>2002</v>
          </cell>
          <cell r="Z3" t="str">
            <v>2003</v>
          </cell>
          <cell r="AA3" t="str">
            <v xml:space="preserve">2004E </v>
          </cell>
          <cell r="AB3" t="str">
            <v xml:space="preserve">2005E </v>
          </cell>
          <cell r="AC3" t="str">
            <v xml:space="preserve">2006E </v>
          </cell>
          <cell r="AD3" t="str">
            <v xml:space="preserve">2007E </v>
          </cell>
          <cell r="AE3" t="str">
            <v xml:space="preserve">2008E </v>
          </cell>
          <cell r="AF3" t="str">
            <v xml:space="preserve">2009E </v>
          </cell>
          <cell r="AG3" t="str">
            <v xml:space="preserve">2010E </v>
          </cell>
          <cell r="AH3" t="str">
            <v xml:space="preserve">2011E </v>
          </cell>
          <cell r="AI3" t="str">
            <v>Q197</v>
          </cell>
          <cell r="AJ3" t="str">
            <v>Q297</v>
          </cell>
          <cell r="AK3" t="str">
            <v>Q397</v>
          </cell>
          <cell r="AL3" t="str">
            <v>Q497</v>
          </cell>
          <cell r="AM3" t="str">
            <v>Q198</v>
          </cell>
          <cell r="AN3" t="str">
            <v>Q298</v>
          </cell>
          <cell r="AO3" t="str">
            <v>Q398</v>
          </cell>
          <cell r="AP3" t="str">
            <v>Q498</v>
          </cell>
          <cell r="AQ3" t="str">
            <v>Q199</v>
          </cell>
          <cell r="AR3" t="str">
            <v>Q299</v>
          </cell>
          <cell r="AS3" t="str">
            <v>Q399</v>
          </cell>
          <cell r="AT3" t="str">
            <v>Q499</v>
          </cell>
          <cell r="AU3" t="str">
            <v>Q100</v>
          </cell>
          <cell r="AV3" t="str">
            <v>Q200</v>
          </cell>
          <cell r="AW3" t="str">
            <v>Q300</v>
          </cell>
          <cell r="AX3" t="str">
            <v>Q400</v>
          </cell>
        </row>
        <row r="5">
          <cell r="H5">
            <v>89.27</v>
          </cell>
          <cell r="I5">
            <v>116.542</v>
          </cell>
          <cell r="J5">
            <v>142.114</v>
          </cell>
          <cell r="K5">
            <v>165.73</v>
          </cell>
          <cell r="L5">
            <v>233.01</v>
          </cell>
          <cell r="M5">
            <v>286.93299999999999</v>
          </cell>
          <cell r="N5">
            <v>438.541</v>
          </cell>
          <cell r="O5">
            <v>610.57399999999996</v>
          </cell>
          <cell r="P5">
            <v>688.36300000000006</v>
          </cell>
          <cell r="Q5">
            <v>783.8</v>
          </cell>
          <cell r="R5">
            <v>-137.827</v>
          </cell>
          <cell r="S5">
            <v>645.97299999999996</v>
          </cell>
          <cell r="T5">
            <v>879.63499999999999</v>
          </cell>
          <cell r="U5">
            <v>-170.22299999999996</v>
          </cell>
          <cell r="V5">
            <v>709.41200000000003</v>
          </cell>
          <cell r="W5">
            <v>971</v>
          </cell>
          <cell r="X5">
            <v>1536.9530000000002</v>
          </cell>
          <cell r="Y5">
            <v>1888.56</v>
          </cell>
          <cell r="Z5">
            <v>2067.4169999999999</v>
          </cell>
          <cell r="AA5">
            <v>2138.1931391017642</v>
          </cell>
          <cell r="AB5">
            <v>2266.1752894908082</v>
          </cell>
          <cell r="AC5">
            <v>2440.7231674119712</v>
          </cell>
          <cell r="AD5">
            <v>2623.2488719059911</v>
          </cell>
          <cell r="AE5">
            <v>2796.9560875687657</v>
          </cell>
          <cell r="AF5">
            <v>2972.3334320065196</v>
          </cell>
          <cell r="AG5">
            <v>3161.969190562163</v>
          </cell>
          <cell r="AH5">
            <v>3350.2137073961262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290.85000000000002</v>
          </cell>
          <cell r="AV5">
            <v>308.69800000000004</v>
          </cell>
          <cell r="AW5">
            <v>323.84799999999996</v>
          </cell>
          <cell r="AX5">
            <v>336.16500000000002</v>
          </cell>
        </row>
        <row r="6">
          <cell r="H6">
            <v>49.317999999999998</v>
          </cell>
          <cell r="I6">
            <v>65.424000000000007</v>
          </cell>
          <cell r="J6">
            <v>76.991</v>
          </cell>
          <cell r="K6">
            <v>88.795000000000002</v>
          </cell>
          <cell r="L6">
            <v>125.65600000000001</v>
          </cell>
          <cell r="M6">
            <v>147.89400000000001</v>
          </cell>
          <cell r="N6">
            <v>246.27099999999999</v>
          </cell>
          <cell r="O6">
            <v>338.96300000000002</v>
          </cell>
          <cell r="P6">
            <v>395.20100000000002</v>
          </cell>
          <cell r="Q6">
            <v>467.95299999999997</v>
          </cell>
          <cell r="R6">
            <v>-94.176999999999964</v>
          </cell>
          <cell r="S6">
            <v>373.77600000000001</v>
          </cell>
          <cell r="T6">
            <v>517.33500000000004</v>
          </cell>
          <cell r="U6">
            <v>-117.79600000000005</v>
          </cell>
          <cell r="V6">
            <v>399.53899999999999</v>
          </cell>
          <cell r="W6">
            <v>573.33699999999999</v>
          </cell>
          <cell r="X6">
            <v>1076.6130000000003</v>
          </cell>
          <cell r="Y6">
            <v>1255.8869999999997</v>
          </cell>
          <cell r="Z6">
            <v>1247.6529999999998</v>
          </cell>
          <cell r="AA6">
            <v>1209.6733303733513</v>
          </cell>
          <cell r="AB6">
            <v>1257.1752879744572</v>
          </cell>
          <cell r="AC6">
            <v>1353.2750144048032</v>
          </cell>
          <cell r="AD6">
            <v>1442.9516705465051</v>
          </cell>
          <cell r="AE6">
            <v>1520.4250989131763</v>
          </cell>
          <cell r="AF6">
            <v>1606.2554628781638</v>
          </cell>
          <cell r="AG6">
            <v>1662.7236072987546</v>
          </cell>
          <cell r="AH6">
            <v>1747.8151762917989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217.34700000000004</v>
          </cell>
          <cell r="AV6">
            <v>222.21500000000003</v>
          </cell>
          <cell r="AW6">
            <v>227.02399999999994</v>
          </cell>
          <cell r="AX6">
            <v>238.9920000000001</v>
          </cell>
        </row>
        <row r="7">
          <cell r="H7">
            <v>39.951999999999998</v>
          </cell>
          <cell r="I7">
            <v>51.117999999999995</v>
          </cell>
          <cell r="J7">
            <v>65.123000000000005</v>
          </cell>
          <cell r="K7">
            <v>76.934999999999988</v>
          </cell>
          <cell r="L7">
            <v>107.35399999999998</v>
          </cell>
          <cell r="M7">
            <v>139.03899999999999</v>
          </cell>
          <cell r="N7">
            <v>192.27</v>
          </cell>
          <cell r="O7">
            <v>271.61099999999993</v>
          </cell>
          <cell r="P7">
            <v>293.16200000000003</v>
          </cell>
          <cell r="Q7">
            <v>315.84699999999998</v>
          </cell>
          <cell r="R7">
            <v>-43.650000000000034</v>
          </cell>
          <cell r="S7">
            <v>272.19699999999995</v>
          </cell>
          <cell r="T7">
            <v>362.29999999999995</v>
          </cell>
          <cell r="U7">
            <v>-52.426999999999907</v>
          </cell>
          <cell r="V7">
            <v>309.87300000000005</v>
          </cell>
          <cell r="W7">
            <v>397.66299999999995</v>
          </cell>
          <cell r="X7">
            <v>460.34</v>
          </cell>
          <cell r="Y7">
            <v>632.67300000000012</v>
          </cell>
          <cell r="Z7">
            <v>819.76400000000001</v>
          </cell>
          <cell r="AA7">
            <v>928.51980872841295</v>
          </cell>
          <cell r="AB7">
            <v>1009.0000015163508</v>
          </cell>
          <cell r="AC7">
            <v>1087.448153007168</v>
          </cell>
          <cell r="AD7">
            <v>1180.2972013594861</v>
          </cell>
          <cell r="AE7">
            <v>1276.5309886555895</v>
          </cell>
          <cell r="AF7">
            <v>1366.0779691283558</v>
          </cell>
          <cell r="AG7">
            <v>1499.2455832634084</v>
          </cell>
          <cell r="AH7">
            <v>1602.3985311043273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73.503</v>
          </cell>
          <cell r="AV7">
            <v>86.483000000000018</v>
          </cell>
          <cell r="AW7">
            <v>96.823999999999998</v>
          </cell>
          <cell r="AX7">
            <v>97.172999999999917</v>
          </cell>
        </row>
        <row r="8">
          <cell r="K8">
            <v>21.527000000000001</v>
          </cell>
          <cell r="L8">
            <v>25.844999999999999</v>
          </cell>
          <cell r="M8">
            <v>33.421999999999997</v>
          </cell>
          <cell r="N8">
            <v>53.248999999999995</v>
          </cell>
          <cell r="O8">
            <v>76.84</v>
          </cell>
          <cell r="P8">
            <v>90.927999999999997</v>
          </cell>
          <cell r="S8">
            <v>123.453</v>
          </cell>
          <cell r="V8">
            <v>141.28199999999998</v>
          </cell>
          <cell r="W8">
            <v>-251.982</v>
          </cell>
        </row>
        <row r="9">
          <cell r="K9">
            <v>2.169</v>
          </cell>
          <cell r="L9">
            <v>4.2389999999999999</v>
          </cell>
          <cell r="M9">
            <v>5.5449999999999999</v>
          </cell>
          <cell r="N9">
            <v>9.6170000000000009</v>
          </cell>
          <cell r="O9">
            <v>15.329000000000001</v>
          </cell>
          <cell r="P9">
            <v>17.914000000000001</v>
          </cell>
          <cell r="S9">
            <v>13.641999999999999</v>
          </cell>
          <cell r="V9">
            <v>14.233000000000001</v>
          </cell>
          <cell r="W9">
            <v>20.788</v>
          </cell>
        </row>
        <row r="10">
          <cell r="H10">
            <v>12.548</v>
          </cell>
          <cell r="I10">
            <v>15.539</v>
          </cell>
          <cell r="J10">
            <v>19.385999999999999</v>
          </cell>
          <cell r="K10">
            <v>23.696000000000002</v>
          </cell>
          <cell r="L10">
            <v>30.084</v>
          </cell>
          <cell r="M10">
            <v>38.966999999999999</v>
          </cell>
          <cell r="N10">
            <v>62.866</v>
          </cell>
          <cell r="O10">
            <v>92.168999999999997</v>
          </cell>
          <cell r="P10">
            <v>108.842</v>
          </cell>
          <cell r="Q10">
            <v>147.00700000000001</v>
          </cell>
          <cell r="R10">
            <v>-9.9120000000000061</v>
          </cell>
          <cell r="S10">
            <v>137.095</v>
          </cell>
          <cell r="T10">
            <v>170.53899999999999</v>
          </cell>
          <cell r="U10">
            <v>-15.024000000000001</v>
          </cell>
          <cell r="V10">
            <v>155.51499999999999</v>
          </cell>
          <cell r="W10">
            <v>-231.19399999999999</v>
          </cell>
          <cell r="X10">
            <v>-471.392</v>
          </cell>
          <cell r="Y10">
            <v>-577.87199999999996</v>
          </cell>
          <cell r="Z10">
            <v>-584.99799999999993</v>
          </cell>
          <cell r="AA10">
            <v>-555.56803696464874</v>
          </cell>
          <cell r="AB10">
            <v>-537.98142719181044</v>
          </cell>
          <cell r="AC10">
            <v>-491.11571163966011</v>
          </cell>
          <cell r="AD10">
            <v>-485.07440616408616</v>
          </cell>
          <cell r="AE10">
            <v>-470.92557240320957</v>
          </cell>
          <cell r="AF10">
            <v>-459.83530104742681</v>
          </cell>
          <cell r="AG10">
            <v>-450.50374580045911</v>
          </cell>
          <cell r="AH10">
            <v>-442.64982842558464</v>
          </cell>
          <cell r="AI10">
            <v>27.216000000000001</v>
          </cell>
          <cell r="AJ10">
            <v>27.539000000000001</v>
          </cell>
          <cell r="AK10">
            <v>27.65</v>
          </cell>
          <cell r="AL10">
            <v>26.436999999999998</v>
          </cell>
          <cell r="AM10">
            <v>31.172000000000001</v>
          </cell>
          <cell r="AN10">
            <v>34.286999999999999</v>
          </cell>
          <cell r="AO10">
            <v>33.692999999999998</v>
          </cell>
          <cell r="AP10">
            <v>37.942999999999998</v>
          </cell>
          <cell r="AQ10">
            <v>38.326000000000008</v>
          </cell>
          <cell r="AR10">
            <v>38.466999999999999</v>
          </cell>
          <cell r="AS10">
            <v>38.930999999999997</v>
          </cell>
          <cell r="AT10">
            <v>39.790999999999983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</row>
        <row r="11">
          <cell r="H11">
            <v>27.403999999999996</v>
          </cell>
          <cell r="I11">
            <v>35.578999999999994</v>
          </cell>
          <cell r="J11">
            <v>45.737000000000009</v>
          </cell>
          <cell r="K11">
            <v>53.23899999999999</v>
          </cell>
          <cell r="L11">
            <v>77.269999999999982</v>
          </cell>
          <cell r="M11">
            <v>100.07199999999999</v>
          </cell>
          <cell r="N11">
            <v>129.404</v>
          </cell>
          <cell r="O11">
            <v>179.44199999999995</v>
          </cell>
          <cell r="P11">
            <v>184.32000000000005</v>
          </cell>
          <cell r="Q11">
            <v>168.83999999999997</v>
          </cell>
          <cell r="R11">
            <v>-33.738000000000028</v>
          </cell>
          <cell r="S11">
            <v>135.10199999999995</v>
          </cell>
          <cell r="T11">
            <v>191.76099999999997</v>
          </cell>
          <cell r="U11">
            <v>-37.402999999999906</v>
          </cell>
          <cell r="V11">
            <v>154.35800000000006</v>
          </cell>
          <cell r="W11">
            <v>166.46899999999997</v>
          </cell>
          <cell r="X11">
            <v>-11.052000000000021</v>
          </cell>
          <cell r="Y11">
            <v>54.801000000000158</v>
          </cell>
          <cell r="Z11">
            <v>234.76600000000008</v>
          </cell>
          <cell r="AA11">
            <v>372.95177176376421</v>
          </cell>
          <cell r="AB11">
            <v>471.0185743245404</v>
          </cell>
          <cell r="AC11">
            <v>596.33244136750795</v>
          </cell>
          <cell r="AD11">
            <v>695.22279519539984</v>
          </cell>
          <cell r="AE11">
            <v>805.60541625237988</v>
          </cell>
          <cell r="AF11">
            <v>906.24266808092898</v>
          </cell>
          <cell r="AG11">
            <v>1048.7418374629492</v>
          </cell>
          <cell r="AH11">
            <v>1159.7487026787426</v>
          </cell>
          <cell r="AI11">
            <v>27.216000000000001</v>
          </cell>
          <cell r="AJ11">
            <v>27.539000000000001</v>
          </cell>
          <cell r="AK11">
            <v>27.65</v>
          </cell>
          <cell r="AL11">
            <v>26.436999999999998</v>
          </cell>
          <cell r="AM11">
            <v>31.172000000000001</v>
          </cell>
          <cell r="AN11">
            <v>34.286999999999999</v>
          </cell>
          <cell r="AO11">
            <v>33.692999999999998</v>
          </cell>
          <cell r="AP11">
            <v>37.942999999999998</v>
          </cell>
          <cell r="AQ11">
            <v>38.326000000000008</v>
          </cell>
          <cell r="AR11">
            <v>38.466999999999999</v>
          </cell>
          <cell r="AS11">
            <v>38.930999999999997</v>
          </cell>
          <cell r="AT11">
            <v>39.790999999999983</v>
          </cell>
          <cell r="AU11">
            <v>73.503</v>
          </cell>
          <cell r="AV11">
            <v>86.483000000000018</v>
          </cell>
          <cell r="AW11">
            <v>96.823999999999998</v>
          </cell>
          <cell r="AX11">
            <v>97.172999999999917</v>
          </cell>
        </row>
        <row r="12">
          <cell r="H12">
            <v>-1.1850000000000001</v>
          </cell>
          <cell r="I12">
            <v>18.681999999999999</v>
          </cell>
          <cell r="J12">
            <v>1.498</v>
          </cell>
          <cell r="K12">
            <v>0</v>
          </cell>
          <cell r="L12">
            <v>0.79</v>
          </cell>
          <cell r="M12">
            <v>1.8560000000000001</v>
          </cell>
          <cell r="N12">
            <v>3.7970000000000002</v>
          </cell>
          <cell r="O12">
            <v>106.482</v>
          </cell>
          <cell r="P12">
            <v>-21.884</v>
          </cell>
          <cell r="Q12">
            <v>69.289000000000001</v>
          </cell>
          <cell r="R12">
            <v>19.488</v>
          </cell>
          <cell r="S12">
            <v>88.777000000000001</v>
          </cell>
          <cell r="T12">
            <v>125.917</v>
          </cell>
          <cell r="U12">
            <v>8.453000000000003</v>
          </cell>
          <cell r="V12">
            <v>134.37</v>
          </cell>
          <cell r="W12">
            <v>171.00399999999996</v>
          </cell>
          <cell r="X12">
            <v>-208.30500000000001</v>
          </cell>
          <cell r="Y12">
            <v>-105.62199999999999</v>
          </cell>
          <cell r="Z12">
            <v>9.3250000000000028</v>
          </cell>
          <cell r="AA12">
            <v>1.4069999999999996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-22.797000000000001</v>
          </cell>
          <cell r="AJ12">
            <v>0.39600000000000002</v>
          </cell>
          <cell r="AK12">
            <v>0.82799999999999996</v>
          </cell>
          <cell r="AL12">
            <v>-0.31099999999999994</v>
          </cell>
          <cell r="AM12">
            <v>1.419</v>
          </cell>
          <cell r="AN12">
            <v>0.55800000000000005</v>
          </cell>
          <cell r="AO12">
            <v>21.596</v>
          </cell>
          <cell r="AP12">
            <v>65.204000000000008</v>
          </cell>
          <cell r="AQ12">
            <v>3.0589999999999975</v>
          </cell>
          <cell r="AR12">
            <v>55.789000000000001</v>
          </cell>
          <cell r="AS12">
            <v>23.820999999999998</v>
          </cell>
          <cell r="AT12">
            <v>51.701000000000008</v>
          </cell>
          <cell r="AU12">
            <v>69.744</v>
          </cell>
          <cell r="AV12">
            <v>100.316</v>
          </cell>
          <cell r="AW12">
            <v>0</v>
          </cell>
          <cell r="AX12">
            <v>0</v>
          </cell>
        </row>
        <row r="13">
          <cell r="H13">
            <v>7.29</v>
          </cell>
          <cell r="I13">
            <v>14.513999999999999</v>
          </cell>
          <cell r="J13">
            <v>17.280999999999999</v>
          </cell>
          <cell r="K13">
            <v>18.82</v>
          </cell>
          <cell r="L13">
            <v>31.059000000000001</v>
          </cell>
          <cell r="M13">
            <v>37.414999999999999</v>
          </cell>
          <cell r="N13">
            <v>71.658000000000001</v>
          </cell>
          <cell r="O13">
            <v>130.83199999999999</v>
          </cell>
          <cell r="P13">
            <v>135.40299999999999</v>
          </cell>
          <cell r="Q13">
            <v>135.191</v>
          </cell>
          <cell r="R13">
            <v>-16.825000000000003</v>
          </cell>
          <cell r="S13">
            <v>118.366</v>
          </cell>
          <cell r="T13">
            <v>127</v>
          </cell>
          <cell r="U13">
            <v>-27.066000000000003</v>
          </cell>
          <cell r="V13">
            <v>99.933999999999997</v>
          </cell>
          <cell r="W13">
            <v>-120.991</v>
          </cell>
          <cell r="X13">
            <v>-206.935</v>
          </cell>
          <cell r="Y13">
            <v>-267.32300000000004</v>
          </cell>
          <cell r="Z13">
            <v>-259.702</v>
          </cell>
          <cell r="AA13">
            <v>-217.99123125</v>
          </cell>
          <cell r="AB13">
            <v>-209.49292499999999</v>
          </cell>
          <cell r="AC13">
            <v>-209.94066692706397</v>
          </cell>
          <cell r="AD13">
            <v>-210.83112263684134</v>
          </cell>
          <cell r="AE13">
            <v>-215.63117676843731</v>
          </cell>
          <cell r="AF13">
            <v>-217.13725708732488</v>
          </cell>
          <cell r="AG13">
            <v>-214.17272769069197</v>
          </cell>
          <cell r="AH13">
            <v>-206.68450388710983</v>
          </cell>
          <cell r="AI13">
            <v>31.568000000000001</v>
          </cell>
          <cell r="AJ13">
            <v>31.295000000000002</v>
          </cell>
          <cell r="AK13">
            <v>35.451000000000001</v>
          </cell>
          <cell r="AL13">
            <v>37.088999999999999</v>
          </cell>
          <cell r="AM13">
            <v>33.941000000000003</v>
          </cell>
          <cell r="AN13">
            <v>35.813000000000002</v>
          </cell>
          <cell r="AO13">
            <v>34.765000000000001</v>
          </cell>
          <cell r="AP13">
            <v>13.846999999999994</v>
          </cell>
          <cell r="AQ13">
            <v>25.388000000000002</v>
          </cell>
          <cell r="AR13">
            <v>24.943000000000001</v>
          </cell>
          <cell r="AS13">
            <v>26.02</v>
          </cell>
          <cell r="AT13">
            <v>23.582999999999998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</row>
        <row r="14">
          <cell r="H14">
            <v>8.36</v>
          </cell>
          <cell r="I14">
            <v>14.145</v>
          </cell>
          <cell r="J14">
            <v>14.095000000000001</v>
          </cell>
          <cell r="K14">
            <v>16.635000000000002</v>
          </cell>
          <cell r="L14">
            <v>22.885000000000002</v>
          </cell>
          <cell r="M14">
            <v>31.375</v>
          </cell>
          <cell r="N14">
            <v>32.197000000000003</v>
          </cell>
          <cell r="O14">
            <v>74.965000000000003</v>
          </cell>
          <cell r="P14">
            <v>26.815000000000001</v>
          </cell>
          <cell r="Q14">
            <v>71.42</v>
          </cell>
          <cell r="R14">
            <v>-1.9950000000000045</v>
          </cell>
          <cell r="S14">
            <v>69.424999999999997</v>
          </cell>
          <cell r="T14">
            <v>84.004999999999995</v>
          </cell>
          <cell r="U14">
            <v>-2.5219999999999914</v>
          </cell>
          <cell r="V14">
            <v>81.483000000000004</v>
          </cell>
          <cell r="W14">
            <v>-55.463999999999999</v>
          </cell>
          <cell r="X14">
            <v>349.428</v>
          </cell>
          <cell r="Y14">
            <v>83.338999999999999</v>
          </cell>
          <cell r="Z14">
            <v>-29.924999999999997</v>
          </cell>
          <cell r="AA14">
            <v>-65.545647015780929</v>
          </cell>
          <cell r="AB14">
            <v>-109.84077271630696</v>
          </cell>
          <cell r="AC14">
            <v>-162.28454526498649</v>
          </cell>
          <cell r="AD14">
            <v>-203.44450247459457</v>
          </cell>
          <cell r="AE14">
            <v>-247.78918058325587</v>
          </cell>
          <cell r="AF14">
            <v>-289.4242726173137</v>
          </cell>
          <cell r="AG14">
            <v>-350.51902610434803</v>
          </cell>
          <cell r="AH14">
            <v>-400.28696349248571</v>
          </cell>
          <cell r="AI14">
            <v>1.5</v>
          </cell>
          <cell r="AJ14">
            <v>8.1950000000000003</v>
          </cell>
          <cell r="AK14">
            <v>8.8650000000000002</v>
          </cell>
          <cell r="AL14">
            <v>8.254999999999999</v>
          </cell>
          <cell r="AM14">
            <v>9.9250000000000007</v>
          </cell>
          <cell r="AN14">
            <v>6.375</v>
          </cell>
          <cell r="AO14">
            <v>15.865</v>
          </cell>
          <cell r="AP14">
            <v>37.26</v>
          </cell>
          <cell r="AQ14">
            <v>11.337000000000003</v>
          </cell>
          <cell r="AR14">
            <v>25.497</v>
          </cell>
          <cell r="AS14">
            <v>16.565999999999999</v>
          </cell>
          <cell r="AT14">
            <v>28.082999999999998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-21.405999999999999</v>
          </cell>
          <cell r="R15">
            <v>0</v>
          </cell>
          <cell r="S15">
            <v>-21.405999999999999</v>
          </cell>
          <cell r="T15">
            <v>-60.761000000000003</v>
          </cell>
          <cell r="U15">
            <v>0</v>
          </cell>
          <cell r="V15">
            <v>-60.761000000000003</v>
          </cell>
          <cell r="W15">
            <v>-30.661000000000001</v>
          </cell>
          <cell r="X15">
            <v>-71.281999999999996</v>
          </cell>
          <cell r="Y15">
            <v>-53.487000000000009</v>
          </cell>
          <cell r="Z15">
            <v>-1.9210000000000003</v>
          </cell>
          <cell r="AA15">
            <v>-0.23899999999999999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-10.223000000000001</v>
          </cell>
          <cell r="AP15">
            <v>-11.182999999999998</v>
          </cell>
          <cell r="AQ15">
            <v>-13.744</v>
          </cell>
          <cell r="AR15">
            <v>-14.132999999999999</v>
          </cell>
          <cell r="AS15">
            <v>-15.678000000000001</v>
          </cell>
          <cell r="AT15">
            <v>-17.206000000000003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-3.4129999999999998</v>
          </cell>
          <cell r="R16">
            <v>-0.11699999999999999</v>
          </cell>
          <cell r="S16">
            <v>-3.53</v>
          </cell>
          <cell r="T16">
            <v>0.11899999999999999</v>
          </cell>
          <cell r="U16">
            <v>-0.11899999999999999</v>
          </cell>
          <cell r="V16">
            <v>0</v>
          </cell>
          <cell r="W16">
            <v>3.4860000000000002</v>
          </cell>
          <cell r="X16">
            <v>0.72499999999999976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1.9E-2</v>
          </cell>
          <cell r="AK16">
            <v>0</v>
          </cell>
          <cell r="AL16">
            <v>-1.9E-2</v>
          </cell>
          <cell r="AM16">
            <v>0</v>
          </cell>
          <cell r="AN16">
            <v>-3.468</v>
          </cell>
          <cell r="AO16">
            <v>4.5999999999999999E-2</v>
          </cell>
          <cell r="AP16">
            <v>-0.10799999999999965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</row>
        <row r="17">
          <cell r="W17">
            <v>133.84299999999996</v>
          </cell>
          <cell r="X17">
            <v>-147.42100000000002</v>
          </cell>
          <cell r="Y17">
            <v>-288.29199999999992</v>
          </cell>
          <cell r="Z17">
            <v>-47.45699999999993</v>
          </cell>
          <cell r="AA17">
            <v>90.582893497983264</v>
          </cell>
          <cell r="AB17">
            <v>151.68487660823342</v>
          </cell>
          <cell r="AC17">
            <v>224.10722917545752</v>
          </cell>
          <cell r="AD17">
            <v>280.94717008396395</v>
          </cell>
          <cell r="AE17">
            <v>342.18505890068673</v>
          </cell>
          <cell r="AF17">
            <v>399.68113837629039</v>
          </cell>
          <cell r="AG17">
            <v>484.05008366790918</v>
          </cell>
          <cell r="AH17">
            <v>552.77723529914704</v>
          </cell>
          <cell r="AI17">
            <v>37.487000000000002</v>
          </cell>
          <cell r="AJ17">
            <v>67.444000000000017</v>
          </cell>
          <cell r="AK17">
            <v>72.793999999999997</v>
          </cell>
          <cell r="AL17">
            <v>71.450999999999993</v>
          </cell>
          <cell r="AM17">
            <v>76.457000000000008</v>
          </cell>
          <cell r="AN17">
            <v>73.564999999999998</v>
          </cell>
          <cell r="AO17">
            <v>95.742000000000004</v>
          </cell>
          <cell r="AP17">
            <v>142.96299999999999</v>
          </cell>
          <cell r="AQ17">
            <v>64.366000000000014</v>
          </cell>
          <cell r="AR17">
            <v>130.56299999999999</v>
          </cell>
          <cell r="AS17">
            <v>89.66</v>
          </cell>
          <cell r="AT17">
            <v>125.95199999999998</v>
          </cell>
          <cell r="AU17">
            <v>143.24700000000001</v>
          </cell>
          <cell r="AV17">
            <v>186.79900000000004</v>
          </cell>
          <cell r="AW17">
            <v>96.823999999999998</v>
          </cell>
          <cell r="AX17">
            <v>97.172999999999917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0.85499999999999998</v>
          </cell>
          <cell r="L18">
            <v>0.47</v>
          </cell>
          <cell r="M18">
            <v>0.14199999999999999</v>
          </cell>
          <cell r="N18">
            <v>2.069</v>
          </cell>
          <cell r="O18">
            <v>0</v>
          </cell>
          <cell r="P18">
            <v>0</v>
          </cell>
          <cell r="Q18">
            <v>14.114000000000001</v>
          </cell>
          <cell r="R18">
            <v>0</v>
          </cell>
          <cell r="S18">
            <v>14.114000000000001</v>
          </cell>
          <cell r="T18">
            <v>26.119</v>
          </cell>
          <cell r="U18">
            <v>0</v>
          </cell>
          <cell r="V18">
            <v>26.119</v>
          </cell>
          <cell r="W18">
            <v>-33.070999999999998</v>
          </cell>
          <cell r="X18">
            <v>-40.123000000000005</v>
          </cell>
          <cell r="Y18">
            <v>-42.331000000000003</v>
          </cell>
          <cell r="Z18">
            <v>-40.192999999999998</v>
          </cell>
          <cell r="AA18">
            <v>-38.492145151000003</v>
          </cell>
          <cell r="AB18">
            <v>-34.356580604000001</v>
          </cell>
          <cell r="AC18">
            <v>-34.356580604000001</v>
          </cell>
          <cell r="AD18">
            <v>-34.356580604000001</v>
          </cell>
          <cell r="AE18">
            <v>-34.356580604000001</v>
          </cell>
          <cell r="AF18">
            <v>-34.356580604000001</v>
          </cell>
          <cell r="AG18">
            <v>-34.356580604000001</v>
          </cell>
          <cell r="AH18">
            <v>-34.356580604000001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14.114000000000001</v>
          </cell>
          <cell r="AQ18">
            <v>6.53</v>
          </cell>
          <cell r="AR18">
            <v>6.53</v>
          </cell>
          <cell r="AS18">
            <v>6.53</v>
          </cell>
          <cell r="AT18">
            <v>6.5289999999999999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</row>
        <row r="19">
          <cell r="H19">
            <v>10.568999999999999</v>
          </cell>
          <cell r="I19">
            <v>25.602</v>
          </cell>
          <cell r="J19">
            <v>15.859000000000007</v>
          </cell>
          <cell r="K19">
            <v>16.928999999999988</v>
          </cell>
          <cell r="L19">
            <v>23.64599999999999</v>
          </cell>
          <cell r="M19">
            <v>32.995999999999974</v>
          </cell>
          <cell r="N19">
            <v>27.27699999999999</v>
          </cell>
          <cell r="O19">
            <v>80.126999999999981</v>
          </cell>
          <cell r="P19">
            <v>0.2180000000000426</v>
          </cell>
          <cell r="Q19">
            <v>-0.58900000000004127</v>
          </cell>
          <cell r="R19">
            <v>4.686999999999979</v>
          </cell>
          <cell r="S19">
            <v>4.097999999999967</v>
          </cell>
          <cell r="T19">
            <v>19.673999999999999</v>
          </cell>
          <cell r="U19">
            <v>0.75700000000009049</v>
          </cell>
          <cell r="V19">
            <v>20.431000000000061</v>
          </cell>
          <cell r="W19">
            <v>100.77199999999996</v>
          </cell>
          <cell r="X19">
            <v>-187.54400000000004</v>
          </cell>
          <cell r="Y19">
            <v>-330.62299999999993</v>
          </cell>
          <cell r="Z19">
            <v>-87.64999999999992</v>
          </cell>
          <cell r="AA19">
            <v>52.090748346983261</v>
          </cell>
          <cell r="AB19">
            <v>117.32829600423342</v>
          </cell>
          <cell r="AC19">
            <v>189.75064857145753</v>
          </cell>
          <cell r="AD19">
            <v>246.59058947996397</v>
          </cell>
          <cell r="AE19">
            <v>307.82847829668674</v>
          </cell>
          <cell r="AF19">
            <v>365.3245577722904</v>
          </cell>
          <cell r="AG19">
            <v>449.69350306390919</v>
          </cell>
          <cell r="AH19">
            <v>518.42065469514705</v>
          </cell>
          <cell r="BT19" t="str">
            <v>MARKET DATA</v>
          </cell>
        </row>
        <row r="20">
          <cell r="H20">
            <v>-0.63900000000000001</v>
          </cell>
          <cell r="I20">
            <v>-0.749</v>
          </cell>
          <cell r="J20">
            <v>-0.77300000000000002</v>
          </cell>
          <cell r="K20">
            <v>0.97</v>
          </cell>
          <cell r="L20">
            <v>0</v>
          </cell>
          <cell r="M20">
            <v>0</v>
          </cell>
          <cell r="N20">
            <v>0</v>
          </cell>
          <cell r="O20">
            <v>-16.373999999999999</v>
          </cell>
          <cell r="P20">
            <v>16.373999999999999</v>
          </cell>
          <cell r="Q20">
            <v>0</v>
          </cell>
          <cell r="R20">
            <v>-4.6870000000000003</v>
          </cell>
          <cell r="S20">
            <v>-4.6870000000000003</v>
          </cell>
          <cell r="T20">
            <v>0</v>
          </cell>
          <cell r="U20">
            <v>-0.75700000000000001</v>
          </cell>
          <cell r="V20">
            <v>-0.75700000000000001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BU20" t="str">
            <v>Share Price ($)</v>
          </cell>
          <cell r="BX20" t="str">
            <v>12-mo Target ($)</v>
          </cell>
          <cell r="BY20">
            <v>29</v>
          </cell>
        </row>
        <row r="21">
          <cell r="H21">
            <v>9.93</v>
          </cell>
          <cell r="I21">
            <v>24.853000000000002</v>
          </cell>
          <cell r="J21">
            <v>15.086000000000007</v>
          </cell>
          <cell r="K21">
            <v>17.898999999999987</v>
          </cell>
          <cell r="L21">
            <v>23.64599999999999</v>
          </cell>
          <cell r="M21">
            <v>32.995999999999974</v>
          </cell>
          <cell r="N21">
            <v>27.27699999999999</v>
          </cell>
          <cell r="O21">
            <v>63.752999999999986</v>
          </cell>
          <cell r="P21">
            <v>16.592000000000041</v>
          </cell>
          <cell r="Q21">
            <v>-0.58900000000004127</v>
          </cell>
          <cell r="R21">
            <v>-2.1316282072803006E-14</v>
          </cell>
          <cell r="S21">
            <v>-0.58900000000003327</v>
          </cell>
          <cell r="T21">
            <v>19.673999999999999</v>
          </cell>
          <cell r="U21">
            <v>9.0483176506950258E-14</v>
          </cell>
          <cell r="V21">
            <v>19.67400000000006</v>
          </cell>
          <cell r="W21">
            <v>100.77199999999996</v>
          </cell>
          <cell r="X21">
            <v>-187.54400000000004</v>
          </cell>
          <cell r="Y21">
            <v>-330.62299999999993</v>
          </cell>
          <cell r="Z21">
            <v>-87.64999999999992</v>
          </cell>
          <cell r="AA21">
            <v>52.090748346983261</v>
          </cell>
          <cell r="AB21">
            <v>117.32829600423342</v>
          </cell>
          <cell r="AC21">
            <v>189.75064857145753</v>
          </cell>
          <cell r="AD21">
            <v>246.59058947996397</v>
          </cell>
          <cell r="AE21">
            <v>307.82847829668674</v>
          </cell>
          <cell r="AF21">
            <v>365.3245577722904</v>
          </cell>
          <cell r="AG21">
            <v>449.69350306390919</v>
          </cell>
          <cell r="AH21">
            <v>518.42065469514705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BU21" t="str">
            <v>52-wk High ($)</v>
          </cell>
          <cell r="BV21">
            <v>36.6</v>
          </cell>
          <cell r="BX21" t="str">
            <v>12-mo R-O-R (%)</v>
          </cell>
        </row>
        <row r="22">
          <cell r="BU22" t="str">
            <v>52-wk Low ($)</v>
          </cell>
          <cell r="BV22">
            <v>26.5</v>
          </cell>
          <cell r="BX22" t="str">
            <v>Dividend ($)</v>
          </cell>
          <cell r="BY22">
            <v>0.05</v>
          </cell>
        </row>
        <row r="23">
          <cell r="H23" t="str">
            <v xml:space="preserve">na </v>
          </cell>
          <cell r="I23">
            <v>30.550016802957323</v>
          </cell>
          <cell r="J23">
            <v>21.942304062054884</v>
          </cell>
          <cell r="K23">
            <v>16.617644989233995</v>
          </cell>
          <cell r="L23">
            <v>40.596150365051599</v>
          </cell>
          <cell r="M23">
            <v>23.141925239260107</v>
          </cell>
          <cell r="N23">
            <v>52.837421976558986</v>
          </cell>
          <cell r="O23">
            <v>39.228487188199047</v>
          </cell>
          <cell r="P23">
            <v>12.740306662255541</v>
          </cell>
          <cell r="Q23">
            <v>13.864341924246348</v>
          </cell>
          <cell r="S23">
            <v>-6.1580881017718969</v>
          </cell>
          <cell r="T23">
            <v>12.22697116611382</v>
          </cell>
          <cell r="V23">
            <v>9.8206891000088383</v>
          </cell>
          <cell r="AM23" t="e">
            <v>#DIV/0!</v>
          </cell>
          <cell r="AN23" t="e">
            <v>#DIV/0!</v>
          </cell>
          <cell r="AO23" t="e">
            <v>#DIV/0!</v>
          </cell>
          <cell r="AP23" t="e">
            <v>#DIV/0!</v>
          </cell>
          <cell r="AQ23" t="e">
            <v>#DIV/0!</v>
          </cell>
          <cell r="AR23" t="e">
            <v>#DIV/0!</v>
          </cell>
          <cell r="AS23" t="e">
            <v>#DIV/0!</v>
          </cell>
          <cell r="AT23" t="e">
            <v>#DIV/0!</v>
          </cell>
          <cell r="BU23" t="str">
            <v>'00 Trading (mm)</v>
          </cell>
          <cell r="BV23">
            <v>115.88800000000001</v>
          </cell>
          <cell r="BX23" t="str">
            <v>Yield (%)</v>
          </cell>
        </row>
        <row r="24">
          <cell r="H24">
            <v>44.754116724543522</v>
          </cell>
          <cell r="I24">
            <v>43.86229857047244</v>
          </cell>
          <cell r="J24">
            <v>45.824478939442983</v>
          </cell>
          <cell r="K24">
            <v>46.421891027574972</v>
          </cell>
          <cell r="L24">
            <v>46.0727007424574</v>
          </cell>
          <cell r="M24">
            <v>48.456956850553965</v>
          </cell>
          <cell r="N24">
            <v>43.843107029901425</v>
          </cell>
          <cell r="O24">
            <v>44.484534225171721</v>
          </cell>
          <cell r="P24">
            <v>42.588285541204279</v>
          </cell>
          <cell r="Q24">
            <v>40.296886960959426</v>
          </cell>
          <cell r="R24" t="str">
            <v xml:space="preserve"> </v>
          </cell>
          <cell r="S24">
            <v>42.137519679615089</v>
          </cell>
          <cell r="T24">
            <v>41.187538012925813</v>
          </cell>
          <cell r="V24">
            <v>43.680259144192661</v>
          </cell>
          <cell r="AI24" t="e">
            <v>#DIV/0!</v>
          </cell>
          <cell r="AJ24" t="e">
            <v>#DIV/0!</v>
          </cell>
          <cell r="AK24" t="e">
            <v>#DIV/0!</v>
          </cell>
          <cell r="AL24" t="e">
            <v>#DIV/0!</v>
          </cell>
          <cell r="AM24" t="e">
            <v>#DIV/0!</v>
          </cell>
          <cell r="AN24" t="e">
            <v>#DIV/0!</v>
          </cell>
          <cell r="AO24" t="e">
            <v>#DIV/0!</v>
          </cell>
          <cell r="AP24" t="e">
            <v>#DIV/0!</v>
          </cell>
          <cell r="AQ24" t="e">
            <v>#DIV/0!</v>
          </cell>
          <cell r="AR24" t="e">
            <v>#DIV/0!</v>
          </cell>
          <cell r="AS24" t="e">
            <v>#DIV/0!</v>
          </cell>
          <cell r="AT24" t="e">
            <v>#DIV/0!</v>
          </cell>
          <cell r="BU24" t="str">
            <v>Shares O/S (mm)</v>
          </cell>
          <cell r="BV24">
            <v>231.69249399999998</v>
          </cell>
          <cell r="BX24" t="str">
            <v>Float (mm)</v>
          </cell>
          <cell r="BY24">
            <v>203.99395799999999</v>
          </cell>
        </row>
        <row r="25">
          <cell r="H25">
            <v>30.697882827377615</v>
          </cell>
          <cell r="I25">
            <v>30.528908033155421</v>
          </cell>
          <cell r="J25">
            <v>32.183317618250143</v>
          </cell>
          <cell r="K25">
            <v>32.123936523260724</v>
          </cell>
          <cell r="L25">
            <v>33.161666881249722</v>
          </cell>
          <cell r="M25">
            <v>34.876434568348706</v>
          </cell>
          <cell r="N25">
            <v>29.507845332591483</v>
          </cell>
          <cell r="O25">
            <v>29.389066681516073</v>
          </cell>
          <cell r="P25">
            <v>26.776569920231047</v>
          </cell>
          <cell r="Q25">
            <v>21.541209492217401</v>
          </cell>
          <cell r="S25">
            <v>20.914496426321215</v>
          </cell>
          <cell r="T25">
            <v>21.800064799604378</v>
          </cell>
          <cell r="V25">
            <v>21.758583164649039</v>
          </cell>
          <cell r="AI25" t="e">
            <v>#DIV/0!</v>
          </cell>
          <cell r="AJ25" t="e">
            <v>#DIV/0!</v>
          </cell>
          <cell r="AK25" t="e">
            <v>#DIV/0!</v>
          </cell>
          <cell r="AL25" t="e">
            <v>#DIV/0!</v>
          </cell>
          <cell r="AM25" t="e">
            <v>#DIV/0!</v>
          </cell>
          <cell r="AN25" t="e">
            <v>#DIV/0!</v>
          </cell>
          <cell r="AO25" t="e">
            <v>#DIV/0!</v>
          </cell>
          <cell r="AP25" t="e">
            <v>#DIV/0!</v>
          </cell>
          <cell r="AQ25" t="e">
            <v>#DIV/0!</v>
          </cell>
          <cell r="AR25" t="e">
            <v>#DIV/0!</v>
          </cell>
          <cell r="AS25" t="e">
            <v>#DIV/0!</v>
          </cell>
          <cell r="AT25" t="e">
            <v>#DIV/0!</v>
          </cell>
          <cell r="BV25" t="str">
            <v xml:space="preserve"> - Basic</v>
          </cell>
        </row>
        <row r="26">
          <cell r="H26">
            <v>44.165037772729676</v>
          </cell>
          <cell r="I26">
            <v>35.587591516340858</v>
          </cell>
          <cell r="J26">
            <v>47.055485077118234</v>
          </cell>
          <cell r="K26">
            <v>48.330863767105399</v>
          </cell>
          <cell r="L26">
            <v>48.690453394608632</v>
          </cell>
          <cell r="M26">
            <v>48.633608730023425</v>
          </cell>
          <cell r="N26">
            <v>52.316266675332706</v>
          </cell>
          <cell r="O26">
            <v>48.335826477187737</v>
          </cell>
          <cell r="P26">
            <v>99.193578219213393</v>
          </cell>
          <cell r="Q26">
            <v>69.38156948842996</v>
          </cell>
          <cell r="R26">
            <v>-77.475728155340747</v>
          </cell>
          <cell r="S26">
            <v>65.797579445186869</v>
          </cell>
          <cell r="T26">
            <v>44.055947723387071</v>
          </cell>
          <cell r="U26">
            <v>133.86411889597261</v>
          </cell>
          <cell r="V26">
            <v>43.159740245982377</v>
          </cell>
          <cell r="AI26">
            <v>-5.5250653799403295</v>
          </cell>
          <cell r="AJ26">
            <v>-243.89880952380958</v>
          </cell>
          <cell r="AK26">
            <v>-127.13322816578226</v>
          </cell>
          <cell r="AL26">
            <v>-75.298732098878034</v>
          </cell>
          <cell r="AM26">
            <v>-735.18518518518454</v>
          </cell>
          <cell r="AN26">
            <v>-658.57438016528681</v>
          </cell>
          <cell r="AO26">
            <v>77.29974663808224</v>
          </cell>
          <cell r="AP26">
            <v>41.724524076147809</v>
          </cell>
          <cell r="AQ26">
            <v>70.869538038382203</v>
          </cell>
          <cell r="AR26">
            <v>36.785307229524037</v>
          </cell>
          <cell r="AS26">
            <v>45.099640640313623</v>
          </cell>
          <cell r="AT26">
            <v>41.353870620978071</v>
          </cell>
          <cell r="BT26" t="str">
            <v xml:space="preserve"> Major Shareholder:</v>
          </cell>
          <cell r="BY26" t="str">
            <v>JR Shaw (8%); Chieftain (13%)</v>
          </cell>
        </row>
        <row r="28">
          <cell r="H28">
            <v>91.108000000000004</v>
          </cell>
          <cell r="I28">
            <v>87.516000000000005</v>
          </cell>
          <cell r="J28">
            <v>84.975999999999999</v>
          </cell>
          <cell r="K28">
            <v>86.772000000000006</v>
          </cell>
          <cell r="L28">
            <v>102.42</v>
          </cell>
          <cell r="M28">
            <v>112.37</v>
          </cell>
          <cell r="N28">
            <v>131.15600000000001</v>
          </cell>
          <cell r="O28">
            <v>139.99799999999999</v>
          </cell>
          <cell r="P28">
            <v>140.01599999999999</v>
          </cell>
          <cell r="Q28">
            <v>147.298</v>
          </cell>
          <cell r="S28">
            <v>147.298</v>
          </cell>
          <cell r="T28">
            <v>168.83199999999999</v>
          </cell>
          <cell r="V28">
            <v>168.83199999999999</v>
          </cell>
          <cell r="W28">
            <v>188.92699999999999</v>
          </cell>
          <cell r="X28">
            <v>221.07900000000001</v>
          </cell>
          <cell r="Y28">
            <v>231.82</v>
          </cell>
          <cell r="Z28">
            <v>231.84800000000001</v>
          </cell>
          <cell r="AA28">
            <v>231.62345099999999</v>
          </cell>
          <cell r="AB28">
            <v>232.306804</v>
          </cell>
          <cell r="AC28">
            <v>232.306804</v>
          </cell>
          <cell r="AD28">
            <v>232.306804</v>
          </cell>
          <cell r="AE28">
            <v>232.306804</v>
          </cell>
          <cell r="AF28">
            <v>232.306804</v>
          </cell>
          <cell r="AG28">
            <v>232.306804</v>
          </cell>
          <cell r="AH28">
            <v>232.306804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184.80500000000001</v>
          </cell>
          <cell r="AV28">
            <v>189.83100000000002</v>
          </cell>
          <cell r="AW28">
            <v>190.47399999999999</v>
          </cell>
          <cell r="AX28">
            <v>190.59799999999996</v>
          </cell>
          <cell r="BT28" t="str">
            <v xml:space="preserve"> Market Cap</v>
          </cell>
        </row>
        <row r="29">
          <cell r="H29">
            <v>0.115</v>
          </cell>
          <cell r="I29">
            <v>0.28499999999999998</v>
          </cell>
          <cell r="J29">
            <v>0.17249999999999999</v>
          </cell>
          <cell r="K29" t="e">
            <v>#REF!</v>
          </cell>
          <cell r="L29">
            <v>0.23499999999999999</v>
          </cell>
          <cell r="M29" t="e">
            <v>#REF!</v>
          </cell>
          <cell r="N29">
            <v>0.22500000000000001</v>
          </cell>
          <cell r="O29">
            <v>0.56999999999999995</v>
          </cell>
          <cell r="P29">
            <v>5.0000000000000001E-3</v>
          </cell>
          <cell r="Q29" t="e">
            <v>#REF!</v>
          </cell>
          <cell r="S29">
            <v>2.5000000000000001E-2</v>
          </cell>
          <cell r="T29" t="e">
            <v>#REF!</v>
          </cell>
          <cell r="V29" t="e">
            <v>#REF!</v>
          </cell>
          <cell r="W29">
            <v>0.53212616513256394</v>
          </cell>
          <cell r="X29">
            <v>-0.84831214181355996</v>
          </cell>
          <cell r="Y29">
            <v>-1.4262056768182207</v>
          </cell>
          <cell r="Z29">
            <v>-0.3780491887790039</v>
          </cell>
          <cell r="AA29">
            <v>0.22464421169255608</v>
          </cell>
          <cell r="AB29">
            <v>0.5050575100858149</v>
          </cell>
          <cell r="AC29">
            <v>0.81681055097920219</v>
          </cell>
          <cell r="AD29">
            <v>1.0614867289034029</v>
          </cell>
          <cell r="AE29">
            <v>1.325094543062487</v>
          </cell>
          <cell r="AF29">
            <v>1.5725951693274141</v>
          </cell>
          <cell r="AG29">
            <v>1.9357741371359454</v>
          </cell>
          <cell r="AH29">
            <v>2.2316206231098898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0.18</v>
          </cell>
          <cell r="AV29">
            <v>0.37</v>
          </cell>
          <cell r="AW29">
            <v>-0.03</v>
          </cell>
          <cell r="AX29">
            <v>0.01</v>
          </cell>
          <cell r="BT29" t="str">
            <v xml:space="preserve"> + Net Debt &amp; Prefs</v>
          </cell>
        </row>
        <row r="30">
          <cell r="H30">
            <v>0.27500000000000002</v>
          </cell>
          <cell r="I30">
            <v>0.33</v>
          </cell>
          <cell r="J30">
            <v>0.41</v>
          </cell>
          <cell r="K30">
            <v>0.48499999999999999</v>
          </cell>
          <cell r="L30">
            <v>0.55000000000000004</v>
          </cell>
          <cell r="M30">
            <v>0.71</v>
          </cell>
          <cell r="N30">
            <v>0.79500000000000004</v>
          </cell>
          <cell r="O30">
            <v>0.88500000000000001</v>
          </cell>
          <cell r="P30" t="e">
            <v>#REF!</v>
          </cell>
          <cell r="Q30" t="e">
            <v>#REF!</v>
          </cell>
          <cell r="S30">
            <v>0.91</v>
          </cell>
          <cell r="T30" t="e">
            <v>#REF!</v>
          </cell>
          <cell r="V30">
            <v>1.08</v>
          </cell>
          <cell r="W30">
            <v>1.2586289942676268</v>
          </cell>
          <cell r="X30">
            <v>0.95221165284807685</v>
          </cell>
          <cell r="Y30">
            <v>1.4326158226209993</v>
          </cell>
          <cell r="Z30">
            <v>2.3029254213738022</v>
          </cell>
          <cell r="AA30">
            <v>3.0391281270898629</v>
          </cell>
          <cell r="AB30">
            <v>3.1980650492542004</v>
          </cell>
          <cell r="AC30">
            <v>3.3915041467634213</v>
          </cell>
          <cell r="AD30">
            <v>3.6244675950603567</v>
          </cell>
          <cell r="AE30">
            <v>3.8113704895427993</v>
          </cell>
          <cell r="AF30">
            <v>4.0141235395611474</v>
          </cell>
          <cell r="AG30">
            <v>4.3626786307369452</v>
          </cell>
          <cell r="AH30">
            <v>4.6222241999306251</v>
          </cell>
          <cell r="AI30" t="e">
            <v>#DIV/0!</v>
          </cell>
          <cell r="AJ30" t="e">
            <v>#DIV/0!</v>
          </cell>
          <cell r="AK30" t="e">
            <v>#DIV/0!</v>
          </cell>
          <cell r="AL30" t="e">
            <v>#DIV/0!</v>
          </cell>
          <cell r="AM30" t="e">
            <v>#DIV/0!</v>
          </cell>
          <cell r="AN30" t="e">
            <v>#DIV/0!</v>
          </cell>
          <cell r="AO30" t="e">
            <v>#DIV/0!</v>
          </cell>
          <cell r="AP30" t="e">
            <v>#DIV/0!</v>
          </cell>
          <cell r="AQ30" t="e">
            <v>#DIV/0!</v>
          </cell>
          <cell r="AR30" t="e">
            <v>#DIV/0!</v>
          </cell>
          <cell r="AS30" t="e">
            <v>#DIV/0!</v>
          </cell>
          <cell r="AT30" t="e">
            <v>#DIV/0!</v>
          </cell>
          <cell r="AU30" t="e">
            <v>#DIV/0!</v>
          </cell>
          <cell r="AV30" t="e">
            <v>#DIV/0!</v>
          </cell>
          <cell r="AW30" t="e">
            <v>#DIV/0!</v>
          </cell>
          <cell r="AX30" t="e">
            <v>#DIV/0!</v>
          </cell>
          <cell r="BT30" t="str">
            <v xml:space="preserve"> + Minority Interest</v>
          </cell>
        </row>
        <row r="31">
          <cell r="K31">
            <v>2.75E-2</v>
          </cell>
          <cell r="L31">
            <v>0.03</v>
          </cell>
          <cell r="M31">
            <v>3.2500000000000001E-2</v>
          </cell>
          <cell r="N31">
            <v>3.5000000000000003E-2</v>
          </cell>
          <cell r="O31">
            <v>3.5000000000000003E-2</v>
          </cell>
          <cell r="P31">
            <v>3.5000000000000003E-2</v>
          </cell>
          <cell r="Q31">
            <v>3.7500000000000006E-2</v>
          </cell>
          <cell r="S31">
            <v>3.7500000000000006E-2</v>
          </cell>
          <cell r="T31">
            <v>0.04</v>
          </cell>
          <cell r="V31">
            <v>0.04</v>
          </cell>
          <cell r="W31">
            <v>4.867499211335595E-2</v>
          </cell>
          <cell r="X31">
            <v>5.0650138310287272E-2</v>
          </cell>
          <cell r="Y31">
            <v>4.9756127448020021E-2</v>
          </cell>
          <cell r="Z31">
            <v>4.9755136380638262E-2</v>
          </cell>
          <cell r="AA31">
            <v>0.17952008585519535</v>
          </cell>
          <cell r="AB31">
            <v>0.59926649165213441</v>
          </cell>
          <cell r="AC31">
            <v>1.4981662291303361</v>
          </cell>
          <cell r="AD31">
            <v>2.2472493436955041</v>
          </cell>
          <cell r="AE31">
            <v>2.2472493436955041</v>
          </cell>
          <cell r="AF31">
            <v>2.2472493436955041</v>
          </cell>
          <cell r="AG31">
            <v>2.2472493436955041</v>
          </cell>
          <cell r="AH31">
            <v>2.2472493436955041</v>
          </cell>
          <cell r="AX31">
            <v>2.4124125738465254E-2</v>
          </cell>
          <cell r="BT31" t="str">
            <v>+/- Adjustments</v>
          </cell>
        </row>
        <row r="32">
          <cell r="W32">
            <v>188.92699999999999</v>
          </cell>
          <cell r="X32">
            <v>221.07900000000001</v>
          </cell>
          <cell r="Y32">
            <v>231.82</v>
          </cell>
          <cell r="Z32">
            <v>231.84800000000001</v>
          </cell>
          <cell r="AA32">
            <v>231.62345099999999</v>
          </cell>
          <cell r="AB32">
            <v>232.306804</v>
          </cell>
          <cell r="AC32">
            <v>232.306804</v>
          </cell>
          <cell r="AD32">
            <v>232.306804</v>
          </cell>
          <cell r="AE32">
            <v>232.306804</v>
          </cell>
          <cell r="AF32">
            <v>232.306804</v>
          </cell>
          <cell r="AG32">
            <v>232.306804</v>
          </cell>
          <cell r="AH32">
            <v>232.306804</v>
          </cell>
        </row>
        <row r="34">
          <cell r="Z34">
            <v>658.13800000000003</v>
          </cell>
          <cell r="AA34">
            <v>815.13796383417684</v>
          </cell>
          <cell r="AB34">
            <v>881.52648523552079</v>
          </cell>
          <cell r="AC34">
            <v>980.74369524753058</v>
          </cell>
          <cell r="AD34">
            <v>1068.4476338077027</v>
          </cell>
          <cell r="AE34">
            <v>1160.0593663692059</v>
          </cell>
          <cell r="AF34">
            <v>1223.7480326690111</v>
          </cell>
          <cell r="AG34">
            <v>1350.5279092696032</v>
          </cell>
          <cell r="AH34">
            <v>1447.4075987803642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-15.545999999999999</v>
          </cell>
          <cell r="AV34">
            <v>-10.468</v>
          </cell>
          <cell r="AW34">
            <v>-4.5400000000000009</v>
          </cell>
          <cell r="AX34">
            <v>-7.3370000000000015</v>
          </cell>
        </row>
        <row r="35">
          <cell r="BT35" t="str">
            <v xml:space="preserve"> - Assets Valued Separately</v>
          </cell>
        </row>
        <row r="37">
          <cell r="BT37" t="str">
            <v>Total Cap (Enterprise Value)</v>
          </cell>
        </row>
        <row r="38">
          <cell r="J38">
            <v>0</v>
          </cell>
          <cell r="K38">
            <v>47.289000000000001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22.047000000000001</v>
          </cell>
          <cell r="R38">
            <v>8.9689999999999976</v>
          </cell>
          <cell r="S38">
            <v>31.015999999999998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19.917000000000201</v>
          </cell>
          <cell r="AA38">
            <v>92.66651756112384</v>
          </cell>
          <cell r="AB38">
            <v>92.66651756112384</v>
          </cell>
          <cell r="AC38">
            <v>92.66651756112384</v>
          </cell>
          <cell r="AD38">
            <v>92.66651756112384</v>
          </cell>
          <cell r="AE38">
            <v>92.66651756112384</v>
          </cell>
          <cell r="AF38">
            <v>92.66651756112384</v>
          </cell>
          <cell r="AG38">
            <v>92.66651756112384</v>
          </cell>
          <cell r="AH38">
            <v>92.66651756112384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190.42599999999999</v>
          </cell>
          <cell r="AN38">
            <v>129.52099999999999</v>
          </cell>
          <cell r="AO38">
            <v>21.850999999999999</v>
          </cell>
          <cell r="AP38">
            <v>22.047000000000001</v>
          </cell>
          <cell r="AQ38">
            <v>8.4939999999999998</v>
          </cell>
          <cell r="AR38">
            <v>18.638999999999999</v>
          </cell>
          <cell r="AS38">
            <v>0</v>
          </cell>
          <cell r="AT38">
            <v>0</v>
          </cell>
          <cell r="AV38">
            <v>5.1689999999999996</v>
          </cell>
          <cell r="AW38">
            <v>24.978999999999999</v>
          </cell>
          <cell r="AX38">
            <v>0</v>
          </cell>
        </row>
        <row r="39">
          <cell r="J39">
            <v>7.9980000000000002</v>
          </cell>
          <cell r="K39">
            <v>8.8149999999999977</v>
          </cell>
          <cell r="L39">
            <v>17.059000000000001</v>
          </cell>
          <cell r="M39">
            <v>18.407</v>
          </cell>
          <cell r="N39">
            <v>138.803</v>
          </cell>
          <cell r="O39">
            <v>68.426000000000002</v>
          </cell>
          <cell r="P39">
            <v>62.582000000000001</v>
          </cell>
          <cell r="Q39">
            <v>94.790999999999997</v>
          </cell>
          <cell r="R39">
            <v>-54.898999999999994</v>
          </cell>
          <cell r="S39">
            <v>39.892000000000003</v>
          </cell>
          <cell r="T39">
            <v>96.951999999999998</v>
          </cell>
          <cell r="U39">
            <v>-50.692</v>
          </cell>
          <cell r="V39">
            <v>46.26</v>
          </cell>
          <cell r="W39">
            <v>152.648</v>
          </cell>
          <cell r="X39">
            <v>420.423</v>
          </cell>
          <cell r="Y39">
            <v>344.49300000000005</v>
          </cell>
          <cell r="Z39">
            <v>239.56799999999998</v>
          </cell>
          <cell r="AA39">
            <v>205.73841232338785</v>
          </cell>
          <cell r="AB39">
            <v>218.05294273004526</v>
          </cell>
          <cell r="AC39">
            <v>234.84805942048726</v>
          </cell>
          <cell r="AD39">
            <v>252.41080806282133</v>
          </cell>
          <cell r="AE39">
            <v>269.12503565340694</v>
          </cell>
          <cell r="AF39">
            <v>285.99996418174049</v>
          </cell>
          <cell r="AG39">
            <v>304.24684710896258</v>
          </cell>
          <cell r="AH39">
            <v>322.35986380224062</v>
          </cell>
          <cell r="AI39">
            <v>67.034000000000006</v>
          </cell>
          <cell r="AJ39">
            <v>61.06</v>
          </cell>
          <cell r="AK39">
            <v>56.920999999999999</v>
          </cell>
          <cell r="AL39">
            <v>62.582000000000001</v>
          </cell>
          <cell r="AM39">
            <v>82.346000000000004</v>
          </cell>
          <cell r="AN39">
            <v>126.67699999999999</v>
          </cell>
          <cell r="AO39">
            <v>71.829000000000008</v>
          </cell>
          <cell r="AP39">
            <v>94.790999999999997</v>
          </cell>
          <cell r="AQ39">
            <v>110.157</v>
          </cell>
          <cell r="AR39">
            <v>108.75500000000001</v>
          </cell>
          <cell r="AS39">
            <v>105.633</v>
          </cell>
          <cell r="AT39">
            <v>96.951999999999998</v>
          </cell>
          <cell r="AU39">
            <v>51.067999999999998</v>
          </cell>
          <cell r="AV39">
            <v>53.803000000000004</v>
          </cell>
          <cell r="AW39">
            <v>72.519000000000005</v>
          </cell>
          <cell r="AX39">
            <v>152.648</v>
          </cell>
          <cell r="BT39" t="str">
            <v>MULTIPLES</v>
          </cell>
        </row>
        <row r="40">
          <cell r="J40">
            <v>0.78700000000000003</v>
          </cell>
          <cell r="K40">
            <v>9.91</v>
          </cell>
          <cell r="L40">
            <v>23.123999999999999</v>
          </cell>
          <cell r="M40">
            <v>45.801000000000002</v>
          </cell>
          <cell r="N40">
            <v>114.03100000000001</v>
          </cell>
          <cell r="O40">
            <v>81.08</v>
          </cell>
          <cell r="P40">
            <v>156.24600000000001</v>
          </cell>
          <cell r="Q40">
            <v>712.68899999999996</v>
          </cell>
          <cell r="R40">
            <v>-455.36799999999994</v>
          </cell>
          <cell r="S40">
            <v>257.32100000000003</v>
          </cell>
          <cell r="T40">
            <v>1057.2629999999999</v>
          </cell>
          <cell r="U40">
            <v>-515.12199999999996</v>
          </cell>
          <cell r="V40">
            <v>542.14099999999996</v>
          </cell>
          <cell r="W40">
            <v>1075.134</v>
          </cell>
          <cell r="X40">
            <v>550.70699999999999</v>
          </cell>
          <cell r="Y40">
            <v>133.602</v>
          </cell>
          <cell r="Z40">
            <v>49.414999999999999</v>
          </cell>
          <cell r="AA40">
            <v>49.640999999999998</v>
          </cell>
          <cell r="AB40">
            <v>49.640999999999998</v>
          </cell>
          <cell r="AC40">
            <v>49.640999999999998</v>
          </cell>
          <cell r="AD40">
            <v>49.640999999999998</v>
          </cell>
          <cell r="AE40">
            <v>49.640999999999998</v>
          </cell>
          <cell r="AF40">
            <v>49.640999999999998</v>
          </cell>
          <cell r="AG40">
            <v>49.640999999999998</v>
          </cell>
          <cell r="AH40">
            <v>49.640999999999998</v>
          </cell>
          <cell r="AI40">
            <v>76.515000000000001</v>
          </cell>
          <cell r="AJ40">
            <v>76.769000000000005</v>
          </cell>
          <cell r="AK40">
            <v>110.744</v>
          </cell>
          <cell r="AL40">
            <v>156.24600000000001</v>
          </cell>
          <cell r="AM40">
            <v>177.31399999999999</v>
          </cell>
          <cell r="AN40">
            <v>243.09300000000002</v>
          </cell>
          <cell r="AO40">
            <v>699.65200000000004</v>
          </cell>
          <cell r="AP40">
            <v>712.68899999999996</v>
          </cell>
          <cell r="AQ40">
            <v>712.68899999999996</v>
          </cell>
          <cell r="AR40">
            <v>712.68899999999996</v>
          </cell>
          <cell r="AS40">
            <v>712.68899999999996</v>
          </cell>
          <cell r="AT40">
            <v>1057.2629999999999</v>
          </cell>
          <cell r="AV40">
            <v>1056.249</v>
          </cell>
          <cell r="AW40">
            <v>1143.377</v>
          </cell>
          <cell r="AX40">
            <v>1075.134</v>
          </cell>
          <cell r="BT40" t="str">
            <v>Year-end August 31</v>
          </cell>
          <cell r="BV40" t="str">
            <v xml:space="preserve">2001 </v>
          </cell>
          <cell r="BW40" t="str">
            <v>2002</v>
          </cell>
          <cell r="BX40" t="str">
            <v>2003</v>
          </cell>
          <cell r="BY40" t="str">
            <v xml:space="preserve">2004E </v>
          </cell>
        </row>
        <row r="41">
          <cell r="J41">
            <v>163.072</v>
          </cell>
          <cell r="K41">
            <v>168.35599999999999</v>
          </cell>
          <cell r="L41">
            <v>257.35700000000003</v>
          </cell>
          <cell r="M41">
            <v>314.38</v>
          </cell>
          <cell r="N41">
            <v>637.74800000000005</v>
          </cell>
          <cell r="O41">
            <v>750.50400000000002</v>
          </cell>
          <cell r="P41">
            <v>879.39099999999996</v>
          </cell>
          <cell r="Q41">
            <v>997.274</v>
          </cell>
          <cell r="R41">
            <v>-29.989000000000033</v>
          </cell>
          <cell r="S41">
            <v>967.28499999999997</v>
          </cell>
          <cell r="T41">
            <v>1191.9179999999999</v>
          </cell>
          <cell r="U41">
            <v>-30.522999999999911</v>
          </cell>
          <cell r="V41">
            <v>1161.395</v>
          </cell>
          <cell r="W41">
            <v>1643.2460000000001</v>
          </cell>
          <cell r="X41">
            <v>2507.9229999999998</v>
          </cell>
          <cell r="Y41">
            <v>2777.6970000000001</v>
          </cell>
          <cell r="Z41">
            <v>2415.6619999999998</v>
          </cell>
          <cell r="AA41">
            <v>2269.0279987562371</v>
          </cell>
          <cell r="AB41">
            <v>2136.109657258201</v>
          </cell>
          <cell r="AC41">
            <v>2058.2659504064009</v>
          </cell>
          <cell r="AD41">
            <v>1980.0564709075443</v>
          </cell>
          <cell r="AE41">
            <v>1893.7251221771962</v>
          </cell>
          <cell r="AF41">
            <v>1820.8679807990181</v>
          </cell>
          <cell r="AG41">
            <v>1755.7586968731875</v>
          </cell>
          <cell r="AH41">
            <v>1697.159006816308</v>
          </cell>
          <cell r="AI41">
            <v>769.08900000000006</v>
          </cell>
          <cell r="AJ41">
            <v>809.72500000000002</v>
          </cell>
          <cell r="AK41">
            <v>841.87199999999996</v>
          </cell>
          <cell r="AL41">
            <v>879.39099999999996</v>
          </cell>
          <cell r="AM41">
            <v>901.41099999999994</v>
          </cell>
          <cell r="AN41">
            <v>963.17700000000002</v>
          </cell>
          <cell r="AO41">
            <v>973.31899999999996</v>
          </cell>
          <cell r="AP41">
            <v>997.274</v>
          </cell>
          <cell r="AQ41">
            <v>1025.146</v>
          </cell>
          <cell r="AR41">
            <v>1052.261</v>
          </cell>
          <cell r="AS41">
            <v>1107.931</v>
          </cell>
          <cell r="AT41">
            <v>1191.9179999999999</v>
          </cell>
          <cell r="AU41">
            <v>1315.2860000000001</v>
          </cell>
          <cell r="AV41">
            <v>1302.8599999999999</v>
          </cell>
          <cell r="AW41">
            <v>1373.1420000000001</v>
          </cell>
          <cell r="AX41">
            <v>1643.2460000000001</v>
          </cell>
          <cell r="BT41" t="str">
            <v>Multiples at Current Share Price</v>
          </cell>
        </row>
        <row r="42">
          <cell r="J42">
            <v>175.07300000000001</v>
          </cell>
          <cell r="K42">
            <v>174.98099999999999</v>
          </cell>
          <cell r="L42">
            <v>447.72199999999998</v>
          </cell>
          <cell r="M42">
            <v>446.57499999999999</v>
          </cell>
          <cell r="N42">
            <v>1233.136</v>
          </cell>
          <cell r="O42">
            <v>1287.8709999999999</v>
          </cell>
          <cell r="P42">
            <v>1351.982</v>
          </cell>
          <cell r="Q42">
            <v>1429.652</v>
          </cell>
          <cell r="R42">
            <v>-182.61900000000014</v>
          </cell>
          <cell r="S42">
            <v>1247.0329999999999</v>
          </cell>
          <cell r="T42">
            <v>1388.2619999999999</v>
          </cell>
          <cell r="U42">
            <v>-180.60699999999974</v>
          </cell>
          <cell r="V42">
            <v>1207.6550000000002</v>
          </cell>
          <cell r="W42">
            <v>3531.3549999999996</v>
          </cell>
          <cell r="X42">
            <v>5315.9029999999993</v>
          </cell>
          <cell r="Y42">
            <v>5243.0370000000003</v>
          </cell>
          <cell r="Z42">
            <v>4875.7210000000005</v>
          </cell>
          <cell r="AA42">
            <v>5043.13</v>
          </cell>
          <cell r="AB42">
            <v>5043.13</v>
          </cell>
          <cell r="AC42">
            <v>5043.13</v>
          </cell>
          <cell r="AD42">
            <v>5043.13</v>
          </cell>
          <cell r="AE42">
            <v>5043.13</v>
          </cell>
          <cell r="AF42">
            <v>5043.13</v>
          </cell>
          <cell r="AG42">
            <v>5043.13</v>
          </cell>
          <cell r="AH42">
            <v>5043.13</v>
          </cell>
          <cell r="AI42">
            <v>1317.586</v>
          </cell>
          <cell r="AJ42">
            <v>1334.172</v>
          </cell>
          <cell r="AK42">
            <v>1349.7150000000001</v>
          </cell>
          <cell r="AL42">
            <v>1351.982</v>
          </cell>
          <cell r="AM42">
            <v>1352.595</v>
          </cell>
          <cell r="AN42">
            <v>1421.375</v>
          </cell>
          <cell r="AO42">
            <v>1357.1379999999999</v>
          </cell>
          <cell r="AP42">
            <v>1429.652</v>
          </cell>
          <cell r="AQ42">
            <v>1387.2620000000002</v>
          </cell>
          <cell r="AR42">
            <v>1486.1039999999998</v>
          </cell>
          <cell r="AS42">
            <v>1509.3990000000003</v>
          </cell>
          <cell r="AT42">
            <v>1388.2619999999999</v>
          </cell>
          <cell r="AU42">
            <v>2164.248</v>
          </cell>
          <cell r="AV42">
            <v>1666.98</v>
          </cell>
          <cell r="AW42">
            <v>1668.518</v>
          </cell>
          <cell r="AX42">
            <v>3531.3549999999996</v>
          </cell>
          <cell r="BT42" t="str">
            <v>P/E (x)</v>
          </cell>
        </row>
        <row r="43">
          <cell r="H43">
            <v>0</v>
          </cell>
          <cell r="I43">
            <v>0</v>
          </cell>
          <cell r="J43">
            <v>346.93</v>
          </cell>
          <cell r="K43">
            <v>409.351</v>
          </cell>
          <cell r="L43">
            <v>745.26199999999994</v>
          </cell>
          <cell r="M43">
            <v>825.16300000000001</v>
          </cell>
          <cell r="N43">
            <v>2123.7179999999998</v>
          </cell>
          <cell r="O43">
            <v>2187.8809999999999</v>
          </cell>
          <cell r="P43">
            <v>2450.201</v>
          </cell>
          <cell r="Q43">
            <v>3256.453</v>
          </cell>
          <cell r="R43">
            <v>-713.90600000000018</v>
          </cell>
          <cell r="S43">
            <v>2542.547</v>
          </cell>
          <cell r="T43">
            <v>3734.3949999999995</v>
          </cell>
          <cell r="U43">
            <v>-776.94399999999962</v>
          </cell>
          <cell r="V43">
            <v>2957.451</v>
          </cell>
          <cell r="W43">
            <v>6402.3829999999998</v>
          </cell>
          <cell r="X43">
            <v>8794.9559999999983</v>
          </cell>
          <cell r="Y43">
            <v>8498.8290000000015</v>
          </cell>
          <cell r="Z43">
            <v>7600.2830000000004</v>
          </cell>
          <cell r="AA43">
            <v>7660.2039286407489</v>
          </cell>
          <cell r="AB43">
            <v>7539.6001175493702</v>
          </cell>
          <cell r="AC43">
            <v>7478.5515273880119</v>
          </cell>
          <cell r="AD43">
            <v>7417.9047965314894</v>
          </cell>
          <cell r="AE43">
            <v>7348.2876753917271</v>
          </cell>
          <cell r="AF43">
            <v>7292.3054625418827</v>
          </cell>
          <cell r="AG43">
            <v>7245.4430615432739</v>
          </cell>
          <cell r="AH43">
            <v>7204.956388179673</v>
          </cell>
          <cell r="AI43">
            <v>2230.2240000000002</v>
          </cell>
          <cell r="AJ43">
            <v>2281.7260000000001</v>
          </cell>
          <cell r="AK43">
            <v>2359.252</v>
          </cell>
          <cell r="AL43">
            <v>2450.201</v>
          </cell>
          <cell r="AM43">
            <v>2704.0919999999996</v>
          </cell>
          <cell r="AN43">
            <v>2883.8429999999998</v>
          </cell>
          <cell r="AO43">
            <v>3123.7889999999998</v>
          </cell>
          <cell r="AP43">
            <v>3256.453</v>
          </cell>
          <cell r="AQ43">
            <v>3243.748</v>
          </cell>
          <cell r="AR43">
            <v>3378.4479999999999</v>
          </cell>
          <cell r="AS43">
            <v>3435.6520000000005</v>
          </cell>
          <cell r="AT43">
            <v>3734.3949999999995</v>
          </cell>
          <cell r="AU43">
            <v>3530.6019999999999</v>
          </cell>
          <cell r="AV43">
            <v>4085.0610000000001</v>
          </cell>
          <cell r="AW43">
            <v>4282.5349999999999</v>
          </cell>
          <cell r="AX43">
            <v>6402.3829999999998</v>
          </cell>
          <cell r="BT43" t="str">
            <v>P/CFPS (x)</v>
          </cell>
        </row>
        <row r="44">
          <cell r="BT44" t="str">
            <v>EV/EBITDA (x)</v>
          </cell>
        </row>
        <row r="45">
          <cell r="J45">
            <v>173.55</v>
          </cell>
          <cell r="K45">
            <v>136.63999999999999</v>
          </cell>
          <cell r="L45">
            <v>418.59399999999999</v>
          </cell>
          <cell r="M45">
            <v>292.06200000000001</v>
          </cell>
          <cell r="N45">
            <v>1297.999</v>
          </cell>
          <cell r="O45">
            <v>1294.9430000000002</v>
          </cell>
          <cell r="P45">
            <v>1499.127</v>
          </cell>
          <cell r="Q45">
            <v>1402.4780000000001</v>
          </cell>
          <cell r="R45">
            <v>-300</v>
          </cell>
          <cell r="S45">
            <v>1102.4780000000001</v>
          </cell>
          <cell r="T45">
            <v>1442.3660000000002</v>
          </cell>
          <cell r="U45">
            <v>-299.73900000000003</v>
          </cell>
          <cell r="V45">
            <v>1142.6270000000002</v>
          </cell>
          <cell r="W45">
            <v>1804.6569999999999</v>
          </cell>
          <cell r="X45">
            <v>3012.1370000000002</v>
          </cell>
          <cell r="Y45">
            <v>3471.94</v>
          </cell>
          <cell r="Z45">
            <v>2917.0679999999998</v>
          </cell>
          <cell r="AA45">
            <v>2793.239</v>
          </cell>
          <cell r="AB45">
            <v>2609.811209193766</v>
          </cell>
          <cell r="AC45">
            <v>2591.5156911441004</v>
          </cell>
          <cell r="AD45">
            <v>2685.5187981633617</v>
          </cell>
          <cell r="AE45">
            <v>2715.150444777084</v>
          </cell>
          <cell r="AF45">
            <v>2699.8154883060229</v>
          </cell>
          <cell r="AG45">
            <v>2599.7939789377156</v>
          </cell>
          <cell r="AH45">
            <v>2438.3418865295998</v>
          </cell>
          <cell r="AI45">
            <v>1342.252</v>
          </cell>
          <cell r="AJ45">
            <v>1392.0229999999999</v>
          </cell>
          <cell r="AK45">
            <v>1433.9440000000002</v>
          </cell>
          <cell r="AL45">
            <v>1499.127</v>
          </cell>
          <cell r="AM45">
            <v>1471.933</v>
          </cell>
          <cell r="AN45">
            <v>1599.1590000000001</v>
          </cell>
          <cell r="AO45">
            <v>1575.2440000000001</v>
          </cell>
          <cell r="AP45">
            <v>1402.4780000000001</v>
          </cell>
          <cell r="AQ45">
            <v>1408.299</v>
          </cell>
          <cell r="AR45">
            <v>1484.25</v>
          </cell>
          <cell r="AS45">
            <v>1535.703</v>
          </cell>
          <cell r="AT45">
            <v>1442.3660000000002</v>
          </cell>
          <cell r="AU45">
            <v>1293.951</v>
          </cell>
          <cell r="AV45">
            <v>1220.117</v>
          </cell>
          <cell r="AW45">
            <v>1379.8589999999999</v>
          </cell>
          <cell r="AX45">
            <v>1804.6569999999999</v>
          </cell>
          <cell r="BT45" t="str">
            <v>EV/Cable Sub (x)</v>
          </cell>
        </row>
        <row r="46">
          <cell r="J46">
            <v>24.808999999999997</v>
          </cell>
          <cell r="K46">
            <v>26.430999999999997</v>
          </cell>
          <cell r="L46">
            <v>61.261000000000003</v>
          </cell>
          <cell r="M46">
            <v>56.241</v>
          </cell>
          <cell r="N46">
            <v>119.78999999999999</v>
          </cell>
          <cell r="O46">
            <v>170.904</v>
          </cell>
          <cell r="P46">
            <v>170.05500000000001</v>
          </cell>
          <cell r="Q46">
            <v>184.167</v>
          </cell>
          <cell r="R46">
            <v>-16.972999999999985</v>
          </cell>
          <cell r="S46">
            <v>167.19400000000002</v>
          </cell>
          <cell r="T46">
            <v>210.60599999999999</v>
          </cell>
          <cell r="U46">
            <v>-15.876999999999981</v>
          </cell>
          <cell r="V46">
            <v>194.72900000000001</v>
          </cell>
          <cell r="W46">
            <v>382.423</v>
          </cell>
          <cell r="X46">
            <v>638.55399999999997</v>
          </cell>
          <cell r="Y46">
            <v>609.96299999999997</v>
          </cell>
          <cell r="Z46">
            <v>525.35500000000002</v>
          </cell>
          <cell r="AA46">
            <v>525.3237479075251</v>
          </cell>
          <cell r="AB46">
            <v>556.76714826184514</v>
          </cell>
          <cell r="AC46">
            <v>599.65108785645555</v>
          </cell>
          <cell r="AD46">
            <v>644.49506636372007</v>
          </cell>
          <cell r="AE46">
            <v>687.172467156842</v>
          </cell>
          <cell r="AF46">
            <v>730.26019491786769</v>
          </cell>
          <cell r="AG46">
            <v>776.85101293142964</v>
          </cell>
          <cell r="AH46">
            <v>823.10002257318786</v>
          </cell>
          <cell r="AI46">
            <v>126.52800000000001</v>
          </cell>
          <cell r="AJ46">
            <v>124.52199999999999</v>
          </cell>
          <cell r="AK46">
            <v>152.43</v>
          </cell>
          <cell r="AL46">
            <v>170.05500000000001</v>
          </cell>
          <cell r="AM46">
            <v>142.28399999999999</v>
          </cell>
          <cell r="AN46">
            <v>189.32800000000003</v>
          </cell>
          <cell r="AO46">
            <v>164.26599999999999</v>
          </cell>
          <cell r="AP46">
            <v>184.167</v>
          </cell>
          <cell r="AQ46">
            <v>152.995</v>
          </cell>
          <cell r="AR46">
            <v>187.33199999999999</v>
          </cell>
          <cell r="AS46">
            <v>178.36799999999999</v>
          </cell>
          <cell r="AT46">
            <v>210.60599999999999</v>
          </cell>
          <cell r="AU46">
            <v>187.21</v>
          </cell>
          <cell r="AV46">
            <v>206.922</v>
          </cell>
          <cell r="AW46">
            <v>168.05699999999999</v>
          </cell>
          <cell r="AX46">
            <v>382.423</v>
          </cell>
          <cell r="BT46" t="str">
            <v>Multiples at Target Price</v>
          </cell>
        </row>
        <row r="47"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0.69799999999999995</v>
          </cell>
          <cell r="Q47">
            <v>0.81499999999999995</v>
          </cell>
          <cell r="R47">
            <v>-0.81499999999999995</v>
          </cell>
          <cell r="S47">
            <v>0</v>
          </cell>
          <cell r="T47">
            <v>0.93400000000000005</v>
          </cell>
          <cell r="U47">
            <v>-0.93400000000000005</v>
          </cell>
          <cell r="V47">
            <v>0</v>
          </cell>
          <cell r="W47">
            <v>17.837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0.65900000000000003</v>
          </cell>
          <cell r="AJ47">
            <v>0.75800000000000001</v>
          </cell>
          <cell r="AK47">
            <v>0.98399999999999999</v>
          </cell>
          <cell r="AL47">
            <v>0.69799999999999995</v>
          </cell>
          <cell r="AM47">
            <v>0.77700000000000002</v>
          </cell>
          <cell r="AN47">
            <v>12.025</v>
          </cell>
          <cell r="AO47">
            <v>0.88500000000000001</v>
          </cell>
          <cell r="AP47">
            <v>0.81499999999999995</v>
          </cell>
          <cell r="AQ47">
            <v>0.81499999999999995</v>
          </cell>
          <cell r="AR47">
            <v>0.81499999999999995</v>
          </cell>
          <cell r="AS47">
            <v>0.81499999999999995</v>
          </cell>
          <cell r="AT47">
            <v>0.93400000000000005</v>
          </cell>
          <cell r="AX47">
            <v>17.837</v>
          </cell>
          <cell r="BT47" t="str">
            <v>P/E (x)</v>
          </cell>
        </row>
        <row r="48">
          <cell r="J48">
            <v>17.501000000000001</v>
          </cell>
          <cell r="K48">
            <v>19.257999999999999</v>
          </cell>
          <cell r="L48">
            <v>26.856999999999999</v>
          </cell>
          <cell r="M48">
            <v>32.366999999999997</v>
          </cell>
          <cell r="N48">
            <v>85.317999999999998</v>
          </cell>
          <cell r="O48">
            <v>140.62799999999999</v>
          </cell>
          <cell r="P48">
            <v>161.012</v>
          </cell>
          <cell r="Q48">
            <v>220.09200000000001</v>
          </cell>
          <cell r="R48">
            <v>-1.0500000000000114</v>
          </cell>
          <cell r="S48">
            <v>219.042</v>
          </cell>
          <cell r="T48">
            <v>275.60300000000001</v>
          </cell>
          <cell r="U48">
            <v>9.4149999999999636</v>
          </cell>
          <cell r="V48">
            <v>285.01799999999997</v>
          </cell>
          <cell r="W48">
            <v>1209.2339999999999</v>
          </cell>
          <cell r="X48">
            <v>1196.933</v>
          </cell>
          <cell r="Y48">
            <v>1004.559</v>
          </cell>
          <cell r="Z48">
            <v>928.27700000000004</v>
          </cell>
          <cell r="AA48">
            <v>941.57500000000005</v>
          </cell>
          <cell r="AB48">
            <v>941.57500000000005</v>
          </cell>
          <cell r="AC48">
            <v>941.57500000000005</v>
          </cell>
          <cell r="AD48">
            <v>941.57500000000005</v>
          </cell>
          <cell r="AE48">
            <v>941.57500000000005</v>
          </cell>
          <cell r="AF48">
            <v>941.57500000000005</v>
          </cell>
          <cell r="AG48">
            <v>941.57500000000005</v>
          </cell>
          <cell r="AH48">
            <v>941.57500000000005</v>
          </cell>
          <cell r="AI48">
            <v>144.36699999999999</v>
          </cell>
          <cell r="AJ48">
            <v>147.22499999999999</v>
          </cell>
          <cell r="AK48">
            <v>153.42599999999999</v>
          </cell>
          <cell r="AL48">
            <v>161.012</v>
          </cell>
          <cell r="AM48">
            <v>171.84299999999999</v>
          </cell>
          <cell r="AN48">
            <v>175.55199999999999</v>
          </cell>
          <cell r="AO48">
            <v>189.607</v>
          </cell>
          <cell r="AP48">
            <v>220.09200000000001</v>
          </cell>
          <cell r="AQ48">
            <v>227.01100000000002</v>
          </cell>
          <cell r="AR48">
            <v>242.65500000000003</v>
          </cell>
          <cell r="AS48">
            <v>254.59500000000003</v>
          </cell>
          <cell r="AT48">
            <v>275.60300000000001</v>
          </cell>
          <cell r="AX48">
            <v>1209.2339999999999</v>
          </cell>
          <cell r="BT48" t="str">
            <v>P/CFPS (x)</v>
          </cell>
        </row>
        <row r="49">
          <cell r="J49">
            <v>0</v>
          </cell>
          <cell r="K49">
            <v>16.471</v>
          </cell>
          <cell r="L49">
            <v>15.194000000000001</v>
          </cell>
          <cell r="M49">
            <v>13.34</v>
          </cell>
          <cell r="N49">
            <v>16.164999999999999</v>
          </cell>
          <cell r="O49">
            <v>13.811999999999999</v>
          </cell>
          <cell r="P49">
            <v>39.933</v>
          </cell>
          <cell r="Q49">
            <v>33.304000000000002</v>
          </cell>
          <cell r="R49">
            <v>-0.21600000000000108</v>
          </cell>
          <cell r="S49">
            <v>33.088000000000001</v>
          </cell>
          <cell r="T49">
            <v>27.33</v>
          </cell>
          <cell r="U49">
            <v>0</v>
          </cell>
          <cell r="V49">
            <v>27.33</v>
          </cell>
          <cell r="W49">
            <v>541.60200000000009</v>
          </cell>
          <cell r="X49">
            <v>651.42499999999995</v>
          </cell>
          <cell r="Y49">
            <v>633.25900000000001</v>
          </cell>
          <cell r="Z49">
            <v>735.35299999999995</v>
          </cell>
          <cell r="AA49">
            <v>889.91257267124035</v>
          </cell>
          <cell r="AB49">
            <v>943.17853944754245</v>
          </cell>
          <cell r="AC49">
            <v>1015.8250877197821</v>
          </cell>
          <cell r="AD49">
            <v>1091.7919946817697</v>
          </cell>
          <cell r="AE49">
            <v>1164.0886606634765</v>
          </cell>
          <cell r="AF49">
            <v>1237.0804315763771</v>
          </cell>
          <cell r="AG49">
            <v>1316.0065316936048</v>
          </cell>
          <cell r="AH49">
            <v>1394.3535992262136</v>
          </cell>
          <cell r="AI49">
            <v>44.593000000000004</v>
          </cell>
          <cell r="AJ49">
            <v>43.793999999999997</v>
          </cell>
          <cell r="AK49">
            <v>40.728999999999999</v>
          </cell>
          <cell r="AL49">
            <v>39.933</v>
          </cell>
          <cell r="AM49">
            <v>39.628999999999998</v>
          </cell>
          <cell r="AN49">
            <v>37.715000000000003</v>
          </cell>
          <cell r="AO49">
            <v>35.69</v>
          </cell>
          <cell r="AP49">
            <v>33.304000000000002</v>
          </cell>
          <cell r="AQ49">
            <v>43.618999999999971</v>
          </cell>
          <cell r="AR49">
            <v>30.149999999999974</v>
          </cell>
          <cell r="AS49">
            <v>34.964999999999975</v>
          </cell>
          <cell r="AT49">
            <v>27.33</v>
          </cell>
          <cell r="AU49">
            <v>358.803</v>
          </cell>
          <cell r="AV49">
            <v>907.12299999999993</v>
          </cell>
          <cell r="AW49">
            <v>855.58400000000006</v>
          </cell>
          <cell r="AX49">
            <v>541.60200000000009</v>
          </cell>
          <cell r="BT49" t="str">
            <v>EV/EBITDA (x)</v>
          </cell>
        </row>
        <row r="50">
          <cell r="J50">
            <v>20.812999999999999</v>
          </cell>
          <cell r="K50">
            <v>12.385</v>
          </cell>
          <cell r="L50">
            <v>4.16</v>
          </cell>
          <cell r="M50">
            <v>2.4510000000000001</v>
          </cell>
          <cell r="N50">
            <v>94.131</v>
          </cell>
          <cell r="O50">
            <v>18.411000000000001</v>
          </cell>
          <cell r="P50">
            <v>0</v>
          </cell>
          <cell r="Q50">
            <v>543.86300000000006</v>
          </cell>
          <cell r="R50">
            <v>0</v>
          </cell>
          <cell r="S50">
            <v>543.86300000000006</v>
          </cell>
          <cell r="T50">
            <v>543.86300000000006</v>
          </cell>
          <cell r="U50">
            <v>0</v>
          </cell>
          <cell r="V50">
            <v>543.86300000000006</v>
          </cell>
          <cell r="W50">
            <v>883.75</v>
          </cell>
          <cell r="X50">
            <v>1073.6780000000001</v>
          </cell>
          <cell r="Y50">
            <v>2779.1080000000002</v>
          </cell>
          <cell r="Z50">
            <v>2495.0659999999998</v>
          </cell>
          <cell r="AA50">
            <v>2510.153608061983</v>
          </cell>
          <cell r="AB50">
            <v>2488.2682206462164</v>
          </cell>
          <cell r="AC50">
            <v>2329.9846606676738</v>
          </cell>
          <cell r="AD50">
            <v>2054.5239373226377</v>
          </cell>
          <cell r="AE50">
            <v>1840.3011027943244</v>
          </cell>
          <cell r="AF50">
            <v>1683.5743477416145</v>
          </cell>
          <cell r="AG50">
            <v>1611.2165379805238</v>
          </cell>
          <cell r="AH50">
            <v>1607.5858798506706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295.87599999999998</v>
          </cell>
          <cell r="AN50">
            <v>295.87599999999998</v>
          </cell>
          <cell r="AO50">
            <v>295.87599999999998</v>
          </cell>
          <cell r="AP50">
            <v>543.86300000000006</v>
          </cell>
          <cell r="AQ50">
            <v>543.86300000000006</v>
          </cell>
          <cell r="AR50">
            <v>543.86300000000006</v>
          </cell>
          <cell r="AS50">
            <v>543.86300000000006</v>
          </cell>
          <cell r="AT50">
            <v>543.86300000000006</v>
          </cell>
          <cell r="AX50">
            <v>883.75</v>
          </cell>
          <cell r="BT50" t="str">
            <v>EV/Cable Sub (x)</v>
          </cell>
        </row>
        <row r="51">
          <cell r="J51">
            <v>110.25699999999999</v>
          </cell>
          <cell r="K51">
            <v>198.166</v>
          </cell>
          <cell r="L51">
            <v>219.196</v>
          </cell>
          <cell r="M51">
            <v>428.702</v>
          </cell>
          <cell r="N51">
            <v>510.31500000000005</v>
          </cell>
          <cell r="O51">
            <v>549.18299999999999</v>
          </cell>
          <cell r="P51">
            <v>579.37599999999998</v>
          </cell>
          <cell r="Q51">
            <v>871.73399999999992</v>
          </cell>
          <cell r="R51">
            <v>-394.85199999999998</v>
          </cell>
          <cell r="S51">
            <v>476.88199999999995</v>
          </cell>
          <cell r="T51">
            <v>1233.693</v>
          </cell>
          <cell r="U51">
            <v>-469.80899999999997</v>
          </cell>
          <cell r="V51">
            <v>763.88400000000001</v>
          </cell>
          <cell r="W51">
            <v>1562.471</v>
          </cell>
          <cell r="X51">
            <v>2222.2290000000003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571.82500000000005</v>
          </cell>
          <cell r="AJ51">
            <v>573.404</v>
          </cell>
          <cell r="AK51">
            <v>577.73900000000003</v>
          </cell>
          <cell r="AL51">
            <v>579.37599999999998</v>
          </cell>
          <cell r="AM51">
            <v>581.75</v>
          </cell>
          <cell r="AN51">
            <v>574.18799999999999</v>
          </cell>
          <cell r="AO51">
            <v>862.221</v>
          </cell>
          <cell r="AP51">
            <v>871.73399999999992</v>
          </cell>
          <cell r="AQ51">
            <v>867.14599999999996</v>
          </cell>
          <cell r="AR51">
            <v>889.38300000000004</v>
          </cell>
          <cell r="AS51">
            <v>887.34299999999985</v>
          </cell>
          <cell r="AT51">
            <v>1233.693</v>
          </cell>
          <cell r="AU51">
            <v>1690.6379999999999</v>
          </cell>
          <cell r="AV51">
            <v>1750.8989999999999</v>
          </cell>
          <cell r="AW51">
            <v>1879.0350000000001</v>
          </cell>
          <cell r="AX51">
            <v>1562.471</v>
          </cell>
        </row>
        <row r="52">
          <cell r="H52">
            <v>0</v>
          </cell>
          <cell r="I52">
            <v>0</v>
          </cell>
          <cell r="J52">
            <v>346.93</v>
          </cell>
          <cell r="K52">
            <v>409.351</v>
          </cell>
          <cell r="L52">
            <v>745.26199999999994</v>
          </cell>
          <cell r="M52">
            <v>825.16300000000001</v>
          </cell>
          <cell r="N52">
            <v>2123.7179999999998</v>
          </cell>
          <cell r="O52">
            <v>2187.8810000000003</v>
          </cell>
          <cell r="P52">
            <v>2450.201</v>
          </cell>
          <cell r="Q52">
            <v>3256.453</v>
          </cell>
          <cell r="R52">
            <v>-713.90599999999995</v>
          </cell>
          <cell r="S52">
            <v>2542.547</v>
          </cell>
          <cell r="T52">
            <v>3734.3950000000004</v>
          </cell>
          <cell r="U52">
            <v>-776.94399999999996</v>
          </cell>
          <cell r="V52">
            <v>2957.451</v>
          </cell>
          <cell r="W52">
            <v>6401.9740000000002</v>
          </cell>
          <cell r="X52">
            <v>8794.9560000000001</v>
          </cell>
          <cell r="Y52">
            <v>8498.8290000000015</v>
          </cell>
          <cell r="Z52">
            <v>7601.1189999999997</v>
          </cell>
          <cell r="AA52">
            <v>7660.2039286407489</v>
          </cell>
          <cell r="AB52">
            <v>7539.6001175493711</v>
          </cell>
          <cell r="AC52">
            <v>7478.5515273880119</v>
          </cell>
          <cell r="AD52">
            <v>7417.9047965314894</v>
          </cell>
          <cell r="AE52">
            <v>7348.2876753917262</v>
          </cell>
          <cell r="AF52">
            <v>7292.3054625418818</v>
          </cell>
          <cell r="AG52">
            <v>7245.443061543273</v>
          </cell>
          <cell r="AH52">
            <v>7204.9563881796712</v>
          </cell>
          <cell r="AI52">
            <v>2230.2240000000002</v>
          </cell>
          <cell r="AJ52">
            <v>2281.7259999999997</v>
          </cell>
          <cell r="AK52">
            <v>2359.2520000000004</v>
          </cell>
          <cell r="AL52">
            <v>2450.201</v>
          </cell>
          <cell r="AM52">
            <v>2704.0920000000001</v>
          </cell>
          <cell r="AN52">
            <v>2883.8429999999998</v>
          </cell>
          <cell r="AO52">
            <v>3123.7890000000002</v>
          </cell>
          <cell r="AP52">
            <v>3256.453</v>
          </cell>
          <cell r="AQ52">
            <v>3243.7479999999996</v>
          </cell>
          <cell r="AR52">
            <v>3378.4479999999994</v>
          </cell>
          <cell r="AS52">
            <v>3435.652</v>
          </cell>
          <cell r="AT52">
            <v>3734.3950000000004</v>
          </cell>
          <cell r="AU52">
            <v>3530.6019999999999</v>
          </cell>
          <cell r="AV52">
            <v>4085.0609999999997</v>
          </cell>
          <cell r="AW52">
            <v>4282.5349999999999</v>
          </cell>
          <cell r="AX52">
            <v>6401.9740000000002</v>
          </cell>
          <cell r="BT52" t="str">
            <v>QUARTERLY SUMMARY</v>
          </cell>
        </row>
        <row r="53">
          <cell r="T53">
            <v>0</v>
          </cell>
          <cell r="W53">
            <v>0.40899999999965075</v>
          </cell>
          <cell r="X53">
            <v>0</v>
          </cell>
          <cell r="Y53">
            <v>0</v>
          </cell>
          <cell r="Z53">
            <v>-0.83599999999933061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0.40899999999965075</v>
          </cell>
          <cell r="BV53" t="str">
            <v>Q1</v>
          </cell>
          <cell r="BW53" t="str">
            <v>Q2</v>
          </cell>
          <cell r="BX53" t="str">
            <v>Q3</v>
          </cell>
          <cell r="BY53" t="str">
            <v>Q4</v>
          </cell>
        </row>
        <row r="55">
          <cell r="W55">
            <v>1804.6569999999999</v>
          </cell>
          <cell r="X55">
            <v>3012.1370000000002</v>
          </cell>
          <cell r="Y55">
            <v>3471.94</v>
          </cell>
          <cell r="Z55">
            <v>2897.1509999999994</v>
          </cell>
          <cell r="AA55">
            <v>2700.5724824388762</v>
          </cell>
          <cell r="AB55">
            <v>2517.1446916326422</v>
          </cell>
          <cell r="AC55">
            <v>2498.8491735829766</v>
          </cell>
          <cell r="AD55">
            <v>2592.8522806022379</v>
          </cell>
          <cell r="AE55">
            <v>2622.4839272159602</v>
          </cell>
          <cell r="AF55">
            <v>2607.1489707448991</v>
          </cell>
          <cell r="AG55">
            <v>2507.1274613765918</v>
          </cell>
          <cell r="AH55">
            <v>2345.6753689684761</v>
          </cell>
          <cell r="AI55">
            <v>1342.252</v>
          </cell>
          <cell r="AJ55">
            <v>1392.0229999999999</v>
          </cell>
          <cell r="AK55">
            <v>1433.9440000000002</v>
          </cell>
          <cell r="AL55">
            <v>1499.127</v>
          </cell>
          <cell r="AM55">
            <v>1281.5070000000001</v>
          </cell>
          <cell r="AN55">
            <v>1469.6380000000001</v>
          </cell>
          <cell r="AO55">
            <v>1553.393</v>
          </cell>
          <cell r="AP55">
            <v>1380.431</v>
          </cell>
          <cell r="AQ55">
            <v>1399.8050000000001</v>
          </cell>
          <cell r="AR55">
            <v>1465.6110000000001</v>
          </cell>
          <cell r="AS55">
            <v>1535.703</v>
          </cell>
          <cell r="AT55">
            <v>1442.3660000000002</v>
          </cell>
          <cell r="AU55">
            <v>1293.951</v>
          </cell>
          <cell r="AV55">
            <v>1214.9479999999999</v>
          </cell>
          <cell r="AW55">
            <v>1354.8799999999999</v>
          </cell>
          <cell r="AX55">
            <v>1804.6569999999999</v>
          </cell>
        </row>
        <row r="56">
          <cell r="W56">
            <v>4.538156680405268</v>
          </cell>
          <cell r="X56">
            <v>6.5432875700569149</v>
          </cell>
          <cell r="Y56">
            <v>5.487732209213922</v>
          </cell>
          <cell r="Z56">
            <v>3.534128114920879</v>
          </cell>
          <cell r="AA56">
            <v>2.9084705108631441</v>
          </cell>
          <cell r="AB56">
            <v>2.4946924557480803</v>
          </cell>
          <cell r="AC56">
            <v>2.2979018969068083</v>
          </cell>
          <cell r="AD56">
            <v>2.1967791481804304</v>
          </cell>
          <cell r="AE56">
            <v>2.0543832860476772</v>
          </cell>
          <cell r="AF56">
            <v>1.9084920697523766</v>
          </cell>
          <cell r="AG56">
            <v>1.6722593612177443</v>
          </cell>
          <cell r="AH56">
            <v>1.4638526705038251</v>
          </cell>
          <cell r="AI56" t="e">
            <v>#DIV/0!</v>
          </cell>
          <cell r="AJ56" t="e">
            <v>#DIV/0!</v>
          </cell>
          <cell r="AK56" t="e">
            <v>#DIV/0!</v>
          </cell>
          <cell r="AL56" t="e">
            <v>#DIV/0!</v>
          </cell>
          <cell r="AM56" t="e">
            <v>#DIV/0!</v>
          </cell>
          <cell r="AN56" t="e">
            <v>#DIV/0!</v>
          </cell>
          <cell r="AO56" t="e">
            <v>#DIV/0!</v>
          </cell>
          <cell r="AP56" t="e">
            <v>#DIV/0!</v>
          </cell>
          <cell r="AQ56" t="e">
            <v>#DIV/0!</v>
          </cell>
          <cell r="AR56" t="e">
            <v>#DIV/0!</v>
          </cell>
          <cell r="AS56" t="e">
            <v>#DIV/0!</v>
          </cell>
          <cell r="AT56" t="e">
            <v>#DIV/0!</v>
          </cell>
        </row>
        <row r="57">
          <cell r="Z57">
            <v>4.3771329309410998</v>
          </cell>
          <cell r="AA57">
            <v>3.6527357311672732</v>
          </cell>
          <cell r="AB57">
            <v>3.179593346691044</v>
          </cell>
          <cell r="AC57">
            <v>2.9333942632223589</v>
          </cell>
          <cell r="AD57">
            <v>2.7822799857694887</v>
          </cell>
          <cell r="AE57">
            <v>2.5957449969199002</v>
          </cell>
          <cell r="AF57">
            <v>2.4143672947521204</v>
          </cell>
          <cell r="AG57">
            <v>2.1332011893709137</v>
          </cell>
          <cell r="AH57">
            <v>1.8951217877587803</v>
          </cell>
        </row>
        <row r="58">
          <cell r="BT58" t="str">
            <v>Revenue</v>
          </cell>
        </row>
        <row r="59">
          <cell r="H59">
            <v>10.568999999999999</v>
          </cell>
          <cell r="I59">
            <v>25.602</v>
          </cell>
          <cell r="J59">
            <v>15.859000000000007</v>
          </cell>
          <cell r="K59">
            <v>17.783999999999988</v>
          </cell>
          <cell r="L59">
            <v>24.115999999999989</v>
          </cell>
          <cell r="M59">
            <v>33.137999999999977</v>
          </cell>
          <cell r="N59">
            <v>29.345999999999989</v>
          </cell>
          <cell r="O59">
            <v>80.126999999999981</v>
          </cell>
          <cell r="P59">
            <v>0.2180000000000426</v>
          </cell>
          <cell r="Q59">
            <v>13.524999999999959</v>
          </cell>
          <cell r="R59">
            <v>4.6870000000000083</v>
          </cell>
          <cell r="S59">
            <v>18.211999999999968</v>
          </cell>
          <cell r="T59">
            <v>45.792999999999999</v>
          </cell>
          <cell r="U59">
            <v>0.75700000000006185</v>
          </cell>
          <cell r="V59">
            <v>46.550000000000061</v>
          </cell>
          <cell r="W59">
            <v>133.84299999999996</v>
          </cell>
          <cell r="X59">
            <v>-147.42100000000002</v>
          </cell>
          <cell r="Y59">
            <v>-288.29199999999992</v>
          </cell>
          <cell r="Z59">
            <v>-47.45699999999993</v>
          </cell>
          <cell r="AA59">
            <v>90.582893497983264</v>
          </cell>
          <cell r="AB59">
            <v>151.68487660823342</v>
          </cell>
          <cell r="AC59">
            <v>224.10722917545752</v>
          </cell>
          <cell r="AD59">
            <v>280.94717008396395</v>
          </cell>
          <cell r="AE59">
            <v>342.18505890068673</v>
          </cell>
          <cell r="AF59">
            <v>399.68113837629039</v>
          </cell>
          <cell r="AG59">
            <v>484.05008366790918</v>
          </cell>
          <cell r="AH59">
            <v>552.77723529914704</v>
          </cell>
          <cell r="AI59">
            <v>37.487000000000002</v>
          </cell>
          <cell r="AJ59">
            <v>67.444000000000017</v>
          </cell>
          <cell r="AK59">
            <v>72.793999999999997</v>
          </cell>
          <cell r="AL59">
            <v>71.450999999999993</v>
          </cell>
          <cell r="AM59">
            <v>76.457000000000008</v>
          </cell>
          <cell r="AN59">
            <v>73.564999999999998</v>
          </cell>
          <cell r="AO59">
            <v>95.742000000000004</v>
          </cell>
          <cell r="AP59">
            <v>142.96299999999999</v>
          </cell>
          <cell r="AQ59">
            <v>64.366000000000014</v>
          </cell>
          <cell r="AR59">
            <v>130.56299999999999</v>
          </cell>
          <cell r="AS59">
            <v>89.66</v>
          </cell>
          <cell r="AT59">
            <v>125.95199999999998</v>
          </cell>
          <cell r="BT59" t="str">
            <v>1999</v>
          </cell>
        </row>
        <row r="60">
          <cell r="H60">
            <v>12.548</v>
          </cell>
          <cell r="I60">
            <v>15.539</v>
          </cell>
          <cell r="J60">
            <v>19.385999999999999</v>
          </cell>
          <cell r="K60">
            <v>23.696000000000002</v>
          </cell>
          <cell r="L60">
            <v>30.084</v>
          </cell>
          <cell r="M60">
            <v>38.966999999999999</v>
          </cell>
          <cell r="N60">
            <v>62.866</v>
          </cell>
          <cell r="O60">
            <v>92.168999999999997</v>
          </cell>
          <cell r="P60">
            <v>117.867</v>
          </cell>
          <cell r="Q60">
            <v>161.071</v>
          </cell>
          <cell r="R60">
            <v>-23.975999999999999</v>
          </cell>
          <cell r="S60">
            <v>137.095</v>
          </cell>
          <cell r="T60">
            <v>192.59399999999999</v>
          </cell>
          <cell r="U60">
            <v>-37.079000000000008</v>
          </cell>
          <cell r="V60">
            <v>155.51499999999999</v>
          </cell>
          <cell r="W60">
            <v>-231.19399999999999</v>
          </cell>
          <cell r="X60">
            <v>-471.392</v>
          </cell>
          <cell r="Y60">
            <v>-577.87199999999996</v>
          </cell>
          <cell r="Z60">
            <v>-584.99799999999993</v>
          </cell>
          <cell r="AA60">
            <v>-555.56803696464874</v>
          </cell>
          <cell r="AB60">
            <v>-537.98142719181044</v>
          </cell>
          <cell r="AC60">
            <v>-491.11571163966011</v>
          </cell>
          <cell r="AD60">
            <v>-485.07440616408616</v>
          </cell>
          <cell r="AE60">
            <v>-470.92557240320957</v>
          </cell>
          <cell r="AF60">
            <v>-459.83530104742681</v>
          </cell>
          <cell r="AG60">
            <v>-450.50374580045911</v>
          </cell>
          <cell r="AH60">
            <v>-442.64982842558464</v>
          </cell>
          <cell r="AI60">
            <v>27.216000000000001</v>
          </cell>
          <cell r="AJ60">
            <v>27.539000000000001</v>
          </cell>
          <cell r="AK60">
            <v>27.65</v>
          </cell>
          <cell r="AL60">
            <v>26.436999999999998</v>
          </cell>
          <cell r="AM60">
            <v>31.172000000000001</v>
          </cell>
          <cell r="AN60">
            <v>34.286999999999999</v>
          </cell>
          <cell r="AO60">
            <v>33.692999999999998</v>
          </cell>
          <cell r="AP60">
            <v>37.942999999999998</v>
          </cell>
          <cell r="AQ60">
            <v>38.326000000000008</v>
          </cell>
          <cell r="AR60">
            <v>38.466999999999999</v>
          </cell>
          <cell r="AS60">
            <v>38.930999999999997</v>
          </cell>
          <cell r="AT60">
            <v>39.790999999999983</v>
          </cell>
          <cell r="BT60" t="str">
            <v>2000</v>
          </cell>
        </row>
        <row r="61">
          <cell r="J61">
            <v>2.09</v>
          </cell>
          <cell r="K61">
            <v>1.0900000000000001</v>
          </cell>
          <cell r="L61">
            <v>2.68</v>
          </cell>
          <cell r="M61">
            <v>8.34</v>
          </cell>
          <cell r="N61">
            <v>14.669</v>
          </cell>
          <cell r="O61">
            <v>60.954999999999998</v>
          </cell>
          <cell r="P61">
            <v>11.505000000000001</v>
          </cell>
          <cell r="Q61">
            <v>55.14</v>
          </cell>
          <cell r="R61">
            <v>7.7849999999999966</v>
          </cell>
          <cell r="S61">
            <v>62.924999999999997</v>
          </cell>
          <cell r="T61">
            <v>57.32</v>
          </cell>
          <cell r="U61">
            <v>4.5480000000000018</v>
          </cell>
          <cell r="V61">
            <v>61.868000000000002</v>
          </cell>
          <cell r="W61">
            <v>21.048999999999999</v>
          </cell>
          <cell r="X61">
            <v>-387.80700000000002</v>
          </cell>
          <cell r="Y61">
            <v>-120.663</v>
          </cell>
          <cell r="Z61">
            <v>-5.7809999999999997</v>
          </cell>
          <cell r="AA61">
            <v>21.306000000000001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-4.3949999999999996</v>
          </cell>
          <cell r="AJ61">
            <v>3.15</v>
          </cell>
          <cell r="AK61">
            <v>6.2</v>
          </cell>
          <cell r="AL61">
            <v>6.5500000000000007</v>
          </cell>
          <cell r="AM61">
            <v>8.24</v>
          </cell>
          <cell r="AN61">
            <v>4.4550000000000001</v>
          </cell>
          <cell r="AO61">
            <v>14.07</v>
          </cell>
          <cell r="AP61">
            <v>36.159999999999997</v>
          </cell>
          <cell r="AQ61">
            <v>6.9189999999999996</v>
          </cell>
          <cell r="AR61">
            <v>15.644</v>
          </cell>
          <cell r="AS61">
            <v>11.94</v>
          </cell>
          <cell r="AT61">
            <v>27.365000000000002</v>
          </cell>
          <cell r="BT61" t="str">
            <v>2001</v>
          </cell>
        </row>
        <row r="62"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-21.405999999999999</v>
          </cell>
          <cell r="R62">
            <v>0</v>
          </cell>
          <cell r="S62">
            <v>-21.405999999999999</v>
          </cell>
          <cell r="T62">
            <v>-60.761000000000003</v>
          </cell>
          <cell r="U62">
            <v>0</v>
          </cell>
          <cell r="V62">
            <v>-60.761000000000003</v>
          </cell>
          <cell r="W62">
            <v>-30.661000000000001</v>
          </cell>
          <cell r="X62">
            <v>-71.281999999999996</v>
          </cell>
          <cell r="Y62">
            <v>-53.487000000000009</v>
          </cell>
          <cell r="Z62">
            <v>-1.9210000000000003</v>
          </cell>
          <cell r="AA62">
            <v>-0.23899999999999999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-10.223000000000001</v>
          </cell>
          <cell r="AP62">
            <v>-11.182999999999998</v>
          </cell>
          <cell r="AQ62">
            <v>-13.744</v>
          </cell>
          <cell r="AR62">
            <v>-14.132999999999999</v>
          </cell>
          <cell r="AS62">
            <v>-15.678000000000001</v>
          </cell>
          <cell r="AT62">
            <v>-17.206000000000003</v>
          </cell>
          <cell r="BT62" t="str">
            <v>CFPS ($)</v>
          </cell>
        </row>
        <row r="63"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-3.4129999999999998</v>
          </cell>
          <cell r="R63">
            <v>-0.11699999999999999</v>
          </cell>
          <cell r="S63">
            <v>-3.53</v>
          </cell>
          <cell r="T63">
            <v>0.11899999999999999</v>
          </cell>
          <cell r="U63">
            <v>-0.11899999999999999</v>
          </cell>
          <cell r="V63">
            <v>0</v>
          </cell>
          <cell r="W63">
            <v>-3.4860000000000002</v>
          </cell>
          <cell r="X63">
            <v>-0.72499999999999976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1.9E-2</v>
          </cell>
          <cell r="AK63">
            <v>0</v>
          </cell>
          <cell r="AL63">
            <v>-1.9E-2</v>
          </cell>
          <cell r="AM63">
            <v>0</v>
          </cell>
          <cell r="AN63">
            <v>-3.468</v>
          </cell>
          <cell r="AO63">
            <v>4.5999999999999999E-2</v>
          </cell>
          <cell r="AP63">
            <v>-0.10799999999999965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BT63" t="str">
            <v>1999</v>
          </cell>
        </row>
        <row r="64">
          <cell r="J64">
            <v>-1.1480000000000001</v>
          </cell>
          <cell r="K64">
            <v>0.34200000000000003</v>
          </cell>
          <cell r="L64">
            <v>-0.79400000000000004</v>
          </cell>
          <cell r="M64">
            <v>-0.77600000000000002</v>
          </cell>
          <cell r="N64">
            <v>-1.78</v>
          </cell>
          <cell r="O64">
            <v>-108.306</v>
          </cell>
          <cell r="P64">
            <v>22.157</v>
          </cell>
          <cell r="Q64">
            <v>-64.043000000000006</v>
          </cell>
          <cell r="R64">
            <v>-22.323000000000008</v>
          </cell>
          <cell r="S64">
            <v>-86.366000000000014</v>
          </cell>
          <cell r="T64">
            <v>-116.80000000000001</v>
          </cell>
          <cell r="U64">
            <v>0</v>
          </cell>
          <cell r="V64">
            <v>-116.80000000000001</v>
          </cell>
          <cell r="W64">
            <v>-175.47199999999998</v>
          </cell>
          <cell r="X64">
            <v>203.79300000000001</v>
          </cell>
          <cell r="Y64">
            <v>109.70499999999998</v>
          </cell>
          <cell r="Z64">
            <v>0.24899999999999101</v>
          </cell>
          <cell r="AA64">
            <v>36.380572671240401</v>
          </cell>
          <cell r="AB64">
            <v>53.265966776302093</v>
          </cell>
          <cell r="AC64">
            <v>72.64654827223967</v>
          </cell>
          <cell r="AD64">
            <v>75.966906961987547</v>
          </cell>
          <cell r="AE64">
            <v>72.296665981706838</v>
          </cell>
          <cell r="AF64">
            <v>72.99177091290062</v>
          </cell>
          <cell r="AG64">
            <v>78.926100117227634</v>
          </cell>
          <cell r="AH64">
            <v>78.347067532608889</v>
          </cell>
          <cell r="AI64">
            <v>22.607000000000003</v>
          </cell>
          <cell r="AJ64">
            <v>-0.12200000000000001</v>
          </cell>
          <cell r="AK64">
            <v>-0.16600000000000001</v>
          </cell>
          <cell r="AL64">
            <v>-0.16200000000000001</v>
          </cell>
          <cell r="AM64">
            <v>4.9849999999999994</v>
          </cell>
          <cell r="AN64">
            <v>3.6840000000000002</v>
          </cell>
          <cell r="AO64">
            <v>-19.887</v>
          </cell>
          <cell r="AP64">
            <v>-75.14800000000001</v>
          </cell>
          <cell r="AQ64">
            <v>-5.1240000000000006</v>
          </cell>
          <cell r="AR64">
            <v>-45.856999999999999</v>
          </cell>
          <cell r="AS64">
            <v>-25.349</v>
          </cell>
          <cell r="AT64">
            <v>-40.470000000000013</v>
          </cell>
          <cell r="BT64" t="str">
            <v>2000</v>
          </cell>
        </row>
        <row r="65">
          <cell r="J65">
            <v>36.187000000000005</v>
          </cell>
          <cell r="K65">
            <v>42.911999999999992</v>
          </cell>
          <cell r="L65">
            <v>56.085999999999991</v>
          </cell>
          <cell r="M65">
            <v>79.668999999999983</v>
          </cell>
          <cell r="N65">
            <v>105.10099999999998</v>
          </cell>
          <cell r="O65">
            <v>124.94499999999998</v>
          </cell>
          <cell r="P65">
            <v>151.74700000000007</v>
          </cell>
          <cell r="Q65">
            <v>183.68599999999992</v>
          </cell>
          <cell r="R65">
            <v>-33.944000000000003</v>
          </cell>
          <cell r="S65">
            <v>149.74199999999996</v>
          </cell>
          <cell r="T65">
            <v>239.78699999999998</v>
          </cell>
          <cell r="U65">
            <v>-31.892999999999944</v>
          </cell>
          <cell r="V65">
            <v>207.89400000000006</v>
          </cell>
          <cell r="W65">
            <v>237.78899999999993</v>
          </cell>
          <cell r="X65">
            <v>210.51399999999998</v>
          </cell>
          <cell r="Y65">
            <v>332.10900000000004</v>
          </cell>
          <cell r="Z65">
            <v>533.93000000000018</v>
          </cell>
          <cell r="AA65">
            <v>704.07650313387251</v>
          </cell>
          <cell r="AB65">
            <v>742.9322705763459</v>
          </cell>
          <cell r="AC65">
            <v>787.86948908735735</v>
          </cell>
          <cell r="AD65">
            <v>841.98848321003766</v>
          </cell>
          <cell r="AE65">
            <v>885.40729728560314</v>
          </cell>
          <cell r="AF65">
            <v>932.50821033661782</v>
          </cell>
          <cell r="AG65">
            <v>1013.479929585596</v>
          </cell>
          <cell r="AH65">
            <v>1073.7741312573405</v>
          </cell>
          <cell r="AI65">
            <v>28.483000000000004</v>
          </cell>
          <cell r="AJ65">
            <v>42.952000000000012</v>
          </cell>
          <cell r="AK65">
            <v>51.178000000000004</v>
          </cell>
          <cell r="AL65">
            <v>51.382999999999996</v>
          </cell>
          <cell r="AM65">
            <v>58.510000000000012</v>
          </cell>
          <cell r="AN65">
            <v>43.948999999999998</v>
          </cell>
          <cell r="AO65">
            <v>66.501000000000005</v>
          </cell>
          <cell r="AP65">
            <v>77.106999999999985</v>
          </cell>
          <cell r="AQ65">
            <v>41.579000000000001</v>
          </cell>
          <cell r="AR65">
            <v>76.015999999999991</v>
          </cell>
          <cell r="AS65">
            <v>52.99799999999999</v>
          </cell>
          <cell r="AT65">
            <v>90.262000000000015</v>
          </cell>
          <cell r="BT65" t="str">
            <v>2001</v>
          </cell>
        </row>
        <row r="66">
          <cell r="J66" t="e">
            <v>#REF!</v>
          </cell>
          <cell r="K66" t="e">
            <v>#REF!</v>
          </cell>
          <cell r="L66" t="e">
            <v>#REF!</v>
          </cell>
          <cell r="M66" t="e">
            <v>#REF!</v>
          </cell>
          <cell r="N66" t="e">
            <v>#REF!</v>
          </cell>
          <cell r="O66" t="e">
            <v>#REF!</v>
          </cell>
          <cell r="P66" t="e">
            <v>#REF!</v>
          </cell>
          <cell r="Q66" t="e">
            <v>#REF!</v>
          </cell>
          <cell r="R66" t="e">
            <v>#REF!</v>
          </cell>
          <cell r="S66" t="e">
            <v>#REF!</v>
          </cell>
          <cell r="T66" t="e">
            <v>#REF!</v>
          </cell>
          <cell r="U66" t="e">
            <v>#REF!</v>
          </cell>
          <cell r="V66" t="e">
            <v>#REF!</v>
          </cell>
          <cell r="W66">
            <v>-4.1980000000000004</v>
          </cell>
          <cell r="X66">
            <v>79.47</v>
          </cell>
          <cell r="Y66">
            <v>3.3029999999999999</v>
          </cell>
          <cell r="Z66">
            <v>3.6749999999999998</v>
          </cell>
          <cell r="AA66">
            <v>25.225335584137369</v>
          </cell>
          <cell r="AB66">
            <v>19.128869947662565</v>
          </cell>
          <cell r="AC66">
            <v>26.08882290416841</v>
          </cell>
          <cell r="AD66">
            <v>27.281229864930481</v>
          </cell>
          <cell r="AE66">
            <v>25.963173202536325</v>
          </cell>
          <cell r="AF66">
            <v>26.212799232692134</v>
          </cell>
          <cell r="AG66">
            <v>28.343935086339854</v>
          </cell>
          <cell r="AH66">
            <v>28.13599294848018</v>
          </cell>
          <cell r="AI66">
            <v>-10.64</v>
          </cell>
          <cell r="AJ66">
            <v>8.3520000000000003</v>
          </cell>
          <cell r="AK66">
            <v>33.261000000000003</v>
          </cell>
          <cell r="AL66" t="e">
            <v>#REF!</v>
          </cell>
          <cell r="AM66">
            <v>-43.296999999999997</v>
          </cell>
          <cell r="AN66">
            <v>5.4429999999999996</v>
          </cell>
          <cell r="AO66">
            <v>2.65</v>
          </cell>
          <cell r="AP66" t="e">
            <v>#REF!</v>
          </cell>
          <cell r="AQ66" t="e">
            <v>#REF!</v>
          </cell>
          <cell r="AR66" t="e">
            <v>#REF!</v>
          </cell>
          <cell r="AS66" t="e">
            <v>#REF!</v>
          </cell>
          <cell r="AT66" t="e">
            <v>#REF!</v>
          </cell>
        </row>
        <row r="67">
          <cell r="J67" t="e">
            <v>#REF!</v>
          </cell>
          <cell r="K67" t="e">
            <v>#REF!</v>
          </cell>
          <cell r="L67" t="e">
            <v>#REF!</v>
          </cell>
          <cell r="M67" t="e">
            <v>#REF!</v>
          </cell>
          <cell r="N67" t="e">
            <v>#REF!</v>
          </cell>
          <cell r="O67" t="e">
            <v>#REF!</v>
          </cell>
          <cell r="P67" t="e">
            <v>#REF!</v>
          </cell>
          <cell r="Q67" t="e">
            <v>#REF!</v>
          </cell>
          <cell r="R67" t="e">
            <v>#REF!</v>
          </cell>
          <cell r="S67" t="e">
            <v>#REF!</v>
          </cell>
          <cell r="T67" t="e">
            <v>#REF!</v>
          </cell>
          <cell r="U67" t="e">
            <v>#REF!</v>
          </cell>
          <cell r="V67" t="e">
            <v>#REF!</v>
          </cell>
          <cell r="W67">
            <v>-584.94600000000003</v>
          </cell>
          <cell r="X67">
            <v>-994.21899999999994</v>
          </cell>
          <cell r="Y67">
            <v>-865.22199999999998</v>
          </cell>
          <cell r="Z67">
            <v>-420.55899999999997</v>
          </cell>
          <cell r="AA67">
            <v>-395.90503572088585</v>
          </cell>
          <cell r="AB67">
            <v>-405.06308569377427</v>
          </cell>
          <cell r="AC67">
            <v>-413.27200478786017</v>
          </cell>
          <cell r="AD67">
            <v>-406.86492666522946</v>
          </cell>
          <cell r="AE67">
            <v>-384.59422367286169</v>
          </cell>
          <cell r="AF67">
            <v>-386.97815966924878</v>
          </cell>
          <cell r="AG67">
            <v>-385.3944618746284</v>
          </cell>
          <cell r="AH67">
            <v>-384.05013836870512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BT67" t="str">
            <v>COMMON SHARE CAPITAL (as of 5/31/01)</v>
          </cell>
        </row>
        <row r="68">
          <cell r="J68" t="e">
            <v>#REF!</v>
          </cell>
          <cell r="K68" t="e">
            <v>#REF!</v>
          </cell>
          <cell r="L68" t="e">
            <v>#REF!</v>
          </cell>
          <cell r="M68" t="e">
            <v>#REF!</v>
          </cell>
          <cell r="N68" t="e">
            <v>#REF!</v>
          </cell>
          <cell r="O68" t="e">
            <v>#REF!</v>
          </cell>
          <cell r="P68" t="e">
            <v>#REF!</v>
          </cell>
          <cell r="Q68" t="e">
            <v>#REF!</v>
          </cell>
          <cell r="R68" t="e">
            <v>#REF!</v>
          </cell>
          <cell r="S68" t="e">
            <v>#REF!</v>
          </cell>
          <cell r="T68" t="e">
            <v>#REF!</v>
          </cell>
          <cell r="U68" t="e">
            <v>#REF!</v>
          </cell>
          <cell r="V68" t="e">
            <v>#REF!</v>
          </cell>
          <cell r="W68">
            <v>-351.35500000000013</v>
          </cell>
          <cell r="X68">
            <v>-704.2349999999999</v>
          </cell>
          <cell r="Y68">
            <v>-529.80999999999995</v>
          </cell>
          <cell r="Z68">
            <v>117.04600000000016</v>
          </cell>
          <cell r="AA68">
            <v>333.39680299712404</v>
          </cell>
          <cell r="AB68">
            <v>356.9980548302342</v>
          </cell>
          <cell r="AC68">
            <v>400.68630720366559</v>
          </cell>
          <cell r="AD68">
            <v>462.40478640973873</v>
          </cell>
          <cell r="AE68">
            <v>526.77624681527777</v>
          </cell>
          <cell r="AF68">
            <v>571.74284990006117</v>
          </cell>
          <cell r="AG68">
            <v>656.42940279730738</v>
          </cell>
          <cell r="AH68">
            <v>717.85998583711557</v>
          </cell>
          <cell r="AI68">
            <v>17.843000000000004</v>
          </cell>
          <cell r="AJ68">
            <v>51.304000000000016</v>
          </cell>
          <cell r="AK68">
            <v>84.439000000000007</v>
          </cell>
          <cell r="AL68" t="e">
            <v>#REF!</v>
          </cell>
          <cell r="AM68">
            <v>15.213000000000015</v>
          </cell>
          <cell r="AN68">
            <v>49.391999999999996</v>
          </cell>
          <cell r="AO68">
            <v>69.15100000000001</v>
          </cell>
          <cell r="AP68" t="e">
            <v>#REF!</v>
          </cell>
          <cell r="AQ68" t="e">
            <v>#REF!</v>
          </cell>
          <cell r="AR68" t="e">
            <v>#REF!</v>
          </cell>
          <cell r="AS68" t="e">
            <v>#REF!</v>
          </cell>
          <cell r="AT68" t="e">
            <v>#REF!</v>
          </cell>
          <cell r="BV68" t="str">
            <v>Share class:</v>
          </cell>
          <cell r="BW68" t="str">
            <v>SJR.B</v>
          </cell>
          <cell r="BX68" t="str">
            <v>SJR.A</v>
          </cell>
          <cell r="BY68" t="str">
            <v>Total</v>
          </cell>
        </row>
        <row r="69">
          <cell r="J69">
            <v>75.192999999999998</v>
          </cell>
          <cell r="K69">
            <v>5.8369999999999997</v>
          </cell>
          <cell r="L69">
            <v>248.85</v>
          </cell>
          <cell r="M69">
            <v>2.6719999999999997</v>
          </cell>
          <cell r="N69">
            <v>820.83199999999999</v>
          </cell>
          <cell r="O69">
            <v>-201.24400000000003</v>
          </cell>
          <cell r="P69">
            <v>71.320999999999998</v>
          </cell>
          <cell r="Q69">
            <v>-64.817000000000007</v>
          </cell>
          <cell r="R69">
            <v>0</v>
          </cell>
          <cell r="S69">
            <v>-64.817000000000007</v>
          </cell>
          <cell r="T69">
            <v>20.701999999999998</v>
          </cell>
          <cell r="U69">
            <v>0</v>
          </cell>
          <cell r="V69">
            <v>20.701999999999998</v>
          </cell>
          <cell r="W69">
            <v>-348.83199999999999</v>
          </cell>
          <cell r="X69">
            <v>-186.94299999999998</v>
          </cell>
          <cell r="Y69">
            <v>38.745999999999995</v>
          </cell>
          <cell r="Z69">
            <v>270.95600000000002</v>
          </cell>
          <cell r="AA69">
            <v>3.1879999999999997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47.076000000000001</v>
          </cell>
          <cell r="AJ69">
            <v>17.890999999999998</v>
          </cell>
          <cell r="AK69">
            <v>0.626</v>
          </cell>
          <cell r="AL69">
            <v>5.7279999999999944</v>
          </cell>
          <cell r="AM69">
            <v>0</v>
          </cell>
          <cell r="AN69">
            <v>-110.881</v>
          </cell>
          <cell r="AO69">
            <v>6.5999999999999943</v>
          </cell>
          <cell r="AP69">
            <v>39.463999999999999</v>
          </cell>
          <cell r="AQ69">
            <v>-16.777999999999999</v>
          </cell>
          <cell r="AR69">
            <v>0</v>
          </cell>
          <cell r="AS69">
            <v>37.949999999999996</v>
          </cell>
          <cell r="AT69">
            <v>-0.46999999999999886</v>
          </cell>
          <cell r="BT69" t="str">
            <v xml:space="preserve"> Votes per Share</v>
          </cell>
          <cell r="BW69">
            <v>0</v>
          </cell>
          <cell r="BX69">
            <v>1</v>
          </cell>
        </row>
        <row r="70">
          <cell r="J70">
            <v>3.2090000000000001</v>
          </cell>
          <cell r="K70">
            <v>3.2759999999999998</v>
          </cell>
          <cell r="L70">
            <v>3.556</v>
          </cell>
          <cell r="M70">
            <v>3.8250000000000002</v>
          </cell>
          <cell r="N70">
            <v>4.806</v>
          </cell>
          <cell r="O70">
            <v>4.8099999999999996</v>
          </cell>
          <cell r="P70">
            <v>4.8109999999999999</v>
          </cell>
          <cell r="Q70">
            <v>14.568</v>
          </cell>
          <cell r="R70">
            <v>0</v>
          </cell>
          <cell r="S70">
            <v>14.568</v>
          </cell>
          <cell r="T70">
            <v>31.446000000000002</v>
          </cell>
          <cell r="U70">
            <v>0</v>
          </cell>
          <cell r="V70">
            <v>31.446000000000002</v>
          </cell>
          <cell r="W70">
            <v>-37.915999999999997</v>
          </cell>
          <cell r="X70">
            <v>-50.288999999999994</v>
          </cell>
          <cell r="Y70">
            <v>-53.152000000000001</v>
          </cell>
          <cell r="Z70">
            <v>-50.620000000000005</v>
          </cell>
          <cell r="AA70">
            <v>-75.400285436000004</v>
          </cell>
          <cell r="AB70">
            <v>-173.57026402400004</v>
          </cell>
          <cell r="AC70">
            <v>-382.39078915400006</v>
          </cell>
          <cell r="AD70">
            <v>-556.40789342900007</v>
          </cell>
          <cell r="AE70">
            <v>-556.40789342900007</v>
          </cell>
          <cell r="AF70">
            <v>-556.40789342900007</v>
          </cell>
          <cell r="AG70">
            <v>-556.40789342900007</v>
          </cell>
          <cell r="AH70">
            <v>-556.40789342900007</v>
          </cell>
          <cell r="AI70">
            <v>0</v>
          </cell>
          <cell r="AJ70">
            <v>2.4049999999999998</v>
          </cell>
          <cell r="AK70">
            <v>0</v>
          </cell>
          <cell r="AL70">
            <v>2.4060000000000001</v>
          </cell>
          <cell r="AM70">
            <v>0</v>
          </cell>
          <cell r="AN70">
            <v>4.7489999999999997</v>
          </cell>
          <cell r="AO70">
            <v>4.6479999999999997</v>
          </cell>
          <cell r="AP70">
            <v>5.1710000000000012</v>
          </cell>
          <cell r="AQ70">
            <v>6.944</v>
          </cell>
          <cell r="AR70">
            <v>8.4659999999999993</v>
          </cell>
          <cell r="AS70">
            <v>7.6669999999999998</v>
          </cell>
          <cell r="AT70">
            <v>8.3690000000000033</v>
          </cell>
          <cell r="BT70" t="str">
            <v xml:space="preserve"> Shares OS - Basic (mm)</v>
          </cell>
          <cell r="BW70">
            <v>220.27952199999999</v>
          </cell>
          <cell r="BX70">
            <v>11.412972</v>
          </cell>
          <cell r="BY70">
            <v>231.69249399999998</v>
          </cell>
        </row>
        <row r="71">
          <cell r="J71">
            <v>10.672000000000001</v>
          </cell>
          <cell r="K71">
            <v>66.31</v>
          </cell>
          <cell r="L71">
            <v>0</v>
          </cell>
          <cell r="M71">
            <v>176.94</v>
          </cell>
          <cell r="N71">
            <v>55.024000000000001</v>
          </cell>
          <cell r="O71">
            <v>0</v>
          </cell>
          <cell r="P71">
            <v>0</v>
          </cell>
          <cell r="Q71">
            <v>5.0000000000000001E-3</v>
          </cell>
          <cell r="R71">
            <v>0</v>
          </cell>
          <cell r="S71">
            <v>5.0000000000000001E-3</v>
          </cell>
          <cell r="T71">
            <v>250.24700000000001</v>
          </cell>
          <cell r="U71">
            <v>0</v>
          </cell>
          <cell r="V71">
            <v>250.24700000000001</v>
          </cell>
          <cell r="W71">
            <v>-14.823</v>
          </cell>
          <cell r="X71">
            <v>194.476</v>
          </cell>
          <cell r="Y71">
            <v>91.272999999999996</v>
          </cell>
          <cell r="Z71">
            <v>9.5000000000000001E-2</v>
          </cell>
          <cell r="AA71">
            <v>-69.082999999999998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282.46899999999999</v>
          </cell>
          <cell r="AP71">
            <v>-282.464</v>
          </cell>
          <cell r="AQ71">
            <v>0</v>
          </cell>
          <cell r="AR71">
            <v>0</v>
          </cell>
          <cell r="AS71">
            <v>0</v>
          </cell>
          <cell r="AT71">
            <v>250.24700000000001</v>
          </cell>
          <cell r="BT71" t="str">
            <v xml:space="preserve"> Shares OS - FD (mm)</v>
          </cell>
          <cell r="BW71">
            <v>225.92734099999998</v>
          </cell>
          <cell r="BX71">
            <v>11.412972</v>
          </cell>
          <cell r="BY71">
            <v>237.34031299999998</v>
          </cell>
        </row>
        <row r="72">
          <cell r="J72">
            <v>18.172000000000004</v>
          </cell>
          <cell r="K72">
            <v>-22.462999999999997</v>
          </cell>
          <cell r="L72">
            <v>217.21499999999997</v>
          </cell>
          <cell r="M72">
            <v>-133.03500000000003</v>
          </cell>
          <cell r="N72">
            <v>713.96</v>
          </cell>
          <cell r="O72">
            <v>-11.634999999999991</v>
          </cell>
          <cell r="P72">
            <v>208.58200000000002</v>
          </cell>
          <cell r="Q72">
            <v>-149.64599999999996</v>
          </cell>
          <cell r="R72">
            <v>-20.875999999999976</v>
          </cell>
          <cell r="S72">
            <v>-170.52199999999993</v>
          </cell>
          <cell r="T72">
            <v>54.117000000000019</v>
          </cell>
          <cell r="U72">
            <v>31.706999999999994</v>
          </cell>
          <cell r="V72">
            <v>85.824000000000012</v>
          </cell>
          <cell r="W72">
            <v>411.47400000000005</v>
          </cell>
          <cell r="X72">
            <v>808.07999999999993</v>
          </cell>
          <cell r="Y72">
            <v>451.99</v>
          </cell>
          <cell r="Z72">
            <v>-372.113</v>
          </cell>
          <cell r="AA72">
            <v>-98.38300000000001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94.644999999999996</v>
          </cell>
          <cell r="AJ72">
            <v>39.983000000000004</v>
          </cell>
          <cell r="AK72">
            <v>18.518000000000029</v>
          </cell>
          <cell r="AL72">
            <v>55.436000000000007</v>
          </cell>
          <cell r="AM72">
            <v>-10.02</v>
          </cell>
          <cell r="AN72">
            <v>-80.018000000000001</v>
          </cell>
          <cell r="AO72">
            <v>170.98000000000002</v>
          </cell>
          <cell r="AP72">
            <v>-251.46399999999994</v>
          </cell>
          <cell r="AQ72">
            <v>34.204000000000001</v>
          </cell>
          <cell r="AR72">
            <v>82.769000000000005</v>
          </cell>
          <cell r="AS72">
            <v>67.698999999999998</v>
          </cell>
          <cell r="AT72">
            <v>-98.848000000000013</v>
          </cell>
          <cell r="BT72" t="str">
            <v xml:space="preserve"> Control Block (mm)</v>
          </cell>
          <cell r="BW72">
            <v>16.285564000000001</v>
          </cell>
          <cell r="BX72">
            <v>9.2244039999999998</v>
          </cell>
          <cell r="BY72">
            <v>25.509968000000001</v>
          </cell>
        </row>
        <row r="73">
          <cell r="J73">
            <v>-0.36499999999999999</v>
          </cell>
          <cell r="K73">
            <v>-3.427</v>
          </cell>
          <cell r="L73">
            <v>-8.2249999999999996</v>
          </cell>
          <cell r="M73">
            <v>-1.7090000000000001</v>
          </cell>
          <cell r="N73">
            <v>91.68</v>
          </cell>
          <cell r="O73">
            <v>-75.72</v>
          </cell>
          <cell r="P73">
            <v>-2.84</v>
          </cell>
          <cell r="Q73">
            <v>537.75400000000002</v>
          </cell>
          <cell r="R73">
            <v>0</v>
          </cell>
          <cell r="S73">
            <v>537.75400000000002</v>
          </cell>
          <cell r="T73">
            <v>-4.5839999999999996</v>
          </cell>
          <cell r="U73">
            <v>0</v>
          </cell>
          <cell r="V73">
            <v>-4.5839999999999996</v>
          </cell>
          <cell r="W73">
            <v>339.887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-0.64</v>
          </cell>
          <cell r="AJ73">
            <v>-4.4999999999999998E-2</v>
          </cell>
          <cell r="AK73">
            <v>-2.1549999999999998</v>
          </cell>
          <cell r="AL73">
            <v>0</v>
          </cell>
          <cell r="AM73">
            <v>288.53699999999998</v>
          </cell>
          <cell r="AN73">
            <v>-0.84699999999999998</v>
          </cell>
          <cell r="AO73">
            <v>-4.8000000000000001E-2</v>
          </cell>
          <cell r="AP73">
            <v>250.11200000000002</v>
          </cell>
          <cell r="AQ73">
            <v>0</v>
          </cell>
          <cell r="AR73">
            <v>0</v>
          </cell>
          <cell r="AS73">
            <v>0</v>
          </cell>
          <cell r="AT73">
            <v>-4.5839999999999996</v>
          </cell>
          <cell r="BT73" t="str">
            <v xml:space="preserve">  - % of Equity</v>
          </cell>
          <cell r="BY73">
            <v>11.010269499710251</v>
          </cell>
        </row>
        <row r="74">
          <cell r="J74">
            <v>2.0839999999999996</v>
          </cell>
          <cell r="K74">
            <v>-5.3560000000000008</v>
          </cell>
          <cell r="L74">
            <v>-16.798999999999999</v>
          </cell>
          <cell r="M74">
            <v>-25.615000000000002</v>
          </cell>
          <cell r="N74">
            <v>-72.628999999999991</v>
          </cell>
          <cell r="O74">
            <v>-20.183</v>
          </cell>
          <cell r="P74">
            <v>-99.963999999999999</v>
          </cell>
          <cell r="Q74">
            <v>-263.10499999999996</v>
          </cell>
          <cell r="R74">
            <v>223.37099999999998</v>
          </cell>
          <cell r="S74">
            <v>-39.733999999999995</v>
          </cell>
          <cell r="T74">
            <v>-222.58899999999997</v>
          </cell>
          <cell r="U74">
            <v>84.940999999999974</v>
          </cell>
          <cell r="V74">
            <v>-137.648</v>
          </cell>
          <cell r="W74">
            <v>-17.445</v>
          </cell>
          <cell r="X74">
            <v>-61.088999999999999</v>
          </cell>
          <cell r="Y74">
            <v>0.95299999999999929</v>
          </cell>
          <cell r="Z74">
            <v>54.552999999999997</v>
          </cell>
          <cell r="AA74">
            <v>-21.71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e">
            <v>#REF!</v>
          </cell>
          <cell r="AJ74" t="e">
            <v>#REF!</v>
          </cell>
          <cell r="AK74" t="e">
            <v>#REF!</v>
          </cell>
          <cell r="AL74" t="e">
            <v>#REF!</v>
          </cell>
          <cell r="AM74" t="e">
            <v>#REF!</v>
          </cell>
          <cell r="AN74" t="e">
            <v>#REF!</v>
          </cell>
          <cell r="AO74" t="e">
            <v>#REF!</v>
          </cell>
          <cell r="AP74" t="e">
            <v>#REF!</v>
          </cell>
          <cell r="AQ74">
            <v>-6.9749999999999996</v>
          </cell>
          <cell r="AR74">
            <v>-61.638000000000005</v>
          </cell>
          <cell r="AS74">
            <v>-1.7150000000000001</v>
          </cell>
          <cell r="AT74">
            <v>-67.319999999999993</v>
          </cell>
          <cell r="BT74" t="str">
            <v xml:space="preserve">  - % of Votes</v>
          </cell>
          <cell r="BY74">
            <v>80.823855521594197</v>
          </cell>
        </row>
        <row r="75">
          <cell r="J75" t="e">
            <v>#REF!</v>
          </cell>
          <cell r="K75" t="e">
            <v>#REF!</v>
          </cell>
          <cell r="L75" t="e">
            <v>#REF!</v>
          </cell>
          <cell r="M75" t="e">
            <v>#REF!</v>
          </cell>
          <cell r="N75" t="e">
            <v>#REF!</v>
          </cell>
          <cell r="O75" t="e">
            <v>#REF!</v>
          </cell>
          <cell r="P75" t="e">
            <v>#REF!</v>
          </cell>
          <cell r="Q75" t="e">
            <v>#REF!</v>
          </cell>
          <cell r="R75" t="e">
            <v>#REF!</v>
          </cell>
          <cell r="S75" t="e">
            <v>#REF!</v>
          </cell>
          <cell r="T75" t="e">
            <v>#REF!</v>
          </cell>
          <cell r="U75" t="e">
            <v>#REF!</v>
          </cell>
          <cell r="V75" t="e">
            <v>#REF!</v>
          </cell>
          <cell r="W75">
            <v>-19.009999999999998</v>
          </cell>
          <cell r="X75">
            <v>5.6843418860808015E-14</v>
          </cell>
          <cell r="Y75">
            <v>2.4757973449140991E-14</v>
          </cell>
          <cell r="Z75">
            <v>19.917000000000201</v>
          </cell>
          <cell r="AA75">
            <v>72.008517561124023</v>
          </cell>
          <cell r="AB75">
            <v>183.42779080623416</v>
          </cell>
          <cell r="AC75">
            <v>18.295518049665532</v>
          </cell>
          <cell r="AD75">
            <v>-94.003107019261336</v>
          </cell>
          <cell r="AE75">
            <v>-29.631646613722296</v>
          </cell>
          <cell r="AF75">
            <v>15.334956471061105</v>
          </cell>
          <cell r="AG75">
            <v>100.02150936830731</v>
          </cell>
          <cell r="AH75">
            <v>161.4520924081155</v>
          </cell>
          <cell r="BT75" t="str">
            <v xml:space="preserve"> Known Major Shareholders:</v>
          </cell>
        </row>
        <row r="77">
          <cell r="X77">
            <v>-512.25199999999995</v>
          </cell>
          <cell r="Y77">
            <v>-350.36399999999992</v>
          </cell>
          <cell r="Z77">
            <v>205.17800000000022</v>
          </cell>
          <cell r="AA77">
            <v>281.43874763666059</v>
          </cell>
          <cell r="AB77">
            <v>280.57241253341465</v>
          </cell>
          <cell r="AC77">
            <v>289.00522957763269</v>
          </cell>
          <cell r="AD77">
            <v>361.71473076764926</v>
          </cell>
          <cell r="AE77">
            <v>447.66514589938805</v>
          </cell>
          <cell r="AF77">
            <v>503.49436386501719</v>
          </cell>
          <cell r="AG77">
            <v>609.3579490252248</v>
          </cell>
          <cell r="AH77">
            <v>687.62742839615498</v>
          </cell>
        </row>
        <row r="78">
          <cell r="X78">
            <v>-316.27699999999999</v>
          </cell>
          <cell r="Y78">
            <v>-213.86900000000003</v>
          </cell>
          <cell r="Z78">
            <v>-108.065</v>
          </cell>
          <cell r="AA78">
            <v>8.2847941208665077</v>
          </cell>
          <cell r="AB78">
            <v>41.237578289161817</v>
          </cell>
          <cell r="AC78">
            <v>102.59625171461111</v>
          </cell>
          <cell r="AD78">
            <v>128.25242128976615</v>
          </cell>
          <cell r="AE78">
            <v>156.00644231490239</v>
          </cell>
          <cell r="AF78">
            <v>185.83418850676495</v>
          </cell>
          <cell r="AG78">
            <v>217.68644467286319</v>
          </cell>
          <cell r="AH78">
            <v>251.40246045235719</v>
          </cell>
        </row>
        <row r="79">
          <cell r="X79">
            <v>-828.529</v>
          </cell>
          <cell r="Y79">
            <v>-564.23299999999995</v>
          </cell>
          <cell r="Z79">
            <v>97.113000000000227</v>
          </cell>
          <cell r="AA79">
            <v>289.72354175752707</v>
          </cell>
          <cell r="AB79">
            <v>321.80999082257648</v>
          </cell>
          <cell r="AC79">
            <v>391.60148129224382</v>
          </cell>
          <cell r="AD79">
            <v>489.96715205741543</v>
          </cell>
          <cell r="AE79">
            <v>603.67158821429041</v>
          </cell>
          <cell r="AF79">
            <v>689.32855237178217</v>
          </cell>
          <cell r="AG79">
            <v>827.04439369808802</v>
          </cell>
          <cell r="AH79">
            <v>939.0298888485122</v>
          </cell>
          <cell r="BT79" t="str">
            <v>Chieftain Capital (9/30/01)</v>
          </cell>
          <cell r="BW79">
            <v>29.641999999999999</v>
          </cell>
          <cell r="BX79">
            <v>0</v>
          </cell>
        </row>
        <row r="80">
          <cell r="Y80">
            <v>-0.31899426574084921</v>
          </cell>
          <cell r="Z80">
            <v>-1.1721150659390718</v>
          </cell>
          <cell r="AA80">
            <v>1.9833651700341499</v>
          </cell>
          <cell r="AB80">
            <v>0.1107485048346637</v>
          </cell>
          <cell r="AC80">
            <v>0.21687173319657904</v>
          </cell>
          <cell r="AD80">
            <v>0.25118819888161603</v>
          </cell>
          <cell r="AE80">
            <v>0.23206542658914997</v>
          </cell>
          <cell r="AF80">
            <v>0.14189331721055809</v>
          </cell>
          <cell r="AG80">
            <v>0.19978258676862448</v>
          </cell>
          <cell r="AH80">
            <v>0.13540445471093343</v>
          </cell>
        </row>
        <row r="82">
          <cell r="BT82" t="str">
            <v>JR Shaw (Nov 7/01)</v>
          </cell>
          <cell r="BW82">
            <v>8.7111199999999993</v>
          </cell>
          <cell r="BX82">
            <v>8.7244039999999998</v>
          </cell>
        </row>
        <row r="83">
          <cell r="H83">
            <v>79.878</v>
          </cell>
          <cell r="I83">
            <v>102.73399999999999</v>
          </cell>
          <cell r="J83">
            <v>130.40700000000001</v>
          </cell>
          <cell r="K83">
            <v>153.47900000000001</v>
          </cell>
          <cell r="L83">
            <v>214.691</v>
          </cell>
          <cell r="M83">
            <v>268.42700000000002</v>
          </cell>
          <cell r="N83">
            <v>401.35500000000002</v>
          </cell>
          <cell r="O83">
            <v>527.70600000000002</v>
          </cell>
          <cell r="P83">
            <v>532.52</v>
          </cell>
          <cell r="Q83">
            <v>589.33199999999999</v>
          </cell>
          <cell r="S83">
            <v>589.33199999999999</v>
          </cell>
          <cell r="T83">
            <v>651.43299999999999</v>
          </cell>
          <cell r="V83">
            <v>637.10699999999997</v>
          </cell>
          <cell r="W83">
            <v>880.702</v>
          </cell>
          <cell r="X83">
            <v>1120.2440000000001</v>
          </cell>
          <cell r="Y83">
            <v>1367.5630000000001</v>
          </cell>
          <cell r="Z83">
            <v>1486.3219999999999</v>
          </cell>
          <cell r="AA83">
            <v>1521.5685796507908</v>
          </cell>
          <cell r="AB83">
            <v>1623.5857936412942</v>
          </cell>
          <cell r="AC83">
            <v>1737.1710001073184</v>
          </cell>
          <cell r="AD83">
            <v>1875.1774287425776</v>
          </cell>
          <cell r="AE83">
            <v>2003.4817740483886</v>
          </cell>
          <cell r="AF83">
            <v>2132.7831590719479</v>
          </cell>
          <cell r="AG83">
            <v>2275.900400455565</v>
          </cell>
          <cell r="AH83">
            <v>2417.4328361729595</v>
          </cell>
          <cell r="AU83">
            <v>200.851</v>
          </cell>
          <cell r="AV83">
            <v>219.732</v>
          </cell>
          <cell r="AW83">
            <v>227.43299999999999</v>
          </cell>
          <cell r="AX83">
            <v>232.68599999999998</v>
          </cell>
          <cell r="BT83" t="str">
            <v>Leslie E. Shaw (27/7/01)</v>
          </cell>
          <cell r="BW83">
            <v>7.5744439999999997</v>
          </cell>
          <cell r="BX83">
            <v>0.5</v>
          </cell>
        </row>
        <row r="84">
          <cell r="I84">
            <v>28.613635794586742</v>
          </cell>
          <cell r="J84">
            <v>26.936554597309566</v>
          </cell>
          <cell r="K84">
            <v>17.692301793615371</v>
          </cell>
          <cell r="L84">
            <v>39.882980733520526</v>
          </cell>
          <cell r="M84">
            <v>25.029460946197091</v>
          </cell>
          <cell r="N84">
            <v>49.521098846241244</v>
          </cell>
          <cell r="O84">
            <v>31.48110774750532</v>
          </cell>
          <cell r="P84">
            <v>0.91225038184140317</v>
          </cell>
          <cell r="Q84">
            <v>10.668519492225641</v>
          </cell>
          <cell r="S84">
            <v>10.668519492225641</v>
          </cell>
          <cell r="T84">
            <v>10.537523840551685</v>
          </cell>
          <cell r="V84">
            <v>10.537523840551685</v>
          </cell>
          <cell r="X84">
            <v>0.27198984446498375</v>
          </cell>
          <cell r="Y84">
            <v>0.22077243886153375</v>
          </cell>
          <cell r="Z84">
            <v>8.6839875018554835E-2</v>
          </cell>
          <cell r="AA84">
            <v>2.3713959458846023E-2</v>
          </cell>
          <cell r="AB84">
            <v>6.7047397899026695E-2</v>
          </cell>
          <cell r="AC84">
            <v>6.995947298311922E-2</v>
          </cell>
          <cell r="AD84">
            <v>7.9443203131259743E-2</v>
          </cell>
          <cell r="AE84">
            <v>6.8422509432532586E-2</v>
          </cell>
          <cell r="AF84">
            <v>6.4538338555625074E-2</v>
          </cell>
          <cell r="AG84">
            <v>6.710351250424007E-2</v>
          </cell>
          <cell r="AH84">
            <v>6.2187447082070912E-2</v>
          </cell>
          <cell r="BT84" t="str">
            <v>Cathton Holdings (12/19/00)</v>
          </cell>
          <cell r="BW84">
            <v>1.03</v>
          </cell>
          <cell r="BX84">
            <v>4.5691740000000003</v>
          </cell>
        </row>
        <row r="85">
          <cell r="W85">
            <v>0.90700514933058707</v>
          </cell>
          <cell r="X85">
            <v>0.72887329671109002</v>
          </cell>
          <cell r="Y85">
            <v>0.72413002499258705</v>
          </cell>
          <cell r="Z85">
            <v>0.71892704761545445</v>
          </cell>
          <cell r="AA85">
            <v>0.71161419042340956</v>
          </cell>
          <cell r="AB85">
            <v>0.71644316358515292</v>
          </cell>
          <cell r="AC85">
            <v>0.71174438105134774</v>
          </cell>
          <cell r="AD85">
            <v>0.71483016683053702</v>
          </cell>
          <cell r="AE85">
            <v>0.71630791164472696</v>
          </cell>
          <cell r="AF85">
            <v>0.71754505605119134</v>
          </cell>
          <cell r="AG85">
            <v>0.71977311077181472</v>
          </cell>
          <cell r="AH85">
            <v>0.72157571047963132</v>
          </cell>
          <cell r="AU85">
            <v>0.69056558363417564</v>
          </cell>
          <cell r="AV85">
            <v>0.71180247361498927</v>
          </cell>
          <cell r="AW85">
            <v>0.70228316988216699</v>
          </cell>
          <cell r="AX85">
            <v>0.69217794832894552</v>
          </cell>
          <cell r="BT85" t="str">
            <v>Charles Keating (10/6/00)</v>
          </cell>
          <cell r="BW85">
            <v>4.0897490000000003</v>
          </cell>
          <cell r="BX85">
            <v>0</v>
          </cell>
        </row>
        <row r="86">
          <cell r="W86">
            <v>49.417999999999999</v>
          </cell>
          <cell r="X86">
            <v>307.988</v>
          </cell>
          <cell r="Y86">
            <v>415.55100000000004</v>
          </cell>
          <cell r="Z86">
            <v>485.45799999999997</v>
          </cell>
          <cell r="AA86">
            <v>528.76215945097374</v>
          </cell>
          <cell r="AB86">
            <v>559.12021584951424</v>
          </cell>
          <cell r="AC86">
            <v>610.33894714465271</v>
          </cell>
          <cell r="AD86">
            <v>652.06182639861368</v>
          </cell>
          <cell r="AE86">
            <v>694.58440825263324</v>
          </cell>
          <cell r="AF86">
            <v>737.69367050879566</v>
          </cell>
          <cell r="AG86">
            <v>781.15648960804879</v>
          </cell>
          <cell r="AH86">
            <v>824.72120170966059</v>
          </cell>
          <cell r="AU86">
            <v>60.3</v>
          </cell>
          <cell r="AV86">
            <v>59.408999999999999</v>
          </cell>
          <cell r="AW86">
            <v>62.930999999999997</v>
          </cell>
          <cell r="AX86">
            <v>72.337999999999994</v>
          </cell>
          <cell r="BT86" t="str">
            <v>Other Directors (10/6/00)</v>
          </cell>
          <cell r="BW86">
            <v>0.50838799999999995</v>
          </cell>
          <cell r="BX86">
            <v>7.4000000000000003E-3</v>
          </cell>
        </row>
        <row r="87">
          <cell r="X87">
            <v>5.2323040187785832</v>
          </cell>
          <cell r="Y87">
            <v>0.34924412639453495</v>
          </cell>
          <cell r="Z87">
            <v>0.16822724527194</v>
          </cell>
          <cell r="AA87">
            <v>8.920268993604763E-2</v>
          </cell>
          <cell r="AB87">
            <v>5.741344356045075E-2</v>
          </cell>
          <cell r="AC87">
            <v>9.1605937047577468E-2</v>
          </cell>
          <cell r="AD87">
            <v>6.836017830609209E-2</v>
          </cell>
          <cell r="AE87">
            <v>6.5212499999999896E-2</v>
          </cell>
          <cell r="AF87">
            <v>6.206482861400886E-2</v>
          </cell>
          <cell r="AG87">
            <v>5.8917164179104864E-2</v>
          </cell>
          <cell r="AH87">
            <v>5.5769506726457196E-2</v>
          </cell>
        </row>
        <row r="88">
          <cell r="W88">
            <v>5.0893923789907314E-2</v>
          </cell>
          <cell r="X88">
            <v>0.20038869113108856</v>
          </cell>
          <cell r="Y88">
            <v>0.22003590036853479</v>
          </cell>
          <cell r="Z88">
            <v>0.23481377970675485</v>
          </cell>
          <cell r="AA88">
            <v>0.24729391830015038</v>
          </cell>
          <cell r="AB88">
            <v>0.24672416932722985</v>
          </cell>
          <cell r="AC88">
            <v>0.25006479853748742</v>
          </cell>
          <cell r="AD88">
            <v>0.24857032566827747</v>
          </cell>
          <cell r="AE88">
            <v>0.24833582884613531</v>
          </cell>
          <cell r="AF88">
            <v>0.2481867150452243</v>
          </cell>
          <cell r="AG88">
            <v>0.24704747027252591</v>
          </cell>
          <cell r="AH88">
            <v>0.24616972937844478</v>
          </cell>
          <cell r="AU88">
            <v>0.20732336255801956</v>
          </cell>
          <cell r="AV88">
            <v>0.19245022643489751</v>
          </cell>
          <cell r="AW88">
            <v>0.19432264519157139</v>
          </cell>
          <cell r="AX88">
            <v>0.21518599497270682</v>
          </cell>
          <cell r="BT88" t="str">
            <v>Berkshire Hathaway (6/30/02)</v>
          </cell>
          <cell r="BW88">
            <v>22</v>
          </cell>
          <cell r="BX88">
            <v>0</v>
          </cell>
        </row>
        <row r="89">
          <cell r="W89">
            <v>20.123999999999999</v>
          </cell>
          <cell r="X89">
            <v>108.721</v>
          </cell>
          <cell r="Y89">
            <v>105.446</v>
          </cell>
          <cell r="Z89">
            <v>95.637000000000015</v>
          </cell>
          <cell r="AA89">
            <v>87.862400000000008</v>
          </cell>
          <cell r="AB89">
            <v>83.469279999999998</v>
          </cell>
          <cell r="AC89">
            <v>93.21322016000002</v>
          </cell>
          <cell r="AD89">
            <v>96.009616764800029</v>
          </cell>
          <cell r="AE89">
            <v>98.889905267744027</v>
          </cell>
          <cell r="AF89">
            <v>101.85660242577634</v>
          </cell>
          <cell r="AG89">
            <v>104.91230049854964</v>
          </cell>
          <cell r="AH89">
            <v>108.05966951350614</v>
          </cell>
          <cell r="AU89">
            <v>29.699000000000002</v>
          </cell>
          <cell r="AV89">
            <v>29.556999999999999</v>
          </cell>
          <cell r="AW89">
            <v>33.484000000000002</v>
          </cell>
          <cell r="AX89">
            <v>31.140999999999998</v>
          </cell>
          <cell r="BT89" t="str">
            <v>Randy Moffat (3/29/01)</v>
          </cell>
          <cell r="BW89">
            <v>10.517567</v>
          </cell>
        </row>
        <row r="90">
          <cell r="X90">
            <v>4.4025541641820718</v>
          </cell>
          <cell r="Y90">
            <v>-3.012297532215491E-2</v>
          </cell>
          <cell r="Z90">
            <v>-9.3023917455379856E-2</v>
          </cell>
          <cell r="AA90">
            <v>-8.1292805085897757E-2</v>
          </cell>
          <cell r="AB90">
            <v>-5.0000000000000155E-2</v>
          </cell>
          <cell r="AC90">
            <v>0.11673684210526347</v>
          </cell>
          <cell r="AD90">
            <v>3.0000000000000027E-2</v>
          </cell>
          <cell r="AE90">
            <v>3.0000000000000027E-2</v>
          </cell>
          <cell r="AF90">
            <v>3.0000000000000027E-2</v>
          </cell>
          <cell r="AG90">
            <v>3.0000000000000027E-2</v>
          </cell>
          <cell r="AH90">
            <v>3.0000000000000027E-2</v>
          </cell>
          <cell r="BW90" t="str">
            <v>Rate</v>
          </cell>
          <cell r="BX90" t="str">
            <v>Ticker</v>
          </cell>
          <cell r="BY90" t="str">
            <v>Shares</v>
          </cell>
        </row>
        <row r="91">
          <cell r="W91">
            <v>2.0725025746652935E-2</v>
          </cell>
          <cell r="X91">
            <v>7.0738012157821342E-2</v>
          </cell>
          <cell r="Y91">
            <v>5.5834074638878302E-2</v>
          </cell>
          <cell r="Z91">
            <v>4.62591726777907E-2</v>
          </cell>
          <cell r="AA91">
            <v>4.1091891276440168E-2</v>
          </cell>
          <cell r="AB91">
            <v>3.6832667087617434E-2</v>
          </cell>
          <cell r="AC91">
            <v>3.8190820411164846E-2</v>
          </cell>
          <cell r="AD91">
            <v>3.6599507501185617E-2</v>
          </cell>
          <cell r="AE91">
            <v>3.5356259509137795E-2</v>
          </cell>
          <cell r="AF91">
            <v>3.4268228903584504E-2</v>
          </cell>
          <cell r="AG91">
            <v>3.3179418955659526E-2</v>
          </cell>
          <cell r="AH91">
            <v>3.2254560141923884E-2</v>
          </cell>
          <cell r="AU91">
            <v>0.10211105380780471</v>
          </cell>
          <cell r="AV91">
            <v>9.5747299950113038E-2</v>
          </cell>
          <cell r="AW91">
            <v>0.10339418492626172</v>
          </cell>
          <cell r="AX91">
            <v>9.2636056698347527E-2</v>
          </cell>
          <cell r="BT91" t="str">
            <v>NYSE:</v>
          </cell>
        </row>
        <row r="92">
          <cell r="Q92">
            <v>6.3609999999999998</v>
          </cell>
          <cell r="S92">
            <v>6.3609999999999998</v>
          </cell>
          <cell r="T92" t="e">
            <v>#REF!</v>
          </cell>
          <cell r="V92" t="e">
            <v>#REF!</v>
          </cell>
          <cell r="W92">
            <v>20.756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BT92" t="str">
            <v>COPrS - Series A</v>
          </cell>
          <cell r="BW92">
            <v>8.4500000000000006E-2</v>
          </cell>
          <cell r="BX92" t="str">
            <v>SJRprA</v>
          </cell>
          <cell r="BY92">
            <v>5.7</v>
          </cell>
        </row>
        <row r="93">
          <cell r="Q93" t="e">
            <v>#REF!</v>
          </cell>
          <cell r="S93" t="e">
            <v>#REF!</v>
          </cell>
          <cell r="T93" t="e">
            <v>#REF!</v>
          </cell>
          <cell r="U93" t="e">
            <v>#REF!</v>
          </cell>
          <cell r="V93" t="e">
            <v>#REF!</v>
          </cell>
          <cell r="W93">
            <v>971</v>
          </cell>
          <cell r="X93">
            <v>1536.9530000000002</v>
          </cell>
          <cell r="Y93">
            <v>1888.56</v>
          </cell>
          <cell r="Z93">
            <v>2067.4169999999999</v>
          </cell>
          <cell r="AA93">
            <v>2138.1931391017642</v>
          </cell>
          <cell r="AB93">
            <v>2266.1752894908082</v>
          </cell>
          <cell r="AC93">
            <v>2440.7231674119712</v>
          </cell>
          <cell r="AD93">
            <v>2623.2488719059911</v>
          </cell>
          <cell r="AE93">
            <v>2796.9560875687657</v>
          </cell>
          <cell r="AF93">
            <v>2972.3334320065196</v>
          </cell>
          <cell r="AG93">
            <v>3161.969190562163</v>
          </cell>
          <cell r="AH93">
            <v>3350.2137073961262</v>
          </cell>
          <cell r="AU93">
            <v>290.85000000000002</v>
          </cell>
          <cell r="AV93">
            <v>308.69800000000004</v>
          </cell>
          <cell r="AW93">
            <v>323.84799999999996</v>
          </cell>
          <cell r="AX93">
            <v>336.16500000000002</v>
          </cell>
          <cell r="BU93" t="str">
            <v>div: US$2.11/share/year payable quarterly</v>
          </cell>
        </row>
        <row r="94">
          <cell r="T94" t="e">
            <v>#REF!</v>
          </cell>
          <cell r="X94">
            <v>0.58285581874356351</v>
          </cell>
          <cell r="Y94">
            <v>0.22876886931480644</v>
          </cell>
          <cell r="Z94">
            <v>9.470548989706451E-2</v>
          </cell>
          <cell r="AA94">
            <v>3.4234089736983053E-2</v>
          </cell>
          <cell r="AB94">
            <v>5.9855280633258401E-2</v>
          </cell>
          <cell r="AC94">
            <v>7.7023114112405144E-2</v>
          </cell>
          <cell r="AD94">
            <v>7.4783452269829409E-2</v>
          </cell>
          <cell r="AE94">
            <v>6.6218351420299193E-2</v>
          </cell>
          <cell r="AF94">
            <v>6.2702930953127511E-2</v>
          </cell>
          <cell r="AG94">
            <v>6.3800297945586504E-2</v>
          </cell>
          <cell r="AH94">
            <v>5.9533950361007504E-2</v>
          </cell>
          <cell r="BT94" t="str">
            <v>COPrS - due Sept 30/97</v>
          </cell>
          <cell r="BW94">
            <v>8.5000000000000006E-2</v>
          </cell>
          <cell r="BX94" t="str">
            <v>SJRprB</v>
          </cell>
          <cell r="BY94">
            <v>6.9</v>
          </cell>
        </row>
        <row r="95">
          <cell r="BU95" t="str">
            <v>div: US$2.13/share/year payable quarterly</v>
          </cell>
        </row>
        <row r="96">
          <cell r="H96">
            <v>43.073</v>
          </cell>
          <cell r="I96">
            <v>57.703000000000003</v>
          </cell>
          <cell r="J96">
            <v>68.695999999999998</v>
          </cell>
          <cell r="K96">
            <v>79.453999999999994</v>
          </cell>
          <cell r="L96">
            <v>110.42700000000001</v>
          </cell>
          <cell r="M96">
            <v>133.07599999999999</v>
          </cell>
          <cell r="N96">
            <v>222.452</v>
          </cell>
          <cell r="O96">
            <v>284.55099999999999</v>
          </cell>
          <cell r="P96">
            <v>285.69299999999998</v>
          </cell>
          <cell r="Q96">
            <v>322.173</v>
          </cell>
          <cell r="T96">
            <v>356.39</v>
          </cell>
          <cell r="V96">
            <v>349.43099999999998</v>
          </cell>
          <cell r="W96">
            <v>488.82800000000003</v>
          </cell>
          <cell r="X96">
            <v>640.5440000000001</v>
          </cell>
          <cell r="Y96">
            <v>758.64700000000005</v>
          </cell>
          <cell r="Z96">
            <v>758.86399999999981</v>
          </cell>
          <cell r="AA96">
            <v>740.37624522295664</v>
          </cell>
          <cell r="AB96">
            <v>789.30907487964043</v>
          </cell>
          <cell r="AC96">
            <v>847.7223796287434</v>
          </cell>
          <cell r="AD96">
            <v>917.73246128516257</v>
          </cell>
          <cell r="AE96">
            <v>976.59761863850531</v>
          </cell>
          <cell r="AF96">
            <v>1045.0715125814731</v>
          </cell>
          <cell r="AG96">
            <v>1085.6248568109145</v>
          </cell>
          <cell r="AH96">
            <v>1156.4265108128516</v>
          </cell>
          <cell r="AT96">
            <v>349.43099999999998</v>
          </cell>
          <cell r="AU96">
            <v>111.80199999999999</v>
          </cell>
          <cell r="AV96">
            <v>122.78099999999999</v>
          </cell>
          <cell r="AW96">
            <v>126.06899999999999</v>
          </cell>
          <cell r="AX96">
            <v>128.17600000000007</v>
          </cell>
        </row>
        <row r="97">
          <cell r="W97">
            <v>55.387999999999998</v>
          </cell>
          <cell r="X97">
            <v>366.5</v>
          </cell>
          <cell r="Y97">
            <v>429.65400000000005</v>
          </cell>
          <cell r="Z97">
            <v>432.64399999999995</v>
          </cell>
          <cell r="AA97">
            <v>417.30878515039495</v>
          </cell>
          <cell r="AB97">
            <v>424.63712809481723</v>
          </cell>
          <cell r="AC97">
            <v>457.27712290605984</v>
          </cell>
          <cell r="AD97">
            <v>475.49543203524257</v>
          </cell>
          <cell r="AE97">
            <v>492.61198973178813</v>
          </cell>
          <cell r="AF97">
            <v>508.43199503752152</v>
          </cell>
          <cell r="AG97">
            <v>522.76423657089595</v>
          </cell>
          <cell r="AH97">
            <v>535.42411614449452</v>
          </cell>
          <cell r="AU97">
            <v>84.61099999999999</v>
          </cell>
          <cell r="AV97">
            <v>77.070999999999998</v>
          </cell>
          <cell r="AW97">
            <v>76.856999999999999</v>
          </cell>
          <cell r="AX97">
            <v>88.675999999999988</v>
          </cell>
          <cell r="BT97" t="str">
            <v>TSE:</v>
          </cell>
        </row>
        <row r="98">
          <cell r="W98">
            <v>15.686</v>
          </cell>
          <cell r="X98">
            <v>60.569000000000003</v>
          </cell>
          <cell r="Y98">
            <v>62.985999999999997</v>
          </cell>
          <cell r="Z98">
            <v>54.895000000000017</v>
          </cell>
          <cell r="AA98">
            <v>45.504300000000001</v>
          </cell>
          <cell r="AB98">
            <v>43.229084999999998</v>
          </cell>
          <cell r="AC98">
            <v>48.275511870000003</v>
          </cell>
          <cell r="AD98">
            <v>49.723777226100012</v>
          </cell>
          <cell r="AE98">
            <v>51.215490542883011</v>
          </cell>
          <cell r="AF98">
            <v>52.751955259169499</v>
          </cell>
          <cell r="AG98">
            <v>54.334513916944587</v>
          </cell>
          <cell r="AH98">
            <v>55.964549334452926</v>
          </cell>
          <cell r="AU98">
            <v>20.934000000000001</v>
          </cell>
          <cell r="AV98">
            <v>22.363</v>
          </cell>
          <cell r="AW98">
            <v>24.098000000000003</v>
          </cell>
          <cell r="AX98">
            <v>22.14</v>
          </cell>
          <cell r="BT98" t="str">
            <v>COPrS - due Sept 28/49</v>
          </cell>
          <cell r="BW98">
            <v>8.8749999999999996E-2</v>
          </cell>
          <cell r="BX98" t="str">
            <v>SJRprA</v>
          </cell>
          <cell r="BY98">
            <v>6</v>
          </cell>
        </row>
        <row r="99">
          <cell r="H99">
            <v>6.2449999999999974</v>
          </cell>
          <cell r="I99">
            <v>7.7210000000000036</v>
          </cell>
          <cell r="J99">
            <v>8.2950000000000017</v>
          </cell>
          <cell r="K99">
            <v>9.3410000000000082</v>
          </cell>
          <cell r="L99">
            <v>15.228999999999999</v>
          </cell>
          <cell r="M99">
            <v>14.818000000000012</v>
          </cell>
          <cell r="N99">
            <v>23.818999999999988</v>
          </cell>
          <cell r="O99">
            <v>54.412000000000035</v>
          </cell>
          <cell r="P99">
            <v>109.50800000000004</v>
          </cell>
          <cell r="Q99">
            <v>145.77999999999997</v>
          </cell>
          <cell r="T99">
            <v>160.94500000000005</v>
          </cell>
          <cell r="V99">
            <v>50.108000000000004</v>
          </cell>
          <cell r="W99">
            <v>13.435</v>
          </cell>
          <cell r="X99">
            <v>9</v>
          </cell>
          <cell r="Y99">
            <v>4.5999999999999996</v>
          </cell>
          <cell r="Z99">
            <v>1.25</v>
          </cell>
          <cell r="AA99">
            <v>6.484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T99">
            <v>-349.43099999999998</v>
          </cell>
          <cell r="BU99" t="str">
            <v>div:  $2.22/share/yr, payable quarterly</v>
          </cell>
        </row>
        <row r="100">
          <cell r="H100">
            <v>49.317999999999998</v>
          </cell>
          <cell r="I100">
            <v>65.424000000000007</v>
          </cell>
          <cell r="J100">
            <v>76.991</v>
          </cell>
          <cell r="K100">
            <v>88.795000000000002</v>
          </cell>
          <cell r="L100">
            <v>125.65600000000001</v>
          </cell>
          <cell r="M100">
            <v>147.89400000000001</v>
          </cell>
          <cell r="N100">
            <v>246.27099999999999</v>
          </cell>
          <cell r="O100">
            <v>338.96300000000002</v>
          </cell>
          <cell r="P100">
            <v>395.20100000000002</v>
          </cell>
          <cell r="Q100">
            <v>467.95299999999997</v>
          </cell>
          <cell r="T100">
            <v>517.33500000000004</v>
          </cell>
          <cell r="V100">
            <v>399.53899999999999</v>
          </cell>
          <cell r="W100">
            <v>573.33699999999999</v>
          </cell>
          <cell r="X100">
            <v>1076.6130000000001</v>
          </cell>
          <cell r="Y100">
            <v>1255.8870000000002</v>
          </cell>
          <cell r="Z100">
            <v>1247.6529999999998</v>
          </cell>
          <cell r="AA100">
            <v>1209.6733303733515</v>
          </cell>
          <cell r="AB100">
            <v>1257.1752879744577</v>
          </cell>
          <cell r="AC100">
            <v>1353.2750144048032</v>
          </cell>
          <cell r="AD100">
            <v>1442.9516705465053</v>
          </cell>
          <cell r="AE100">
            <v>1520.4250989131765</v>
          </cell>
          <cell r="AF100">
            <v>1606.2554628781643</v>
          </cell>
          <cell r="AG100">
            <v>1662.723607298755</v>
          </cell>
          <cell r="AH100">
            <v>1747.8151762917989</v>
          </cell>
          <cell r="AT100">
            <v>0</v>
          </cell>
          <cell r="AU100">
            <v>217.34699999999998</v>
          </cell>
          <cell r="AV100">
            <v>222.21499999999997</v>
          </cell>
          <cell r="AW100">
            <v>227.024</v>
          </cell>
          <cell r="AX100">
            <v>238.99200000000008</v>
          </cell>
        </row>
        <row r="102">
          <cell r="H102">
            <v>36.805</v>
          </cell>
          <cell r="I102">
            <v>45.030999999999992</v>
          </cell>
          <cell r="J102">
            <v>61.711000000000013</v>
          </cell>
          <cell r="K102">
            <v>74.02500000000002</v>
          </cell>
          <cell r="L102">
            <v>104.264</v>
          </cell>
          <cell r="M102">
            <v>135.35100000000003</v>
          </cell>
          <cell r="N102">
            <v>178.90300000000002</v>
          </cell>
          <cell r="O102">
            <v>243.15500000000003</v>
          </cell>
          <cell r="P102">
            <v>246.827</v>
          </cell>
          <cell r="Q102">
            <v>267.15899999999999</v>
          </cell>
          <cell r="T102">
            <v>295.04300000000001</v>
          </cell>
          <cell r="V102">
            <v>287.67599999999999</v>
          </cell>
          <cell r="W102">
            <v>391.87399999999997</v>
          </cell>
          <cell r="X102">
            <v>479.7</v>
          </cell>
          <cell r="Y102">
            <v>608.91600000000005</v>
          </cell>
          <cell r="Z102">
            <v>727.45800000000008</v>
          </cell>
          <cell r="AA102">
            <v>781.19233442783411</v>
          </cell>
          <cell r="AB102">
            <v>834.2767187616538</v>
          </cell>
          <cell r="AC102">
            <v>889.44862047857498</v>
          </cell>
          <cell r="AD102">
            <v>957.44496745741503</v>
          </cell>
          <cell r="AE102">
            <v>1026.8841554098833</v>
          </cell>
          <cell r="AF102">
            <v>1087.7116464904748</v>
          </cell>
          <cell r="AG102">
            <v>1190.2755436446505</v>
          </cell>
          <cell r="AH102">
            <v>1261.0063253601079</v>
          </cell>
          <cell r="AT102">
            <v>-349.43099999999998</v>
          </cell>
          <cell r="AU102">
            <v>89.049000000000007</v>
          </cell>
          <cell r="AV102">
            <v>96.951000000000008</v>
          </cell>
          <cell r="AW102">
            <v>101.364</v>
          </cell>
          <cell r="AX102">
            <v>104.50999999999991</v>
          </cell>
          <cell r="BT102" t="str">
            <v>ASSET VALUE ANALYSIS</v>
          </cell>
        </row>
        <row r="103">
          <cell r="I103">
            <v>22.350224154326838</v>
          </cell>
          <cell r="J103">
            <v>37.041149430392437</v>
          </cell>
          <cell r="K103">
            <v>19.954303122619962</v>
          </cell>
          <cell r="L103">
            <v>40.84971293481928</v>
          </cell>
          <cell r="M103">
            <v>29.815660247065182</v>
          </cell>
          <cell r="N103">
            <v>32.177080331877846</v>
          </cell>
          <cell r="O103">
            <v>35.914434078802486</v>
          </cell>
          <cell r="P103">
            <v>1.510147848080436</v>
          </cell>
          <cell r="Q103">
            <v>8.2373484262256511</v>
          </cell>
          <cell r="T103">
            <v>10.437230263625779</v>
          </cell>
          <cell r="V103">
            <v>10.437230263625779</v>
          </cell>
          <cell r="X103">
            <v>0.22411795628186626</v>
          </cell>
          <cell r="Y103">
            <v>0.26936835522201386</v>
          </cell>
          <cell r="Z103">
            <v>0.19467709831898006</v>
          </cell>
          <cell r="AA103">
            <v>7.3865892502156916E-2</v>
          </cell>
          <cell r="AB103">
            <v>6.7953027691573631E-2</v>
          </cell>
          <cell r="AC103">
            <v>6.6131417161939821E-2</v>
          </cell>
          <cell r="AD103">
            <v>7.6447751352128668E-2</v>
          </cell>
          <cell r="AE103">
            <v>7.2525513541389808E-2</v>
          </cell>
          <cell r="AF103">
            <v>5.9235007921913052E-2</v>
          </cell>
          <cell r="AG103">
            <v>9.4293278448475126E-2</v>
          </cell>
          <cell r="AH103">
            <v>5.9423872138780753E-2</v>
          </cell>
          <cell r="BW103" t="str">
            <v>$mm</v>
          </cell>
          <cell r="BX103" t="str">
            <v>$/share</v>
          </cell>
        </row>
        <row r="104">
          <cell r="W104">
            <v>-5.97</v>
          </cell>
          <cell r="X104">
            <v>-58.512</v>
          </cell>
          <cell r="Y104">
            <v>-14.102999999999998</v>
          </cell>
          <cell r="Z104">
            <v>52.814</v>
          </cell>
          <cell r="AA104">
            <v>111.4533743005788</v>
          </cell>
          <cell r="AB104">
            <v>134.48308775469701</v>
          </cell>
          <cell r="AC104">
            <v>153.06182423859289</v>
          </cell>
          <cell r="AD104">
            <v>176.5663943633711</v>
          </cell>
          <cell r="AE104">
            <v>201.97241852084511</v>
          </cell>
          <cell r="AF104">
            <v>229.26167547127415</v>
          </cell>
          <cell r="AG104">
            <v>258.39225303715284</v>
          </cell>
          <cell r="AH104">
            <v>289.29708556516601</v>
          </cell>
          <cell r="AU104">
            <v>-24.311</v>
          </cell>
          <cell r="AV104">
            <v>-17.661999999999999</v>
          </cell>
          <cell r="AW104">
            <v>-13.926</v>
          </cell>
          <cell r="AX104">
            <v>-16.338000000000001</v>
          </cell>
          <cell r="BT104" t="str">
            <v>Core Business (a)</v>
          </cell>
        </row>
        <row r="105">
          <cell r="X105">
            <v>8.8010050251256278</v>
          </cell>
          <cell r="Y105">
            <v>-0.75897251845775227</v>
          </cell>
          <cell r="Z105">
            <v>-4.7448769765298167</v>
          </cell>
          <cell r="AA105">
            <v>1.1102998125606618</v>
          </cell>
          <cell r="AB105">
            <v>0.20663092166244645</v>
          </cell>
          <cell r="AC105">
            <v>0.13814924087543479</v>
          </cell>
          <cell r="AD105">
            <v>0.15356258976855819</v>
          </cell>
          <cell r="AE105">
            <v>0.14388935249585932</v>
          </cell>
          <cell r="AF105">
            <v>0.13511378014029463</v>
          </cell>
          <cell r="AG105">
            <v>0.1270625694678249</v>
          </cell>
          <cell r="AH105">
            <v>0.11960433087585454</v>
          </cell>
          <cell r="BT105" t="str">
            <v>+ Assets Valued Separately</v>
          </cell>
        </row>
        <row r="106">
          <cell r="W106">
            <v>4.4379999999999997</v>
          </cell>
          <cell r="X106">
            <v>48.152000000000001</v>
          </cell>
          <cell r="Y106">
            <v>42.46</v>
          </cell>
          <cell r="Z106">
            <v>40.741999999999997</v>
          </cell>
          <cell r="AA106">
            <v>42.358100000000007</v>
          </cell>
          <cell r="AB106">
            <v>40.240195</v>
          </cell>
          <cell r="AC106">
            <v>44.937708290000018</v>
          </cell>
          <cell r="AD106">
            <v>46.285839538700017</v>
          </cell>
          <cell r="AE106">
            <v>47.674414724861016</v>
          </cell>
          <cell r="AF106">
            <v>49.104647166606846</v>
          </cell>
          <cell r="AG106">
            <v>50.577786581605054</v>
          </cell>
          <cell r="AH106">
            <v>52.095120179053211</v>
          </cell>
          <cell r="AU106">
            <v>8.7650000000000006</v>
          </cell>
          <cell r="AV106">
            <v>7.194</v>
          </cell>
          <cell r="AW106">
            <v>9.3859999999999992</v>
          </cell>
          <cell r="AX106">
            <v>9.0009999999999994</v>
          </cell>
          <cell r="BT106" t="str">
            <v>Total Asset Value</v>
          </cell>
        </row>
        <row r="107">
          <cell r="H107">
            <v>46.076516687949123</v>
          </cell>
          <cell r="I107">
            <v>43.83261627114684</v>
          </cell>
          <cell r="J107">
            <v>47.321846219911514</v>
          </cell>
          <cell r="K107">
            <v>48.231354126623195</v>
          </cell>
          <cell r="L107">
            <v>48.564681332706073</v>
          </cell>
          <cell r="M107">
            <v>50.423765120498324</v>
          </cell>
          <cell r="N107">
            <v>44.574753024130757</v>
          </cell>
          <cell r="O107">
            <v>46.07774025688547</v>
          </cell>
          <cell r="P107">
            <v>46.350747389769396</v>
          </cell>
          <cell r="Q107">
            <v>45.332512064506929</v>
          </cell>
          <cell r="T107">
            <v>45.29138069456107</v>
          </cell>
          <cell r="V107">
            <v>45.153482852958767</v>
          </cell>
          <cell r="X107">
            <v>9.8499324019828762</v>
          </cell>
          <cell r="Y107">
            <v>-0.11820900481807606</v>
          </cell>
          <cell r="Z107">
            <v>-4.0461610927932212E-2</v>
          </cell>
          <cell r="AA107">
            <v>3.9666683029797589E-2</v>
          </cell>
          <cell r="AB107">
            <v>-5.0000000000000155E-2</v>
          </cell>
          <cell r="AC107">
            <v>0.11673684210526369</v>
          </cell>
          <cell r="AD107">
            <v>3.0000000000000027E-2</v>
          </cell>
          <cell r="AE107">
            <v>3.0000000000000027E-2</v>
          </cell>
          <cell r="AF107">
            <v>3.0000000000000027E-2</v>
          </cell>
          <cell r="AG107">
            <v>3.0000000000000027E-2</v>
          </cell>
          <cell r="AH107">
            <v>3.0000000000000027E-2</v>
          </cell>
          <cell r="AT107" t="e">
            <v>#DIV/0!</v>
          </cell>
          <cell r="BT107" t="str">
            <v xml:space="preserve"> - Net Debt &amp; Prefs</v>
          </cell>
        </row>
        <row r="108">
          <cell r="W108">
            <v>7.3209999999999997</v>
          </cell>
          <cell r="X108">
            <v>-9</v>
          </cell>
          <cell r="Y108">
            <v>-4.5999999999999996</v>
          </cell>
          <cell r="Z108">
            <v>-1.25</v>
          </cell>
          <cell r="AA108">
            <v>-6.484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BT108" t="str">
            <v xml:space="preserve"> - Minority Interest</v>
          </cell>
        </row>
        <row r="109">
          <cell r="Q109" t="e">
            <v>#REF!</v>
          </cell>
          <cell r="T109" t="e">
            <v>#REF!</v>
          </cell>
          <cell r="V109" t="e">
            <v>#REF!</v>
          </cell>
          <cell r="W109">
            <v>397.66299999999995</v>
          </cell>
          <cell r="X109">
            <v>460.34</v>
          </cell>
          <cell r="Y109">
            <v>632.67300000000012</v>
          </cell>
          <cell r="Z109">
            <v>819.76400000000001</v>
          </cell>
          <cell r="AA109">
            <v>928.51980872841295</v>
          </cell>
          <cell r="AB109">
            <v>1009.0000015163508</v>
          </cell>
          <cell r="AC109">
            <v>1087.448153007168</v>
          </cell>
          <cell r="AD109">
            <v>1180.2972013594861</v>
          </cell>
          <cell r="AE109">
            <v>1276.5309886555895</v>
          </cell>
          <cell r="AF109">
            <v>1366.0779691283558</v>
          </cell>
          <cell r="AG109">
            <v>1499.2455832634084</v>
          </cell>
          <cell r="AH109">
            <v>1602.3985311043273</v>
          </cell>
          <cell r="AU109">
            <v>73.503</v>
          </cell>
          <cell r="AV109">
            <v>86.483000000000018</v>
          </cell>
          <cell r="AW109">
            <v>96.823999999999998</v>
          </cell>
          <cell r="AX109">
            <v>97.172999999999917</v>
          </cell>
          <cell r="BT109" t="str">
            <v>+/- Adjustments</v>
          </cell>
        </row>
        <row r="110">
          <cell r="X110">
            <v>0.15761335603262072</v>
          </cell>
          <cell r="Y110">
            <v>0.37436025546335361</v>
          </cell>
          <cell r="Z110">
            <v>0.29571516407369969</v>
          </cell>
          <cell r="AA110">
            <v>0.13266721730694808</v>
          </cell>
          <cell r="AB110">
            <v>8.6675795208024375E-2</v>
          </cell>
          <cell r="AC110">
            <v>7.7748415632233225E-2</v>
          </cell>
          <cell r="AD110">
            <v>8.538250591125518E-2</v>
          </cell>
          <cell r="AE110">
            <v>8.1533521544624232E-2</v>
          </cell>
          <cell r="AF110">
            <v>7.0148693034921994E-2</v>
          </cell>
          <cell r="AG110">
            <v>9.7481708324468563E-2</v>
          </cell>
          <cell r="AH110">
            <v>6.8803236102510823E-2</v>
          </cell>
          <cell r="BT110" t="str">
            <v>Net Asset Value</v>
          </cell>
        </row>
        <row r="111">
          <cell r="W111">
            <v>0.40953964984552005</v>
          </cell>
          <cell r="X111">
            <v>0.29951468912842483</v>
          </cell>
          <cell r="Y111">
            <v>0.33500285932138779</v>
          </cell>
          <cell r="Z111">
            <v>0.3965160390961282</v>
          </cell>
          <cell r="AA111">
            <v>0.43425441404160325</v>
          </cell>
          <cell r="AB111">
            <v>0.44524358119846291</v>
          </cell>
          <cell r="AC111">
            <v>0.4455434223457006</v>
          </cell>
          <cell r="AD111">
            <v>0.44993718057025589</v>
          </cell>
          <cell r="AE111">
            <v>0.4564000823356526</v>
          </cell>
          <cell r="AF111">
            <v>0.45959782116576464</v>
          </cell>
          <cell r="AG111">
            <v>0.47414933318716468</v>
          </cell>
          <cell r="AH111">
            <v>0.47829740758530698</v>
          </cell>
          <cell r="AI111" t="e">
            <v>#DIV/0!</v>
          </cell>
          <cell r="AJ111" t="e">
            <v>#DIV/0!</v>
          </cell>
          <cell r="AK111" t="e">
            <v>#DIV/0!</v>
          </cell>
          <cell r="AL111" t="e">
            <v>#DIV/0!</v>
          </cell>
          <cell r="AM111" t="e">
            <v>#DIV/0!</v>
          </cell>
          <cell r="AN111" t="e">
            <v>#DIV/0!</v>
          </cell>
          <cell r="AO111" t="e">
            <v>#DIV/0!</v>
          </cell>
          <cell r="AP111" t="e">
            <v>#DIV/0!</v>
          </cell>
          <cell r="AQ111" t="e">
            <v>#DIV/0!</v>
          </cell>
          <cell r="AR111" t="e">
            <v>#DIV/0!</v>
          </cell>
          <cell r="AS111" t="e">
            <v>#DIV/0!</v>
          </cell>
          <cell r="AT111" t="e">
            <v>#DIV/0!</v>
          </cell>
          <cell r="AU111">
            <v>0.25271789582258897</v>
          </cell>
          <cell r="AV111">
            <v>0.28015406643386093</v>
          </cell>
          <cell r="AW111">
            <v>0.29897976828635658</v>
          </cell>
          <cell r="AX111">
            <v>0.28906340636294653</v>
          </cell>
        </row>
        <row r="112">
          <cell r="X112">
            <v>-0.11002496071709522</v>
          </cell>
          <cell r="Y112">
            <v>3.5488170192962964E-2</v>
          </cell>
          <cell r="Z112">
            <v>6.1513179774740412E-2</v>
          </cell>
          <cell r="AA112">
            <v>3.7738374945475051E-2</v>
          </cell>
          <cell r="AB112">
            <v>1.0989167156859658E-2</v>
          </cell>
          <cell r="AC112">
            <v>2.998411472376894E-4</v>
          </cell>
          <cell r="AD112">
            <v>4.3937582245552886E-3</v>
          </cell>
          <cell r="AE112">
            <v>6.4629017653967114E-3</v>
          </cell>
          <cell r="AF112">
            <v>3.1977388301120402E-3</v>
          </cell>
          <cell r="AG112">
            <v>1.4551512021400037E-2</v>
          </cell>
          <cell r="AH112">
            <v>4.1480743981422985E-3</v>
          </cell>
          <cell r="AV112">
            <v>2.7436170611271959E-2</v>
          </cell>
          <cell r="AW112">
            <v>1.8825701852495658E-2</v>
          </cell>
          <cell r="AX112">
            <v>-9.9163619234100553E-3</v>
          </cell>
          <cell r="BT112" t="str">
            <v>Based on DCF Valuation.</v>
          </cell>
        </row>
        <row r="114">
          <cell r="Q114">
            <v>147.00700000000001</v>
          </cell>
          <cell r="S114">
            <v>137.095</v>
          </cell>
          <cell r="T114">
            <v>170.53899999999999</v>
          </cell>
          <cell r="V114">
            <v>155.51499999999999</v>
          </cell>
          <cell r="W114">
            <v>-234.21199999999999</v>
          </cell>
          <cell r="X114">
            <v>-476.29399999999998</v>
          </cell>
          <cell r="Y114">
            <v>-589.38900000000001</v>
          </cell>
          <cell r="Z114">
            <v>-596.98199999999997</v>
          </cell>
          <cell r="AA114">
            <v>-522.2620369646487</v>
          </cell>
          <cell r="AB114">
            <v>-513.98142719181044</v>
          </cell>
          <cell r="AC114">
            <v>-467.11571163966011</v>
          </cell>
          <cell r="AD114">
            <v>-461.07440616408616</v>
          </cell>
          <cell r="AE114">
            <v>-446.92557240320957</v>
          </cell>
          <cell r="AF114">
            <v>-435.83530104742681</v>
          </cell>
          <cell r="AG114">
            <v>-426.50374580045911</v>
          </cell>
          <cell r="AH114">
            <v>-418.64982842558464</v>
          </cell>
          <cell r="AT114">
            <v>39.790999999999983</v>
          </cell>
        </row>
        <row r="115">
          <cell r="W115">
            <v>3.0179999999999998</v>
          </cell>
          <cell r="X115">
            <v>4.9019999999999992</v>
          </cell>
          <cell r="Y115">
            <v>11.516999999999999</v>
          </cell>
          <cell r="Z115">
            <v>11.983999999999998</v>
          </cell>
          <cell r="AA115">
            <v>-33.305999999999997</v>
          </cell>
          <cell r="AB115">
            <v>-24</v>
          </cell>
          <cell r="AC115">
            <v>-24</v>
          </cell>
          <cell r="AD115">
            <v>-24</v>
          </cell>
          <cell r="AE115">
            <v>-24</v>
          </cell>
          <cell r="AF115">
            <v>-24</v>
          </cell>
          <cell r="AG115">
            <v>-24</v>
          </cell>
          <cell r="AH115">
            <v>-24</v>
          </cell>
        </row>
        <row r="116"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Q117" t="e">
            <v>#REF!</v>
          </cell>
          <cell r="S117">
            <v>-137.095</v>
          </cell>
          <cell r="T117" t="e">
            <v>#REF!</v>
          </cell>
          <cell r="V117" t="e">
            <v>#REF!</v>
          </cell>
          <cell r="W117">
            <v>166.46899999999997</v>
          </cell>
          <cell r="X117">
            <v>-11.052000000000008</v>
          </cell>
          <cell r="Y117">
            <v>54.801000000000101</v>
          </cell>
          <cell r="Z117">
            <v>234.76600000000005</v>
          </cell>
          <cell r="AA117">
            <v>372.95177176376427</v>
          </cell>
          <cell r="AB117">
            <v>471.0185743245404</v>
          </cell>
          <cell r="AC117">
            <v>596.33244136750795</v>
          </cell>
          <cell r="AD117">
            <v>695.22279519539984</v>
          </cell>
          <cell r="AE117">
            <v>805.60541625237988</v>
          </cell>
          <cell r="AF117">
            <v>906.24266808092898</v>
          </cell>
          <cell r="AG117">
            <v>1048.7418374629492</v>
          </cell>
          <cell r="AH117">
            <v>1159.7487026787426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39.790999999999983</v>
          </cell>
        </row>
        <row r="118">
          <cell r="Q118" t="e">
            <v>#REF!</v>
          </cell>
          <cell r="S118" t="e">
            <v>#REF!</v>
          </cell>
          <cell r="T118" t="e">
            <v>#REF!</v>
          </cell>
          <cell r="V118" t="e">
            <v>#REF!</v>
          </cell>
          <cell r="W118">
            <v>0.17144078269824919</v>
          </cell>
          <cell r="X118">
            <v>-7.1908509889372068E-3</v>
          </cell>
          <cell r="Y118">
            <v>2.9017346549752247E-2</v>
          </cell>
          <cell r="Z118">
            <v>0.11355522374054197</v>
          </cell>
          <cell r="AA118">
            <v>0.17442379967622473</v>
          </cell>
          <cell r="AB118">
            <v>0.20784737019631636</v>
          </cell>
          <cell r="AC118">
            <v>0.24432612814497559</v>
          </cell>
          <cell r="AD118">
            <v>0.26502357539956445</v>
          </cell>
          <cell r="AE118">
            <v>0.28802934012190612</v>
          </cell>
          <cell r="AF118">
            <v>0.30489266726349601</v>
          </cell>
          <cell r="AG118">
            <v>0.3316736420434554</v>
          </cell>
          <cell r="AH118">
            <v>0.34617155918096032</v>
          </cell>
          <cell r="AI118" t="e">
            <v>#DIV/0!</v>
          </cell>
          <cell r="AJ118" t="e">
            <v>#DIV/0!</v>
          </cell>
          <cell r="AK118" t="e">
            <v>#DIV/0!</v>
          </cell>
          <cell r="AL118" t="e">
            <v>#DIV/0!</v>
          </cell>
          <cell r="AM118" t="e">
            <v>#DIV/0!</v>
          </cell>
          <cell r="AN118" t="e">
            <v>#DIV/0!</v>
          </cell>
          <cell r="AO118" t="e">
            <v>#DIV/0!</v>
          </cell>
          <cell r="AP118" t="e">
            <v>#DIV/0!</v>
          </cell>
          <cell r="AQ118" t="e">
            <v>#DIV/0!</v>
          </cell>
          <cell r="AR118" t="e">
            <v>#DIV/0!</v>
          </cell>
          <cell r="AS118" t="e">
            <v>#DIV/0!</v>
          </cell>
          <cell r="AT118" t="e">
            <v>#DIV/0!</v>
          </cell>
        </row>
        <row r="119">
          <cell r="Q119">
            <v>69.289000000000001</v>
          </cell>
          <cell r="S119">
            <v>88.777000000000001</v>
          </cell>
          <cell r="T119">
            <v>125.917</v>
          </cell>
          <cell r="V119">
            <v>134.37</v>
          </cell>
          <cell r="W119">
            <v>4.4950000000000001</v>
          </cell>
          <cell r="X119">
            <v>-0.66500000000000004</v>
          </cell>
          <cell r="Y119">
            <v>6.048</v>
          </cell>
          <cell r="Z119">
            <v>9.3379999999999992</v>
          </cell>
          <cell r="AA119">
            <v>2.468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T119">
            <v>51.701000000000008</v>
          </cell>
        </row>
        <row r="120">
          <cell r="Q120">
            <v>135.191</v>
          </cell>
          <cell r="S120">
            <v>118.366</v>
          </cell>
          <cell r="T120">
            <v>127</v>
          </cell>
          <cell r="V120">
            <v>99.933999999999997</v>
          </cell>
          <cell r="W120">
            <v>-120.991</v>
          </cell>
          <cell r="X120">
            <v>-206.935</v>
          </cell>
          <cell r="Y120">
            <v>-267.32300000000004</v>
          </cell>
          <cell r="Z120">
            <v>-259.702</v>
          </cell>
          <cell r="AA120">
            <v>-217.99123125</v>
          </cell>
          <cell r="AB120">
            <v>-209.49292499999999</v>
          </cell>
          <cell r="AC120">
            <v>-209.94066692706397</v>
          </cell>
          <cell r="AD120">
            <v>-210.83112263684134</v>
          </cell>
          <cell r="AE120">
            <v>-215.63117676843731</v>
          </cell>
          <cell r="AF120">
            <v>-217.13725708732488</v>
          </cell>
          <cell r="AG120">
            <v>-214.17272769069197</v>
          </cell>
          <cell r="AH120">
            <v>-206.68450388710983</v>
          </cell>
          <cell r="AT120">
            <v>23.582999999999998</v>
          </cell>
        </row>
        <row r="121">
          <cell r="W121">
            <v>166.50899999999996</v>
          </cell>
          <cell r="X121">
            <v>-207.64000000000001</v>
          </cell>
          <cell r="Y121">
            <v>-111.66999999999999</v>
          </cell>
          <cell r="Z121">
            <v>-32.629999999999995</v>
          </cell>
          <cell r="AA121">
            <v>-2.4279999999999999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U121">
            <v>69.744</v>
          </cell>
          <cell r="AV121">
            <v>100.316</v>
          </cell>
        </row>
        <row r="122">
          <cell r="W122">
            <v>0</v>
          </cell>
          <cell r="X122">
            <v>0</v>
          </cell>
          <cell r="Y122">
            <v>0</v>
          </cell>
          <cell r="Z122">
            <v>32.616999999999997</v>
          </cell>
          <cell r="AA122">
            <v>1.3669999999999995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</row>
        <row r="123">
          <cell r="Q123" t="e">
            <v>#REF!</v>
          </cell>
          <cell r="S123">
            <v>-166.684</v>
          </cell>
          <cell r="T123" t="e">
            <v>#REF!</v>
          </cell>
          <cell r="V123" t="e">
            <v>#REF!</v>
          </cell>
          <cell r="W123">
            <v>216.48199999999991</v>
          </cell>
          <cell r="X123">
            <v>-426.29200000000003</v>
          </cell>
          <cell r="Y123">
            <v>-318.14399999999989</v>
          </cell>
          <cell r="Z123">
            <v>-15.610999999999954</v>
          </cell>
          <cell r="AA123">
            <v>156.36754051376428</v>
          </cell>
          <cell r="AB123">
            <v>261.52564932454038</v>
          </cell>
          <cell r="AC123">
            <v>386.39177444044401</v>
          </cell>
          <cell r="AD123">
            <v>484.39167255855853</v>
          </cell>
          <cell r="AE123">
            <v>589.9742394839426</v>
          </cell>
          <cell r="AF123">
            <v>689.1054109936041</v>
          </cell>
          <cell r="AG123">
            <v>834.56910977225721</v>
          </cell>
          <cell r="AH123">
            <v>953.06419879163275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115.07499999999999</v>
          </cell>
        </row>
        <row r="124"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T124">
            <v>0.71799999999999642</v>
          </cell>
        </row>
        <row r="125"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T125">
            <v>27.365000000000002</v>
          </cell>
        </row>
        <row r="126">
          <cell r="Q126">
            <v>71.42</v>
          </cell>
          <cell r="S126">
            <v>69.424999999999997</v>
          </cell>
          <cell r="T126">
            <v>84.004999999999995</v>
          </cell>
          <cell r="V126">
            <v>81.483000000000004</v>
          </cell>
          <cell r="W126">
            <v>-55.463999999999999</v>
          </cell>
          <cell r="X126">
            <v>349.428</v>
          </cell>
          <cell r="Y126">
            <v>83.338999999999999</v>
          </cell>
          <cell r="Z126">
            <v>-29.924999999999997</v>
          </cell>
          <cell r="AA126">
            <v>-65.545647015780929</v>
          </cell>
          <cell r="AB126">
            <v>-109.84077271630696</v>
          </cell>
          <cell r="AC126">
            <v>-162.28454526498649</v>
          </cell>
          <cell r="AD126">
            <v>-203.44450247459457</v>
          </cell>
          <cell r="AE126">
            <v>-247.78918058325587</v>
          </cell>
          <cell r="AF126">
            <v>-289.4242726173137</v>
          </cell>
          <cell r="AG126">
            <v>-350.51902610434803</v>
          </cell>
          <cell r="AH126">
            <v>-400.28696349248571</v>
          </cell>
          <cell r="AT126">
            <v>28.082999999999998</v>
          </cell>
        </row>
        <row r="127">
          <cell r="Q127" t="e">
            <v>#REF!</v>
          </cell>
          <cell r="S127">
            <v>-41.65066833049363</v>
          </cell>
          <cell r="T127" t="e">
            <v>#REF!</v>
          </cell>
          <cell r="V127" t="e">
            <v>#REF!</v>
          </cell>
          <cell r="W127">
            <v>-0.25620605870234026</v>
          </cell>
          <cell r="X127">
            <v>-0.81969166674486027</v>
          </cell>
          <cell r="Y127">
            <v>-0.26195370649768668</v>
          </cell>
          <cell r="Z127">
            <v>1.9169175581320919</v>
          </cell>
          <cell r="AA127">
            <v>-0.41917681125138156</v>
          </cell>
          <cell r="AB127">
            <v>0.42</v>
          </cell>
          <cell r="AC127">
            <v>0.42</v>
          </cell>
          <cell r="AD127">
            <v>0.42</v>
          </cell>
          <cell r="AE127">
            <v>0.42</v>
          </cell>
          <cell r="AF127">
            <v>0.42</v>
          </cell>
          <cell r="AG127">
            <v>0.42</v>
          </cell>
          <cell r="AH127">
            <v>0.42</v>
          </cell>
          <cell r="AI127" t="e">
            <v>#DIV/0!</v>
          </cell>
          <cell r="AJ127" t="e">
            <v>#DIV/0!</v>
          </cell>
          <cell r="AK127" t="e">
            <v>#DIV/0!</v>
          </cell>
          <cell r="AL127" t="e">
            <v>#DIV/0!</v>
          </cell>
          <cell r="AM127" t="e">
            <v>#DIV/0!</v>
          </cell>
          <cell r="AN127" t="e">
            <v>#DIV/0!</v>
          </cell>
          <cell r="AO127" t="e">
            <v>#DIV/0!</v>
          </cell>
          <cell r="AP127" t="e">
            <v>#DIV/0!</v>
          </cell>
          <cell r="AQ127" t="e">
            <v>#DIV/0!</v>
          </cell>
          <cell r="AR127" t="e">
            <v>#DIV/0!</v>
          </cell>
          <cell r="AS127" t="e">
            <v>#DIV/0!</v>
          </cell>
          <cell r="AT127">
            <v>0.24404084292852488</v>
          </cell>
        </row>
        <row r="128">
          <cell r="Q128" t="e">
            <v>#REF!</v>
          </cell>
          <cell r="S128">
            <v>-236.10899999999998</v>
          </cell>
          <cell r="T128" t="e">
            <v>#REF!</v>
          </cell>
          <cell r="V128" t="e">
            <v>#REF!</v>
          </cell>
          <cell r="W128">
            <v>161.01799999999992</v>
          </cell>
          <cell r="X128">
            <v>-76.864000000000033</v>
          </cell>
          <cell r="Y128">
            <v>-234.80499999999989</v>
          </cell>
          <cell r="Z128">
            <v>-45.535999999999952</v>
          </cell>
          <cell r="AA128">
            <v>90.821893497983353</v>
          </cell>
          <cell r="AB128">
            <v>151.68487660823342</v>
          </cell>
          <cell r="AC128">
            <v>224.10722917545752</v>
          </cell>
          <cell r="AD128">
            <v>280.94717008396395</v>
          </cell>
          <cell r="AE128">
            <v>342.18505890068673</v>
          </cell>
          <cell r="AF128">
            <v>399.68113837629039</v>
          </cell>
          <cell r="AG128">
            <v>484.05008366790918</v>
          </cell>
          <cell r="AH128">
            <v>552.77723529914704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143.15799999999999</v>
          </cell>
        </row>
        <row r="129">
          <cell r="Q129">
            <v>-21.405999999999999</v>
          </cell>
          <cell r="S129">
            <v>-21.405999999999999</v>
          </cell>
          <cell r="T129">
            <v>-60.761000000000003</v>
          </cell>
          <cell r="V129">
            <v>-60.761000000000003</v>
          </cell>
          <cell r="W129">
            <v>-30.661000000000001</v>
          </cell>
          <cell r="X129">
            <v>-71.281999999999996</v>
          </cell>
          <cell r="Y129">
            <v>-53.487000000000009</v>
          </cell>
          <cell r="Z129">
            <v>-1.9210000000000003</v>
          </cell>
          <cell r="AA129">
            <v>-0.23899999999999999</v>
          </cell>
          <cell r="AT129">
            <v>-17.206000000000003</v>
          </cell>
        </row>
        <row r="130">
          <cell r="Q130">
            <v>-3.4129999999999998</v>
          </cell>
          <cell r="S130">
            <v>-3.53</v>
          </cell>
          <cell r="T130">
            <v>0.11899999999999999</v>
          </cell>
          <cell r="V130">
            <v>0</v>
          </cell>
          <cell r="W130">
            <v>3.4860000000000002</v>
          </cell>
          <cell r="X130">
            <v>0.72499999999999976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T130">
            <v>0</v>
          </cell>
        </row>
        <row r="131">
          <cell r="Q131" t="e">
            <v>#REF!</v>
          </cell>
          <cell r="S131">
            <v>-253.98499999999999</v>
          </cell>
          <cell r="T131" t="e">
            <v>#REF!</v>
          </cell>
          <cell r="V131" t="e">
            <v>#REF!</v>
          </cell>
          <cell r="W131">
            <v>133.8429999999999</v>
          </cell>
          <cell r="X131">
            <v>-147.42100000000002</v>
          </cell>
          <cell r="Y131">
            <v>-288.29199999999992</v>
          </cell>
          <cell r="Z131">
            <v>-47.456999999999951</v>
          </cell>
          <cell r="AA131">
            <v>90.582893497983349</v>
          </cell>
          <cell r="AB131">
            <v>151.68487660823342</v>
          </cell>
          <cell r="AC131">
            <v>224.10722917545752</v>
          </cell>
          <cell r="AD131">
            <v>280.94717008396395</v>
          </cell>
          <cell r="AE131">
            <v>342.18505890068673</v>
          </cell>
          <cell r="AF131">
            <v>399.68113837629039</v>
          </cell>
          <cell r="AG131">
            <v>484.05008366790918</v>
          </cell>
          <cell r="AH131">
            <v>552.77723529914704</v>
          </cell>
          <cell r="AT131">
            <v>69.785999999999987</v>
          </cell>
          <cell r="AU131">
            <v>39.93</v>
          </cell>
          <cell r="AV131">
            <v>77.536000000000001</v>
          </cell>
          <cell r="AW131">
            <v>3.855</v>
          </cell>
          <cell r="AX131">
            <v>12.282999999999999</v>
          </cell>
        </row>
        <row r="132">
          <cell r="Q132">
            <v>14.114000000000001</v>
          </cell>
          <cell r="S132">
            <v>14.114000000000001</v>
          </cell>
          <cell r="T132">
            <v>26.119</v>
          </cell>
          <cell r="V132">
            <v>26.119</v>
          </cell>
          <cell r="W132">
            <v>-33.070999999999998</v>
          </cell>
          <cell r="X132">
            <v>-40.123000000000005</v>
          </cell>
          <cell r="Y132">
            <v>-42.331000000000003</v>
          </cell>
          <cell r="Z132">
            <v>-40.192999999999998</v>
          </cell>
          <cell r="AA132">
            <v>-38.492145151000003</v>
          </cell>
          <cell r="AB132">
            <v>-34.356580604000001</v>
          </cell>
          <cell r="AC132">
            <v>-34.356580604000001</v>
          </cell>
          <cell r="AD132">
            <v>-34.356580604000001</v>
          </cell>
          <cell r="AE132">
            <v>-34.356580604000001</v>
          </cell>
          <cell r="AF132">
            <v>-34.356580604000001</v>
          </cell>
          <cell r="AG132">
            <v>-34.356580604000001</v>
          </cell>
          <cell r="AH132">
            <v>-34.356580604000001</v>
          </cell>
          <cell r="AT132">
            <v>6.5289999999999999</v>
          </cell>
        </row>
        <row r="133">
          <cell r="Q133" t="e">
            <v>#REF!</v>
          </cell>
          <cell r="S133">
            <v>-268.09899999999999</v>
          </cell>
          <cell r="T133" t="e">
            <v>#REF!</v>
          </cell>
          <cell r="V133" t="e">
            <v>#REF!</v>
          </cell>
          <cell r="W133">
            <v>100.77199999999991</v>
          </cell>
          <cell r="X133">
            <v>-187.54400000000004</v>
          </cell>
          <cell r="Y133">
            <v>-330.62299999999993</v>
          </cell>
          <cell r="Z133">
            <v>-87.649999999999949</v>
          </cell>
          <cell r="AA133">
            <v>52.090748346983347</v>
          </cell>
          <cell r="AB133">
            <v>117.32829600423342</v>
          </cell>
          <cell r="AC133">
            <v>189.75064857145753</v>
          </cell>
          <cell r="AD133">
            <v>246.59058947996397</v>
          </cell>
          <cell r="AE133">
            <v>307.82847829668674</v>
          </cell>
          <cell r="AF133">
            <v>365.3245577722904</v>
          </cell>
          <cell r="AG133">
            <v>449.69350306390919</v>
          </cell>
          <cell r="AH133">
            <v>518.42065469514705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76.314999999999984</v>
          </cell>
        </row>
        <row r="134">
          <cell r="Q134">
            <v>0</v>
          </cell>
          <cell r="S134">
            <v>0</v>
          </cell>
          <cell r="T134">
            <v>0</v>
          </cell>
          <cell r="V134">
            <v>0</v>
          </cell>
          <cell r="W134">
            <v>-0.23899999999999999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T134">
            <v>0</v>
          </cell>
        </row>
        <row r="135">
          <cell r="Q135" t="e">
            <v>#REF!</v>
          </cell>
          <cell r="S135">
            <v>-268.09899999999999</v>
          </cell>
          <cell r="T135" t="e">
            <v>#REF!</v>
          </cell>
          <cell r="V135" t="e">
            <v>#REF!</v>
          </cell>
          <cell r="W135">
            <v>100.5329999999999</v>
          </cell>
          <cell r="X135">
            <v>-187.54400000000004</v>
          </cell>
          <cell r="Y135">
            <v>-330.62299999999993</v>
          </cell>
          <cell r="Z135">
            <v>-87.649999999999949</v>
          </cell>
          <cell r="AA135">
            <v>52.090748346983347</v>
          </cell>
          <cell r="AB135">
            <v>117.32829600423342</v>
          </cell>
          <cell r="AC135">
            <v>189.75064857145753</v>
          </cell>
          <cell r="AD135">
            <v>246.59058947996397</v>
          </cell>
          <cell r="AE135">
            <v>307.82847829668674</v>
          </cell>
          <cell r="AF135">
            <v>365.3245577722904</v>
          </cell>
          <cell r="AG135">
            <v>449.69350306390919</v>
          </cell>
          <cell r="AH135">
            <v>518.42065469514705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76.314999999999984</v>
          </cell>
        </row>
        <row r="137">
          <cell r="Q137" t="e">
            <v>#REF!</v>
          </cell>
          <cell r="S137" t="e">
            <v>#REF!</v>
          </cell>
          <cell r="T137" t="e">
            <v>#REF!</v>
          </cell>
          <cell r="V137" t="e">
            <v>#REF!</v>
          </cell>
          <cell r="W137">
            <v>0.53212616513256394</v>
          </cell>
          <cell r="X137">
            <v>-0.84831214181355996</v>
          </cell>
          <cell r="Y137">
            <v>-1.4262056768182207</v>
          </cell>
          <cell r="Z137">
            <v>-0.3780491887790039</v>
          </cell>
          <cell r="AA137">
            <v>0.22464421169255608</v>
          </cell>
          <cell r="AB137">
            <v>0.5050575100858149</v>
          </cell>
          <cell r="AC137">
            <v>0.81681055097920219</v>
          </cell>
          <cell r="AD137">
            <v>1.0614867289034029</v>
          </cell>
          <cell r="AE137">
            <v>1.325094543062487</v>
          </cell>
          <cell r="AF137">
            <v>1.5725951693274141</v>
          </cell>
          <cell r="AG137">
            <v>1.9357741371359454</v>
          </cell>
          <cell r="AH137">
            <v>2.2316206231098898</v>
          </cell>
          <cell r="AU137">
            <v>0.18</v>
          </cell>
          <cell r="AV137">
            <v>0.37</v>
          </cell>
          <cell r="AW137">
            <v>-0.03</v>
          </cell>
          <cell r="AX137">
            <v>0.01</v>
          </cell>
        </row>
        <row r="139">
          <cell r="W139">
            <v>205.62489099999999</v>
          </cell>
          <cell r="X139">
            <v>231.77232900000001</v>
          </cell>
          <cell r="Y139">
            <v>231.84752400000002</v>
          </cell>
          <cell r="Z139">
            <v>231.85652400000001</v>
          </cell>
          <cell r="AA139">
            <v>232.306804</v>
          </cell>
          <cell r="AB139">
            <v>232.306804</v>
          </cell>
          <cell r="AC139">
            <v>232.306804</v>
          </cell>
          <cell r="AD139">
            <v>232.306804</v>
          </cell>
          <cell r="AE139">
            <v>232.306804</v>
          </cell>
          <cell r="AF139">
            <v>232.306804</v>
          </cell>
          <cell r="AG139">
            <v>232.306804</v>
          </cell>
          <cell r="AH139">
            <v>232.306804</v>
          </cell>
          <cell r="AQ139">
            <v>-0.21</v>
          </cell>
          <cell r="AU139">
            <v>189.80500000000001</v>
          </cell>
          <cell r="AV139">
            <v>189.80500000000001</v>
          </cell>
          <cell r="AW139">
            <v>190.59800000000001</v>
          </cell>
          <cell r="AX139">
            <v>205.62489099999999</v>
          </cell>
        </row>
        <row r="140">
          <cell r="W140">
            <v>188.92699999999999</v>
          </cell>
          <cell r="X140">
            <v>221.07900000000001</v>
          </cell>
          <cell r="Y140">
            <v>231.82</v>
          </cell>
          <cell r="Z140">
            <v>231.84800000000001</v>
          </cell>
          <cell r="AA140">
            <v>231.62345099999999</v>
          </cell>
          <cell r="AB140">
            <v>232.306804</v>
          </cell>
          <cell r="AC140">
            <v>232.306804</v>
          </cell>
          <cell r="AD140">
            <v>232.306804</v>
          </cell>
          <cell r="AE140">
            <v>232.306804</v>
          </cell>
          <cell r="AF140">
            <v>232.306804</v>
          </cell>
          <cell r="AG140">
            <v>232.306804</v>
          </cell>
          <cell r="AH140">
            <v>232.306804</v>
          </cell>
          <cell r="AU140">
            <v>184.80500000000001</v>
          </cell>
          <cell r="AV140">
            <v>189.83100000000002</v>
          </cell>
          <cell r="AW140">
            <v>190.47399999999999</v>
          </cell>
          <cell r="AX140">
            <v>190.59799999999996</v>
          </cell>
        </row>
        <row r="141">
          <cell r="W141">
            <v>188.92699999999999</v>
          </cell>
          <cell r="X141">
            <v>221.07900000000001</v>
          </cell>
          <cell r="Y141">
            <v>231.82</v>
          </cell>
          <cell r="Z141">
            <v>231.84800000000001</v>
          </cell>
          <cell r="AA141">
            <v>231.62345099999999</v>
          </cell>
          <cell r="AB141">
            <v>232.306804</v>
          </cell>
          <cell r="AC141">
            <v>232.306804</v>
          </cell>
          <cell r="AD141">
            <v>232.306804</v>
          </cell>
          <cell r="AE141">
            <v>232.306804</v>
          </cell>
          <cell r="AF141">
            <v>232.306804</v>
          </cell>
          <cell r="AG141">
            <v>232.306804</v>
          </cell>
          <cell r="AH141">
            <v>232.306804</v>
          </cell>
        </row>
        <row r="143">
          <cell r="X143">
            <v>1012.432</v>
          </cell>
          <cell r="Y143">
            <v>853.66700000000003</v>
          </cell>
          <cell r="Z143">
            <v>420.55900000000003</v>
          </cell>
          <cell r="AA143">
            <v>360.26003572088581</v>
          </cell>
          <cell r="AB143">
            <v>405.06308569377427</v>
          </cell>
          <cell r="AC143">
            <v>413.27200478786017</v>
          </cell>
          <cell r="AD143">
            <v>406.86492666522946</v>
          </cell>
          <cell r="AE143">
            <v>384.59422367286169</v>
          </cell>
          <cell r="AF143">
            <v>386.97815966924878</v>
          </cell>
          <cell r="AG143">
            <v>385.3944618746284</v>
          </cell>
          <cell r="AH143">
            <v>384.05013836870512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22.931000000000001</v>
          </cell>
          <cell r="AX143">
            <v>48.396999999999998</v>
          </cell>
        </row>
        <row r="144">
          <cell r="X144">
            <v>0.65872671447988318</v>
          </cell>
          <cell r="Y144">
            <v>0.45202005761003095</v>
          </cell>
          <cell r="Z144">
            <v>0.20342243485470035</v>
          </cell>
          <cell r="AA144">
            <v>0.16848807019941511</v>
          </cell>
          <cell r="AB144">
            <v>0.17874305115417122</v>
          </cell>
          <cell r="AC144">
            <v>0.16932358831422675</v>
          </cell>
          <cell r="AD144">
            <v>0.15509962894584645</v>
          </cell>
          <cell r="AE144">
            <v>0.13750456268591885</v>
          </cell>
          <cell r="AF144">
            <v>0.1301933879632115</v>
          </cell>
          <cell r="AG144">
            <v>0.12188431912143634</v>
          </cell>
          <cell r="AH144">
            <v>0.11463451944001475</v>
          </cell>
          <cell r="AI144" t="e">
            <v>#DIV/0!</v>
          </cell>
          <cell r="AJ144" t="e">
            <v>#DIV/0!</v>
          </cell>
          <cell r="AK144" t="e">
            <v>#DIV/0!</v>
          </cell>
          <cell r="AL144" t="e">
            <v>#DIV/0!</v>
          </cell>
          <cell r="AM144" t="e">
            <v>#DIV/0!</v>
          </cell>
          <cell r="AN144" t="e">
            <v>#DIV/0!</v>
          </cell>
          <cell r="AO144" t="e">
            <v>#DIV/0!</v>
          </cell>
          <cell r="AP144" t="e">
            <v>#DIV/0!</v>
          </cell>
          <cell r="AQ144" t="e">
            <v>#DIV/0!</v>
          </cell>
          <cell r="AR144" t="e">
            <v>#DIV/0!</v>
          </cell>
          <cell r="AS144" t="e">
            <v>#DIV/0!</v>
          </cell>
          <cell r="AT144" t="e">
            <v>#DIV/0!</v>
          </cell>
          <cell r="AU144">
            <v>0</v>
          </cell>
          <cell r="AV144">
            <v>0</v>
          </cell>
          <cell r="AW144">
            <v>7.0807909883649128E-2</v>
          </cell>
          <cell r="AX144">
            <v>0.14396799190873527</v>
          </cell>
        </row>
        <row r="145">
          <cell r="Y145">
            <v>-0.15681547007601493</v>
          </cell>
          <cell r="Z145">
            <v>-0.50735005570087632</v>
          </cell>
          <cell r="AA145">
            <v>-0.14337813310169134</v>
          </cell>
          <cell r="AB145">
            <v>0.12436308646679861</v>
          </cell>
          <cell r="AC145">
            <v>2.0265779292196084E-2</v>
          </cell>
          <cell r="AD145">
            <v>-1.5503295767443914E-2</v>
          </cell>
          <cell r="AE145">
            <v>-5.4737337953664977E-2</v>
          </cell>
          <cell r="AF145">
            <v>6.1985746265780239E-3</v>
          </cell>
          <cell r="AG145">
            <v>-4.0924733219414033E-3</v>
          </cell>
          <cell r="AH145">
            <v>-3.4881754641316043E-3</v>
          </cell>
        </row>
        <row r="146">
          <cell r="X146">
            <v>-552.0920000000001</v>
          </cell>
          <cell r="Y146">
            <v>-220.99399999999991</v>
          </cell>
          <cell r="Z146">
            <v>399.20499999999998</v>
          </cell>
          <cell r="AA146">
            <v>568.2597730075272</v>
          </cell>
          <cell r="AB146">
            <v>603.93691582257657</v>
          </cell>
          <cell r="AC146">
            <v>674.17614821930783</v>
          </cell>
          <cell r="AD146">
            <v>773.43227469425665</v>
          </cell>
          <cell r="AE146">
            <v>891.93676498272771</v>
          </cell>
          <cell r="AF146">
            <v>979.09980945910706</v>
          </cell>
          <cell r="AG146">
            <v>1113.85112138878</v>
          </cell>
          <cell r="AH146">
            <v>1218.3483927356222</v>
          </cell>
          <cell r="AU146">
            <v>73.503</v>
          </cell>
          <cell r="AV146">
            <v>86.483000000000018</v>
          </cell>
          <cell r="AW146">
            <v>73.893000000000001</v>
          </cell>
          <cell r="AX146">
            <v>48.775999999999918</v>
          </cell>
        </row>
        <row r="147">
          <cell r="Y147">
            <v>-0.59971526484716331</v>
          </cell>
          <cell r="Z147">
            <v>-2.8064065087739944</v>
          </cell>
          <cell r="AA147">
            <v>0.42347859622882278</v>
          </cell>
          <cell r="AB147">
            <v>6.2783157474313844E-2</v>
          </cell>
          <cell r="AC147">
            <v>0.11630226693637979</v>
          </cell>
          <cell r="AD147">
            <v>0.147225805506636</v>
          </cell>
          <cell r="AE147">
            <v>0.15321896197739715</v>
          </cell>
          <cell r="AF147">
            <v>9.7723345306959253E-2</v>
          </cell>
          <cell r="AG147">
            <v>0.13762775830189855</v>
          </cell>
          <cell r="AH147">
            <v>9.3816192613382698E-2</v>
          </cell>
        </row>
        <row r="148">
          <cell r="X148">
            <v>751.76099999999997</v>
          </cell>
          <cell r="Y148">
            <v>683.32500000000005</v>
          </cell>
          <cell r="Z148">
            <v>268.25200000000001</v>
          </cell>
          <cell r="AA148">
            <v>255.20635554117354</v>
          </cell>
          <cell r="AB148">
            <v>315.25838122823916</v>
          </cell>
          <cell r="AC148">
            <v>361.54972397387837</v>
          </cell>
          <cell r="AD148">
            <v>355.94611405292449</v>
          </cell>
          <cell r="AE148">
            <v>334.63483274205799</v>
          </cell>
          <cell r="AF148">
            <v>338.12702553813273</v>
          </cell>
          <cell r="AG148">
            <v>337.79186692873367</v>
          </cell>
          <cell r="AH148">
            <v>337.74139307684305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</row>
        <row r="149">
          <cell r="X149">
            <v>0.74252986867266146</v>
          </cell>
          <cell r="Y149">
            <v>0.80045849259723056</v>
          </cell>
          <cell r="Z149">
            <v>0.63784629505015944</v>
          </cell>
          <cell r="AA149">
            <v>0.70839485437373517</v>
          </cell>
          <cell r="AB149">
            <v>0.77829452340313476</v>
          </cell>
          <cell r="AC149">
            <v>0.87484687998517641</v>
          </cell>
          <cell r="AD149">
            <v>0.87485081835475775</v>
          </cell>
          <cell r="AE149">
            <v>0.87009843659716668</v>
          </cell>
          <cell r="AF149">
            <v>0.87376255504220379</v>
          </cell>
          <cell r="AG149">
            <v>0.87648344837560166</v>
          </cell>
          <cell r="AH149">
            <v>0.87942005309889093</v>
          </cell>
          <cell r="AW149">
            <v>0</v>
          </cell>
          <cell r="AX149">
            <v>0</v>
          </cell>
        </row>
        <row r="150">
          <cell r="Y150">
            <v>-9.1034251577296388E-2</v>
          </cell>
          <cell r="Z150">
            <v>-0.6074313101379285</v>
          </cell>
          <cell r="AA150">
            <v>-4.8632049188175541E-2</v>
          </cell>
          <cell r="AB150">
            <v>0.23530772013778156</v>
          </cell>
          <cell r="AC150">
            <v>0.14683620008860432</v>
          </cell>
          <cell r="AD150">
            <v>-1.5498863778302119E-2</v>
          </cell>
          <cell r="AE150">
            <v>-5.9872212308230921E-2</v>
          </cell>
          <cell r="AF150">
            <v>1.043583170185558E-2</v>
          </cell>
          <cell r="AG150">
            <v>-9.9122100301107796E-4</v>
          </cell>
          <cell r="AH150">
            <v>-1.4942293415631802E-4</v>
          </cell>
        </row>
        <row r="151">
          <cell r="X151">
            <v>-272.06099999999998</v>
          </cell>
          <cell r="Y151">
            <v>-74.408999999999992</v>
          </cell>
          <cell r="Z151">
            <v>459.20600000000007</v>
          </cell>
          <cell r="AA151">
            <v>525.98597888666063</v>
          </cell>
          <cell r="AB151">
            <v>519.01833753341464</v>
          </cell>
          <cell r="AC151">
            <v>527.89889650469661</v>
          </cell>
          <cell r="AD151">
            <v>601.49885340449055</v>
          </cell>
          <cell r="AE151">
            <v>692.24932266782525</v>
          </cell>
          <cell r="AF151">
            <v>749.58462095234199</v>
          </cell>
          <cell r="AG151">
            <v>852.48367671591677</v>
          </cell>
          <cell r="AH151">
            <v>923.2649322832649</v>
          </cell>
          <cell r="AU151">
            <v>89.049000000000007</v>
          </cell>
          <cell r="AV151">
            <v>96.951000000000008</v>
          </cell>
          <cell r="AW151">
            <v>101.364</v>
          </cell>
          <cell r="AX151">
            <v>104.50999999999991</v>
          </cell>
        </row>
        <row r="152">
          <cell r="X152">
            <v>0.49278200010143225</v>
          </cell>
          <cell r="Y152">
            <v>0.33670144890811526</v>
          </cell>
          <cell r="Z152">
            <v>1.1503012236820684</v>
          </cell>
          <cell r="AA152">
            <v>0.92560832892124034</v>
          </cell>
          <cell r="AB152">
            <v>0.85939164163611226</v>
          </cell>
          <cell r="AC152">
            <v>0.7830281416793351</v>
          </cell>
          <cell r="AD152">
            <v>0.77770074133804068</v>
          </cell>
          <cell r="AE152">
            <v>0.77611928316603318</v>
          </cell>
          <cell r="AF152">
            <v>0.76558550385832658</v>
          </cell>
          <cell r="AG152">
            <v>0.76534795391058796</v>
          </cell>
          <cell r="AH152">
            <v>0.75780042702745254</v>
          </cell>
          <cell r="AU152">
            <v>1.2115015713644341</v>
          </cell>
          <cell r="AV152">
            <v>1.1210411294705316</v>
          </cell>
          <cell r="AW152">
            <v>1.3717672851284965</v>
          </cell>
          <cell r="AX152">
            <v>2.1426521239954091</v>
          </cell>
        </row>
        <row r="153">
          <cell r="Y153">
            <v>-0.72649883665795545</v>
          </cell>
          <cell r="Z153">
            <v>-7.1713771183593398</v>
          </cell>
          <cell r="AA153">
            <v>0.14542488313885382</v>
          </cell>
          <cell r="AB153">
            <v>-1.3246819559704193E-2</v>
          </cell>
          <cell r="AC153">
            <v>1.7110299057035316E-2</v>
          </cell>
          <cell r="AD153">
            <v>0.1394205545552587</v>
          </cell>
          <cell r="AE153">
            <v>0.15087388571014881</v>
          </cell>
          <cell r="AF153">
            <v>8.2824636163680188E-2</v>
          </cell>
          <cell r="AG153">
            <v>0.13727476910190917</v>
          </cell>
          <cell r="AH153">
            <v>8.3029455578579325E-2</v>
          </cell>
        </row>
        <row r="154">
          <cell r="X154">
            <v>148.92399999999998</v>
          </cell>
          <cell r="Y154">
            <v>149.76599999999999</v>
          </cell>
          <cell r="Z154">
            <v>130.286</v>
          </cell>
          <cell r="AA154">
            <v>100.03192017971233</v>
          </cell>
          <cell r="AB154">
            <v>89.396370756179579</v>
          </cell>
          <cell r="AC154">
            <v>51.051122913981786</v>
          </cell>
          <cell r="AD154">
            <v>50.21409681730497</v>
          </cell>
          <cell r="AE154">
            <v>49.219439346053719</v>
          </cell>
          <cell r="AF154">
            <v>48.074184967128545</v>
          </cell>
          <cell r="AG154">
            <v>46.786798323707842</v>
          </cell>
          <cell r="AH154">
            <v>45.452158838565815</v>
          </cell>
          <cell r="AU154">
            <v>0</v>
          </cell>
          <cell r="AV154">
            <v>0</v>
          </cell>
          <cell r="AW154">
            <v>20.436</v>
          </cell>
          <cell r="AX154">
            <v>28.704999999999998</v>
          </cell>
        </row>
        <row r="155">
          <cell r="X155">
            <v>0.14709531109249804</v>
          </cell>
          <cell r="Y155">
            <v>0.17543843208183049</v>
          </cell>
          <cell r="Z155">
            <v>0.30979244291526276</v>
          </cell>
          <cell r="AA155">
            <v>0.27766588092278105</v>
          </cell>
          <cell r="AB155">
            <v>0.22069740224060505</v>
          </cell>
          <cell r="AC155">
            <v>0.12352910993859173</v>
          </cell>
          <cell r="AD155">
            <v>0.12341711837604863</v>
          </cell>
          <cell r="AE155">
            <v>0.12797758342808624</v>
          </cell>
          <cell r="AF155">
            <v>0.1242297110726292</v>
          </cell>
          <cell r="AG155">
            <v>0.12139976816513758</v>
          </cell>
          <cell r="AH155">
            <v>0.11834954423302338</v>
          </cell>
          <cell r="AW155">
            <v>0.89119532510575195</v>
          </cell>
          <cell r="AX155">
            <v>0.59311527574023182</v>
          </cell>
        </row>
        <row r="156">
          <cell r="Y156">
            <v>5.6538905750584956E-3</v>
          </cell>
          <cell r="Z156">
            <v>-0.13006957520398488</v>
          </cell>
          <cell r="AA156">
            <v>-0.23221282271531607</v>
          </cell>
          <cell r="AB156">
            <v>-0.10632155620351436</v>
          </cell>
          <cell r="AC156">
            <v>-0.42893517396562941</v>
          </cell>
          <cell r="AD156">
            <v>-1.6395841049121618E-2</v>
          </cell>
          <cell r="AE156">
            <v>-1.9808331410801516E-2</v>
          </cell>
          <cell r="AF156">
            <v>-2.3268334506475807E-2</v>
          </cell>
          <cell r="AG156">
            <v>-2.6779167328597975E-2</v>
          </cell>
          <cell r="AH156">
            <v>-2.8525984528967818E-2</v>
          </cell>
        </row>
        <row r="157">
          <cell r="X157">
            <v>-207.43599999999998</v>
          </cell>
          <cell r="Y157">
            <v>-163.869</v>
          </cell>
          <cell r="Z157">
            <v>-77.472000000000008</v>
          </cell>
          <cell r="AA157">
            <v>11.421454120866471</v>
          </cell>
          <cell r="AB157">
            <v>45.086716998517431</v>
          </cell>
          <cell r="AC157">
            <v>102.01070132461111</v>
          </cell>
          <cell r="AD157">
            <v>126.35229754606613</v>
          </cell>
          <cell r="AE157">
            <v>152.75297917479139</v>
          </cell>
          <cell r="AF157">
            <v>181.18749050414561</v>
          </cell>
          <cell r="AG157">
            <v>211.605454713445</v>
          </cell>
          <cell r="AH157">
            <v>243.84492672660019</v>
          </cell>
          <cell r="AU157">
            <v>-24.311</v>
          </cell>
          <cell r="AV157">
            <v>-17.661999999999999</v>
          </cell>
          <cell r="AW157">
            <v>-34.362000000000002</v>
          </cell>
          <cell r="AX157">
            <v>-45.042999999999999</v>
          </cell>
        </row>
        <row r="158">
          <cell r="X158">
            <v>0.37572723386681917</v>
          </cell>
          <cell r="Y158">
            <v>0.74150881924396161</v>
          </cell>
          <cell r="Z158">
            <v>-0.19406570558985989</v>
          </cell>
          <cell r="AA158">
            <v>2.0099001659783476E-2</v>
          </cell>
          <cell r="AB158">
            <v>7.4654679681417119E-2</v>
          </cell>
          <cell r="AC158">
            <v>0.15131164398807428</v>
          </cell>
          <cell r="AD158">
            <v>0.1633656904168036</v>
          </cell>
          <cell r="AE158">
            <v>0.17125987533180051</v>
          </cell>
          <cell r="AF158">
            <v>0.18505517900594901</v>
          </cell>
          <cell r="AG158">
            <v>0.18997642561926009</v>
          </cell>
          <cell r="AH158">
            <v>0.20014384077700653</v>
          </cell>
          <cell r="AU158">
            <v>-0.33074840482701384</v>
          </cell>
          <cell r="AV158">
            <v>-0.20422510782465914</v>
          </cell>
          <cell r="AW158">
            <v>-0.46502375055823963</v>
          </cell>
          <cell r="AX158">
            <v>-0.92346645891422163</v>
          </cell>
        </row>
        <row r="159">
          <cell r="Y159">
            <v>-0.21002622495613099</v>
          </cell>
          <cell r="Z159">
            <v>-0.52723211833842876</v>
          </cell>
          <cell r="AA159">
            <v>-1.1474268654593462</v>
          </cell>
          <cell r="AB159">
            <v>2.9475461286620304</v>
          </cell>
          <cell r="AC159">
            <v>1.2625444502416419</v>
          </cell>
          <cell r="AD159">
            <v>0.23861806560859677</v>
          </cell>
          <cell r="AE159">
            <v>0.20894500647366532</v>
          </cell>
          <cell r="AF159">
            <v>0.18614701646386433</v>
          </cell>
          <cell r="AG159">
            <v>0.16788114965698142</v>
          </cell>
          <cell r="AH159">
            <v>0.15235652623801088</v>
          </cell>
        </row>
        <row r="160">
          <cell r="X160">
            <v>111.74699999999999</v>
          </cell>
          <cell r="Y160">
            <v>20.575999999999997</v>
          </cell>
          <cell r="Z160">
            <v>1.802</v>
          </cell>
          <cell r="AA160">
            <v>0.60875999999999997</v>
          </cell>
          <cell r="AB160">
            <v>0.63919800000000004</v>
          </cell>
          <cell r="AC160">
            <v>0.67115790000000008</v>
          </cell>
          <cell r="AD160">
            <v>0.70471579500000014</v>
          </cell>
          <cell r="AE160">
            <v>0.73995158475000022</v>
          </cell>
          <cell r="AF160">
            <v>0.77694916398750025</v>
          </cell>
          <cell r="AG160">
            <v>0.81579662218687532</v>
          </cell>
          <cell r="AH160">
            <v>0.85658645329621907</v>
          </cell>
          <cell r="AU160">
            <v>0</v>
          </cell>
          <cell r="AV160">
            <v>0</v>
          </cell>
          <cell r="AW160">
            <v>2.4950000000000001</v>
          </cell>
          <cell r="AX160">
            <v>19.692</v>
          </cell>
        </row>
        <row r="161">
          <cell r="X161">
            <v>0.11037482023484045</v>
          </cell>
          <cell r="Y161">
            <v>2.4103075320938958E-2</v>
          </cell>
          <cell r="Z161">
            <v>4.2847733611693006E-3</v>
          </cell>
          <cell r="AA161">
            <v>1.6897794360727855E-3</v>
          </cell>
          <cell r="AB161">
            <v>1.5780208628619163E-3</v>
          </cell>
          <cell r="AC161">
            <v>1.6240100762317962E-3</v>
          </cell>
          <cell r="AD161">
            <v>1.7320632691936208E-3</v>
          </cell>
          <cell r="AE161">
            <v>1.9239799747471189E-3</v>
          </cell>
          <cell r="AF161">
            <v>2.0077338851669578E-3</v>
          </cell>
          <cell r="AG161">
            <v>2.116783459260657E-3</v>
          </cell>
          <cell r="AH161">
            <v>2.23040266808564E-3</v>
          </cell>
          <cell r="AW161">
            <v>0.10880467489424796</v>
          </cell>
          <cell r="AX161">
            <v>0.40688472425976818</v>
          </cell>
        </row>
        <row r="162">
          <cell r="X162">
            <v>-63.594999999999985</v>
          </cell>
          <cell r="Y162">
            <v>21.884000000000004</v>
          </cell>
          <cell r="Z162">
            <v>38.94</v>
          </cell>
          <cell r="AA162">
            <v>41.749340000000011</v>
          </cell>
          <cell r="AB162">
            <v>39.600997</v>
          </cell>
          <cell r="AC162">
            <v>44.26655039000002</v>
          </cell>
          <cell r="AD162">
            <v>45.581123743700019</v>
          </cell>
          <cell r="AE162">
            <v>46.934463140111014</v>
          </cell>
          <cell r="AF162">
            <v>48.327698002619343</v>
          </cell>
          <cell r="AG162">
            <v>49.76198995941818</v>
          </cell>
          <cell r="AH162">
            <v>51.238533725756994</v>
          </cell>
          <cell r="AU162">
            <v>8.7650000000000006</v>
          </cell>
          <cell r="AV162">
            <v>7.194</v>
          </cell>
          <cell r="AW162">
            <v>6.8909999999999991</v>
          </cell>
          <cell r="AX162">
            <v>-10.691000000000001</v>
          </cell>
        </row>
        <row r="163">
          <cell r="X163">
            <v>0.1151891351441426</v>
          </cell>
          <cell r="Y163">
            <v>-9.9025312904422805E-2</v>
          </cell>
          <cell r="Z163">
            <v>9.7543868438521558E-2</v>
          </cell>
          <cell r="AA163">
            <v>7.3468758450102353E-2</v>
          </cell>
          <cell r="AB163">
            <v>6.5571413110361854E-2</v>
          </cell>
          <cell r="AC163">
            <v>6.566021433259045E-2</v>
          </cell>
          <cell r="AD163">
            <v>5.8933568245155742E-2</v>
          </cell>
          <cell r="AE163">
            <v>5.2620841502166241E-2</v>
          </cell>
          <cell r="AF163">
            <v>4.9359317135724341E-2</v>
          </cell>
          <cell r="AG163">
            <v>4.4675620470151854E-2</v>
          </cell>
          <cell r="AH163">
            <v>4.2055732195540887E-2</v>
          </cell>
          <cell r="AU163">
            <v>0.11924683346257976</v>
          </cell>
          <cell r="AV163">
            <v>8.3183978354127386E-2</v>
          </cell>
          <cell r="AW163">
            <v>9.3256465429742988E-2</v>
          </cell>
          <cell r="AX163">
            <v>-0.21918566508118786</v>
          </cell>
        </row>
        <row r="164">
          <cell r="Y164">
            <v>-1.3441151033886314</v>
          </cell>
          <cell r="Z164">
            <v>0.77938219703893208</v>
          </cell>
          <cell r="AA164">
            <v>7.214535182331816E-2</v>
          </cell>
          <cell r="AB164">
            <v>-5.1458130835122406E-2</v>
          </cell>
          <cell r="AC164">
            <v>0.11781403862130091</v>
          </cell>
          <cell r="AD164">
            <v>2.9696765212519516E-2</v>
          </cell>
          <cell r="AE164">
            <v>2.9690786124991986E-2</v>
          </cell>
          <cell r="AF164">
            <v>2.9684687312799829E-2</v>
          </cell>
          <cell r="AG164">
            <v>2.9678466305618434E-2</v>
          </cell>
          <cell r="AH164">
            <v>2.9672120579240513E-2</v>
          </cell>
        </row>
        <row r="165">
          <cell r="X165">
            <v>0</v>
          </cell>
          <cell r="Y165">
            <v>-8.0000000000012506E-2</v>
          </cell>
          <cell r="Z165">
            <v>11.086</v>
          </cell>
          <cell r="AA165">
            <v>4.4130000000000003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</row>
        <row r="166">
          <cell r="X166">
            <v>0</v>
          </cell>
          <cell r="Y166">
            <v>-9.3713356613307652E-5</v>
          </cell>
          <cell r="Z166">
            <v>2.6360153985528784E-2</v>
          </cell>
          <cell r="AA166">
            <v>1.2249485267411136E-2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e">
            <v>#DIV/0!</v>
          </cell>
          <cell r="AJ166" t="e">
            <v>#DIV/0!</v>
          </cell>
          <cell r="AK166" t="e">
            <v>#DIV/0!</v>
          </cell>
          <cell r="AL166" t="e">
            <v>#DIV/0!</v>
          </cell>
          <cell r="AM166" t="e">
            <v>#DIV/0!</v>
          </cell>
          <cell r="AN166" t="e">
            <v>#DIV/0!</v>
          </cell>
          <cell r="AO166" t="e">
            <v>#DIV/0!</v>
          </cell>
          <cell r="AP166" t="e">
            <v>#DIV/0!</v>
          </cell>
          <cell r="AQ166" t="e">
            <v>#DIV/0!</v>
          </cell>
          <cell r="AR166" t="e">
            <v>#DIV/0!</v>
          </cell>
          <cell r="AS166" t="e">
            <v>#DIV/0!</v>
          </cell>
          <cell r="AT166" t="e">
            <v>#DIV/0!</v>
          </cell>
          <cell r="AW166">
            <v>0</v>
          </cell>
          <cell r="AX166">
            <v>0</v>
          </cell>
        </row>
        <row r="168">
          <cell r="X168">
            <v>165.49200000000002</v>
          </cell>
          <cell r="Y168">
            <v>126.654</v>
          </cell>
          <cell r="Z168">
            <v>162.876</v>
          </cell>
          <cell r="AA168">
            <v>119.86584489423606</v>
          </cell>
          <cell r="AB168">
            <v>124.44540902008136</v>
          </cell>
          <cell r="AC168">
            <v>106.70445775963731</v>
          </cell>
          <cell r="AD168">
            <v>111.84956755178342</v>
          </cell>
          <cell r="AE168">
            <v>116.47162228638345</v>
          </cell>
          <cell r="AF168">
            <v>142.32993645934459</v>
          </cell>
          <cell r="AG168">
            <v>148.71767399380516</v>
          </cell>
          <cell r="AH168">
            <v>154.99093232396297</v>
          </cell>
        </row>
        <row r="169">
          <cell r="X169">
            <v>294.84799999999996</v>
          </cell>
          <cell r="Y169">
            <v>506.01900000000012</v>
          </cell>
          <cell r="Z169">
            <v>656.88800000000003</v>
          </cell>
          <cell r="AA169">
            <v>808.65396383417692</v>
          </cell>
          <cell r="AB169">
            <v>884.55459249626949</v>
          </cell>
          <cell r="AC169">
            <v>980.7436952475307</v>
          </cell>
          <cell r="AD169">
            <v>1068.4476338077027</v>
          </cell>
          <cell r="AE169">
            <v>1160.0593663692059</v>
          </cell>
          <cell r="AF169">
            <v>1223.7480326690111</v>
          </cell>
          <cell r="AG169">
            <v>1350.5279092696032</v>
          </cell>
          <cell r="AH169">
            <v>1447.4075987803644</v>
          </cell>
        </row>
        <row r="170">
          <cell r="Y170">
            <v>0.71620292489689663</v>
          </cell>
          <cell r="Z170">
            <v>0.29814888373756698</v>
          </cell>
          <cell r="AA170">
            <v>0.23103780832375831</v>
          </cell>
          <cell r="AB170">
            <v>9.386045460312209E-2</v>
          </cell>
          <cell r="AC170">
            <v>0.10874298044150033</v>
          </cell>
          <cell r="AD170">
            <v>8.9425951943577164E-2</v>
          </cell>
          <cell r="AE170">
            <v>8.5742838172629954E-2</v>
          </cell>
          <cell r="AF170">
            <v>5.4901212943213595E-2</v>
          </cell>
          <cell r="AG170">
            <v>0.10359965713210051</v>
          </cell>
          <cell r="AH170">
            <v>7.1734681561046676E-2</v>
          </cell>
        </row>
        <row r="171">
          <cell r="X171">
            <v>0.1918393080334922</v>
          </cell>
          <cell r="Y171">
            <v>0.26793906468420392</v>
          </cell>
          <cell r="Z171">
            <v>0.31773367443529782</v>
          </cell>
          <cell r="AA171">
            <v>0.37819500448583665</v>
          </cell>
          <cell r="AB171">
            <v>0.39032929032379571</v>
          </cell>
          <cell r="AC171">
            <v>0.40182504445494549</v>
          </cell>
          <cell r="AD171">
            <v>0.40729937797758153</v>
          </cell>
          <cell r="AE171">
            <v>0.41475780457374978</v>
          </cell>
          <cell r="AF171">
            <v>0.41171290525198617</v>
          </cell>
          <cell r="AG171">
            <v>0.42711608743711205</v>
          </cell>
          <cell r="AH171">
            <v>0.43203440890501504</v>
          </cell>
        </row>
        <row r="172">
          <cell r="X172">
            <v>846.94</v>
          </cell>
          <cell r="Y172">
            <v>727.01300000000003</v>
          </cell>
          <cell r="Z172">
            <v>257.68299999999999</v>
          </cell>
          <cell r="AA172">
            <v>240.39419082664975</v>
          </cell>
          <cell r="AB172">
            <v>280.61767667369293</v>
          </cell>
          <cell r="AC172">
            <v>306.56754702822286</v>
          </cell>
          <cell r="AD172">
            <v>295.01535911344604</v>
          </cell>
          <cell r="AE172">
            <v>268.12260138647821</v>
          </cell>
          <cell r="AF172">
            <v>244.64822320990419</v>
          </cell>
          <cell r="AG172">
            <v>236.67678788082324</v>
          </cell>
          <cell r="AH172">
            <v>229.05920604474215</v>
          </cell>
        </row>
        <row r="173">
          <cell r="X173">
            <v>0.5510513333849506</v>
          </cell>
          <cell r="Y173">
            <v>0.38495626297284707</v>
          </cell>
          <cell r="Z173">
            <v>0.12464007019386994</v>
          </cell>
          <cell r="AA173">
            <v>0.1124286606436485</v>
          </cell>
          <cell r="AB173">
            <v>0.12382876027950403</v>
          </cell>
          <cell r="AC173">
            <v>0.12560521042347164</v>
          </cell>
          <cell r="AD173">
            <v>0.11246182635317205</v>
          </cell>
          <cell r="AE173">
            <v>9.586228492401605E-2</v>
          </cell>
          <cell r="AF173">
            <v>8.2308472049433104E-2</v>
          </cell>
          <cell r="AG173">
            <v>7.485107337138372E-2</v>
          </cell>
          <cell r="AH173">
            <v>6.8371520759722804E-2</v>
          </cell>
        </row>
        <row r="174">
          <cell r="Y174">
            <v>-0.14160034949347067</v>
          </cell>
          <cell r="Z174">
            <v>-0.64555929536335666</v>
          </cell>
          <cell r="AA174">
            <v>-6.7093324640547625E-2</v>
          </cell>
          <cell r="AB174">
            <v>0.16732303600484544</v>
          </cell>
          <cell r="AC174">
            <v>9.2474111617369292E-2</v>
          </cell>
          <cell r="AD174">
            <v>-3.768235753184046E-2</v>
          </cell>
          <cell r="AE174">
            <v>-9.1157144522182043E-2</v>
          </cell>
          <cell r="AF174">
            <v>-8.7550911617247484E-2</v>
          </cell>
          <cell r="AG174">
            <v>-3.2583254537849604E-2</v>
          </cell>
          <cell r="AH174">
            <v>-3.2185589065527043E-2</v>
          </cell>
        </row>
        <row r="177">
          <cell r="X177">
            <v>2507.9229999999998</v>
          </cell>
          <cell r="Y177">
            <v>2777.6970000000001</v>
          </cell>
          <cell r="Z177">
            <v>2415.6619999999998</v>
          </cell>
          <cell r="AA177">
            <v>2269.0279987562371</v>
          </cell>
          <cell r="AB177">
            <v>2139.2728675600092</v>
          </cell>
          <cell r="AC177">
            <v>2085.4291607082091</v>
          </cell>
          <cell r="AD177">
            <v>2031.2196812093525</v>
          </cell>
          <cell r="AE177">
            <v>1968.8883324790045</v>
          </cell>
          <cell r="AF177">
            <v>1920.0311911008264</v>
          </cell>
          <cell r="AG177">
            <v>1878.9219071749958</v>
          </cell>
          <cell r="AH177">
            <v>1844.3222171181162</v>
          </cell>
        </row>
        <row r="178">
          <cell r="X178">
            <v>-471.392</v>
          </cell>
          <cell r="Y178">
            <v>-577.87199999999996</v>
          </cell>
          <cell r="Z178">
            <v>-584.99799999999993</v>
          </cell>
          <cell r="AA178">
            <v>-555.56803696464874</v>
          </cell>
          <cell r="AB178">
            <v>-534.8182168900023</v>
          </cell>
          <cell r="AC178">
            <v>-467.11571163966011</v>
          </cell>
          <cell r="AD178">
            <v>-461.07440616408616</v>
          </cell>
          <cell r="AE178">
            <v>-446.92557240320957</v>
          </cell>
          <cell r="AF178">
            <v>-435.83530104742681</v>
          </cell>
          <cell r="AG178">
            <v>-426.50374580045911</v>
          </cell>
          <cell r="AH178">
            <v>-418.64982842558464</v>
          </cell>
        </row>
        <row r="179">
          <cell r="X179">
            <v>2979.3149999999996</v>
          </cell>
          <cell r="Y179">
            <v>3355.569</v>
          </cell>
          <cell r="Z179">
            <v>3000.66</v>
          </cell>
          <cell r="AA179">
            <v>2824.596035720886</v>
          </cell>
          <cell r="AB179">
            <v>2674.0910844500113</v>
          </cell>
          <cell r="AC179">
            <v>2552.5448723478694</v>
          </cell>
          <cell r="AD179">
            <v>2492.2940873734387</v>
          </cell>
          <cell r="AE179">
            <v>2415.813904882214</v>
          </cell>
          <cell r="AF179">
            <v>2355.8664921482532</v>
          </cell>
          <cell r="AG179">
            <v>2305.4256529754548</v>
          </cell>
          <cell r="AH179">
            <v>2262.9720455437009</v>
          </cell>
        </row>
        <row r="180">
          <cell r="X180">
            <v>0.15822160463059465</v>
          </cell>
          <cell r="Y180">
            <v>0.17221281994201282</v>
          </cell>
          <cell r="Z180">
            <v>0.19495644291589181</v>
          </cell>
          <cell r="AA180">
            <v>0.19668937785748117</v>
          </cell>
          <cell r="AB180">
            <v>0.2</v>
          </cell>
          <cell r="AC180">
            <v>0.183</v>
          </cell>
          <cell r="AD180">
            <v>0.185</v>
          </cell>
          <cell r="AE180">
            <v>0.185</v>
          </cell>
          <cell r="AF180">
            <v>0.185</v>
          </cell>
          <cell r="AG180">
            <v>0.185</v>
          </cell>
          <cell r="AH180">
            <v>0.185</v>
          </cell>
        </row>
        <row r="183">
          <cell r="X183">
            <v>2218.9279999999999</v>
          </cell>
          <cell r="Y183">
            <v>2504.3470000000002</v>
          </cell>
          <cell r="Z183">
            <v>2518.9989999999998</v>
          </cell>
          <cell r="AA183">
            <v>2631.71</v>
          </cell>
          <cell r="AB183">
            <v>2680.6200000000003</v>
          </cell>
          <cell r="AC183">
            <v>2621.6597847217058</v>
          </cell>
          <cell r="AD183">
            <v>2704.3654855940636</v>
          </cell>
          <cell r="AE183">
            <v>2749.661228230932</v>
          </cell>
          <cell r="AF183">
            <v>2744.527627431065</v>
          </cell>
          <cell r="AG183">
            <v>2800.6071109873878</v>
          </cell>
          <cell r="AH183">
            <v>2674.8416593355414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</row>
        <row r="184">
          <cell r="X184">
            <v>612.64599999999996</v>
          </cell>
          <cell r="Y184">
            <v>425.10599999999999</v>
          </cell>
          <cell r="Z184">
            <v>606.798</v>
          </cell>
        </row>
        <row r="186">
          <cell r="X186">
            <v>275</v>
          </cell>
          <cell r="Y186">
            <v>275</v>
          </cell>
          <cell r="Z186">
            <v>275</v>
          </cell>
        </row>
        <row r="187">
          <cell r="X187">
            <v>300</v>
          </cell>
          <cell r="Y187">
            <v>300</v>
          </cell>
          <cell r="Z187">
            <v>300</v>
          </cell>
        </row>
        <row r="188">
          <cell r="X188">
            <v>682.35199999999998</v>
          </cell>
          <cell r="Y188">
            <v>685.87199999999996</v>
          </cell>
          <cell r="Z188">
            <v>609.70799999999997</v>
          </cell>
        </row>
        <row r="189">
          <cell r="X189">
            <v>348.93</v>
          </cell>
          <cell r="Y189">
            <v>350.72899999999998</v>
          </cell>
          <cell r="Z189">
            <v>311.78300000000002</v>
          </cell>
        </row>
        <row r="190">
          <cell r="X190">
            <v>0</v>
          </cell>
          <cell r="Y190">
            <v>467.64</v>
          </cell>
          <cell r="Z190">
            <v>415.71</v>
          </cell>
        </row>
        <row r="193">
          <cell r="X193">
            <v>378.8</v>
          </cell>
          <cell r="Y193">
            <v>543.79999999999995</v>
          </cell>
          <cell r="Z193">
            <v>250</v>
          </cell>
          <cell r="AA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</row>
        <row r="194">
          <cell r="X194">
            <v>88.8</v>
          </cell>
          <cell r="Y194">
            <v>253.8</v>
          </cell>
          <cell r="Z194">
            <v>0</v>
          </cell>
        </row>
        <row r="195">
          <cell r="X195">
            <v>40</v>
          </cell>
          <cell r="Y195">
            <v>40</v>
          </cell>
          <cell r="Z195">
            <v>0</v>
          </cell>
        </row>
        <row r="196">
          <cell r="X196">
            <v>250</v>
          </cell>
          <cell r="Y196">
            <v>250</v>
          </cell>
          <cell r="Z196">
            <v>250</v>
          </cell>
        </row>
        <row r="198">
          <cell r="X198">
            <v>232.62</v>
          </cell>
          <cell r="Y198">
            <v>233.82</v>
          </cell>
          <cell r="Z198">
            <v>0</v>
          </cell>
          <cell r="AA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</row>
        <row r="199">
          <cell r="X199">
            <v>232.62</v>
          </cell>
          <cell r="Y199">
            <v>233.82</v>
          </cell>
          <cell r="Z199">
            <v>0</v>
          </cell>
        </row>
        <row r="201">
          <cell r="X201">
            <v>180</v>
          </cell>
          <cell r="Y201">
            <v>187.67</v>
          </cell>
          <cell r="Z201">
            <v>148.06899999999999</v>
          </cell>
          <cell r="AA201">
            <v>161.529</v>
          </cell>
          <cell r="AB201">
            <v>148.06899999999999</v>
          </cell>
          <cell r="AC201">
            <v>148.06899999999999</v>
          </cell>
          <cell r="AD201">
            <v>148.06899999999999</v>
          </cell>
          <cell r="AE201">
            <v>148.06899999999999</v>
          </cell>
          <cell r="AF201">
            <v>148.06899999999999</v>
          </cell>
          <cell r="AG201">
            <v>18.068999999999999</v>
          </cell>
          <cell r="AH201">
            <v>18.068999999999999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</row>
        <row r="202">
          <cell r="X202">
            <v>130</v>
          </cell>
          <cell r="Y202">
            <v>130</v>
          </cell>
          <cell r="Z202">
            <v>130</v>
          </cell>
          <cell r="AA202">
            <v>130</v>
          </cell>
          <cell r="AB202">
            <v>130</v>
          </cell>
          <cell r="AC202">
            <v>130</v>
          </cell>
          <cell r="AD202">
            <v>130</v>
          </cell>
          <cell r="AE202">
            <v>130</v>
          </cell>
          <cell r="AF202">
            <v>130</v>
          </cell>
        </row>
        <row r="203">
          <cell r="X203">
            <v>50</v>
          </cell>
          <cell r="Y203">
            <v>50</v>
          </cell>
          <cell r="Z203">
            <v>0</v>
          </cell>
        </row>
        <row r="204">
          <cell r="X204">
            <v>0</v>
          </cell>
          <cell r="Y204">
            <v>7.67</v>
          </cell>
          <cell r="Z204">
            <v>18.068999999999999</v>
          </cell>
          <cell r="AA204">
            <v>18.068999999999999</v>
          </cell>
          <cell r="AB204">
            <v>18.068999999999999</v>
          </cell>
          <cell r="AC204">
            <v>18.068999999999999</v>
          </cell>
          <cell r="AD204">
            <v>18.068999999999999</v>
          </cell>
          <cell r="AE204">
            <v>18.068999999999999</v>
          </cell>
          <cell r="AF204">
            <v>18.068999999999999</v>
          </cell>
          <cell r="AG204">
            <v>18.068999999999999</v>
          </cell>
          <cell r="AH204">
            <v>18.068999999999999</v>
          </cell>
        </row>
        <row r="206">
          <cell r="X206">
            <v>3010.348</v>
          </cell>
          <cell r="Y206">
            <v>3469.6370000000002</v>
          </cell>
          <cell r="Z206">
            <v>2917.0679999999998</v>
          </cell>
          <cell r="AA206">
            <v>2828.6890000000003</v>
          </cell>
          <cell r="AB206">
            <v>2828.6890000000003</v>
          </cell>
          <cell r="AC206">
            <v>2769.7287847217058</v>
          </cell>
          <cell r="AD206">
            <v>2852.4344855940635</v>
          </cell>
          <cell r="AE206">
            <v>2897.730228230932</v>
          </cell>
          <cell r="AF206">
            <v>2892.5966274310649</v>
          </cell>
          <cell r="AG206">
            <v>2818.6761109873878</v>
          </cell>
          <cell r="AH206">
            <v>2692.9106593355414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</row>
        <row r="207">
          <cell r="Y207">
            <v>3239.9925000000003</v>
          </cell>
          <cell r="Z207">
            <v>3193.3525</v>
          </cell>
          <cell r="AA207">
            <v>2872.8784999999998</v>
          </cell>
          <cell r="AB207">
            <v>2828.6890000000003</v>
          </cell>
          <cell r="AC207">
            <v>2799.208892360853</v>
          </cell>
          <cell r="AD207">
            <v>2811.0816351578846</v>
          </cell>
          <cell r="AE207">
            <v>2875.0823569124977</v>
          </cell>
          <cell r="AF207">
            <v>2895.1634278309984</v>
          </cell>
          <cell r="AG207">
            <v>2855.6363692092264</v>
          </cell>
          <cell r="AH207">
            <v>2755.7933851614644</v>
          </cell>
        </row>
        <row r="208">
          <cell r="X208">
            <v>0</v>
          </cell>
          <cell r="Y208">
            <v>0</v>
          </cell>
          <cell r="Z208">
            <v>271.52</v>
          </cell>
          <cell r="AA208">
            <v>0</v>
          </cell>
        </row>
        <row r="211">
          <cell r="Y211">
            <v>-267.32300000000004</v>
          </cell>
          <cell r="Z211">
            <v>-259.702</v>
          </cell>
          <cell r="AA211">
            <v>-217.99123125</v>
          </cell>
          <cell r="AB211">
            <v>-212.15167500000001</v>
          </cell>
          <cell r="AC211">
            <v>-209.94066692706397</v>
          </cell>
          <cell r="AD211">
            <v>-210.83112263684134</v>
          </cell>
          <cell r="AE211">
            <v>-215.63117676843731</v>
          </cell>
          <cell r="AF211">
            <v>-217.13725708732488</v>
          </cell>
          <cell r="AG211">
            <v>-214.17272769069197</v>
          </cell>
          <cell r="AH211">
            <v>-206.68450388710983</v>
          </cell>
        </row>
        <row r="212">
          <cell r="Y212">
            <v>8.2507289754528756E-2</v>
          </cell>
          <cell r="Z212">
            <v>8.1325816676987586E-2</v>
          </cell>
          <cell r="AA212">
            <v>7.5879029081807672E-2</v>
          </cell>
          <cell r="AB212">
            <v>7.4999999999999997E-2</v>
          </cell>
          <cell r="AC212">
            <v>7.4999999999999997E-2</v>
          </cell>
          <cell r="AD212">
            <v>7.4999999999999997E-2</v>
          </cell>
          <cell r="AE212">
            <v>7.4999999999999997E-2</v>
          </cell>
          <cell r="AF212">
            <v>7.4999999999999997E-2</v>
          </cell>
          <cell r="AG212">
            <v>7.4999999999999997E-2</v>
          </cell>
          <cell r="AH212">
            <v>7.4999999999999997E-2</v>
          </cell>
        </row>
        <row r="214">
          <cell r="Y214">
            <v>0</v>
          </cell>
          <cell r="Z214">
            <v>19.917000000000201</v>
          </cell>
          <cell r="AA214">
            <v>92.66651756112384</v>
          </cell>
          <cell r="AB214">
            <v>92.66651756112384</v>
          </cell>
          <cell r="AC214">
            <v>92.66651756112384</v>
          </cell>
          <cell r="AD214">
            <v>92.66651756112384</v>
          </cell>
          <cell r="AE214">
            <v>92.66651756112384</v>
          </cell>
          <cell r="AF214">
            <v>92.66651756112384</v>
          </cell>
          <cell r="AG214">
            <v>92.66651756112384</v>
          </cell>
          <cell r="AH214">
            <v>92.66651756112384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190.42599999999999</v>
          </cell>
          <cell r="AN214">
            <v>129.52099999999999</v>
          </cell>
          <cell r="AO214">
            <v>21.850999999999999</v>
          </cell>
          <cell r="AP214">
            <v>22.047000000000001</v>
          </cell>
          <cell r="AQ214">
            <v>8.4939999999999998</v>
          </cell>
          <cell r="AR214">
            <v>18.638999999999999</v>
          </cell>
          <cell r="AS214">
            <v>0</v>
          </cell>
          <cell r="AT214">
            <v>0</v>
          </cell>
        </row>
        <row r="215">
          <cell r="Z215">
            <v>9.9585000000001003</v>
          </cell>
          <cell r="AA215">
            <v>56.29175878056202</v>
          </cell>
          <cell r="AB215">
            <v>92.66651756112384</v>
          </cell>
          <cell r="AC215">
            <v>92.66651756112384</v>
          </cell>
          <cell r="AD215">
            <v>92.66651756112384</v>
          </cell>
          <cell r="AE215">
            <v>92.66651756112384</v>
          </cell>
          <cell r="AF215">
            <v>92.66651756112384</v>
          </cell>
          <cell r="AG215">
            <v>92.66651756112384</v>
          </cell>
          <cell r="AH215">
            <v>92.66651756112384</v>
          </cell>
        </row>
        <row r="217"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</row>
        <row r="218">
          <cell r="Y218">
            <v>-267.32300000000004</v>
          </cell>
          <cell r="Z218">
            <v>-259.702</v>
          </cell>
          <cell r="AA218">
            <v>-217.99123125</v>
          </cell>
          <cell r="AB218">
            <v>-212.15167500000001</v>
          </cell>
          <cell r="AC218">
            <v>-209.94066692706397</v>
          </cell>
          <cell r="AD218">
            <v>-210.83112263684134</v>
          </cell>
          <cell r="AE218">
            <v>-215.63117676843731</v>
          </cell>
          <cell r="AF218">
            <v>-217.13725708732488</v>
          </cell>
          <cell r="AG218">
            <v>-214.17272769069197</v>
          </cell>
          <cell r="AH218">
            <v>-206.68450388710983</v>
          </cell>
        </row>
        <row r="220">
          <cell r="AA220">
            <v>-172.57023125000001</v>
          </cell>
          <cell r="AB220">
            <v>-166.46892499999998</v>
          </cell>
          <cell r="AC220">
            <v>-166.91666692706397</v>
          </cell>
          <cell r="AD220">
            <v>-167.80712263684134</v>
          </cell>
          <cell r="AE220">
            <v>-172.60717676843731</v>
          </cell>
          <cell r="AF220">
            <v>-174.11325708732488</v>
          </cell>
          <cell r="AG220">
            <v>-171.14872769069197</v>
          </cell>
          <cell r="AH220">
            <v>-163.66050388710983</v>
          </cell>
        </row>
        <row r="221">
          <cell r="AA221">
            <v>-45.420999999999999</v>
          </cell>
          <cell r="AB221">
            <v>-43.024000000000001</v>
          </cell>
          <cell r="AC221">
            <v>-43.024000000000001</v>
          </cell>
          <cell r="AD221">
            <v>-43.024000000000001</v>
          </cell>
          <cell r="AE221">
            <v>-43.024000000000001</v>
          </cell>
          <cell r="AF221">
            <v>-43.024000000000001</v>
          </cell>
          <cell r="AG221">
            <v>-43.024000000000001</v>
          </cell>
          <cell r="AH221">
            <v>-43.024000000000001</v>
          </cell>
        </row>
        <row r="223">
          <cell r="W223">
            <v>11.419972</v>
          </cell>
          <cell r="X223">
            <v>11.403972</v>
          </cell>
          <cell r="Y223">
            <v>11.373972</v>
          </cell>
          <cell r="Z223">
            <v>11.360431999999999</v>
          </cell>
          <cell r="AA223">
            <v>11.359932000000001</v>
          </cell>
          <cell r="AB223">
            <v>11.359932000000001</v>
          </cell>
          <cell r="AC223">
            <v>11.359932000000001</v>
          </cell>
          <cell r="AD223">
            <v>11.359932000000001</v>
          </cell>
          <cell r="AE223">
            <v>11.359932000000001</v>
          </cell>
          <cell r="AF223">
            <v>11.359932000000001</v>
          </cell>
          <cell r="AG223">
            <v>11.359932000000001</v>
          </cell>
          <cell r="AH223">
            <v>11.359932000000001</v>
          </cell>
          <cell r="AX223">
            <v>11.419972</v>
          </cell>
        </row>
        <row r="224">
          <cell r="X224">
            <v>-1.4010542232503198E-3</v>
          </cell>
          <cell r="Y224">
            <v>-2.6306623692166076E-3</v>
          </cell>
          <cell r="Z224">
            <v>-1.1904372544614406E-3</v>
          </cell>
          <cell r="AA224">
            <v>-4.4012410795546408E-5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W225">
            <v>194.20491899999999</v>
          </cell>
          <cell r="X225">
            <v>220.368357</v>
          </cell>
          <cell r="Y225">
            <v>220.47355200000001</v>
          </cell>
          <cell r="Z225">
            <v>220.496092</v>
          </cell>
          <cell r="AA225">
            <v>220.94687200000001</v>
          </cell>
          <cell r="AB225">
            <v>220.94687200000001</v>
          </cell>
          <cell r="AC225">
            <v>220.94687200000001</v>
          </cell>
          <cell r="AD225">
            <v>220.94687200000001</v>
          </cell>
          <cell r="AE225">
            <v>220.94687200000001</v>
          </cell>
          <cell r="AF225">
            <v>220.94687200000001</v>
          </cell>
          <cell r="AG225">
            <v>220.94687200000001</v>
          </cell>
          <cell r="AH225">
            <v>220.94687200000001</v>
          </cell>
          <cell r="AX225">
            <v>194.20491899999999</v>
          </cell>
        </row>
        <row r="226">
          <cell r="X226">
            <v>0.13472077913742253</v>
          </cell>
          <cell r="Y226">
            <v>4.7735982348862116E-4</v>
          </cell>
          <cell r="Z226">
            <v>1.0223448479651509E-4</v>
          </cell>
          <cell r="AA226">
            <v>2.0443899749480465E-3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</row>
        <row r="228">
          <cell r="W228">
            <v>205.62489099999999</v>
          </cell>
          <cell r="X228">
            <v>231.77232900000001</v>
          </cell>
          <cell r="Y228">
            <v>231.84752400000002</v>
          </cell>
          <cell r="Z228">
            <v>231.85652400000001</v>
          </cell>
          <cell r="AA228">
            <v>232.306804</v>
          </cell>
          <cell r="AB228">
            <v>232.306804</v>
          </cell>
          <cell r="AC228">
            <v>232.306804</v>
          </cell>
          <cell r="AD228">
            <v>232.306804</v>
          </cell>
          <cell r="AE228">
            <v>232.306804</v>
          </cell>
          <cell r="AF228">
            <v>232.306804</v>
          </cell>
          <cell r="AG228">
            <v>232.306804</v>
          </cell>
          <cell r="AH228">
            <v>232.306804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X228">
            <v>205.62489099999999</v>
          </cell>
        </row>
        <row r="230">
          <cell r="Q230">
            <v>3.5000000000000003E-2</v>
          </cell>
          <cell r="T230">
            <v>3.5000000000000003E-2</v>
          </cell>
          <cell r="W230">
            <v>0.04</v>
          </cell>
          <cell r="X230">
            <v>4.4999999999999998E-2</v>
          </cell>
          <cell r="Y230">
            <v>4.4999999999999998E-2</v>
          </cell>
          <cell r="Z230">
            <v>4.4999999999999998E-2</v>
          </cell>
          <cell r="AA230">
            <v>0.19500000000000001</v>
          </cell>
          <cell r="AB230">
            <v>0.58499999999999996</v>
          </cell>
          <cell r="AC230">
            <v>1.4624999999999999</v>
          </cell>
          <cell r="AD230">
            <v>2.1937499999999996</v>
          </cell>
          <cell r="AE230">
            <v>2.1937499999999996</v>
          </cell>
          <cell r="AF230">
            <v>2.1937499999999996</v>
          </cell>
          <cell r="AG230">
            <v>2.1937499999999996</v>
          </cell>
          <cell r="AH230">
            <v>2.1937499999999996</v>
          </cell>
          <cell r="AX230">
            <v>0.02</v>
          </cell>
        </row>
        <row r="231">
          <cell r="AB231">
            <v>2</v>
          </cell>
          <cell r="AC231">
            <v>1.5</v>
          </cell>
          <cell r="AD231">
            <v>0.5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</row>
        <row r="232">
          <cell r="W232">
            <v>0.45679888000000002</v>
          </cell>
          <cell r="X232">
            <v>0.51349373999999992</v>
          </cell>
          <cell r="Y232">
            <v>0.51278048999999992</v>
          </cell>
          <cell r="Z232">
            <v>0.51129076500000004</v>
          </cell>
          <cell r="AA232">
            <v>2.0021955149999999</v>
          </cell>
          <cell r="AB232">
            <v>6.6455602200000001</v>
          </cell>
          <cell r="AC232">
            <v>16.61390055</v>
          </cell>
          <cell r="AD232">
            <v>24.920850824999999</v>
          </cell>
          <cell r="AE232">
            <v>24.920850824999999</v>
          </cell>
          <cell r="AF232">
            <v>24.920850824999999</v>
          </cell>
          <cell r="AG232">
            <v>24.920850824999999</v>
          </cell>
          <cell r="AH232">
            <v>24.920850824999999</v>
          </cell>
          <cell r="AX232">
            <v>0.22839944000000001</v>
          </cell>
        </row>
        <row r="233">
          <cell r="Q233">
            <v>0.04</v>
          </cell>
          <cell r="T233">
            <v>0.04</v>
          </cell>
          <cell r="W233">
            <v>4.4999999999999998E-2</v>
          </cell>
          <cell r="X233">
            <v>0.05</v>
          </cell>
          <cell r="Y233">
            <v>0.05</v>
          </cell>
          <cell r="Z233">
            <v>0.05</v>
          </cell>
          <cell r="AA233">
            <v>0.2</v>
          </cell>
          <cell r="AB233">
            <v>0.60000000000000009</v>
          </cell>
          <cell r="AC233">
            <v>1.5000000000000002</v>
          </cell>
          <cell r="AD233">
            <v>2.2500000000000004</v>
          </cell>
          <cell r="AE233">
            <v>2.2500000000000004</v>
          </cell>
          <cell r="AF233">
            <v>2.2500000000000004</v>
          </cell>
          <cell r="AG233">
            <v>2.2500000000000004</v>
          </cell>
          <cell r="AH233">
            <v>2.2500000000000004</v>
          </cell>
          <cell r="AX233">
            <v>2.2499999999999999E-2</v>
          </cell>
        </row>
        <row r="234">
          <cell r="AB234">
            <v>2</v>
          </cell>
          <cell r="AC234">
            <v>1.5</v>
          </cell>
          <cell r="AD234">
            <v>0.5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</row>
        <row r="235">
          <cell r="W235">
            <v>8.7392213549999997</v>
          </cell>
          <cell r="X235">
            <v>10.6841881875</v>
          </cell>
          <cell r="Y235">
            <v>11.021684975000001</v>
          </cell>
          <cell r="Z235">
            <v>11.02438785</v>
          </cell>
          <cell r="AA235">
            <v>39.575035060000005</v>
          </cell>
          <cell r="AB235">
            <v>132.56812320000003</v>
          </cell>
          <cell r="AC235">
            <v>331.42030800000009</v>
          </cell>
          <cell r="AD235">
            <v>497.13046200000014</v>
          </cell>
          <cell r="AE235">
            <v>497.13046200000014</v>
          </cell>
          <cell r="AF235">
            <v>497.13046200000014</v>
          </cell>
          <cell r="AG235">
            <v>497.13046200000014</v>
          </cell>
          <cell r="AH235">
            <v>497.13046200000014</v>
          </cell>
          <cell r="AX235">
            <v>4.3696106774999999</v>
          </cell>
        </row>
        <row r="236">
          <cell r="W236">
            <v>9.1960202349999989</v>
          </cell>
          <cell r="X236">
            <v>11.1976819275</v>
          </cell>
          <cell r="Y236">
            <v>11.534465465</v>
          </cell>
          <cell r="Z236">
            <v>11.535678615</v>
          </cell>
          <cell r="AA236">
            <v>41.577230575000002</v>
          </cell>
          <cell r="AB236">
            <v>139.21368342000002</v>
          </cell>
          <cell r="AC236">
            <v>348.03420855000007</v>
          </cell>
          <cell r="AD236">
            <v>522.05131282500008</v>
          </cell>
          <cell r="AE236">
            <v>522.05131282500008</v>
          </cell>
          <cell r="AF236">
            <v>522.05131282500008</v>
          </cell>
          <cell r="AG236">
            <v>522.05131282500008</v>
          </cell>
          <cell r="AH236">
            <v>522.05131282500008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X236">
            <v>4.5980101174999994</v>
          </cell>
        </row>
        <row r="240">
          <cell r="Z240">
            <v>192.87100000000001</v>
          </cell>
          <cell r="AA240">
            <v>192.87100000000001</v>
          </cell>
          <cell r="AB240">
            <v>192.87100000000001</v>
          </cell>
          <cell r="AC240">
            <v>192.87100000000001</v>
          </cell>
          <cell r="AD240">
            <v>192.87100000000001</v>
          </cell>
          <cell r="AE240">
            <v>192.87100000000001</v>
          </cell>
          <cell r="AF240">
            <v>192.87100000000001</v>
          </cell>
          <cell r="AG240">
            <v>192.87100000000001</v>
          </cell>
          <cell r="AH240">
            <v>192.87100000000001</v>
          </cell>
          <cell r="AX240">
            <v>192.87100000000001</v>
          </cell>
        </row>
        <row r="241">
          <cell r="Z241">
            <v>98.466999999999999</v>
          </cell>
          <cell r="AA241">
            <v>98.466999999999999</v>
          </cell>
          <cell r="AB241">
            <v>98.466999999999999</v>
          </cell>
          <cell r="AC241">
            <v>98.466999999999999</v>
          </cell>
          <cell r="AD241">
            <v>98.466999999999999</v>
          </cell>
          <cell r="AE241">
            <v>98.466999999999999</v>
          </cell>
          <cell r="AF241">
            <v>98.466999999999999</v>
          </cell>
          <cell r="AG241">
            <v>98.466999999999999</v>
          </cell>
          <cell r="AH241">
            <v>98.466999999999999</v>
          </cell>
          <cell r="AX241">
            <v>98.466999999999999</v>
          </cell>
        </row>
        <row r="242">
          <cell r="Z242">
            <v>252.52500000000001</v>
          </cell>
          <cell r="AA242">
            <v>252.52500000000001</v>
          </cell>
          <cell r="AB242">
            <v>252.52500000000001</v>
          </cell>
          <cell r="AC242">
            <v>252.52500000000001</v>
          </cell>
          <cell r="AD242">
            <v>252.52500000000001</v>
          </cell>
          <cell r="AE242">
            <v>252.52500000000001</v>
          </cell>
          <cell r="AF242">
            <v>252.52500000000001</v>
          </cell>
          <cell r="AG242">
            <v>252.52500000000001</v>
          </cell>
          <cell r="AH242">
            <v>252.52500000000001</v>
          </cell>
          <cell r="AX242">
            <v>252.52500000000001</v>
          </cell>
        </row>
        <row r="243">
          <cell r="Z243">
            <v>147.202</v>
          </cell>
          <cell r="AA243">
            <v>147.202</v>
          </cell>
          <cell r="AB243">
            <v>147.202</v>
          </cell>
          <cell r="AC243">
            <v>147.202</v>
          </cell>
          <cell r="AD243">
            <v>147.202</v>
          </cell>
          <cell r="AE243">
            <v>147.202</v>
          </cell>
          <cell r="AF243">
            <v>147.202</v>
          </cell>
          <cell r="AG243">
            <v>147.202</v>
          </cell>
          <cell r="AH243">
            <v>147.202</v>
          </cell>
        </row>
        <row r="245">
          <cell r="Z245">
            <v>691.06500000000005</v>
          </cell>
          <cell r="AA245">
            <v>691.06500000000005</v>
          </cell>
          <cell r="AB245">
            <v>691.06500000000005</v>
          </cell>
          <cell r="AC245">
            <v>691.06500000000005</v>
          </cell>
          <cell r="AD245">
            <v>691.06500000000005</v>
          </cell>
          <cell r="AE245">
            <v>691.06500000000005</v>
          </cell>
          <cell r="AF245">
            <v>691.06500000000005</v>
          </cell>
          <cell r="AG245">
            <v>691.06500000000005</v>
          </cell>
          <cell r="AH245">
            <v>691.06500000000005</v>
          </cell>
          <cell r="AX245">
            <v>543.86300000000006</v>
          </cell>
        </row>
        <row r="248">
          <cell r="Z248">
            <v>8.4500000000000006E-2</v>
          </cell>
          <cell r="AA248">
            <v>8.4500000000000006E-2</v>
          </cell>
          <cell r="AB248">
            <v>8.4500000000000006E-2</v>
          </cell>
          <cell r="AC248">
            <v>8.4500000000000006E-2</v>
          </cell>
          <cell r="AD248">
            <v>8.4500000000000006E-2</v>
          </cell>
          <cell r="AE248">
            <v>8.4500000000000006E-2</v>
          </cell>
          <cell r="AF248">
            <v>8.4500000000000006E-2</v>
          </cell>
          <cell r="AG248">
            <v>8.4500000000000006E-2</v>
          </cell>
          <cell r="AH248">
            <v>8.4500000000000006E-2</v>
          </cell>
        </row>
        <row r="249">
          <cell r="Z249">
            <v>8.5400000000000004E-2</v>
          </cell>
          <cell r="AA249">
            <v>8.5400000000000004E-2</v>
          </cell>
          <cell r="AB249">
            <v>8.5400000000000004E-2</v>
          </cell>
          <cell r="AC249">
            <v>8.5400000000000004E-2</v>
          </cell>
          <cell r="AD249">
            <v>8.5400000000000004E-2</v>
          </cell>
          <cell r="AE249">
            <v>8.5400000000000004E-2</v>
          </cell>
          <cell r="AF249">
            <v>8.5400000000000004E-2</v>
          </cell>
          <cell r="AG249">
            <v>8.5400000000000004E-2</v>
          </cell>
          <cell r="AH249">
            <v>8.5400000000000004E-2</v>
          </cell>
        </row>
        <row r="250">
          <cell r="Z250">
            <v>8.5000000000000006E-2</v>
          </cell>
          <cell r="AA250">
            <v>8.5000000000000006E-2</v>
          </cell>
          <cell r="AB250">
            <v>8.5000000000000006E-2</v>
          </cell>
          <cell r="AC250">
            <v>8.5000000000000006E-2</v>
          </cell>
          <cell r="AD250">
            <v>8.5000000000000006E-2</v>
          </cell>
          <cell r="AE250">
            <v>8.5000000000000006E-2</v>
          </cell>
          <cell r="AF250">
            <v>8.5000000000000006E-2</v>
          </cell>
          <cell r="AG250">
            <v>8.5000000000000006E-2</v>
          </cell>
          <cell r="AH250">
            <v>8.5000000000000006E-2</v>
          </cell>
        </row>
        <row r="251">
          <cell r="Z251">
            <v>8.8749999999999996E-2</v>
          </cell>
          <cell r="AA251">
            <v>8.8749999999999996E-2</v>
          </cell>
          <cell r="AB251">
            <v>8.8749999999999996E-2</v>
          </cell>
          <cell r="AC251">
            <v>8.8749999999999996E-2</v>
          </cell>
          <cell r="AD251">
            <v>8.8749999999999996E-2</v>
          </cell>
          <cell r="AE251">
            <v>8.8749999999999996E-2</v>
          </cell>
          <cell r="AF251">
            <v>8.8749999999999996E-2</v>
          </cell>
          <cell r="AG251">
            <v>8.8749999999999996E-2</v>
          </cell>
          <cell r="AH251">
            <v>8.8749999999999996E-2</v>
          </cell>
        </row>
        <row r="254">
          <cell r="Z254">
            <v>16.2975995</v>
          </cell>
          <cell r="AA254">
            <v>16.2975995</v>
          </cell>
          <cell r="AB254">
            <v>16.2975995</v>
          </cell>
          <cell r="AC254">
            <v>16.2975995</v>
          </cell>
          <cell r="AD254">
            <v>16.2975995</v>
          </cell>
          <cell r="AE254">
            <v>16.2975995</v>
          </cell>
          <cell r="AF254">
            <v>16.2975995</v>
          </cell>
          <cell r="AG254">
            <v>16.2975995</v>
          </cell>
          <cell r="AH254">
            <v>16.2975995</v>
          </cell>
        </row>
        <row r="255">
          <cell r="Z255">
            <v>8.4090818000000009</v>
          </cell>
          <cell r="AA255">
            <v>8.4090818000000009</v>
          </cell>
          <cell r="AB255">
            <v>8.4090818000000009</v>
          </cell>
          <cell r="AC255">
            <v>8.4090818000000009</v>
          </cell>
          <cell r="AD255">
            <v>8.4090818000000009</v>
          </cell>
          <cell r="AE255">
            <v>8.4090818000000009</v>
          </cell>
          <cell r="AF255">
            <v>8.4090818000000009</v>
          </cell>
          <cell r="AG255">
            <v>8.4090818000000009</v>
          </cell>
          <cell r="AH255">
            <v>8.4090818000000009</v>
          </cell>
        </row>
        <row r="256">
          <cell r="Z256">
            <v>21.464625000000002</v>
          </cell>
          <cell r="AA256">
            <v>21.464625000000002</v>
          </cell>
          <cell r="AB256">
            <v>21.464625000000002</v>
          </cell>
          <cell r="AC256">
            <v>21.464625000000002</v>
          </cell>
          <cell r="AD256">
            <v>21.464625000000002</v>
          </cell>
          <cell r="AE256">
            <v>21.464625000000002</v>
          </cell>
          <cell r="AF256">
            <v>21.464625000000002</v>
          </cell>
          <cell r="AG256">
            <v>21.464625000000002</v>
          </cell>
          <cell r="AH256">
            <v>21.464625000000002</v>
          </cell>
        </row>
        <row r="257">
          <cell r="Z257">
            <v>13.0641775</v>
          </cell>
          <cell r="AA257">
            <v>13.0641775</v>
          </cell>
          <cell r="AB257">
            <v>13.0641775</v>
          </cell>
          <cell r="AC257">
            <v>13.0641775</v>
          </cell>
          <cell r="AD257">
            <v>13.0641775</v>
          </cell>
          <cell r="AE257">
            <v>13.0641775</v>
          </cell>
          <cell r="AF257">
            <v>13.0641775</v>
          </cell>
          <cell r="AG257">
            <v>13.0641775</v>
          </cell>
          <cell r="AH257">
            <v>13.0641775</v>
          </cell>
        </row>
        <row r="259">
          <cell r="Z259">
            <v>59.235483799999997</v>
          </cell>
          <cell r="AA259">
            <v>59.235483799999997</v>
          </cell>
          <cell r="AB259">
            <v>59.235483799999997</v>
          </cell>
          <cell r="AC259">
            <v>59.235483799999997</v>
          </cell>
          <cell r="AD259">
            <v>59.235483799999997</v>
          </cell>
          <cell r="AE259">
            <v>59.235483799999997</v>
          </cell>
          <cell r="AF259">
            <v>59.235483799999997</v>
          </cell>
          <cell r="AG259">
            <v>59.235483799999997</v>
          </cell>
          <cell r="AH259">
            <v>59.235483799999997</v>
          </cell>
        </row>
        <row r="260">
          <cell r="AA260">
            <v>71.513777083915073</v>
          </cell>
          <cell r="AB260">
            <v>34.356580604000001</v>
          </cell>
          <cell r="AC260">
            <v>34.356580604000001</v>
          </cell>
          <cell r="AD260">
            <v>34.356580604000001</v>
          </cell>
          <cell r="AE260">
            <v>34.356580604000001</v>
          </cell>
          <cell r="AF260">
            <v>34.356580604000001</v>
          </cell>
          <cell r="AG260">
            <v>34.356580604000001</v>
          </cell>
          <cell r="AH260">
            <v>34.356580604000001</v>
          </cell>
          <cell r="AI260" t="e">
            <v>#DIV/0!</v>
          </cell>
          <cell r="AJ260" t="e">
            <v>#DIV/0!</v>
          </cell>
          <cell r="AK260" t="e">
            <v>#DIV/0!</v>
          </cell>
          <cell r="AL260" t="e">
            <v>#DIV/0!</v>
          </cell>
          <cell r="AM260" t="e">
            <v>#DIV/0!</v>
          </cell>
          <cell r="AN260" t="e">
            <v>#DIV/0!</v>
          </cell>
          <cell r="AO260" t="e">
            <v>#DIV/0!</v>
          </cell>
          <cell r="AP260" t="e">
            <v>#DIV/0!</v>
          </cell>
          <cell r="AQ260" t="e">
            <v>#DIV/0!</v>
          </cell>
          <cell r="AR260" t="e">
            <v>#DIV/0!</v>
          </cell>
          <cell r="AS260" t="e">
            <v>#DIV/0!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</row>
        <row r="263">
          <cell r="P263" t="str">
            <v xml:space="preserve"> </v>
          </cell>
        </row>
        <row r="264">
          <cell r="H264" t="str">
            <v xml:space="preserve">1989 </v>
          </cell>
          <cell r="I264" t="str">
            <v xml:space="preserve">1990 </v>
          </cell>
          <cell r="J264" t="str">
            <v xml:space="preserve">1991 </v>
          </cell>
          <cell r="K264" t="str">
            <v xml:space="preserve">1992 </v>
          </cell>
          <cell r="L264" t="str">
            <v xml:space="preserve">1993 </v>
          </cell>
          <cell r="M264" t="str">
            <v xml:space="preserve">1994 </v>
          </cell>
          <cell r="N264" t="str">
            <v xml:space="preserve">1995 </v>
          </cell>
          <cell r="O264" t="str">
            <v xml:space="preserve">1996 </v>
          </cell>
          <cell r="P264" t="str">
            <v xml:space="preserve">1997 </v>
          </cell>
          <cell r="Q264" t="str">
            <v xml:space="preserve">1998  </v>
          </cell>
          <cell r="T264" t="str">
            <v xml:space="preserve">1999 </v>
          </cell>
          <cell r="W264" t="str">
            <v xml:space="preserve">2000 </v>
          </cell>
          <cell r="X264" t="str">
            <v xml:space="preserve">2001 </v>
          </cell>
          <cell r="Y264" t="str">
            <v>2002</v>
          </cell>
          <cell r="Z264" t="str">
            <v>2003</v>
          </cell>
          <cell r="AA264" t="str">
            <v xml:space="preserve">2004E </v>
          </cell>
          <cell r="AB264" t="str">
            <v xml:space="preserve">2005E </v>
          </cell>
          <cell r="AC264" t="str">
            <v xml:space="preserve">2006E </v>
          </cell>
          <cell r="AI264" t="str">
            <v>Q197</v>
          </cell>
          <cell r="AJ264" t="str">
            <v>Q297</v>
          </cell>
          <cell r="AK264" t="str">
            <v>Q397</v>
          </cell>
          <cell r="AL264" t="str">
            <v>Q497</v>
          </cell>
          <cell r="AM264" t="str">
            <v>Q198</v>
          </cell>
          <cell r="AN264" t="str">
            <v>Q298</v>
          </cell>
          <cell r="AO264" t="str">
            <v>Q398</v>
          </cell>
          <cell r="AP264" t="str">
            <v>Q498</v>
          </cell>
          <cell r="AQ264" t="str">
            <v>Q199</v>
          </cell>
          <cell r="AR264" t="str">
            <v>Q299</v>
          </cell>
          <cell r="AS264" t="str">
            <v>Q399</v>
          </cell>
          <cell r="AT264" t="str">
            <v>Q499</v>
          </cell>
          <cell r="AU264" t="str">
            <v>Q100</v>
          </cell>
          <cell r="AV264" t="str">
            <v>Q200</v>
          </cell>
          <cell r="AW264" t="str">
            <v>Q300</v>
          </cell>
          <cell r="AX264" t="str">
            <v>Q400</v>
          </cell>
        </row>
        <row r="265">
          <cell r="H265">
            <v>0.84399999999999997</v>
          </cell>
          <cell r="I265">
            <v>0.85699999999999998</v>
          </cell>
          <cell r="J265">
            <v>0.873</v>
          </cell>
          <cell r="K265">
            <v>0.82699999999999996</v>
          </cell>
          <cell r="L265">
            <v>0.77500000000000002</v>
          </cell>
          <cell r="M265">
            <v>0.73199999999999998</v>
          </cell>
          <cell r="N265">
            <v>0.72860000000000003</v>
          </cell>
          <cell r="O265">
            <v>0.73340000000000005</v>
          </cell>
          <cell r="P265">
            <v>0.72219999999999995</v>
          </cell>
          <cell r="Q265">
            <v>0.69516857838025725</v>
          </cell>
          <cell r="T265">
            <v>0.66365808335545529</v>
          </cell>
          <cell r="W265">
            <v>0.67976344232207186</v>
          </cell>
          <cell r="X265">
            <v>0.64516129032258063</v>
          </cell>
          <cell r="Y265">
            <v>0.64102564102564097</v>
          </cell>
          <cell r="Z265">
            <v>0.64102564102564097</v>
          </cell>
          <cell r="AA265">
            <v>0.64102564102564097</v>
          </cell>
          <cell r="AB265">
            <v>0.64102564102564097</v>
          </cell>
          <cell r="AC265">
            <v>0.64102564102564097</v>
          </cell>
        </row>
        <row r="266">
          <cell r="I266">
            <v>0.86199999999999999</v>
          </cell>
          <cell r="J266">
            <v>0.86499999999999999</v>
          </cell>
          <cell r="K266">
            <v>0.78700000000000003</v>
          </cell>
          <cell r="L266">
            <v>0.754</v>
          </cell>
          <cell r="M266">
            <v>0.71</v>
          </cell>
          <cell r="N266">
            <v>0.7329</v>
          </cell>
          <cell r="O266">
            <v>0.72970000000000002</v>
          </cell>
          <cell r="P266">
            <v>0.69920000000000004</v>
          </cell>
          <cell r="Q266">
            <v>0.63816209317166561</v>
          </cell>
          <cell r="T266">
            <v>0.66992697795940248</v>
          </cell>
          <cell r="W266">
            <v>0.67976344232207186</v>
          </cell>
          <cell r="X266">
            <v>0.64516129032258063</v>
          </cell>
          <cell r="Y266">
            <v>0.64102564102564097</v>
          </cell>
          <cell r="Z266">
            <v>0.64102564102564097</v>
          </cell>
          <cell r="AA266">
            <v>0.64102564102564097</v>
          </cell>
          <cell r="AB266">
            <v>0.64102564102564097</v>
          </cell>
          <cell r="AC266">
            <v>0.64102564102564097</v>
          </cell>
        </row>
        <row r="267">
          <cell r="H267">
            <v>13.33</v>
          </cell>
          <cell r="I267">
            <v>14.06</v>
          </cell>
          <cell r="J267">
            <v>9.94</v>
          </cell>
          <cell r="K267">
            <v>7.48</v>
          </cell>
          <cell r="L267">
            <v>5.94</v>
          </cell>
          <cell r="M267">
            <v>6.88</v>
          </cell>
          <cell r="N267">
            <v>8.6499999999999986</v>
          </cell>
          <cell r="O267">
            <v>6.0600000000000005</v>
          </cell>
          <cell r="P267">
            <v>4.96</v>
          </cell>
          <cell r="Q267">
            <v>6.6000000000000005</v>
          </cell>
          <cell r="T267">
            <v>6.4399999999999995</v>
          </cell>
          <cell r="W267">
            <v>7.2700000000000005</v>
          </cell>
          <cell r="X267">
            <v>5.81</v>
          </cell>
          <cell r="Y267">
            <v>4.5</v>
          </cell>
          <cell r="Z267">
            <v>4.5</v>
          </cell>
          <cell r="AA267">
            <v>4.5</v>
          </cell>
          <cell r="AB267">
            <v>4.5</v>
          </cell>
          <cell r="AC267">
            <v>4.5</v>
          </cell>
        </row>
        <row r="268">
          <cell r="H268">
            <v>10.88</v>
          </cell>
          <cell r="I268">
            <v>10</v>
          </cell>
          <cell r="J268">
            <v>8.3800000000000008</v>
          </cell>
          <cell r="K268">
            <v>6.25</v>
          </cell>
          <cell r="L268">
            <v>6</v>
          </cell>
          <cell r="M268">
            <v>7.25</v>
          </cell>
          <cell r="N268">
            <v>8.83</v>
          </cell>
          <cell r="O268">
            <v>8.27</v>
          </cell>
          <cell r="P268">
            <v>8.44</v>
          </cell>
          <cell r="Q268">
            <v>8.32</v>
          </cell>
          <cell r="T268">
            <v>8.06</v>
          </cell>
          <cell r="W268">
            <v>9.379999999999999</v>
          </cell>
          <cell r="X268">
            <v>6.38</v>
          </cell>
          <cell r="Y268">
            <v>4.8099999999999996</v>
          </cell>
          <cell r="Z268">
            <v>4.8099999999999996</v>
          </cell>
          <cell r="AA268">
            <v>4.8099999999999996</v>
          </cell>
          <cell r="AB268">
            <v>4.8099999999999996</v>
          </cell>
          <cell r="AC268">
            <v>4.8099999999999996</v>
          </cell>
        </row>
        <row r="270">
          <cell r="H270">
            <v>5</v>
          </cell>
          <cell r="I270">
            <v>4.8</v>
          </cell>
          <cell r="J270">
            <v>5.6</v>
          </cell>
          <cell r="K270">
            <v>1.5</v>
          </cell>
          <cell r="L270">
            <v>1.8</v>
          </cell>
          <cell r="M270">
            <v>0.2</v>
          </cell>
          <cell r="N270">
            <v>2.1999999999999997</v>
          </cell>
          <cell r="O270">
            <v>1.6</v>
          </cell>
          <cell r="P270">
            <v>1.6</v>
          </cell>
          <cell r="Q270">
            <v>0.89999999999999991</v>
          </cell>
          <cell r="T270">
            <v>1.7000000000000002</v>
          </cell>
          <cell r="W270">
            <v>2.7</v>
          </cell>
          <cell r="X270">
            <v>2.5</v>
          </cell>
          <cell r="Y270">
            <v>2.2999999999999998</v>
          </cell>
          <cell r="Z270">
            <v>2.2999999999999998</v>
          </cell>
          <cell r="AA270">
            <v>2.2999999999999998</v>
          </cell>
          <cell r="AB270">
            <v>2.2999999999999998</v>
          </cell>
          <cell r="AC270">
            <v>2.2999999999999998</v>
          </cell>
          <cell r="AI270">
            <v>0.4</v>
          </cell>
          <cell r="AJ270">
            <v>0.4</v>
          </cell>
          <cell r="AK270">
            <v>0.4</v>
          </cell>
          <cell r="AL270">
            <v>0.4</v>
          </cell>
          <cell r="AM270">
            <v>0.22499999999999998</v>
          </cell>
          <cell r="AN270">
            <v>0.22499999999999998</v>
          </cell>
          <cell r="AO270">
            <v>0.22499999999999998</v>
          </cell>
          <cell r="AP270">
            <v>0.22499999999999998</v>
          </cell>
          <cell r="AQ270">
            <v>0.42500000000000004</v>
          </cell>
          <cell r="AR270">
            <v>0.42500000000000004</v>
          </cell>
          <cell r="AS270">
            <v>0.42500000000000004</v>
          </cell>
          <cell r="AT270">
            <v>0.42500000000000004</v>
          </cell>
        </row>
        <row r="271">
          <cell r="H271">
            <v>4.8</v>
          </cell>
          <cell r="I271">
            <v>5.4</v>
          </cell>
          <cell r="J271">
            <v>4.2</v>
          </cell>
          <cell r="K271">
            <v>3</v>
          </cell>
          <cell r="L271">
            <v>3</v>
          </cell>
          <cell r="M271">
            <v>2.6</v>
          </cell>
          <cell r="N271">
            <v>2.8000000000000003</v>
          </cell>
          <cell r="O271">
            <v>2.9000000000000004</v>
          </cell>
          <cell r="P271">
            <v>2.4</v>
          </cell>
          <cell r="Q271">
            <v>1.6</v>
          </cell>
          <cell r="T271">
            <v>2.1999999999999997</v>
          </cell>
          <cell r="W271">
            <v>3.4000000000000004</v>
          </cell>
          <cell r="X271">
            <v>2.8000000000000003</v>
          </cell>
          <cell r="Y271">
            <v>1.6</v>
          </cell>
          <cell r="Z271">
            <v>1.6</v>
          </cell>
          <cell r="AA271">
            <v>1.6</v>
          </cell>
          <cell r="AB271">
            <v>1.6</v>
          </cell>
          <cell r="AC271">
            <v>1.6</v>
          </cell>
        </row>
        <row r="272">
          <cell r="L272">
            <v>2.2000000000000002</v>
          </cell>
          <cell r="M272">
            <v>4.5999999999999996</v>
          </cell>
          <cell r="N272">
            <v>2.9000000000000004</v>
          </cell>
          <cell r="O272">
            <v>1.5</v>
          </cell>
          <cell r="P272">
            <v>4.3</v>
          </cell>
          <cell r="Q272">
            <v>3.9</v>
          </cell>
          <cell r="T272">
            <v>5.0999999999999996</v>
          </cell>
          <cell r="W272">
            <v>4.3999999999999995</v>
          </cell>
          <cell r="X272">
            <v>1.5</v>
          </cell>
          <cell r="Y272">
            <v>3.4000000000000004</v>
          </cell>
          <cell r="Z272">
            <v>3.4000000000000004</v>
          </cell>
          <cell r="AA272">
            <v>3.4000000000000004</v>
          </cell>
          <cell r="AB272">
            <v>3.4000000000000004</v>
          </cell>
          <cell r="AC272">
            <v>3.4000000000000004</v>
          </cell>
        </row>
        <row r="273">
          <cell r="L273">
            <v>3.1</v>
          </cell>
          <cell r="M273">
            <v>4.0999999999999996</v>
          </cell>
          <cell r="N273">
            <v>2.7</v>
          </cell>
          <cell r="O273">
            <v>3.5999999999999996</v>
          </cell>
          <cell r="P273">
            <v>4.3999999999999995</v>
          </cell>
          <cell r="Q273">
            <v>4.3</v>
          </cell>
          <cell r="T273">
            <v>4.1000000000000005</v>
          </cell>
          <cell r="W273">
            <v>3.8</v>
          </cell>
          <cell r="X273">
            <v>0.3</v>
          </cell>
          <cell r="Y273">
            <v>2.4</v>
          </cell>
          <cell r="Z273">
            <v>2.4</v>
          </cell>
          <cell r="AA273">
            <v>2.4</v>
          </cell>
          <cell r="AB273">
            <v>2.4</v>
          </cell>
          <cell r="AC273">
            <v>2.4</v>
          </cell>
        </row>
        <row r="276">
          <cell r="H276" t="str">
            <v xml:space="preserve">1989 </v>
          </cell>
          <cell r="I276" t="str">
            <v xml:space="preserve">1990 </v>
          </cell>
          <cell r="J276" t="str">
            <v xml:space="preserve">1991 </v>
          </cell>
          <cell r="K276" t="str">
            <v xml:space="preserve">1992 </v>
          </cell>
          <cell r="L276" t="str">
            <v xml:space="preserve">1993 </v>
          </cell>
          <cell r="M276" t="str">
            <v xml:space="preserve">1994 </v>
          </cell>
          <cell r="N276" t="str">
            <v xml:space="preserve">1995 </v>
          </cell>
          <cell r="O276" t="str">
            <v xml:space="preserve">1996 </v>
          </cell>
          <cell r="P276" t="str">
            <v xml:space="preserve">1997 </v>
          </cell>
          <cell r="Q276" t="str">
            <v xml:space="preserve">1998  </v>
          </cell>
          <cell r="T276" t="str">
            <v xml:space="preserve">1999 </v>
          </cell>
          <cell r="W276" t="str">
            <v xml:space="preserve">2000 </v>
          </cell>
          <cell r="X276" t="str">
            <v xml:space="preserve">2001 </v>
          </cell>
          <cell r="Y276" t="str">
            <v>2002</v>
          </cell>
          <cell r="Z276" t="str">
            <v>2003</v>
          </cell>
          <cell r="AA276" t="str">
            <v xml:space="preserve">2004E </v>
          </cell>
          <cell r="AB276" t="str">
            <v xml:space="preserve">2005E </v>
          </cell>
          <cell r="AC276" t="str">
            <v xml:space="preserve">2006E </v>
          </cell>
        </row>
        <row r="277">
          <cell r="H277">
            <v>11.839363728016131</v>
          </cell>
          <cell r="I277">
            <v>21.968045854713321</v>
          </cell>
          <cell r="J277">
            <v>11.159350943608656</v>
          </cell>
          <cell r="K277">
            <v>10.214807216557045</v>
          </cell>
          <cell r="L277">
            <v>10.148062314922104</v>
          </cell>
          <cell r="M277">
            <v>11.49954867512624</v>
          </cell>
          <cell r="N277">
            <v>6.219942947181675</v>
          </cell>
          <cell r="O277">
            <v>13.123225030872588</v>
          </cell>
          <cell r="P277">
            <v>3.1669337253751664E-2</v>
          </cell>
          <cell r="Q277">
            <v>-7.5146721102327285E-2</v>
          </cell>
          <cell r="T277">
            <v>2.2366095028051407</v>
          </cell>
          <cell r="W277">
            <v>10.378166838311015</v>
          </cell>
          <cell r="X277">
            <v>-12.202324989768719</v>
          </cell>
          <cell r="Y277">
            <v>-17.506618799508615</v>
          </cell>
          <cell r="Z277">
            <v>-4.2395897876432249</v>
          </cell>
          <cell r="AA277">
            <v>2.4362040731674086</v>
          </cell>
          <cell r="AB277">
            <v>5.177370724512496</v>
          </cell>
          <cell r="AC277">
            <v>7.7743617590462026</v>
          </cell>
        </row>
        <row r="278">
          <cell r="H278" t="e">
            <v>#REF!</v>
          </cell>
          <cell r="I278" t="e">
            <v>#REF!</v>
          </cell>
          <cell r="J278" t="e">
            <v>#REF!</v>
          </cell>
          <cell r="K278" t="e">
            <v>#REF!</v>
          </cell>
          <cell r="L278" t="e">
            <v>#REF!</v>
          </cell>
          <cell r="M278" t="e">
            <v>#REF!</v>
          </cell>
          <cell r="N278" t="e">
            <v>#REF!</v>
          </cell>
          <cell r="O278" t="e">
            <v>#REF!</v>
          </cell>
          <cell r="P278" t="e">
            <v>#REF!</v>
          </cell>
          <cell r="Q278" t="e">
            <v>#REF!</v>
          </cell>
          <cell r="T278" t="e">
            <v>#REF!</v>
          </cell>
          <cell r="W278" t="e">
            <v>#REF!</v>
          </cell>
          <cell r="X278" t="e">
            <v>#REF!</v>
          </cell>
          <cell r="Y278" t="e">
            <v>#REF!</v>
          </cell>
          <cell r="Z278" t="e">
            <v>#REF!</v>
          </cell>
          <cell r="AA278" t="e">
            <v>#REF!</v>
          </cell>
          <cell r="AB278" t="e">
            <v>#REF!</v>
          </cell>
          <cell r="AC278" t="e">
            <v>#REF!</v>
          </cell>
        </row>
        <row r="279">
          <cell r="H279">
            <v>44.165037772729676</v>
          </cell>
          <cell r="I279">
            <v>35.587591516340858</v>
          </cell>
          <cell r="J279">
            <v>40.078119783668278</v>
          </cell>
          <cell r="K279">
            <v>45.16400825125659</v>
          </cell>
          <cell r="L279">
            <v>42.988447054318009</v>
          </cell>
          <cell r="M279">
            <v>35.705981740114403</v>
          </cell>
          <cell r="N279">
            <v>28.480899533659397</v>
          </cell>
          <cell r="O279">
            <v>9.0333479483145531</v>
          </cell>
          <cell r="P279">
            <v>56.634483779084732</v>
          </cell>
          <cell r="Q279">
            <v>15.815345159222064</v>
          </cell>
          <cell r="T279">
            <v>13.994797512035994</v>
          </cell>
          <cell r="W279">
            <v>-16.688987575905635</v>
          </cell>
          <cell r="X279">
            <v>-5934.9138625020005</v>
          </cell>
          <cell r="Y279">
            <v>94.226381280542356</v>
          </cell>
          <cell r="Z279">
            <v>-4.7924445159023641</v>
          </cell>
          <cell r="AA279">
            <v>-14.662217704717861</v>
          </cell>
          <cell r="AB279">
            <v>-16.140913537145561</v>
          </cell>
          <cell r="AC279">
            <v>-20.127738801589278</v>
          </cell>
        </row>
        <row r="280">
          <cell r="H280" t="e">
            <v>#REF!</v>
          </cell>
          <cell r="I280" t="e">
            <v>#REF!</v>
          </cell>
          <cell r="J280" t="e">
            <v>#REF!</v>
          </cell>
          <cell r="K280" t="e">
            <v>#REF!</v>
          </cell>
          <cell r="L280" t="e">
            <v>#REF!</v>
          </cell>
          <cell r="M280" t="e">
            <v>#REF!</v>
          </cell>
          <cell r="N280" t="e">
            <v>#REF!</v>
          </cell>
          <cell r="O280" t="e">
            <v>#REF!</v>
          </cell>
          <cell r="P280" t="e">
            <v>#REF!</v>
          </cell>
          <cell r="Q280" t="e">
            <v>#REF!</v>
          </cell>
          <cell r="T280" t="e">
            <v>#REF!</v>
          </cell>
          <cell r="W280" t="e">
            <v>#REF!</v>
          </cell>
          <cell r="X280" t="e">
            <v>#REF!</v>
          </cell>
          <cell r="Y280" t="e">
            <v>#REF!</v>
          </cell>
          <cell r="Z280" t="e">
            <v>#REF!</v>
          </cell>
          <cell r="AA280" t="e">
            <v>#REF!</v>
          </cell>
          <cell r="AB280" t="e">
            <v>#REF!</v>
          </cell>
          <cell r="AC280" t="e">
            <v>#REF!</v>
          </cell>
        </row>
        <row r="282">
          <cell r="H282">
            <v>5.4803840877914949</v>
          </cell>
          <cell r="I282">
            <v>3.5219787791098249</v>
          </cell>
          <cell r="J282">
            <v>3.76847404664082</v>
          </cell>
          <cell r="K282">
            <v>4.0879383634431452</v>
          </cell>
          <cell r="L282">
            <v>3.4564538459061778</v>
          </cell>
          <cell r="M282">
            <v>3.7161298944273686</v>
          </cell>
          <cell r="N282">
            <v>2.683161684668844</v>
          </cell>
          <cell r="O282">
            <v>2.0760288002935057</v>
          </cell>
          <cell r="P282">
            <v>2.1651071246575042</v>
          </cell>
          <cell r="Q282">
            <v>2.3363019727644589</v>
          </cell>
          <cell r="T282">
            <v>2.8527559055118106</v>
          </cell>
          <cell r="W282">
            <v>-3.2867155408253503</v>
          </cell>
          <cell r="X282">
            <v>-2.2245632686592405</v>
          </cell>
          <cell r="Y282">
            <v>-2.3666987127931378</v>
          </cell>
          <cell r="Z282">
            <v>-3.1565563607519387</v>
          </cell>
          <cell r="AA282">
            <v>-4.2594365076251801</v>
          </cell>
          <cell r="AB282">
            <v>-4.8163917779865404</v>
          </cell>
          <cell r="AC282">
            <v>-5.1797880273713774</v>
          </cell>
        </row>
        <row r="283">
          <cell r="H283">
            <v>3.7591220850480105</v>
          </cell>
          <cell r="I283">
            <v>2.4513573101832709</v>
          </cell>
          <cell r="J283">
            <v>2.6466639662056601</v>
          </cell>
          <cell r="K283">
            <v>2.8288522848033999</v>
          </cell>
          <cell r="L283">
            <v>2.4878457129978422</v>
          </cell>
          <cell r="M283">
            <v>2.6746492048643589</v>
          </cell>
          <cell r="N283">
            <v>1.8058555918390129</v>
          </cell>
          <cell r="O283">
            <v>1.371545187721658</v>
          </cell>
          <cell r="P283">
            <v>1.361269691218068</v>
          </cell>
          <cell r="Q283">
            <v>1.2488997048620099</v>
          </cell>
          <cell r="T283">
            <v>1.5099291338582674</v>
          </cell>
          <cell r="W283">
            <v>-1.3758791976262694</v>
          </cell>
          <cell r="X283">
            <v>5.3408074999396045E-2</v>
          </cell>
          <cell r="Y283">
            <v>-0.20499919572951131</v>
          </cell>
          <cell r="Z283">
            <v>-0.90398225658639553</v>
          </cell>
          <cell r="AA283">
            <v>-1.7108567607292884</v>
          </cell>
          <cell r="AB283">
            <v>-2.2483746137228282</v>
          </cell>
          <cell r="AC283">
            <v>-2.8404808372580876</v>
          </cell>
        </row>
        <row r="286">
          <cell r="J286">
            <v>56.972621626945056</v>
          </cell>
          <cell r="K286">
            <v>39.355858878830382</v>
          </cell>
          <cell r="L286">
            <v>65.206636030843526</v>
          </cell>
          <cell r="M286">
            <v>40.383841596205833</v>
          </cell>
          <cell r="N286">
            <v>68.227938258399064</v>
          </cell>
          <cell r="O286">
            <v>69.525759756718926</v>
          </cell>
          <cell r="P286">
            <v>72.125322888636688</v>
          </cell>
          <cell r="Q286">
            <v>49.767234725832353</v>
          </cell>
          <cell r="T286">
            <v>44.795060253012345</v>
          </cell>
          <cell r="W286">
            <v>42.453747202342662</v>
          </cell>
          <cell r="X286">
            <v>47.750729069106043</v>
          </cell>
          <cell r="Y286">
            <v>55.541726763256328</v>
          </cell>
          <cell r="Z286">
            <v>53.898665480196904</v>
          </cell>
          <cell r="AA286">
            <v>52.668908497436938</v>
          </cell>
          <cell r="AB286">
            <v>51.192046830774508</v>
          </cell>
          <cell r="AC286">
            <v>52.657025416854317</v>
          </cell>
        </row>
        <row r="287">
          <cell r="J287">
            <v>6.832446983126518</v>
          </cell>
          <cell r="K287">
            <v>3.5672007626925817</v>
          </cell>
          <cell r="L287">
            <v>0.64802554716099381</v>
          </cell>
          <cell r="M287">
            <v>0.33890336898432694</v>
          </cell>
          <cell r="N287">
            <v>4.947895996993342</v>
          </cell>
          <cell r="O287">
            <v>0.98849042998877323</v>
          </cell>
          <cell r="P287">
            <v>0</v>
          </cell>
          <cell r="Q287">
            <v>19.299096014123119</v>
          </cell>
          <cell r="T287">
            <v>16.890564429821591</v>
          </cell>
          <cell r="W287">
            <v>20.789822714272201</v>
          </cell>
          <cell r="X287">
            <v>17.020775378231352</v>
          </cell>
          <cell r="Y287">
            <v>44.458273236743665</v>
          </cell>
          <cell r="Z287">
            <v>46.101334519803089</v>
          </cell>
          <cell r="AA287">
            <v>47.331091502563069</v>
          </cell>
          <cell r="AB287">
            <v>48.807953169225485</v>
          </cell>
          <cell r="AC287">
            <v>47.34297458314569</v>
          </cell>
        </row>
        <row r="288">
          <cell r="J288">
            <v>36.194931389928428</v>
          </cell>
          <cell r="K288">
            <v>57.076940358477032</v>
          </cell>
          <cell r="L288">
            <v>34.145338421995483</v>
          </cell>
          <cell r="M288">
            <v>59.277255034809841</v>
          </cell>
          <cell r="N288">
            <v>26.824165744607598</v>
          </cell>
          <cell r="O288">
            <v>29.485749813292294</v>
          </cell>
          <cell r="P288">
            <v>27.874677111363326</v>
          </cell>
          <cell r="Q288">
            <v>30.933669260044532</v>
          </cell>
          <cell r="T288">
            <v>38.314375317166061</v>
          </cell>
          <cell r="W288">
            <v>36.756430083385119</v>
          </cell>
          <cell r="X288">
            <v>35.228495552662601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</row>
        <row r="289">
          <cell r="J289">
            <v>100</v>
          </cell>
          <cell r="K289">
            <v>100</v>
          </cell>
          <cell r="L289">
            <v>100</v>
          </cell>
          <cell r="M289">
            <v>100</v>
          </cell>
          <cell r="N289">
            <v>100</v>
          </cell>
          <cell r="O289">
            <v>100</v>
          </cell>
          <cell r="P289">
            <v>100.00000000000001</v>
          </cell>
          <cell r="Q289">
            <v>100</v>
          </cell>
          <cell r="T289">
            <v>100</v>
          </cell>
          <cell r="W289">
            <v>99.999999999999972</v>
          </cell>
          <cell r="X289">
            <v>100</v>
          </cell>
          <cell r="Y289">
            <v>100</v>
          </cell>
          <cell r="Z289">
            <v>100</v>
          </cell>
          <cell r="AA289">
            <v>100</v>
          </cell>
          <cell r="AB289">
            <v>100</v>
          </cell>
          <cell r="AC289">
            <v>100</v>
          </cell>
        </row>
        <row r="291">
          <cell r="J291">
            <v>132.41016250858323</v>
          </cell>
          <cell r="K291">
            <v>64.896390898167184</v>
          </cell>
          <cell r="L291">
            <v>187.41112842278693</v>
          </cell>
          <cell r="M291">
            <v>67.739758276064407</v>
          </cell>
          <cell r="N291">
            <v>214.74192897297689</v>
          </cell>
          <cell r="O291">
            <v>228.1459987244404</v>
          </cell>
          <cell r="P291">
            <v>258.74855016431468</v>
          </cell>
          <cell r="Q291">
            <v>99.073253192822534</v>
          </cell>
          <cell r="T291">
            <v>81.143210115461912</v>
          </cell>
          <cell r="W291">
            <v>73.773260878718645</v>
          </cell>
          <cell r="X291">
            <v>91.390230367543751</v>
          </cell>
          <cell r="Y291">
            <v>124.93001351512787</v>
          </cell>
          <cell r="Z291">
            <v>116.91346040545621</v>
          </cell>
          <cell r="AA291">
            <v>111.2776122954714</v>
          </cell>
          <cell r="AB291">
            <v>104.8846417576311</v>
          </cell>
          <cell r="AC291">
            <v>111.2245816417299</v>
          </cell>
        </row>
        <row r="292">
          <cell r="J292">
            <v>2.6649570812155461</v>
          </cell>
          <cell r="K292">
            <v>1.7760447130694743</v>
          </cell>
          <cell r="L292">
            <v>3.8991933230247597</v>
          </cell>
          <cell r="M292">
            <v>2.1005760973539802</v>
          </cell>
          <cell r="N292">
            <v>6.7509179799240648</v>
          </cell>
          <cell r="O292">
            <v>4.7676382768002785</v>
          </cell>
          <cell r="P292">
            <v>5.1136470620339596</v>
          </cell>
          <cell r="Q292">
            <v>4.4403714456683145</v>
          </cell>
          <cell r="T292">
            <v>3.9811371791333161</v>
          </cell>
          <cell r="W292">
            <v>4.538156680405268</v>
          </cell>
          <cell r="X292">
            <v>6.5432875700569149</v>
          </cell>
          <cell r="Y292">
            <v>5.487732209213922</v>
          </cell>
          <cell r="Z292">
            <v>3.534128114920879</v>
          </cell>
          <cell r="AA292">
            <v>2.9084705108631441</v>
          </cell>
          <cell r="AB292">
            <v>2.5865324135497278</v>
          </cell>
          <cell r="AC292">
            <v>2.3831165504099379</v>
          </cell>
          <cell r="AM292" t="e">
            <v>#DIV/0!</v>
          </cell>
          <cell r="AN292" t="e">
            <v>#DIV/0!</v>
          </cell>
          <cell r="AO292" t="e">
            <v>#DIV/0!</v>
          </cell>
          <cell r="AP292" t="e">
            <v>#DIV/0!</v>
          </cell>
          <cell r="AQ292" t="e">
            <v>#DIV/0!</v>
          </cell>
          <cell r="AR292" t="e">
            <v>#DIV/0!</v>
          </cell>
          <cell r="AS292" t="e">
            <v>#DIV/0!</v>
          </cell>
          <cell r="AT292" t="e">
            <v>#DIV/0!</v>
          </cell>
          <cell r="AU292">
            <v>17.604056977266236</v>
          </cell>
          <cell r="AV292">
            <v>7.5940894828297463</v>
          </cell>
          <cell r="AW292">
            <v>5.2758070168607141</v>
          </cell>
          <cell r="AX292">
            <v>5.098145956161737</v>
          </cell>
        </row>
        <row r="294">
          <cell r="J294" t="e">
            <v>#REF!</v>
          </cell>
          <cell r="K294" t="e">
            <v>#REF!</v>
          </cell>
          <cell r="L294" t="e">
            <v>#REF!</v>
          </cell>
          <cell r="M294" t="e">
            <v>#REF!</v>
          </cell>
          <cell r="N294" t="e">
            <v>#REF!</v>
          </cell>
          <cell r="O294" t="e">
            <v>#REF!</v>
          </cell>
          <cell r="P294" t="e">
            <v>#REF!</v>
          </cell>
          <cell r="Q294" t="e">
            <v>#REF!</v>
          </cell>
          <cell r="T294" t="e">
            <v>#REF!</v>
          </cell>
          <cell r="W294" t="e">
            <v>#REF!</v>
          </cell>
          <cell r="X294" t="e">
            <v>#REF!</v>
          </cell>
          <cell r="Y294" t="e">
            <v>#REF!</v>
          </cell>
          <cell r="Z294" t="e">
            <v>#REF!</v>
          </cell>
          <cell r="AA294" t="e">
            <v>#REF!</v>
          </cell>
          <cell r="AB294" t="e">
            <v>#REF!</v>
          </cell>
          <cell r="AC294" t="e">
            <v>#REF!</v>
          </cell>
        </row>
        <row r="295">
          <cell r="J295">
            <v>15.014444225592543</v>
          </cell>
          <cell r="K295">
            <v>15.334210852239833</v>
          </cell>
          <cell r="L295">
            <v>12.036762987771629</v>
          </cell>
          <cell r="M295">
            <v>13.837102383108753</v>
          </cell>
          <cell r="N295">
            <v>6.8019837629997175</v>
          </cell>
          <cell r="O295">
            <v>9.6342784062813216</v>
          </cell>
          <cell r="P295">
            <v>8.8679208064650421</v>
          </cell>
          <cell r="Q295">
            <v>5.9913238646948708</v>
          </cell>
          <cell r="T295">
            <v>5.9554548215764207</v>
          </cell>
          <cell r="W295">
            <v>3.9161086250887447</v>
          </cell>
          <cell r="X295">
            <v>-0.17520486540677299</v>
          </cell>
          <cell r="Y295">
            <v>0.87666900014205862</v>
          </cell>
          <cell r="Z295">
            <v>4.3377713855569739</v>
          </cell>
          <cell r="AA295">
            <v>7.0323243879176403</v>
          </cell>
          <cell r="AB295">
            <v>9.2391376165617078</v>
          </cell>
          <cell r="AC295">
            <v>12.116883038481902</v>
          </cell>
        </row>
        <row r="296">
          <cell r="J296">
            <v>13.18335110829274</v>
          </cell>
          <cell r="K296">
            <v>13.005709036987815</v>
          </cell>
          <cell r="L296">
            <v>10.368165826246338</v>
          </cell>
          <cell r="M296">
            <v>12.127543285387249</v>
          </cell>
          <cell r="N296">
            <v>6.0932760375906785</v>
          </cell>
          <cell r="O296">
            <v>8.2016343667685749</v>
          </cell>
          <cell r="P296">
            <v>7.5226481419279496</v>
          </cell>
          <cell r="Q296">
            <v>5.1847823383294642</v>
          </cell>
          <cell r="T296">
            <v>5.1349950929133099</v>
          </cell>
          <cell r="W296">
            <v>2.6001099902958003</v>
          </cell>
          <cell r="X296">
            <v>-0.12566293680150331</v>
          </cell>
          <cell r="Y296">
            <v>0.64480647863370522</v>
          </cell>
          <cell r="Z296">
            <v>3.0889112944873247</v>
          </cell>
          <cell r="AA296">
            <v>4.8686924687387796</v>
          </cell>
          <cell r="AB296">
            <v>6.2472620162995813</v>
          </cell>
          <cell r="AC296">
            <v>7.9739029567906892</v>
          </cell>
        </row>
        <row r="297">
          <cell r="J297">
            <v>14.383667250151925</v>
          </cell>
          <cell r="K297">
            <v>8.5428378228353949</v>
          </cell>
          <cell r="L297">
            <v>10.787605613241114</v>
          </cell>
          <cell r="M297">
            <v>7.6967217321122767</v>
          </cell>
          <cell r="N297">
            <v>5.3451299687447928</v>
          </cell>
          <cell r="O297">
            <v>14.590218561026102</v>
          </cell>
          <cell r="P297">
            <v>3.7626688022983801E-2</v>
          </cell>
          <cell r="Q297">
            <v>-6.756648243616073E-2</v>
          </cell>
          <cell r="T297">
            <v>1.5947241331514403</v>
          </cell>
          <cell r="W297">
            <v>6.4495277032341702</v>
          </cell>
          <cell r="X297">
            <v>-8.4394542596645081</v>
          </cell>
          <cell r="Y297" t="e">
            <v>#DIV/0!</v>
          </cell>
          <cell r="Z297" t="e">
            <v>#DIV/0!</v>
          </cell>
          <cell r="AA297" t="e">
            <v>#DIV/0!</v>
          </cell>
          <cell r="AB297" t="e">
            <v>#DIV/0!</v>
          </cell>
          <cell r="AC297" t="e">
            <v>#DIV/0!</v>
          </cell>
        </row>
        <row r="298">
          <cell r="J298">
            <v>87.148008241758248</v>
          </cell>
          <cell r="K298">
            <v>98.440210031124522</v>
          </cell>
          <cell r="L298">
            <v>90.539600632584296</v>
          </cell>
          <cell r="M298">
            <v>91.269482791526173</v>
          </cell>
          <cell r="N298">
            <v>68.763994555843368</v>
          </cell>
          <cell r="O298">
            <v>81.35519597497148</v>
          </cell>
          <cell r="P298">
            <v>78.277239589670586</v>
          </cell>
          <cell r="Q298">
            <v>78.594247919829456</v>
          </cell>
          <cell r="T298">
            <v>73.799959393179734</v>
          </cell>
          <cell r="W298">
            <v>59.090361394459499</v>
          </cell>
          <cell r="X298">
            <v>61.283899067076632</v>
          </cell>
          <cell r="Y298">
            <v>67.990137153188414</v>
          </cell>
          <cell r="Z298">
            <v>85.583868935306356</v>
          </cell>
          <cell r="AA298">
            <v>94.233880775107679</v>
          </cell>
          <cell r="AB298">
            <v>106.08890240211511</v>
          </cell>
          <cell r="AC298">
            <v>118.58152572217671</v>
          </cell>
        </row>
        <row r="299">
          <cell r="J299">
            <v>-11.829235684028312</v>
          </cell>
          <cell r="K299">
            <v>-10.629336873227539</v>
          </cell>
          <cell r="L299">
            <v>-18.970001287498388</v>
          </cell>
          <cell r="M299">
            <v>-13.18565658185012</v>
          </cell>
          <cell r="N299">
            <v>4.3355125290451761</v>
          </cell>
          <cell r="O299">
            <v>-16.783878776364535</v>
          </cell>
          <cell r="P299">
            <v>-15.612837993907286</v>
          </cell>
          <cell r="Q299">
            <v>-11.402908905332994</v>
          </cell>
          <cell r="T299">
            <v>-12.920586379577891</v>
          </cell>
          <cell r="W299">
            <v>-23.663748712667353</v>
          </cell>
          <cell r="X299">
            <v>-14.192431388598086</v>
          </cell>
          <cell r="Y299">
            <v>-14.056741644427495</v>
          </cell>
          <cell r="Z299">
            <v>-13.82338444542151</v>
          </cell>
          <cell r="AA299">
            <v>-14.946513939259583</v>
          </cell>
          <cell r="AB299">
            <v>-14.946513939259583</v>
          </cell>
          <cell r="AC299">
            <v>-14.946513939259582</v>
          </cell>
        </row>
        <row r="301">
          <cell r="J301">
            <v>9.4200000000000006E-2</v>
          </cell>
          <cell r="K301">
            <v>8.0500000000000002E-2</v>
          </cell>
          <cell r="L301">
            <v>7.22E-2</v>
          </cell>
          <cell r="M301">
            <v>8.4199999999999997E-2</v>
          </cell>
          <cell r="N301">
            <v>8.0799999999999997E-2</v>
          </cell>
          <cell r="O301">
            <v>7.1999999999999995E-2</v>
          </cell>
          <cell r="P301">
            <v>6.9000000000000006E-2</v>
          </cell>
          <cell r="Q301">
            <v>7.2999999999999995E-2</v>
          </cell>
          <cell r="T301">
            <v>7.2999999999999995E-2</v>
          </cell>
          <cell r="W301">
            <v>7.2999999999999995E-2</v>
          </cell>
          <cell r="X301">
            <v>7.2999999999999995E-2</v>
          </cell>
          <cell r="Y301">
            <v>7.2999999999999995E-2</v>
          </cell>
          <cell r="Z301">
            <v>7.2999999999999995E-2</v>
          </cell>
          <cell r="AA301">
            <v>7.2999999999999995E-2</v>
          </cell>
          <cell r="AB301">
            <v>7.2999999999999995E-2</v>
          </cell>
          <cell r="AC301">
            <v>7.2999999999999995E-2</v>
          </cell>
        </row>
        <row r="302">
          <cell r="I302">
            <v>0.06</v>
          </cell>
          <cell r="J302">
            <v>0.06</v>
          </cell>
          <cell r="K302">
            <v>0.06</v>
          </cell>
          <cell r="L302">
            <v>0.06</v>
          </cell>
          <cell r="M302">
            <v>0.06</v>
          </cell>
          <cell r="N302">
            <v>0.06</v>
          </cell>
          <cell r="O302">
            <v>0.06</v>
          </cell>
          <cell r="P302">
            <v>0.06</v>
          </cell>
          <cell r="Q302">
            <v>0.06</v>
          </cell>
          <cell r="T302">
            <v>0.06</v>
          </cell>
          <cell r="W302">
            <v>0.06</v>
          </cell>
          <cell r="X302">
            <v>0.06</v>
          </cell>
          <cell r="Y302">
            <v>0.06</v>
          </cell>
          <cell r="Z302">
            <v>0.06</v>
          </cell>
          <cell r="AA302">
            <v>0.06</v>
          </cell>
          <cell r="AB302">
            <v>0.06</v>
          </cell>
          <cell r="AC302">
            <v>0.06</v>
          </cell>
        </row>
        <row r="303">
          <cell r="I303">
            <v>1.5</v>
          </cell>
          <cell r="J303">
            <v>1.5</v>
          </cell>
          <cell r="K303">
            <v>1.5</v>
          </cell>
          <cell r="L303">
            <v>1.5</v>
          </cell>
          <cell r="M303">
            <v>1.5</v>
          </cell>
          <cell r="N303">
            <v>1.5</v>
          </cell>
          <cell r="O303">
            <v>1.5</v>
          </cell>
          <cell r="P303">
            <v>1.5</v>
          </cell>
          <cell r="Q303">
            <v>1.5</v>
          </cell>
          <cell r="T303">
            <v>1.5</v>
          </cell>
          <cell r="W303">
            <v>1.5</v>
          </cell>
          <cell r="X303">
            <v>1.5</v>
          </cell>
          <cell r="Y303">
            <v>1.5</v>
          </cell>
          <cell r="Z303">
            <v>1.5</v>
          </cell>
          <cell r="AA303">
            <v>1.5</v>
          </cell>
          <cell r="AB303">
            <v>1.5</v>
          </cell>
          <cell r="AC303">
            <v>1.5</v>
          </cell>
        </row>
        <row r="304">
          <cell r="J304">
            <v>0.1842</v>
          </cell>
          <cell r="K304">
            <v>0.17049999999999998</v>
          </cell>
          <cell r="L304">
            <v>0.16220000000000001</v>
          </cell>
          <cell r="M304">
            <v>0.17419999999999999</v>
          </cell>
          <cell r="N304">
            <v>0.17080000000000001</v>
          </cell>
          <cell r="O304">
            <v>0.16199999999999998</v>
          </cell>
          <cell r="P304">
            <v>0.159</v>
          </cell>
          <cell r="Q304">
            <v>0.16299999999999998</v>
          </cell>
          <cell r="T304">
            <v>0.16299999999999998</v>
          </cell>
          <cell r="W304">
            <v>0.16299999999999998</v>
          </cell>
          <cell r="X304">
            <v>0.16299999999999998</v>
          </cell>
          <cell r="Y304">
            <v>0.16299999999999998</v>
          </cell>
          <cell r="Z304">
            <v>0.16299999999999998</v>
          </cell>
          <cell r="AA304">
            <v>0.16299999999999998</v>
          </cell>
          <cell r="AB304">
            <v>0.16299999999999998</v>
          </cell>
          <cell r="AC304">
            <v>0.16299999999999998</v>
          </cell>
        </row>
        <row r="305">
          <cell r="J305">
            <v>9.9573609910688546E-2</v>
          </cell>
          <cell r="K305">
            <v>0.13773419203747075</v>
          </cell>
          <cell r="L305">
            <v>7.419838793675973E-2</v>
          </cell>
          <cell r="M305">
            <v>0.12810636097814845</v>
          </cell>
          <cell r="N305">
            <v>5.5206514026590159E-2</v>
          </cell>
          <cell r="O305">
            <v>0.10103301844173834</v>
          </cell>
          <cell r="P305">
            <v>9.0321233624636205E-2</v>
          </cell>
          <cell r="Q305">
            <v>9.639438194395919E-2</v>
          </cell>
          <cell r="T305">
            <v>8.8049773774478868E-2</v>
          </cell>
          <cell r="W305">
            <v>8.299999999999999E-2</v>
          </cell>
          <cell r="X305">
            <v>8.299999999999999E-2</v>
          </cell>
          <cell r="Y305">
            <v>8.299999999999999E-2</v>
          </cell>
          <cell r="Z305">
            <v>8.299999999999999E-2</v>
          </cell>
          <cell r="AA305">
            <v>8.299999999999999E-2</v>
          </cell>
          <cell r="AB305">
            <v>8.299999999999999E-2</v>
          </cell>
          <cell r="AC305">
            <v>8.299999999999999E-2</v>
          </cell>
        </row>
        <row r="306">
          <cell r="J306">
            <v>0.11752893637975184</v>
          </cell>
          <cell r="K306">
            <v>7.3183816688796643E-2</v>
          </cell>
          <cell r="L306">
            <v>0.10681626107952334</v>
          </cell>
          <cell r="M306">
            <v>7.0939021729361257E-2</v>
          </cell>
          <cell r="N306">
            <v>0.12498432490821022</v>
          </cell>
          <cell r="O306">
            <v>0.11423308530246645</v>
          </cell>
          <cell r="P306">
            <v>0.11467926339293234</v>
          </cell>
          <cell r="Q306">
            <v>0.11257811910612742</v>
          </cell>
          <cell r="T306">
            <v>0.10054756823301929</v>
          </cell>
          <cell r="W306">
            <v>0.10308701896408222</v>
          </cell>
          <cell r="X306">
            <v>0.10557755224915993</v>
          </cell>
          <cell r="Y306">
            <v>0.16299999999999998</v>
          </cell>
          <cell r="Z306">
            <v>0.16299999999999998</v>
          </cell>
          <cell r="AA306">
            <v>0.16299999999999998</v>
          </cell>
          <cell r="AB306">
            <v>0.16299999999999998</v>
          </cell>
          <cell r="AC306">
            <v>0.16299999999999998</v>
          </cell>
        </row>
        <row r="307">
          <cell r="J307">
            <v>-2.6616646000000017</v>
          </cell>
          <cell r="K307">
            <v>10.340237499999994</v>
          </cell>
          <cell r="L307">
            <v>-13.865698800000011</v>
          </cell>
          <cell r="M307">
            <v>19.106835399999966</v>
          </cell>
          <cell r="N307">
            <v>-138.84080400000005</v>
          </cell>
          <cell r="O307">
            <v>-1.8043480000000045</v>
          </cell>
          <cell r="P307">
            <v>-102.74019299999998</v>
          </cell>
          <cell r="Q307">
            <v>-182.65158300000002</v>
          </cell>
          <cell r="T307">
            <v>-177.08132699999996</v>
          </cell>
          <cell r="W307">
            <v>-337.43834099999992</v>
          </cell>
          <cell r="X307">
            <v>-853.53184499999975</v>
          </cell>
          <cell r="Y307">
            <v>-1349.5438239999999</v>
          </cell>
          <cell r="Z307">
            <v>-969.82784199999969</v>
          </cell>
          <cell r="AA307">
            <v>-812.36224676711993</v>
          </cell>
          <cell r="AB307">
            <v>-713.65865105968362</v>
          </cell>
          <cell r="AC307">
            <v>-612.45390877386149</v>
          </cell>
        </row>
        <row r="309">
          <cell r="L309">
            <v>1054</v>
          </cell>
          <cell r="M309">
            <v>1069</v>
          </cell>
          <cell r="N309">
            <v>1592</v>
          </cell>
          <cell r="O309">
            <v>1947</v>
          </cell>
          <cell r="P309">
            <v>2714</v>
          </cell>
          <cell r="Q309">
            <v>2686</v>
          </cell>
        </row>
        <row r="310">
          <cell r="J310" t="e">
            <v>#REF!</v>
          </cell>
          <cell r="K310" t="e">
            <v>#REF!</v>
          </cell>
          <cell r="L310" t="e">
            <v>#REF!</v>
          </cell>
          <cell r="M310" t="e">
            <v>#REF!</v>
          </cell>
          <cell r="N310" t="e">
            <v>#REF!</v>
          </cell>
          <cell r="O310" t="e">
            <v>#REF!</v>
          </cell>
          <cell r="P310" t="e">
            <v>#REF!</v>
          </cell>
          <cell r="Q310" t="e">
            <v>#REF!</v>
          </cell>
          <cell r="T310" t="e">
            <v>#REF!</v>
          </cell>
          <cell r="W310" t="e">
            <v>#REF!</v>
          </cell>
          <cell r="X310" t="e">
            <v>#REF!</v>
          </cell>
          <cell r="Y310" t="e">
            <v>#REF!</v>
          </cell>
          <cell r="Z310" t="e">
            <v>#REF!</v>
          </cell>
          <cell r="AA310" t="e">
            <v>#REF!</v>
          </cell>
          <cell r="AB310" t="e">
            <v>#REF!</v>
          </cell>
          <cell r="AC310" t="e">
            <v>#REF!</v>
          </cell>
        </row>
        <row r="311">
          <cell r="J311" t="e">
            <v>#REF!</v>
          </cell>
          <cell r="K311" t="e">
            <v>#REF!</v>
          </cell>
          <cell r="L311" t="e">
            <v>#REF!</v>
          </cell>
          <cell r="M311" t="e">
            <v>#REF!</v>
          </cell>
          <cell r="N311" t="e">
            <v>#REF!</v>
          </cell>
          <cell r="O311" t="e">
            <v>#REF!</v>
          </cell>
          <cell r="P311" t="e">
            <v>#REF!</v>
          </cell>
          <cell r="Q311" t="e">
            <v>#REF!</v>
          </cell>
          <cell r="T311" t="e">
            <v>#REF!</v>
          </cell>
          <cell r="W311" t="e">
            <v>#REF!</v>
          </cell>
          <cell r="X311" t="e">
            <v>#REF!</v>
          </cell>
          <cell r="Y311" t="e">
            <v>#REF!</v>
          </cell>
          <cell r="Z311" t="e">
            <v>#REF!</v>
          </cell>
          <cell r="AA311" t="e">
            <v>#REF!</v>
          </cell>
          <cell r="AB311" t="e">
            <v>#REF!</v>
          </cell>
          <cell r="AC311" t="e">
            <v>#REF!</v>
          </cell>
        </row>
        <row r="315">
          <cell r="K315">
            <v>4.0366999999999997</v>
          </cell>
          <cell r="L315">
            <v>4.3936999999999999</v>
          </cell>
          <cell r="M315">
            <v>6.3708999999999998</v>
          </cell>
          <cell r="N315">
            <v>4.6683000000000003</v>
          </cell>
          <cell r="O315">
            <v>4.7012</v>
          </cell>
          <cell r="P315">
            <v>5.3163999999999998</v>
          </cell>
          <cell r="Q315">
            <v>14.565099999999999</v>
          </cell>
          <cell r="T315">
            <v>29.349799999999998</v>
          </cell>
          <cell r="W315">
            <v>42.1</v>
          </cell>
        </row>
        <row r="316">
          <cell r="K316">
            <v>2.6911</v>
          </cell>
          <cell r="L316">
            <v>3.6972999999999998</v>
          </cell>
          <cell r="M316">
            <v>4.4760999999999997</v>
          </cell>
          <cell r="N316">
            <v>3.1854</v>
          </cell>
          <cell r="O316">
            <v>2.6911</v>
          </cell>
          <cell r="P316">
            <v>3.2953000000000001</v>
          </cell>
          <cell r="Q316">
            <v>5.0087999999999999</v>
          </cell>
          <cell r="T316">
            <v>10.325200000000001</v>
          </cell>
          <cell r="W316">
            <v>19.75</v>
          </cell>
        </row>
        <row r="317">
          <cell r="K317">
            <v>3.6797</v>
          </cell>
          <cell r="L317">
            <v>4.3388</v>
          </cell>
          <cell r="M317">
            <v>4.5034999999999998</v>
          </cell>
          <cell r="N317">
            <v>3.4051</v>
          </cell>
          <cell r="O317">
            <v>3.9104000000000001</v>
          </cell>
          <cell r="P317">
            <v>5.3163999999999998</v>
          </cell>
          <cell r="Q317">
            <v>11.731199999999999</v>
          </cell>
          <cell r="T317">
            <v>23.198699999999999</v>
          </cell>
          <cell r="W317">
            <v>33.200000000000003</v>
          </cell>
          <cell r="X317">
            <v>31.51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</row>
        <row r="318">
          <cell r="L318">
            <v>17.911786286925558</v>
          </cell>
          <cell r="M318">
            <v>3.7959804554254628</v>
          </cell>
          <cell r="N318">
            <v>-24.389918951926283</v>
          </cell>
          <cell r="O318">
            <v>14.839505447710799</v>
          </cell>
          <cell r="P318">
            <v>35.955400981996718</v>
          </cell>
          <cell r="Q318">
            <v>120.66059739673464</v>
          </cell>
          <cell r="T318">
            <v>97.75214811783961</v>
          </cell>
          <cell r="W318">
            <v>43.111467452917651</v>
          </cell>
          <cell r="X318">
            <v>-5.090361445783131</v>
          </cell>
          <cell r="Y318">
            <v>-100</v>
          </cell>
          <cell r="Z318" t="e">
            <v>#DIV/0!</v>
          </cell>
          <cell r="AA318" t="e">
            <v>#DIV/0!</v>
          </cell>
          <cell r="AB318" t="e">
            <v>#DIV/0!</v>
          </cell>
          <cell r="AC318" t="e">
            <v>#DIV/0!</v>
          </cell>
        </row>
        <row r="319">
          <cell r="H319" t="e">
            <v>#REF!</v>
          </cell>
          <cell r="I319" t="e">
            <v>#REF!</v>
          </cell>
          <cell r="J319" t="e">
            <v>#REF!</v>
          </cell>
          <cell r="K319" t="e">
            <v>#REF!</v>
          </cell>
          <cell r="L319" t="e">
            <v>#REF!</v>
          </cell>
          <cell r="M319" t="e">
            <v>#REF!</v>
          </cell>
          <cell r="N319" t="e">
            <v>#REF!</v>
          </cell>
          <cell r="O319" t="e">
            <v>#REF!</v>
          </cell>
          <cell r="P319" t="e">
            <v>#REF!</v>
          </cell>
          <cell r="Q319" t="e">
            <v>#REF!</v>
          </cell>
          <cell r="T319" t="e">
            <v>#REF!</v>
          </cell>
          <cell r="W319" t="e">
            <v>#REF!</v>
          </cell>
          <cell r="X319" t="e">
            <v>#REF!</v>
          </cell>
          <cell r="Y319" t="e">
            <v>#REF!</v>
          </cell>
          <cell r="Z319" t="e">
            <v>#REF!</v>
          </cell>
          <cell r="AA319" t="e">
            <v>#REF!</v>
          </cell>
          <cell r="AB319" t="e">
            <v>#REF!</v>
          </cell>
          <cell r="AC319" t="e">
            <v>#REF!</v>
          </cell>
        </row>
        <row r="320">
          <cell r="H320">
            <v>1</v>
          </cell>
          <cell r="I320">
            <v>1</v>
          </cell>
          <cell r="J320">
            <v>1</v>
          </cell>
          <cell r="K320">
            <v>1</v>
          </cell>
          <cell r="L320">
            <v>1</v>
          </cell>
          <cell r="M320">
            <v>1</v>
          </cell>
          <cell r="N320">
            <v>1</v>
          </cell>
          <cell r="O320">
            <v>1</v>
          </cell>
          <cell r="P320">
            <v>1</v>
          </cell>
          <cell r="Q320">
            <v>1</v>
          </cell>
          <cell r="T320">
            <v>1</v>
          </cell>
          <cell r="W320">
            <v>1</v>
          </cell>
          <cell r="X320">
            <v>1</v>
          </cell>
          <cell r="Y320">
            <v>1</v>
          </cell>
          <cell r="Z320">
            <v>1</v>
          </cell>
          <cell r="AA320">
            <v>1</v>
          </cell>
          <cell r="AB320">
            <v>1</v>
          </cell>
          <cell r="AC320">
            <v>1</v>
          </cell>
        </row>
        <row r="323">
          <cell r="H323" t="e">
            <v>#REF!</v>
          </cell>
          <cell r="I323" t="e">
            <v>#REF!</v>
          </cell>
          <cell r="J323" t="e">
            <v>#REF!</v>
          </cell>
          <cell r="K323" t="e">
            <v>#REF!</v>
          </cell>
          <cell r="L323" t="e">
            <v>#REF!</v>
          </cell>
          <cell r="M323" t="e">
            <v>#REF!</v>
          </cell>
          <cell r="N323" t="e">
            <v>#REF!</v>
          </cell>
          <cell r="O323" t="e">
            <v>#REF!</v>
          </cell>
          <cell r="P323" t="e">
            <v>#REF!</v>
          </cell>
          <cell r="Q323" t="e">
            <v>#REF!</v>
          </cell>
          <cell r="T323" t="e">
            <v>#REF!</v>
          </cell>
          <cell r="W323" t="e">
            <v>#REF!</v>
          </cell>
          <cell r="X323" t="e">
            <v>#REF!</v>
          </cell>
          <cell r="Y323" t="e">
            <v>#REF!</v>
          </cell>
          <cell r="Z323" t="e">
            <v>#REF!</v>
          </cell>
          <cell r="AA323" t="e">
            <v>#REF!</v>
          </cell>
          <cell r="AB323" t="e">
            <v>#REF!</v>
          </cell>
          <cell r="AC323" t="e">
            <v>#REF!</v>
          </cell>
        </row>
        <row r="324">
          <cell r="H324">
            <v>0</v>
          </cell>
          <cell r="I324">
            <v>0</v>
          </cell>
          <cell r="J324">
            <v>194.363</v>
          </cell>
          <cell r="K324">
            <v>101.73599999999998</v>
          </cell>
          <cell r="L324">
            <v>422.75400000000002</v>
          </cell>
          <cell r="M324">
            <v>294.51300000000003</v>
          </cell>
          <cell r="N324">
            <v>1392.13</v>
          </cell>
          <cell r="O324">
            <v>1313.3540000000003</v>
          </cell>
          <cell r="P324">
            <v>1499.127</v>
          </cell>
          <cell r="Q324">
            <v>1924.2940000000001</v>
          </cell>
          <cell r="T324">
            <v>1986.2290000000003</v>
          </cell>
          <cell r="W324">
            <v>2688.4070000000002</v>
          </cell>
          <cell r="X324">
            <v>4085.8150000000005</v>
          </cell>
          <cell r="Y324">
            <v>6251.0480000000007</v>
          </cell>
          <cell r="Z324">
            <v>5392.2169999999996</v>
          </cell>
          <cell r="AA324">
            <v>5210.7260905008588</v>
          </cell>
          <cell r="AB324">
            <v>5005.4129122788581</v>
          </cell>
          <cell r="AC324">
            <v>4828.8338342506495</v>
          </cell>
        </row>
        <row r="325">
          <cell r="K325">
            <v>143.8355</v>
          </cell>
          <cell r="L325">
            <v>258.13249999999999</v>
          </cell>
          <cell r="M325">
            <v>357.779</v>
          </cell>
          <cell r="N325">
            <v>889.16150000000005</v>
          </cell>
          <cell r="O325">
            <v>1314.8820000000001</v>
          </cell>
          <cell r="P325">
            <v>1397.0350000000001</v>
          </cell>
          <cell r="Q325">
            <v>1983.6420000000001</v>
          </cell>
          <cell r="T325">
            <v>1955.2615000000001</v>
          </cell>
          <cell r="W325">
            <v>2337.3180000000002</v>
          </cell>
          <cell r="X325">
            <v>3387.1110000000003</v>
          </cell>
          <cell r="Y325">
            <v>5168.4315000000006</v>
          </cell>
          <cell r="Z325">
            <v>5821.6324999999997</v>
          </cell>
          <cell r="AA325">
            <v>5309.0153492814206</v>
          </cell>
          <cell r="AB325">
            <v>5097.1268076819761</v>
          </cell>
          <cell r="AC325">
            <v>4837.9815932754827</v>
          </cell>
        </row>
        <row r="326"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T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</row>
        <row r="327">
          <cell r="W327" t="e">
            <v>#REF!</v>
          </cell>
          <cell r="X327" t="e">
            <v>#REF!</v>
          </cell>
          <cell r="Y327" t="e">
            <v>#REF!</v>
          </cell>
          <cell r="Z327" t="e">
            <v>#REF!</v>
          </cell>
          <cell r="AA327" t="e">
            <v>#REF!</v>
          </cell>
          <cell r="AB327" t="e">
            <v>#REF!</v>
          </cell>
          <cell r="AC327" t="e">
            <v>#REF!</v>
          </cell>
          <cell r="AI327" t="e">
            <v>#REF!</v>
          </cell>
          <cell r="AJ327" t="e">
            <v>#REF!</v>
          </cell>
          <cell r="AK327" t="e">
            <v>#REF!</v>
          </cell>
          <cell r="AL327" t="e">
            <v>#REF!</v>
          </cell>
          <cell r="AM327" t="e">
            <v>#REF!</v>
          </cell>
          <cell r="AN327" t="e">
            <v>#REF!</v>
          </cell>
          <cell r="AO327" t="e">
            <v>#REF!</v>
          </cell>
          <cell r="AP327" t="e">
            <v>#REF!</v>
          </cell>
          <cell r="AQ327" t="e">
            <v>#REF!</v>
          </cell>
          <cell r="AR327" t="e">
            <v>#REF!</v>
          </cell>
          <cell r="AS327" t="e">
            <v>#REF!</v>
          </cell>
          <cell r="AT327" t="e">
            <v>#REF!</v>
          </cell>
          <cell r="AU327" t="e">
            <v>#REF!</v>
          </cell>
          <cell r="AV327" t="e">
            <v>#REF!</v>
          </cell>
          <cell r="AW327" t="e">
            <v>#REF!</v>
          </cell>
          <cell r="AX327" t="e">
            <v>#REF!</v>
          </cell>
        </row>
        <row r="328">
          <cell r="H328" t="e">
            <v>#REF!</v>
          </cell>
          <cell r="I328" t="e">
            <v>#REF!</v>
          </cell>
          <cell r="J328" t="e">
            <v>#REF!</v>
          </cell>
          <cell r="K328" t="e">
            <v>#REF!</v>
          </cell>
          <cell r="L328" t="e">
            <v>#REF!</v>
          </cell>
          <cell r="M328" t="e">
            <v>#REF!</v>
          </cell>
          <cell r="N328" t="e">
            <v>#REF!</v>
          </cell>
          <cell r="O328" t="e">
            <v>#REF!</v>
          </cell>
          <cell r="P328" t="e">
            <v>#REF!</v>
          </cell>
          <cell r="Q328" t="e">
            <v>#REF!</v>
          </cell>
          <cell r="T328" t="e">
            <v>#REF!</v>
          </cell>
          <cell r="W328" t="e">
            <v>#REF!</v>
          </cell>
          <cell r="X328" t="e">
            <v>#REF!</v>
          </cell>
          <cell r="Y328" t="e">
            <v>#REF!</v>
          </cell>
          <cell r="Z328" t="e">
            <v>#REF!</v>
          </cell>
          <cell r="AA328" t="e">
            <v>#REF!</v>
          </cell>
          <cell r="AB328" t="e">
            <v>#REF!</v>
          </cell>
          <cell r="AC328" t="e">
            <v>#REF!</v>
          </cell>
        </row>
        <row r="329">
          <cell r="H329" t="e">
            <v>#REF!</v>
          </cell>
          <cell r="I329" t="e">
            <v>#REF!</v>
          </cell>
          <cell r="J329" t="e">
            <v>#REF!</v>
          </cell>
          <cell r="K329" t="e">
            <v>#REF!</v>
          </cell>
          <cell r="L329" t="e">
            <v>#REF!</v>
          </cell>
          <cell r="M329" t="e">
            <v>#REF!</v>
          </cell>
          <cell r="N329" t="e">
            <v>#REF!</v>
          </cell>
          <cell r="O329" t="e">
            <v>#REF!</v>
          </cell>
          <cell r="P329" t="e">
            <v>#REF!</v>
          </cell>
          <cell r="Q329" t="e">
            <v>#REF!</v>
          </cell>
          <cell r="T329" t="e">
            <v>#REF!</v>
          </cell>
          <cell r="W329" t="e">
            <v>#REF!</v>
          </cell>
          <cell r="X329" t="e">
            <v>#REF!</v>
          </cell>
          <cell r="Y329" t="e">
            <v>#REF!</v>
          </cell>
          <cell r="Z329" t="e">
            <v>#REF!</v>
          </cell>
          <cell r="AA329" t="e">
            <v>#REF!</v>
          </cell>
          <cell r="AB329" t="e">
            <v>#REF!</v>
          </cell>
          <cell r="AC329" t="e">
            <v>#REF!</v>
          </cell>
        </row>
        <row r="330">
          <cell r="H330" t="e">
            <v>#REF!</v>
          </cell>
          <cell r="I330" t="e">
            <v>#REF!</v>
          </cell>
          <cell r="J330" t="e">
            <v>#REF!</v>
          </cell>
          <cell r="K330" t="e">
            <v>#REF!</v>
          </cell>
          <cell r="L330" t="e">
            <v>#REF!</v>
          </cell>
          <cell r="M330" t="e">
            <v>#REF!</v>
          </cell>
          <cell r="N330" t="e">
            <v>#REF!</v>
          </cell>
          <cell r="O330" t="e">
            <v>#REF!</v>
          </cell>
          <cell r="P330" t="e">
            <v>#REF!</v>
          </cell>
          <cell r="Q330" t="e">
            <v>#REF!</v>
          </cell>
          <cell r="T330" t="e">
            <v>#REF!</v>
          </cell>
          <cell r="W330" t="e">
            <v>#REF!</v>
          </cell>
          <cell r="X330" t="e">
            <v>#REF!</v>
          </cell>
          <cell r="Y330" t="e">
            <v>#REF!</v>
          </cell>
          <cell r="Z330" t="e">
            <v>#REF!</v>
          </cell>
          <cell r="AA330" t="e">
            <v>#REF!</v>
          </cell>
          <cell r="AB330" t="e">
            <v>#REF!</v>
          </cell>
          <cell r="AC330" t="e">
            <v>#REF!</v>
          </cell>
        </row>
        <row r="331">
          <cell r="H331" t="e">
            <v>#REF!</v>
          </cell>
          <cell r="I331" t="e">
            <v>#REF!</v>
          </cell>
          <cell r="J331" t="e">
            <v>#REF!</v>
          </cell>
          <cell r="K331" t="e">
            <v>#REF!</v>
          </cell>
          <cell r="L331" t="e">
            <v>#REF!</v>
          </cell>
          <cell r="M331" t="e">
            <v>#REF!</v>
          </cell>
          <cell r="N331" t="e">
            <v>#REF!</v>
          </cell>
          <cell r="O331" t="e">
            <v>#REF!</v>
          </cell>
          <cell r="P331" t="e">
            <v>#REF!</v>
          </cell>
          <cell r="Q331" t="e">
            <v>#REF!</v>
          </cell>
          <cell r="T331" t="e">
            <v>#REF!</v>
          </cell>
          <cell r="W331" t="e">
            <v>#REF!</v>
          </cell>
        </row>
        <row r="332">
          <cell r="H332" t="e">
            <v>#REF!</v>
          </cell>
          <cell r="I332" t="e">
            <v>#REF!</v>
          </cell>
          <cell r="J332" t="e">
            <v>#REF!</v>
          </cell>
          <cell r="K332" t="e">
            <v>#REF!</v>
          </cell>
          <cell r="L332" t="e">
            <v>#REF!</v>
          </cell>
          <cell r="M332" t="e">
            <v>#REF!</v>
          </cell>
          <cell r="N332" t="e">
            <v>#REF!</v>
          </cell>
          <cell r="O332" t="e">
            <v>#REF!</v>
          </cell>
          <cell r="P332" t="e">
            <v>#REF!</v>
          </cell>
          <cell r="Q332" t="e">
            <v>#REF!</v>
          </cell>
          <cell r="T332" t="e">
            <v>#REF!</v>
          </cell>
          <cell r="W332" t="e">
            <v>#REF!</v>
          </cell>
        </row>
        <row r="333">
          <cell r="H333" t="e">
            <v>#REF!</v>
          </cell>
          <cell r="I333" t="e">
            <v>#REF!</v>
          </cell>
          <cell r="J333" t="e">
            <v>#REF!</v>
          </cell>
          <cell r="K333" t="e">
            <v>#REF!</v>
          </cell>
          <cell r="L333" t="e">
            <v>#REF!</v>
          </cell>
          <cell r="M333" t="e">
            <v>#REF!</v>
          </cell>
          <cell r="N333" t="e">
            <v>#REF!</v>
          </cell>
          <cell r="O333" t="e">
            <v>#REF!</v>
          </cell>
          <cell r="P333" t="e">
            <v>#REF!</v>
          </cell>
          <cell r="Q333" t="e">
            <v>#REF!</v>
          </cell>
          <cell r="T333" t="e">
            <v>#REF!</v>
          </cell>
          <cell r="W333" t="e">
            <v>#REF!</v>
          </cell>
        </row>
        <row r="334">
          <cell r="H334" t="e">
            <v>#REF!</v>
          </cell>
          <cell r="I334" t="e">
            <v>#REF!</v>
          </cell>
          <cell r="J334" t="e">
            <v>#REF!</v>
          </cell>
          <cell r="K334" t="e">
            <v>#REF!</v>
          </cell>
          <cell r="L334" t="e">
            <v>#REF!</v>
          </cell>
          <cell r="M334" t="e">
            <v>#REF!</v>
          </cell>
          <cell r="N334" t="e">
            <v>#REF!</v>
          </cell>
          <cell r="O334" t="e">
            <v>#REF!</v>
          </cell>
          <cell r="P334" t="e">
            <v>#REF!</v>
          </cell>
          <cell r="Q334" t="e">
            <v>#REF!</v>
          </cell>
          <cell r="T334" t="e">
            <v>#REF!</v>
          </cell>
          <cell r="W334" t="e">
            <v>#REF!</v>
          </cell>
          <cell r="X334" t="e">
            <v>#REF!</v>
          </cell>
          <cell r="Y334" t="e">
            <v>#REF!</v>
          </cell>
          <cell r="Z334" t="e">
            <v>#REF!</v>
          </cell>
          <cell r="AA334" t="e">
            <v>#REF!</v>
          </cell>
          <cell r="AB334" t="e">
            <v>#REF!</v>
          </cell>
          <cell r="AC334" t="e">
            <v>#REF!</v>
          </cell>
        </row>
        <row r="336">
          <cell r="H336" t="e">
            <v>#REF!</v>
          </cell>
          <cell r="I336" t="e">
            <v>#REF!</v>
          </cell>
          <cell r="J336" t="e">
            <v>#REF!</v>
          </cell>
          <cell r="K336" t="e">
            <v>#REF!</v>
          </cell>
          <cell r="L336" t="e">
            <v>#REF!</v>
          </cell>
          <cell r="M336" t="e">
            <v>#REF!</v>
          </cell>
          <cell r="N336" t="e">
            <v>#REF!</v>
          </cell>
          <cell r="O336" t="e">
            <v>#REF!</v>
          </cell>
          <cell r="P336" t="e">
            <v>#REF!</v>
          </cell>
          <cell r="Q336" t="e">
            <v>#REF!</v>
          </cell>
          <cell r="T336" t="e">
            <v>#REF!</v>
          </cell>
          <cell r="W336" t="e">
            <v>#REF!</v>
          </cell>
          <cell r="X336" t="e">
            <v>#REF!</v>
          </cell>
          <cell r="Y336" t="e">
            <v>#REF!</v>
          </cell>
          <cell r="Z336" t="e">
            <v>#REF!</v>
          </cell>
          <cell r="AA336" t="e">
            <v>#REF!</v>
          </cell>
          <cell r="AB336" t="e">
            <v>#REF!</v>
          </cell>
          <cell r="AC336" t="e">
            <v>#REF!</v>
          </cell>
        </row>
        <row r="337">
          <cell r="H337" t="e">
            <v>#REF!</v>
          </cell>
          <cell r="I337" t="e">
            <v>#REF!</v>
          </cell>
          <cell r="J337" t="e">
            <v>#REF!</v>
          </cell>
          <cell r="K337" t="e">
            <v>#REF!</v>
          </cell>
          <cell r="L337" t="e">
            <v>#REF!</v>
          </cell>
          <cell r="M337" t="e">
            <v>#REF!</v>
          </cell>
          <cell r="N337" t="e">
            <v>#REF!</v>
          </cell>
          <cell r="O337" t="e">
            <v>#REF!</v>
          </cell>
          <cell r="P337" t="e">
            <v>#REF!</v>
          </cell>
          <cell r="Q337" t="e">
            <v>#REF!</v>
          </cell>
          <cell r="T337" t="e">
            <v>#REF!</v>
          </cell>
          <cell r="W337" t="e">
            <v>#REF!</v>
          </cell>
          <cell r="X337" t="e">
            <v>#REF!</v>
          </cell>
          <cell r="Y337" t="e">
            <v>#REF!</v>
          </cell>
          <cell r="Z337" t="e">
            <v>#REF!</v>
          </cell>
          <cell r="AA337" t="e">
            <v>#REF!</v>
          </cell>
          <cell r="AB337" t="e">
            <v>#REF!</v>
          </cell>
          <cell r="AC337" t="e">
            <v>#REF!</v>
          </cell>
        </row>
        <row r="340">
          <cell r="H340" t="e">
            <v>#REF!</v>
          </cell>
          <cell r="I340" t="e">
            <v>#REF!</v>
          </cell>
          <cell r="J340" t="e">
            <v>#REF!</v>
          </cell>
          <cell r="K340" t="e">
            <v>#REF!</v>
          </cell>
          <cell r="L340" t="e">
            <v>#REF!</v>
          </cell>
          <cell r="M340" t="e">
            <v>#REF!</v>
          </cell>
          <cell r="N340" t="e">
            <v>#REF!</v>
          </cell>
          <cell r="O340" t="e">
            <v>#REF!</v>
          </cell>
          <cell r="P340" t="e">
            <v>#REF!</v>
          </cell>
          <cell r="Q340" t="e">
            <v>#REF!</v>
          </cell>
          <cell r="T340" t="e">
            <v>#REF!</v>
          </cell>
          <cell r="W340" t="e">
            <v>#REF!</v>
          </cell>
          <cell r="X340" t="e">
            <v>#REF!</v>
          </cell>
          <cell r="Y340" t="e">
            <v>#REF!</v>
          </cell>
          <cell r="Z340" t="e">
            <v>#REF!</v>
          </cell>
          <cell r="AA340" t="e">
            <v>#REF!</v>
          </cell>
          <cell r="AB340" t="e">
            <v>#REF!</v>
          </cell>
          <cell r="AC340" t="e">
            <v>#REF!</v>
          </cell>
        </row>
        <row r="341">
          <cell r="H341" t="e">
            <v>#REF!</v>
          </cell>
          <cell r="I341" t="e">
            <v>#REF!</v>
          </cell>
          <cell r="J341" t="e">
            <v>#REF!</v>
          </cell>
          <cell r="K341" t="e">
            <v>#REF!</v>
          </cell>
          <cell r="L341" t="e">
            <v>#REF!</v>
          </cell>
          <cell r="M341" t="e">
            <v>#REF!</v>
          </cell>
          <cell r="N341" t="e">
            <v>#REF!</v>
          </cell>
          <cell r="O341" t="e">
            <v>#REF!</v>
          </cell>
          <cell r="P341" t="e">
            <v>#REF!</v>
          </cell>
          <cell r="Q341" t="e">
            <v>#REF!</v>
          </cell>
          <cell r="T341" t="e">
            <v>#REF!</v>
          </cell>
          <cell r="W341" t="e">
            <v>#REF!</v>
          </cell>
          <cell r="X341" t="e">
            <v>#REF!</v>
          </cell>
          <cell r="Y341" t="e">
            <v>#REF!</v>
          </cell>
          <cell r="Z341" t="e">
            <v>#REF!</v>
          </cell>
          <cell r="AA341" t="e">
            <v>#REF!</v>
          </cell>
          <cell r="AB341" t="e">
            <v>#REF!</v>
          </cell>
          <cell r="AC341" t="e">
            <v>#REF!</v>
          </cell>
        </row>
        <row r="344">
          <cell r="H344" t="e">
            <v>#REF!</v>
          </cell>
          <cell r="I344" t="e">
            <v>#REF!</v>
          </cell>
          <cell r="J344" t="e">
            <v>#REF!</v>
          </cell>
          <cell r="K344" t="e">
            <v>#REF!</v>
          </cell>
          <cell r="L344" t="e">
            <v>#REF!</v>
          </cell>
          <cell r="M344" t="e">
            <v>#REF!</v>
          </cell>
          <cell r="N344" t="e">
            <v>#REF!</v>
          </cell>
          <cell r="O344" t="e">
            <v>#REF!</v>
          </cell>
          <cell r="P344" t="e">
            <v>#REF!</v>
          </cell>
          <cell r="Q344" t="e">
            <v>#REF!</v>
          </cell>
          <cell r="T344" t="e">
            <v>#REF!</v>
          </cell>
          <cell r="W344" t="e">
            <v>#REF!</v>
          </cell>
          <cell r="X344" t="e">
            <v>#REF!</v>
          </cell>
          <cell r="Y344" t="e">
            <v>#REF!</v>
          </cell>
          <cell r="Z344" t="e">
            <v>#REF!</v>
          </cell>
          <cell r="AA344" t="e">
            <v>#REF!</v>
          </cell>
          <cell r="AB344" t="e">
            <v>#REF!</v>
          </cell>
          <cell r="AC344" t="e">
            <v>#REF!</v>
          </cell>
        </row>
        <row r="345">
          <cell r="H345" t="e">
            <v>#REF!</v>
          </cell>
          <cell r="I345" t="e">
            <v>#REF!</v>
          </cell>
          <cell r="J345" t="e">
            <v>#REF!</v>
          </cell>
          <cell r="K345" t="e">
            <v>#REF!</v>
          </cell>
          <cell r="L345" t="e">
            <v>#REF!</v>
          </cell>
          <cell r="M345" t="e">
            <v>#REF!</v>
          </cell>
          <cell r="N345" t="e">
            <v>#REF!</v>
          </cell>
          <cell r="O345" t="e">
            <v>#REF!</v>
          </cell>
          <cell r="P345" t="e">
            <v>#REF!</v>
          </cell>
          <cell r="Q345" t="e">
            <v>#REF!</v>
          </cell>
          <cell r="T345" t="e">
            <v>#REF!</v>
          </cell>
          <cell r="W345" t="e">
            <v>#REF!</v>
          </cell>
          <cell r="X345" t="e">
            <v>#REF!</v>
          </cell>
          <cell r="Y345" t="e">
            <v>#REF!</v>
          </cell>
          <cell r="Z345" t="e">
            <v>#REF!</v>
          </cell>
          <cell r="AA345" t="e">
            <v>#REF!</v>
          </cell>
          <cell r="AB345" t="e">
            <v>#REF!</v>
          </cell>
          <cell r="AC345" t="e">
            <v>#REF!</v>
          </cell>
        </row>
        <row r="346">
          <cell r="X346" t="e">
            <v>#REF!</v>
          </cell>
          <cell r="Y346" t="e">
            <v>#REF!</v>
          </cell>
          <cell r="Z346" t="e">
            <v>#REF!</v>
          </cell>
          <cell r="AA346" t="e">
            <v>#REF!</v>
          </cell>
        </row>
        <row r="347">
          <cell r="H347" t="e">
            <v>#REF!</v>
          </cell>
          <cell r="I347" t="e">
            <v>#REF!</v>
          </cell>
          <cell r="J347" t="e">
            <v>#REF!</v>
          </cell>
          <cell r="K347" t="e">
            <v>#REF!</v>
          </cell>
          <cell r="L347" t="e">
            <v>#REF!</v>
          </cell>
          <cell r="M347" t="e">
            <v>#REF!</v>
          </cell>
          <cell r="N347" t="e">
            <v>#REF!</v>
          </cell>
          <cell r="O347" t="e">
            <v>#REF!</v>
          </cell>
          <cell r="P347" t="e">
            <v>#REF!</v>
          </cell>
          <cell r="Q347" t="e">
            <v>#REF!</v>
          </cell>
          <cell r="T347" t="e">
            <v>#REF!</v>
          </cell>
          <cell r="W347" t="e">
            <v>#REF!</v>
          </cell>
          <cell r="X347" t="e">
            <v>#REF!</v>
          </cell>
          <cell r="Y347" t="e">
            <v>#REF!</v>
          </cell>
          <cell r="Z347" t="e">
            <v>#REF!</v>
          </cell>
          <cell r="AA347" t="e">
            <v>#REF!</v>
          </cell>
          <cell r="AB347" t="e">
            <v>#REF!</v>
          </cell>
          <cell r="AC347" t="e">
            <v>#REF!</v>
          </cell>
        </row>
        <row r="348">
          <cell r="H348" t="e">
            <v>#REF!</v>
          </cell>
          <cell r="I348" t="e">
            <v>#REF!</v>
          </cell>
          <cell r="J348" t="e">
            <v>#REF!</v>
          </cell>
          <cell r="K348" t="e">
            <v>#REF!</v>
          </cell>
          <cell r="L348" t="e">
            <v>#REF!</v>
          </cell>
          <cell r="M348" t="e">
            <v>#REF!</v>
          </cell>
          <cell r="N348" t="e">
            <v>#REF!</v>
          </cell>
          <cell r="O348" t="e">
            <v>#REF!</v>
          </cell>
          <cell r="P348" t="e">
            <v>#REF!</v>
          </cell>
          <cell r="Q348" t="e">
            <v>#REF!</v>
          </cell>
          <cell r="T348" t="e">
            <v>#REF!</v>
          </cell>
          <cell r="W348" t="e">
            <v>#REF!</v>
          </cell>
          <cell r="X348" t="e">
            <v>#REF!</v>
          </cell>
          <cell r="Y348" t="e">
            <v>#REF!</v>
          </cell>
          <cell r="Z348" t="e">
            <v>#REF!</v>
          </cell>
          <cell r="AA348" t="e">
            <v>#REF!</v>
          </cell>
          <cell r="AB348" t="e">
            <v>#REF!</v>
          </cell>
          <cell r="AC348" t="e">
            <v>#REF!</v>
          </cell>
        </row>
        <row r="349">
          <cell r="O349" t="e">
            <v>#REF!</v>
          </cell>
          <cell r="P349" t="e">
            <v>#REF!</v>
          </cell>
          <cell r="Q349" t="e">
            <v>#REF!</v>
          </cell>
          <cell r="T349" t="e">
            <v>#REF!</v>
          </cell>
          <cell r="W349" t="e">
            <v>#REF!</v>
          </cell>
          <cell r="X349" t="e">
            <v>#REF!</v>
          </cell>
          <cell r="Y349" t="e">
            <v>#REF!</v>
          </cell>
          <cell r="Z349" t="e">
            <v>#REF!</v>
          </cell>
          <cell r="AA349" t="e">
            <v>#REF!</v>
          </cell>
          <cell r="AB349" t="e">
            <v>#REF!</v>
          </cell>
          <cell r="AC349" t="e">
            <v>#REF!</v>
          </cell>
        </row>
        <row r="350">
          <cell r="X350" t="e">
            <v>#REF!</v>
          </cell>
          <cell r="Y350" t="e">
            <v>#REF!</v>
          </cell>
          <cell r="Z350" t="e">
            <v>#REF!</v>
          </cell>
          <cell r="AA350" t="e">
            <v>#REF!</v>
          </cell>
          <cell r="AB350" t="e">
            <v>#REF!</v>
          </cell>
          <cell r="AC350" t="e">
            <v>#REF!</v>
          </cell>
        </row>
        <row r="353">
          <cell r="H353" t="e">
            <v>#REF!</v>
          </cell>
          <cell r="I353" t="e">
            <v>#REF!</v>
          </cell>
          <cell r="J353" t="e">
            <v>#REF!</v>
          </cell>
          <cell r="K353" t="e">
            <v>#REF!</v>
          </cell>
          <cell r="L353" t="e">
            <v>#REF!</v>
          </cell>
          <cell r="M353" t="e">
            <v>#REF!</v>
          </cell>
          <cell r="N353" t="e">
            <v>#REF!</v>
          </cell>
          <cell r="O353" t="e">
            <v>#REF!</v>
          </cell>
          <cell r="P353" t="e">
            <v>#REF!</v>
          </cell>
          <cell r="Q353" t="e">
            <v>#REF!</v>
          </cell>
          <cell r="T353" t="e">
            <v>#REF!</v>
          </cell>
          <cell r="W353" t="e">
            <v>#REF!</v>
          </cell>
          <cell r="X353" t="e">
            <v>#REF!</v>
          </cell>
          <cell r="Y353" t="e">
            <v>#REF!</v>
          </cell>
          <cell r="Z353" t="e">
            <v>#REF!</v>
          </cell>
          <cell r="AA353" t="e">
            <v>#REF!</v>
          </cell>
          <cell r="AB353" t="e">
            <v>#REF!</v>
          </cell>
          <cell r="AC353" t="e">
            <v>#REF!</v>
          </cell>
        </row>
        <row r="354">
          <cell r="H354" t="e">
            <v>#REF!</v>
          </cell>
          <cell r="I354" t="e">
            <v>#REF!</v>
          </cell>
          <cell r="J354" t="e">
            <v>#REF!</v>
          </cell>
          <cell r="K354" t="e">
            <v>#REF!</v>
          </cell>
          <cell r="L354" t="e">
            <v>#REF!</v>
          </cell>
          <cell r="M354" t="e">
            <v>#REF!</v>
          </cell>
          <cell r="N354" t="e">
            <v>#REF!</v>
          </cell>
          <cell r="O354" t="e">
            <v>#REF!</v>
          </cell>
          <cell r="P354" t="e">
            <v>#REF!</v>
          </cell>
          <cell r="Q354" t="e">
            <v>#REF!</v>
          </cell>
          <cell r="T354" t="e">
            <v>#REF!</v>
          </cell>
          <cell r="W354" t="e">
            <v>#REF!</v>
          </cell>
          <cell r="X354" t="e">
            <v>#REF!</v>
          </cell>
          <cell r="Y354" t="e">
            <v>#REF!</v>
          </cell>
          <cell r="Z354" t="e">
            <v>#REF!</v>
          </cell>
          <cell r="AA354" t="e">
            <v>#REF!</v>
          </cell>
          <cell r="AB354" t="e">
            <v>#REF!</v>
          </cell>
          <cell r="AC354" t="e">
            <v>#REF!</v>
          </cell>
        </row>
        <row r="355">
          <cell r="H355" t="e">
            <v>#REF!</v>
          </cell>
          <cell r="I355" t="e">
            <v>#REF!</v>
          </cell>
          <cell r="J355" t="e">
            <v>#REF!</v>
          </cell>
          <cell r="K355" t="e">
            <v>#REF!</v>
          </cell>
          <cell r="L355" t="e">
            <v>#REF!</v>
          </cell>
          <cell r="M355" t="e">
            <v>#REF!</v>
          </cell>
          <cell r="N355" t="e">
            <v>#REF!</v>
          </cell>
          <cell r="O355" t="e">
            <v>#REF!</v>
          </cell>
          <cell r="P355" t="e">
            <v>#REF!</v>
          </cell>
          <cell r="Q355" t="e">
            <v>#REF!</v>
          </cell>
          <cell r="T355" t="e">
            <v>#REF!</v>
          </cell>
          <cell r="W355" t="e">
            <v>#REF!</v>
          </cell>
          <cell r="X355" t="e">
            <v>#REF!</v>
          </cell>
          <cell r="Y355" t="e">
            <v>#REF!</v>
          </cell>
          <cell r="Z355" t="e">
            <v>#REF!</v>
          </cell>
          <cell r="AA355" t="e">
            <v>#REF!</v>
          </cell>
          <cell r="AB355" t="e">
            <v>#REF!</v>
          </cell>
          <cell r="AC355" t="e">
            <v>#REF!</v>
          </cell>
        </row>
        <row r="356">
          <cell r="H356" t="e">
            <v>#REF!</v>
          </cell>
          <cell r="I356" t="e">
            <v>#REF!</v>
          </cell>
          <cell r="J356" t="e">
            <v>#REF!</v>
          </cell>
          <cell r="K356" t="e">
            <v>#REF!</v>
          </cell>
          <cell r="L356" t="e">
            <v>#REF!</v>
          </cell>
          <cell r="M356" t="e">
            <v>#REF!</v>
          </cell>
          <cell r="N356" t="e">
            <v>#REF!</v>
          </cell>
          <cell r="O356" t="e">
            <v>#REF!</v>
          </cell>
          <cell r="P356" t="e">
            <v>#REF!</v>
          </cell>
          <cell r="Q356" t="e">
            <v>#REF!</v>
          </cell>
          <cell r="T356" t="e">
            <v>#REF!</v>
          </cell>
          <cell r="W356" t="e">
            <v>#REF!</v>
          </cell>
          <cell r="X356" t="e">
            <v>#REF!</v>
          </cell>
          <cell r="Y356" t="e">
            <v>#REF!</v>
          </cell>
          <cell r="Z356" t="e">
            <v>#REF!</v>
          </cell>
          <cell r="AA356" t="e">
            <v>#REF!</v>
          </cell>
          <cell r="AB356" t="e">
            <v>#REF!</v>
          </cell>
          <cell r="AC356" t="e">
            <v>#REF!</v>
          </cell>
        </row>
        <row r="357">
          <cell r="O357" t="e">
            <v>#REF!</v>
          </cell>
          <cell r="P357" t="e">
            <v>#REF!</v>
          </cell>
          <cell r="Q357" t="e">
            <v>#REF!</v>
          </cell>
          <cell r="T357" t="e">
            <v>#REF!</v>
          </cell>
          <cell r="W357" t="e">
            <v>#REF!</v>
          </cell>
          <cell r="X357" t="e">
            <v>#REF!</v>
          </cell>
          <cell r="Y357" t="e">
            <v>#REF!</v>
          </cell>
          <cell r="Z357" t="e">
            <v>#REF!</v>
          </cell>
          <cell r="AA357" t="e">
            <v>#REF!</v>
          </cell>
          <cell r="AB357" t="e">
            <v>#REF!</v>
          </cell>
          <cell r="AC357" t="e">
            <v>#REF!</v>
          </cell>
        </row>
        <row r="360">
          <cell r="J360" t="e">
            <v>#REF!</v>
          </cell>
          <cell r="K360" t="e">
            <v>#REF!</v>
          </cell>
          <cell r="L360" t="e">
            <v>#REF!</v>
          </cell>
          <cell r="M360" t="e">
            <v>#REF!</v>
          </cell>
          <cell r="N360" t="e">
            <v>#REF!</v>
          </cell>
          <cell r="O360" t="e">
            <v>#REF!</v>
          </cell>
        </row>
        <row r="361">
          <cell r="J361" t="e">
            <v>#REF!</v>
          </cell>
          <cell r="K361" t="e">
            <v>#REF!</v>
          </cell>
          <cell r="L361" t="e">
            <v>#REF!</v>
          </cell>
          <cell r="M361" t="e">
            <v>#REF!</v>
          </cell>
          <cell r="N361" t="e">
            <v>#REF!</v>
          </cell>
          <cell r="O361" t="e">
            <v>#REF!</v>
          </cell>
        </row>
        <row r="362">
          <cell r="J362" t="e">
            <v>#REF!</v>
          </cell>
          <cell r="K362" t="e">
            <v>#REF!</v>
          </cell>
          <cell r="L362" t="e">
            <v>#REF!</v>
          </cell>
          <cell r="M362" t="e">
            <v>#REF!</v>
          </cell>
          <cell r="N362" t="e">
            <v>#REF!</v>
          </cell>
          <cell r="O362" t="e">
            <v>#REF!</v>
          </cell>
        </row>
        <row r="363">
          <cell r="J363" t="e">
            <v>#REF!</v>
          </cell>
          <cell r="K363" t="e">
            <v>#REF!</v>
          </cell>
          <cell r="L363" t="e">
            <v>#REF!</v>
          </cell>
          <cell r="M363" t="e">
            <v>#REF!</v>
          </cell>
          <cell r="N363" t="e">
            <v>#REF!</v>
          </cell>
          <cell r="O363" t="e">
            <v>#REF!</v>
          </cell>
          <cell r="P363" t="e">
            <v>#REF!</v>
          </cell>
          <cell r="Q363" t="e">
            <v>#REF!</v>
          </cell>
          <cell r="T363" t="e">
            <v>#REF!</v>
          </cell>
        </row>
        <row r="364">
          <cell r="J364" t="e">
            <v>#REF!</v>
          </cell>
          <cell r="K364" t="e">
            <v>#REF!</v>
          </cell>
          <cell r="L364" t="e">
            <v>#REF!</v>
          </cell>
          <cell r="M364" t="e">
            <v>#REF!</v>
          </cell>
          <cell r="N364" t="e">
            <v>#REF!</v>
          </cell>
          <cell r="O364" t="e">
            <v>#REF!</v>
          </cell>
          <cell r="P364" t="e">
            <v>#REF!</v>
          </cell>
          <cell r="Q364" t="e">
            <v>#REF!</v>
          </cell>
          <cell r="T364" t="e">
            <v>#REF!</v>
          </cell>
        </row>
        <row r="365">
          <cell r="J365" t="e">
            <v>#REF!</v>
          </cell>
          <cell r="K365" t="e">
            <v>#REF!</v>
          </cell>
          <cell r="L365" t="e">
            <v>#REF!</v>
          </cell>
          <cell r="M365" t="e">
            <v>#REF!</v>
          </cell>
          <cell r="N365" t="e">
            <v>#REF!</v>
          </cell>
          <cell r="O365" t="e">
            <v>#REF!</v>
          </cell>
          <cell r="P365" t="e">
            <v>#REF!</v>
          </cell>
          <cell r="Q365" t="e">
            <v>#REF!</v>
          </cell>
          <cell r="T365" t="e">
            <v>#REF!</v>
          </cell>
        </row>
        <row r="367">
          <cell r="K367" t="e">
            <v>#REF!</v>
          </cell>
          <cell r="L367" t="e">
            <v>#REF!</v>
          </cell>
          <cell r="M367" t="e">
            <v>#REF!</v>
          </cell>
          <cell r="N367" t="e">
            <v>#REF!</v>
          </cell>
          <cell r="O367" t="e">
            <v>#REF!</v>
          </cell>
          <cell r="P367" t="e">
            <v>#REF!</v>
          </cell>
          <cell r="Q367" t="e">
            <v>#REF!</v>
          </cell>
          <cell r="T367" t="e">
            <v>#REF!</v>
          </cell>
          <cell r="W367" t="e">
            <v>#REF!</v>
          </cell>
        </row>
        <row r="368">
          <cell r="K368" t="e">
            <v>#REF!</v>
          </cell>
          <cell r="L368" t="e">
            <v>#REF!</v>
          </cell>
          <cell r="M368" t="e">
            <v>#REF!</v>
          </cell>
          <cell r="N368" t="e">
            <v>#REF!</v>
          </cell>
          <cell r="O368" t="e">
            <v>#REF!</v>
          </cell>
          <cell r="P368" t="e">
            <v>#REF!</v>
          </cell>
          <cell r="Q368" t="e">
            <v>#REF!</v>
          </cell>
          <cell r="T368" t="e">
            <v>#REF!</v>
          </cell>
          <cell r="W368" t="e">
            <v>#REF!</v>
          </cell>
        </row>
        <row r="369">
          <cell r="K369" t="e">
            <v>#REF!</v>
          </cell>
          <cell r="L369" t="e">
            <v>#REF!</v>
          </cell>
          <cell r="M369" t="e">
            <v>#REF!</v>
          </cell>
          <cell r="N369" t="e">
            <v>#REF!</v>
          </cell>
          <cell r="O369" t="e">
            <v>#REF!</v>
          </cell>
          <cell r="P369" t="e">
            <v>#REF!</v>
          </cell>
          <cell r="Q369" t="e">
            <v>#REF!</v>
          </cell>
          <cell r="T369" t="e">
            <v>#REF!</v>
          </cell>
          <cell r="W369" t="e">
            <v>#REF!</v>
          </cell>
        </row>
        <row r="372">
          <cell r="O372">
            <v>1.2204298245614034</v>
          </cell>
          <cell r="P372">
            <v>3.071179824561403</v>
          </cell>
          <cell r="Q372">
            <v>2.6778048245614032</v>
          </cell>
          <cell r="T372">
            <v>0</v>
          </cell>
          <cell r="W372">
            <v>5.6478190000000001</v>
          </cell>
          <cell r="X372">
            <v>5.6478190000000001</v>
          </cell>
          <cell r="Y372">
            <v>5.6478190000000001</v>
          </cell>
          <cell r="Z372">
            <v>5.6478190000000001</v>
          </cell>
          <cell r="AA372">
            <v>0</v>
          </cell>
          <cell r="AB372">
            <v>0</v>
          </cell>
          <cell r="AC372">
            <v>0</v>
          </cell>
        </row>
        <row r="373">
          <cell r="O373">
            <v>9.0201744733305063</v>
          </cell>
          <cell r="P373">
            <v>3.5945135438549394</v>
          </cell>
          <cell r="Q373">
            <v>4.120101663610626</v>
          </cell>
          <cell r="T373">
            <v>0</v>
          </cell>
          <cell r="W373">
            <v>31.685536917879276</v>
          </cell>
          <cell r="X373">
            <v>31.685536917879276</v>
          </cell>
          <cell r="Y373">
            <v>31.685536917879276</v>
          </cell>
          <cell r="Z373">
            <v>31.685536917879276</v>
          </cell>
          <cell r="AA373">
            <v>0</v>
          </cell>
          <cell r="AB373">
            <v>0</v>
          </cell>
          <cell r="AC373">
            <v>0</v>
          </cell>
        </row>
        <row r="374">
          <cell r="O374" t="e">
            <v>#REF!</v>
          </cell>
          <cell r="P374" t="e">
            <v>#REF!</v>
          </cell>
          <cell r="Q374" t="e">
            <v>#REF!</v>
          </cell>
          <cell r="T374" t="e">
            <v>#REF!</v>
          </cell>
          <cell r="W374" t="e">
            <v>#REF!</v>
          </cell>
          <cell r="X374" t="e">
            <v>#REF!</v>
          </cell>
          <cell r="Y374" t="e">
            <v>#REF!</v>
          </cell>
          <cell r="Z374" t="e">
            <v>#REF!</v>
          </cell>
          <cell r="AA374" t="e">
            <v>#REF!</v>
          </cell>
          <cell r="AB374" t="e">
            <v>#REF!</v>
          </cell>
          <cell r="AC374" t="e">
            <v>#REF!</v>
          </cell>
        </row>
        <row r="375">
          <cell r="N375">
            <v>0.45</v>
          </cell>
          <cell r="O375">
            <v>0.45</v>
          </cell>
          <cell r="P375">
            <v>0.45</v>
          </cell>
          <cell r="Q375">
            <v>0.45</v>
          </cell>
          <cell r="T375">
            <v>0.45</v>
          </cell>
          <cell r="W375">
            <v>0.45</v>
          </cell>
          <cell r="X375">
            <v>0.45</v>
          </cell>
          <cell r="Y375">
            <v>0.45</v>
          </cell>
          <cell r="Z375">
            <v>0.45</v>
          </cell>
          <cell r="AA375">
            <v>0.45</v>
          </cell>
          <cell r="AB375">
            <v>0.45</v>
          </cell>
          <cell r="AC375">
            <v>0.45</v>
          </cell>
        </row>
        <row r="376">
          <cell r="N376">
            <v>0.45</v>
          </cell>
          <cell r="O376">
            <v>0.45</v>
          </cell>
          <cell r="P376">
            <v>0.45</v>
          </cell>
          <cell r="Q376">
            <v>0.45</v>
          </cell>
          <cell r="T376">
            <v>0.45</v>
          </cell>
          <cell r="W376">
            <v>0.45</v>
          </cell>
          <cell r="X376">
            <v>0.45</v>
          </cell>
          <cell r="Y376">
            <v>0.45</v>
          </cell>
          <cell r="Z376">
            <v>0.45</v>
          </cell>
          <cell r="AA376">
            <v>0.45</v>
          </cell>
          <cell r="AB376">
            <v>0.45</v>
          </cell>
          <cell r="AC376">
            <v>0.45</v>
          </cell>
        </row>
        <row r="378">
          <cell r="H378" t="e">
            <v>#REF!</v>
          </cell>
          <cell r="I378" t="e">
            <v>#REF!</v>
          </cell>
          <cell r="J378" t="e">
            <v>#REF!</v>
          </cell>
          <cell r="K378" t="e">
            <v>#REF!</v>
          </cell>
          <cell r="L378" t="e">
            <v>#REF!</v>
          </cell>
          <cell r="M378" t="e">
            <v>#REF!</v>
          </cell>
          <cell r="N378" t="e">
            <v>#REF!</v>
          </cell>
          <cell r="O378" t="e">
            <v>#REF!</v>
          </cell>
          <cell r="P378" t="e">
            <v>#REF!</v>
          </cell>
          <cell r="Q378" t="e">
            <v>#REF!</v>
          </cell>
          <cell r="S378" t="e">
            <v>#REF!</v>
          </cell>
          <cell r="T378" t="e">
            <v>#REF!</v>
          </cell>
          <cell r="V378" t="e">
            <v>#REF!</v>
          </cell>
          <cell r="W378" t="e">
            <v>#REF!</v>
          </cell>
          <cell r="X378" t="e">
            <v>#REF!</v>
          </cell>
          <cell r="Y378" t="e">
            <v>#REF!</v>
          </cell>
          <cell r="Z378" t="e">
            <v>#REF!</v>
          </cell>
          <cell r="AA378" t="e">
            <v>#REF!</v>
          </cell>
          <cell r="AB378" t="e">
            <v>#REF!</v>
          </cell>
          <cell r="AC378" t="e">
            <v>#REF!</v>
          </cell>
          <cell r="AI378" t="e">
            <v>#REF!</v>
          </cell>
          <cell r="AJ378" t="e">
            <v>#REF!</v>
          </cell>
          <cell r="AK378" t="e">
            <v>#REF!</v>
          </cell>
          <cell r="AL378" t="e">
            <v>#REF!</v>
          </cell>
          <cell r="AM378" t="e">
            <v>#REF!</v>
          </cell>
          <cell r="AN378" t="e">
            <v>#REF!</v>
          </cell>
          <cell r="AO378" t="e">
            <v>#REF!</v>
          </cell>
          <cell r="AP378" t="e">
            <v>#REF!</v>
          </cell>
          <cell r="AQ378" t="e">
            <v>#REF!</v>
          </cell>
          <cell r="AR378" t="e">
            <v>#REF!</v>
          </cell>
          <cell r="AS378" t="e">
            <v>#REF!</v>
          </cell>
          <cell r="AT378" t="e">
            <v>#REF!</v>
          </cell>
          <cell r="AU378" t="e">
            <v>#REF!</v>
          </cell>
          <cell r="AV378" t="e">
            <v>#REF!</v>
          </cell>
          <cell r="AW378" t="e">
            <v>#REF!</v>
          </cell>
          <cell r="AX378" t="e">
            <v>#REF!</v>
          </cell>
        </row>
        <row r="379">
          <cell r="H379" t="e">
            <v>#REF!</v>
          </cell>
          <cell r="I379" t="e">
            <v>#REF!</v>
          </cell>
          <cell r="J379" t="e">
            <v>#REF!</v>
          </cell>
          <cell r="K379" t="e">
            <v>#REF!</v>
          </cell>
          <cell r="L379" t="e">
            <v>#REF!</v>
          </cell>
          <cell r="M379" t="e">
            <v>#REF!</v>
          </cell>
          <cell r="N379" t="e">
            <v>#REF!</v>
          </cell>
          <cell r="O379" t="e">
            <v>#REF!</v>
          </cell>
          <cell r="P379" t="e">
            <v>#REF!</v>
          </cell>
          <cell r="Q379" t="e">
            <v>#REF!</v>
          </cell>
          <cell r="S379" t="e">
            <v>#REF!</v>
          </cell>
          <cell r="T379" t="e">
            <v>#REF!</v>
          </cell>
          <cell r="V379" t="e">
            <v>#REF!</v>
          </cell>
          <cell r="W379" t="e">
            <v>#REF!</v>
          </cell>
          <cell r="X379" t="e">
            <v>#REF!</v>
          </cell>
          <cell r="Y379" t="e">
            <v>#REF!</v>
          </cell>
          <cell r="Z379" t="e">
            <v>#REF!</v>
          </cell>
          <cell r="AA379" t="e">
            <v>#REF!</v>
          </cell>
          <cell r="AB379" t="e">
            <v>#REF!</v>
          </cell>
          <cell r="AC379" t="e">
            <v>#REF!</v>
          </cell>
          <cell r="AI379" t="e">
            <v>#REF!</v>
          </cell>
          <cell r="AJ379" t="e">
            <v>#REF!</v>
          </cell>
          <cell r="AK379" t="e">
            <v>#REF!</v>
          </cell>
          <cell r="AL379" t="e">
            <v>#REF!</v>
          </cell>
          <cell r="AM379" t="e">
            <v>#REF!</v>
          </cell>
          <cell r="AN379" t="e">
            <v>#REF!</v>
          </cell>
          <cell r="AO379" t="e">
            <v>#REF!</v>
          </cell>
          <cell r="AP379" t="e">
            <v>#REF!</v>
          </cell>
          <cell r="AQ379" t="e">
            <v>#REF!</v>
          </cell>
          <cell r="AR379" t="e">
            <v>#REF!</v>
          </cell>
          <cell r="AS379" t="e">
            <v>#REF!</v>
          </cell>
          <cell r="AT379" t="e">
            <v>#REF!</v>
          </cell>
          <cell r="AU379" t="e">
            <v>#REF!</v>
          </cell>
          <cell r="AV379" t="e">
            <v>#REF!</v>
          </cell>
          <cell r="AW379" t="e">
            <v>#REF!</v>
          </cell>
          <cell r="AX379" t="e">
            <v>#REF!</v>
          </cell>
        </row>
        <row r="381">
          <cell r="H381">
            <v>0.115</v>
          </cell>
          <cell r="I381">
            <v>0.28499999999999998</v>
          </cell>
          <cell r="J381">
            <v>0.17249999999999999</v>
          </cell>
          <cell r="K381" t="e">
            <v>#REF!</v>
          </cell>
          <cell r="L381">
            <v>0.23499999999999999</v>
          </cell>
          <cell r="M381" t="e">
            <v>#REF!</v>
          </cell>
          <cell r="N381">
            <v>0.22500000000000001</v>
          </cell>
          <cell r="O381">
            <v>0.56999999999999995</v>
          </cell>
          <cell r="P381">
            <v>5.0000000000000001E-3</v>
          </cell>
          <cell r="Q381" t="e">
            <v>#REF!</v>
          </cell>
          <cell r="S381">
            <v>2.5000000000000001E-2</v>
          </cell>
          <cell r="T381" t="e">
            <v>#REF!</v>
          </cell>
          <cell r="V381" t="e">
            <v>#REF!</v>
          </cell>
          <cell r="W381" t="e">
            <v>#REF!</v>
          </cell>
          <cell r="X381" t="e">
            <v>#REF!</v>
          </cell>
          <cell r="Y381" t="e">
            <v>#REF!</v>
          </cell>
          <cell r="Z381" t="e">
            <v>#REF!</v>
          </cell>
          <cell r="AA381" t="e">
            <v>#REF!</v>
          </cell>
          <cell r="AB381" t="e">
            <v>#REF!</v>
          </cell>
          <cell r="AC381" t="e">
            <v>#REF!</v>
          </cell>
          <cell r="AI381" t="e">
            <v>#REF!</v>
          </cell>
          <cell r="AJ381" t="e">
            <v>#REF!</v>
          </cell>
          <cell r="AK381" t="e">
            <v>#REF!</v>
          </cell>
          <cell r="AL381" t="e">
            <v>#REF!</v>
          </cell>
          <cell r="AM381" t="e">
            <v>#REF!</v>
          </cell>
          <cell r="AN381">
            <v>-4.4999999999999998E-2</v>
          </cell>
          <cell r="AO381" t="e">
            <v>#REF!</v>
          </cell>
          <cell r="AP381">
            <v>-0.04</v>
          </cell>
          <cell r="AQ381">
            <v>-0.115</v>
          </cell>
          <cell r="AR381" t="e">
            <v>#REF!</v>
          </cell>
          <cell r="AS381">
            <v>0</v>
          </cell>
          <cell r="AT381" t="e">
            <v>#REF!</v>
          </cell>
          <cell r="AU381" t="e">
            <v>#REF!</v>
          </cell>
          <cell r="AV381" t="e">
            <v>#REF!</v>
          </cell>
          <cell r="AW381">
            <v>-0.03</v>
          </cell>
          <cell r="AX381">
            <v>-0.03</v>
          </cell>
        </row>
        <row r="382">
          <cell r="I382">
            <v>1.4782608695652169</v>
          </cell>
          <cell r="J382">
            <v>-0.39473684210526316</v>
          </cell>
          <cell r="K382" t="e">
            <v>#REF!</v>
          </cell>
          <cell r="L382" t="e">
            <v>#REF!</v>
          </cell>
          <cell r="M382" t="e">
            <v>#REF!</v>
          </cell>
          <cell r="N382" t="e">
            <v>#REF!</v>
          </cell>
          <cell r="O382">
            <v>1.5333333333333332</v>
          </cell>
          <cell r="P382">
            <v>-0.99122807017543857</v>
          </cell>
          <cell r="Q382" t="e">
            <v>#REF!</v>
          </cell>
          <cell r="T382" t="str">
            <v>NM</v>
          </cell>
          <cell r="V382" t="e">
            <v>#REF!</v>
          </cell>
          <cell r="W382" t="str">
            <v>NM</v>
          </cell>
          <cell r="X382" t="e">
            <v>#REF!</v>
          </cell>
          <cell r="Y382" t="e">
            <v>#REF!</v>
          </cell>
          <cell r="Z382" t="e">
            <v>#REF!</v>
          </cell>
          <cell r="AA382" t="e">
            <v>#REF!</v>
          </cell>
          <cell r="AB382" t="e">
            <v>#REF!</v>
          </cell>
          <cell r="AC382" t="e">
            <v>#REF!</v>
          </cell>
          <cell r="AI382" t="e">
            <v>#REF!</v>
          </cell>
          <cell r="AJ382" t="e">
            <v>#REF!</v>
          </cell>
          <cell r="AK382" t="e">
            <v>#REF!</v>
          </cell>
          <cell r="AL382" t="e">
            <v>#REF!</v>
          </cell>
          <cell r="AM382" t="e">
            <v>#REF!</v>
          </cell>
          <cell r="AN382" t="e">
            <v>#REF!</v>
          </cell>
          <cell r="AO382" t="e">
            <v>#REF!</v>
          </cell>
          <cell r="AP382" t="e">
            <v>#REF!</v>
          </cell>
          <cell r="AR382" t="e">
            <v>#REF!</v>
          </cell>
          <cell r="AS382" t="e">
            <v>#REF!</v>
          </cell>
          <cell r="AT382" t="e">
            <v>#REF!</v>
          </cell>
          <cell r="AU382" t="e">
            <v>#REF!</v>
          </cell>
          <cell r="AV382" t="e">
            <v>#REF!</v>
          </cell>
          <cell r="AW382">
            <v>-0.33333333333333337</v>
          </cell>
          <cell r="AX382" t="e">
            <v>#REF!</v>
          </cell>
        </row>
        <row r="383">
          <cell r="H383">
            <v>0.115</v>
          </cell>
          <cell r="I383">
            <v>0.28499999999999998</v>
          </cell>
          <cell r="J383">
            <v>0.17249999999999999</v>
          </cell>
          <cell r="K383" t="e">
            <v>#REF!</v>
          </cell>
          <cell r="L383">
            <v>0.23499999999999999</v>
          </cell>
          <cell r="M383" t="e">
            <v>#REF!</v>
          </cell>
          <cell r="N383">
            <v>0.22500000000000001</v>
          </cell>
          <cell r="O383">
            <v>0.56999999999999995</v>
          </cell>
          <cell r="P383" t="e">
            <v>#REF!</v>
          </cell>
          <cell r="Q383" t="e">
            <v>#REF!</v>
          </cell>
          <cell r="T383" t="e">
            <v>#REF!</v>
          </cell>
          <cell r="W383" t="e">
            <v>#REF!</v>
          </cell>
          <cell r="X383" t="e">
            <v>#REF!</v>
          </cell>
          <cell r="Y383" t="e">
            <v>#REF!</v>
          </cell>
          <cell r="Z383" t="e">
            <v>#REF!</v>
          </cell>
          <cell r="AA383" t="e">
            <v>#REF!</v>
          </cell>
          <cell r="AB383" t="e">
            <v>#REF!</v>
          </cell>
          <cell r="AC383" t="e">
            <v>#REF!</v>
          </cell>
          <cell r="AI383" t="e">
            <v>#REF!</v>
          </cell>
          <cell r="AJ383" t="e">
            <v>#REF!</v>
          </cell>
          <cell r="AK383" t="e">
            <v>#REF!</v>
          </cell>
          <cell r="AL383" t="e">
            <v>#REF!</v>
          </cell>
          <cell r="AM383" t="e">
            <v>#REF!</v>
          </cell>
          <cell r="AN383" t="e">
            <v>#REF!</v>
          </cell>
          <cell r="AO383" t="e">
            <v>#REF!</v>
          </cell>
          <cell r="AP383" t="e">
            <v>#REF!</v>
          </cell>
          <cell r="AQ383" t="e">
            <v>#REF!</v>
          </cell>
          <cell r="AR383" t="e">
            <v>#REF!</v>
          </cell>
          <cell r="AS383" t="e">
            <v>#REF!</v>
          </cell>
          <cell r="AT383" t="e">
            <v>#REF!</v>
          </cell>
          <cell r="AU383" t="e">
            <v>#REF!</v>
          </cell>
          <cell r="AV383" t="e">
            <v>#REF!</v>
          </cell>
          <cell r="AW383" t="e">
            <v>#REF!</v>
          </cell>
          <cell r="AX383" t="e">
            <v>#REF!</v>
          </cell>
        </row>
        <row r="384">
          <cell r="I384">
            <v>1.4782608695652169</v>
          </cell>
          <cell r="J384">
            <v>-0.39473684210526316</v>
          </cell>
          <cell r="K384" t="e">
            <v>#REF!</v>
          </cell>
          <cell r="L384" t="e">
            <v>#REF!</v>
          </cell>
          <cell r="M384" t="e">
            <v>#REF!</v>
          </cell>
          <cell r="N384" t="e">
            <v>#REF!</v>
          </cell>
          <cell r="O384">
            <v>1.5333333333333332</v>
          </cell>
          <cell r="P384" t="e">
            <v>#REF!</v>
          </cell>
          <cell r="Q384" t="e">
            <v>#REF!</v>
          </cell>
          <cell r="T384" t="str">
            <v>NM</v>
          </cell>
          <cell r="W384" t="str">
            <v>NM</v>
          </cell>
          <cell r="X384" t="e">
            <v>#REF!</v>
          </cell>
          <cell r="Y384" t="e">
            <v>#REF!</v>
          </cell>
          <cell r="Z384" t="e">
            <v>#REF!</v>
          </cell>
          <cell r="AA384" t="e">
            <v>#REF!</v>
          </cell>
          <cell r="AB384" t="e">
            <v>#REF!</v>
          </cell>
          <cell r="AC384" t="e">
            <v>#REF!</v>
          </cell>
          <cell r="AI384" t="e">
            <v>#REF!</v>
          </cell>
          <cell r="AJ384" t="e">
            <v>#REF!</v>
          </cell>
          <cell r="AK384" t="e">
            <v>#REF!</v>
          </cell>
          <cell r="AL384" t="e">
            <v>#REF!</v>
          </cell>
          <cell r="AM384" t="e">
            <v>#REF!</v>
          </cell>
          <cell r="AN384" t="e">
            <v>#REF!</v>
          </cell>
          <cell r="AO384" t="e">
            <v>#REF!</v>
          </cell>
          <cell r="AP384" t="e">
            <v>#REF!</v>
          </cell>
          <cell r="AR384" t="e">
            <v>#REF!</v>
          </cell>
          <cell r="AS384" t="e">
            <v>#REF!</v>
          </cell>
          <cell r="AT384" t="e">
            <v>#REF!</v>
          </cell>
          <cell r="AU384" t="e">
            <v>#REF!</v>
          </cell>
          <cell r="AV384" t="e">
            <v>#REF!</v>
          </cell>
          <cell r="AW384" t="e">
            <v>#REF!</v>
          </cell>
          <cell r="AX384" t="e">
            <v>#REF!</v>
          </cell>
        </row>
        <row r="385">
          <cell r="H385">
            <v>0.27500000000000002</v>
          </cell>
          <cell r="I385">
            <v>0.33</v>
          </cell>
          <cell r="J385">
            <v>0.41</v>
          </cell>
          <cell r="K385">
            <v>0.48499999999999999</v>
          </cell>
          <cell r="L385">
            <v>0.55000000000000004</v>
          </cell>
          <cell r="M385">
            <v>0.71</v>
          </cell>
          <cell r="N385">
            <v>0.79500000000000004</v>
          </cell>
          <cell r="O385">
            <v>0.88500000000000001</v>
          </cell>
          <cell r="P385" t="e">
            <v>#REF!</v>
          </cell>
          <cell r="Q385" t="e">
            <v>#REF!</v>
          </cell>
          <cell r="S385">
            <v>0.91</v>
          </cell>
          <cell r="T385" t="e">
            <v>#REF!</v>
          </cell>
          <cell r="V385">
            <v>1.08</v>
          </cell>
          <cell r="W385" t="e">
            <v>#REF!</v>
          </cell>
          <cell r="X385" t="e">
            <v>#REF!</v>
          </cell>
          <cell r="Y385" t="e">
            <v>#REF!</v>
          </cell>
          <cell r="Z385" t="e">
            <v>#REF!</v>
          </cell>
          <cell r="AA385" t="e">
            <v>#REF!</v>
          </cell>
          <cell r="AB385" t="e">
            <v>#REF!</v>
          </cell>
          <cell r="AC385" t="e">
            <v>#REF!</v>
          </cell>
          <cell r="AI385" t="e">
            <v>#REF!</v>
          </cell>
          <cell r="AJ385" t="e">
            <v>#REF!</v>
          </cell>
          <cell r="AK385">
            <v>0.28999999999999998</v>
          </cell>
          <cell r="AL385" t="e">
            <v>#REF!</v>
          </cell>
          <cell r="AM385">
            <v>0.34499999999999997</v>
          </cell>
          <cell r="AN385">
            <v>0.23499999999999999</v>
          </cell>
          <cell r="AO385">
            <v>0.315</v>
          </cell>
          <cell r="AP385">
            <v>0.255</v>
          </cell>
          <cell r="AQ385" t="e">
            <v>#REF!</v>
          </cell>
          <cell r="AR385">
            <v>0.28000000000000003</v>
          </cell>
          <cell r="AS385" t="e">
            <v>#REF!</v>
          </cell>
          <cell r="AT385">
            <v>0.32500000000000001</v>
          </cell>
          <cell r="AU385" t="e">
            <v>#REF!</v>
          </cell>
          <cell r="AV385">
            <v>0.28999999999999998</v>
          </cell>
          <cell r="AW385" t="e">
            <v>#REF!</v>
          </cell>
          <cell r="AX385">
            <v>0.26</v>
          </cell>
        </row>
        <row r="386">
          <cell r="I386">
            <v>0.19999999999999996</v>
          </cell>
          <cell r="J386">
            <v>0.24242424242424221</v>
          </cell>
          <cell r="K386">
            <v>0.18292682926829262</v>
          </cell>
          <cell r="L386">
            <v>0.13402061855670122</v>
          </cell>
          <cell r="M386">
            <v>0.29090909090909078</v>
          </cell>
          <cell r="N386">
            <v>0.11971830985915499</v>
          </cell>
          <cell r="O386">
            <v>0.1132075471698113</v>
          </cell>
          <cell r="P386" t="e">
            <v>#REF!</v>
          </cell>
          <cell r="Q386" t="e">
            <v>#REF!</v>
          </cell>
          <cell r="T386" t="e">
            <v>#REF!</v>
          </cell>
          <cell r="V386">
            <v>0.18681318681318682</v>
          </cell>
          <cell r="W386" t="e">
            <v>#REF!</v>
          </cell>
          <cell r="X386" t="e">
            <v>#REF!</v>
          </cell>
          <cell r="Y386" t="e">
            <v>#REF!</v>
          </cell>
          <cell r="Z386" t="e">
            <v>#REF!</v>
          </cell>
          <cell r="AA386" t="e">
            <v>#REF!</v>
          </cell>
          <cell r="AB386" t="e">
            <v>#REF!</v>
          </cell>
          <cell r="AC386" t="e">
            <v>#REF!</v>
          </cell>
          <cell r="AI386" t="e">
            <v>#REF!</v>
          </cell>
          <cell r="AJ386" t="e">
            <v>#REF!</v>
          </cell>
          <cell r="AK386" t="e">
            <v>#REF!</v>
          </cell>
          <cell r="AL386" t="e">
            <v>#REF!</v>
          </cell>
          <cell r="AM386" t="e">
            <v>#REF!</v>
          </cell>
          <cell r="AN386" t="e">
            <v>#REF!</v>
          </cell>
          <cell r="AO386" t="e">
            <v>#REF!</v>
          </cell>
          <cell r="AP386" t="e">
            <v>#REF!</v>
          </cell>
          <cell r="AR386" t="e">
            <v>#REF!</v>
          </cell>
          <cell r="AS386" t="e">
            <v>#REF!</v>
          </cell>
          <cell r="AT386">
            <v>0.12068965517241392</v>
          </cell>
          <cell r="AU386" t="e">
            <v>#REF!</v>
          </cell>
          <cell r="AV386">
            <v>-0.15942028985507251</v>
          </cell>
          <cell r="AW386" t="e">
            <v>#REF!</v>
          </cell>
          <cell r="AX386">
            <v>-0.17460317460317454</v>
          </cell>
        </row>
        <row r="387">
          <cell r="I387">
            <v>0.33</v>
          </cell>
          <cell r="J387">
            <v>0.41</v>
          </cell>
          <cell r="K387">
            <v>0.89500000000000002</v>
          </cell>
          <cell r="L387" t="e">
            <v>#REF!</v>
          </cell>
          <cell r="M387" t="e">
            <v>#REF!</v>
          </cell>
          <cell r="N387" t="e">
            <v>#REF!</v>
          </cell>
          <cell r="O387">
            <v>0.88500000000000001</v>
          </cell>
          <cell r="P387" t="e">
            <v>#REF!</v>
          </cell>
          <cell r="Q387" t="e">
            <v>#REF!</v>
          </cell>
          <cell r="T387" t="e">
            <v>#REF!</v>
          </cell>
          <cell r="W387" t="e">
            <v>#REF!</v>
          </cell>
          <cell r="X387" t="e">
            <v>#REF!</v>
          </cell>
          <cell r="Y387" t="e">
            <v>#REF!</v>
          </cell>
          <cell r="Z387" t="e">
            <v>#REF!</v>
          </cell>
          <cell r="AA387" t="e">
            <v>#REF!</v>
          </cell>
          <cell r="AB387" t="e">
            <v>#REF!</v>
          </cell>
          <cell r="AC387" t="e">
            <v>#REF!</v>
          </cell>
          <cell r="AI387" t="e">
            <v>#REF!</v>
          </cell>
          <cell r="AJ387" t="e">
            <v>#REF!</v>
          </cell>
          <cell r="AK387" t="e">
            <v>#REF!</v>
          </cell>
          <cell r="AL387" t="e">
            <v>#REF!</v>
          </cell>
          <cell r="AM387">
            <v>0.69</v>
          </cell>
          <cell r="AN387">
            <v>0.47</v>
          </cell>
          <cell r="AO387" t="e">
            <v>#REF!</v>
          </cell>
          <cell r="AP387" t="e">
            <v>#REF!</v>
          </cell>
          <cell r="AQ387" t="e">
            <v>#REF!</v>
          </cell>
          <cell r="AR387" t="e">
            <v>#REF!</v>
          </cell>
          <cell r="AS387" t="e">
            <v>#REF!</v>
          </cell>
          <cell r="AT387" t="e">
            <v>#REF!</v>
          </cell>
          <cell r="AU387" t="e">
            <v>#REF!</v>
          </cell>
          <cell r="AV387" t="e">
            <v>#REF!</v>
          </cell>
          <cell r="AW387" t="e">
            <v>#REF!</v>
          </cell>
          <cell r="AX387" t="e">
            <v>#REF!</v>
          </cell>
        </row>
        <row r="388">
          <cell r="J388">
            <v>0.24242424242424221</v>
          </cell>
          <cell r="K388">
            <v>1.1829268292682928</v>
          </cell>
          <cell r="L388" t="e">
            <v>#REF!</v>
          </cell>
          <cell r="M388" t="e">
            <v>#REF!</v>
          </cell>
          <cell r="N388" t="e">
            <v>#REF!</v>
          </cell>
          <cell r="O388" t="e">
            <v>#REF!</v>
          </cell>
          <cell r="P388" t="e">
            <v>#REF!</v>
          </cell>
          <cell r="Q388" t="e">
            <v>#REF!</v>
          </cell>
          <cell r="T388" t="e">
            <v>#REF!</v>
          </cell>
          <cell r="W388" t="e">
            <v>#REF!</v>
          </cell>
          <cell r="X388" t="e">
            <v>#REF!</v>
          </cell>
          <cell r="Y388" t="e">
            <v>#REF!</v>
          </cell>
          <cell r="Z388" t="e">
            <v>#REF!</v>
          </cell>
          <cell r="AA388" t="e">
            <v>#REF!</v>
          </cell>
          <cell r="AB388" t="e">
            <v>#REF!</v>
          </cell>
          <cell r="AC388" t="e">
            <v>#REF!</v>
          </cell>
          <cell r="AI388" t="e">
            <v>#REF!</v>
          </cell>
          <cell r="AJ388" t="e">
            <v>#REF!</v>
          </cell>
          <cell r="AK388" t="e">
            <v>#REF!</v>
          </cell>
          <cell r="AL388" t="e">
            <v>#REF!</v>
          </cell>
          <cell r="AM388" t="e">
            <v>#REF!</v>
          </cell>
          <cell r="AN388" t="e">
            <v>#REF!</v>
          </cell>
          <cell r="AO388" t="e">
            <v>#REF!</v>
          </cell>
          <cell r="AP388" t="e">
            <v>#REF!</v>
          </cell>
          <cell r="AR388" t="e">
            <v>#REF!</v>
          </cell>
          <cell r="AS388" t="e">
            <v>#REF!</v>
          </cell>
          <cell r="AT388" t="e">
            <v>#REF!</v>
          </cell>
          <cell r="AU388" t="e">
            <v>#REF!</v>
          </cell>
          <cell r="AV388" t="e">
            <v>#REF!</v>
          </cell>
          <cell r="AW388" t="e">
            <v>#REF!</v>
          </cell>
          <cell r="AX388" t="e">
            <v>#REF!</v>
          </cell>
        </row>
        <row r="390">
          <cell r="H390">
            <v>0.115</v>
          </cell>
          <cell r="I390">
            <v>0.28499999999999998</v>
          </cell>
          <cell r="J390">
            <v>0.17249999999999999</v>
          </cell>
          <cell r="K390" t="e">
            <v>#REF!</v>
          </cell>
          <cell r="L390">
            <v>0.23499999999999999</v>
          </cell>
          <cell r="M390" t="e">
            <v>#REF!</v>
          </cell>
          <cell r="N390">
            <v>0.45</v>
          </cell>
          <cell r="O390">
            <v>0.91</v>
          </cell>
          <cell r="P390">
            <v>0.24</v>
          </cell>
          <cell r="Q390">
            <v>-0.01</v>
          </cell>
          <cell r="T390" t="e">
            <v>#REF!</v>
          </cell>
          <cell r="W390" t="e">
            <v>#REF!</v>
          </cell>
          <cell r="X390" t="e">
            <v>#REF!</v>
          </cell>
          <cell r="Y390" t="e">
            <v>#REF!</v>
          </cell>
          <cell r="Z390" t="e">
            <v>#REF!</v>
          </cell>
          <cell r="AA390" t="e">
            <v>#REF!</v>
          </cell>
          <cell r="AB390" t="e">
            <v>#REF!</v>
          </cell>
          <cell r="AC390" t="e">
            <v>#REF!</v>
          </cell>
          <cell r="AI390" t="e">
            <v>#REF!</v>
          </cell>
          <cell r="AJ390" t="e">
            <v>#REF!</v>
          </cell>
          <cell r="AK390" t="e">
            <v>#REF!</v>
          </cell>
          <cell r="AL390" t="e">
            <v>#REF!</v>
          </cell>
          <cell r="AM390">
            <v>-0.03</v>
          </cell>
          <cell r="AN390" t="e">
            <v>#REF!</v>
          </cell>
          <cell r="AO390" t="e">
            <v>#REF!</v>
          </cell>
          <cell r="AP390" t="e">
            <v>#REF!</v>
          </cell>
          <cell r="AQ390" t="e">
            <v>#REF!</v>
          </cell>
          <cell r="AR390" t="e">
            <v>#REF!</v>
          </cell>
          <cell r="AS390" t="e">
            <v>#REF!</v>
          </cell>
          <cell r="AT390" t="e">
            <v>#REF!</v>
          </cell>
          <cell r="AU390" t="e">
            <v>#REF!</v>
          </cell>
          <cell r="AV390" t="e">
            <v>#REF!</v>
          </cell>
          <cell r="AW390" t="e">
            <v>#REF!</v>
          </cell>
          <cell r="AX390" t="e">
            <v>#REF!</v>
          </cell>
        </row>
        <row r="391">
          <cell r="H391">
            <v>0.115</v>
          </cell>
          <cell r="I391">
            <v>0.28499999999999998</v>
          </cell>
          <cell r="J391">
            <v>0.17249999999999999</v>
          </cell>
          <cell r="K391" t="e">
            <v>#REF!</v>
          </cell>
          <cell r="L391">
            <v>0.23499999999999999</v>
          </cell>
          <cell r="M391" t="e">
            <v>#REF!</v>
          </cell>
          <cell r="N391" t="e">
            <v>#REF!</v>
          </cell>
          <cell r="O391">
            <v>0.91</v>
          </cell>
          <cell r="P391">
            <v>0.24</v>
          </cell>
          <cell r="Q391" t="e">
            <v>#REF!</v>
          </cell>
          <cell r="T391" t="e">
            <v>#REF!</v>
          </cell>
          <cell r="W391">
            <v>-0.85</v>
          </cell>
          <cell r="X391">
            <v>-1.39</v>
          </cell>
          <cell r="Y391" t="e">
            <v>#REF!</v>
          </cell>
          <cell r="Z391" t="e">
            <v>#REF!</v>
          </cell>
          <cell r="AA391" t="e">
            <v>#REF!</v>
          </cell>
          <cell r="AB391" t="e">
            <v>#REF!</v>
          </cell>
          <cell r="AC391" t="e">
            <v>#REF!</v>
          </cell>
          <cell r="AI391" t="e">
            <v>#REF!</v>
          </cell>
          <cell r="AJ391" t="e">
            <v>#REF!</v>
          </cell>
          <cell r="AK391" t="e">
            <v>#REF!</v>
          </cell>
          <cell r="AL391" t="e">
            <v>#REF!</v>
          </cell>
          <cell r="AM391" t="e">
            <v>#REF!</v>
          </cell>
          <cell r="AN391" t="e">
            <v>#REF!</v>
          </cell>
          <cell r="AO391" t="e">
            <v>#REF!</v>
          </cell>
          <cell r="AP391" t="e">
            <v>#REF!</v>
          </cell>
          <cell r="AQ391" t="e">
            <v>#REF!</v>
          </cell>
          <cell r="AR391" t="e">
            <v>#REF!</v>
          </cell>
          <cell r="AS391" t="e">
            <v>#REF!</v>
          </cell>
          <cell r="AT391" t="e">
            <v>#REF!</v>
          </cell>
          <cell r="AU391" t="e">
            <v>#REF!</v>
          </cell>
          <cell r="AV391" t="e">
            <v>#REF!</v>
          </cell>
          <cell r="AW391" t="e">
            <v>#REF!</v>
          </cell>
          <cell r="AX391" t="e">
            <v>#REF!</v>
          </cell>
        </row>
        <row r="396">
          <cell r="K396">
            <v>7.6020000000000003</v>
          </cell>
          <cell r="L396">
            <v>22.77</v>
          </cell>
          <cell r="M396">
            <v>17.73</v>
          </cell>
          <cell r="N396">
            <v>33.192</v>
          </cell>
          <cell r="O396">
            <v>11.051</v>
          </cell>
          <cell r="P396">
            <v>21.279999999999998</v>
          </cell>
          <cell r="Q396">
            <v>7.4432499999999999</v>
          </cell>
          <cell r="T396">
            <v>0</v>
          </cell>
          <cell r="W396">
            <v>50</v>
          </cell>
          <cell r="X396">
            <v>11</v>
          </cell>
          <cell r="Y396" t="e">
            <v>#VALUE!</v>
          </cell>
          <cell r="Z396" t="e">
            <v>#VALUE!</v>
          </cell>
          <cell r="AA396" t="e">
            <v>#VALUE!</v>
          </cell>
          <cell r="AB396" t="e">
            <v>#VALUE!</v>
          </cell>
          <cell r="AC396" t="e">
            <v>#VALUE!</v>
          </cell>
        </row>
        <row r="399">
          <cell r="W399">
            <v>0</v>
          </cell>
          <cell r="AB399">
            <v>0</v>
          </cell>
          <cell r="AC399">
            <v>0</v>
          </cell>
        </row>
        <row r="401">
          <cell r="W401">
            <v>45.3353079635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</row>
        <row r="403">
          <cell r="L403">
            <v>0</v>
          </cell>
          <cell r="M403">
            <v>0</v>
          </cell>
          <cell r="N403">
            <v>4.03</v>
          </cell>
          <cell r="O403">
            <v>10.401</v>
          </cell>
          <cell r="P403">
            <v>47.082915</v>
          </cell>
          <cell r="Q403">
            <v>0</v>
          </cell>
          <cell r="T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</row>
        <row r="406"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39.823</v>
          </cell>
          <cell r="Q406">
            <v>137.34755000000001</v>
          </cell>
          <cell r="T406">
            <v>359.11205499262496</v>
          </cell>
          <cell r="W406">
            <v>268.918627864082</v>
          </cell>
          <cell r="X406">
            <v>255.60000000000002</v>
          </cell>
          <cell r="Y406">
            <v>255.60000000000002</v>
          </cell>
          <cell r="Z406">
            <v>255.60000000000002</v>
          </cell>
          <cell r="AA406">
            <v>255.60000000000002</v>
          </cell>
          <cell r="AB406">
            <v>255.60000000000002</v>
          </cell>
          <cell r="AC406">
            <v>255.60000000000002</v>
          </cell>
        </row>
        <row r="409">
          <cell r="X409">
            <v>8.7673050000000003</v>
          </cell>
          <cell r="Y409">
            <v>8.182818000000001</v>
          </cell>
          <cell r="Z409">
            <v>8.182818000000001</v>
          </cell>
          <cell r="AA409">
            <v>8.182818000000001</v>
          </cell>
        </row>
        <row r="413"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19.460999999999999</v>
          </cell>
          <cell r="Q413">
            <v>607.14289100000008</v>
          </cell>
          <cell r="T413">
            <v>607.14289100000008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</row>
        <row r="415"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48.138300000000001</v>
          </cell>
          <cell r="Q415">
            <v>45.990783899999997</v>
          </cell>
          <cell r="T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</row>
        <row r="417">
          <cell r="Q417">
            <v>14.514949999999999</v>
          </cell>
          <cell r="T417">
            <v>133.03751940000001</v>
          </cell>
          <cell r="W417">
            <v>975.01038000000005</v>
          </cell>
          <cell r="X417" t="e">
            <v>#REF!</v>
          </cell>
          <cell r="Y417" t="e">
            <v>#REF!</v>
          </cell>
          <cell r="Z417" t="e">
            <v>#REF!</v>
          </cell>
          <cell r="AA417" t="e">
            <v>#REF!</v>
          </cell>
          <cell r="AB417" t="e">
            <v>#REF!</v>
          </cell>
          <cell r="AC417" t="e">
            <v>#REF!</v>
          </cell>
        </row>
        <row r="419">
          <cell r="L419">
            <v>0</v>
          </cell>
          <cell r="M419">
            <v>11.375999999999999</v>
          </cell>
          <cell r="N419">
            <v>12.667999999999999</v>
          </cell>
          <cell r="O419">
            <v>18.393000000000001</v>
          </cell>
          <cell r="P419">
            <v>24.398399999999999</v>
          </cell>
          <cell r="Q419">
            <v>0</v>
          </cell>
          <cell r="W419">
            <v>136.10503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</row>
        <row r="422">
          <cell r="Q422">
            <v>0</v>
          </cell>
          <cell r="T422">
            <v>34.771999999999998</v>
          </cell>
          <cell r="W422">
            <v>56.432044019550005</v>
          </cell>
          <cell r="X422">
            <v>2.9182634920000008</v>
          </cell>
          <cell r="Y422" t="e">
            <v>#VALUE!</v>
          </cell>
          <cell r="Z422" t="e">
            <v>#VALUE!</v>
          </cell>
          <cell r="AA422" t="e">
            <v>#VALUE!</v>
          </cell>
          <cell r="AB422" t="e">
            <v>#VALUE!</v>
          </cell>
          <cell r="AC422" t="e">
            <v>#VALUE!</v>
          </cell>
        </row>
        <row r="425">
          <cell r="Q425">
            <v>23.489531751249999</v>
          </cell>
          <cell r="T425">
            <v>156.99186845759999</v>
          </cell>
          <cell r="W425">
            <v>489.87630000000001</v>
          </cell>
          <cell r="X425">
            <v>38.780999999999999</v>
          </cell>
          <cell r="Y425">
            <v>55.692000000000007</v>
          </cell>
          <cell r="Z425">
            <v>55.692000000000007</v>
          </cell>
          <cell r="AA425">
            <v>55.692000000000007</v>
          </cell>
          <cell r="AB425">
            <v>55.692000000000007</v>
          </cell>
          <cell r="AC425">
            <v>55.692000000000007</v>
          </cell>
        </row>
        <row r="429">
          <cell r="W429">
            <v>20.411512500000001</v>
          </cell>
          <cell r="X429">
            <v>3.1348750000000001</v>
          </cell>
          <cell r="Y429">
            <v>1.7472000000000003</v>
          </cell>
          <cell r="Z429">
            <v>1.7472000000000003</v>
          </cell>
          <cell r="AA429">
            <v>1.7472000000000003</v>
          </cell>
          <cell r="AB429">
            <v>1.7472000000000003</v>
          </cell>
          <cell r="AC429">
            <v>1.7472000000000003</v>
          </cell>
        </row>
        <row r="433">
          <cell r="W433">
            <v>11.522022975</v>
          </cell>
          <cell r="X433">
            <v>1.2646295000000001</v>
          </cell>
          <cell r="Y433">
            <v>2.4535680000000002</v>
          </cell>
          <cell r="Z433">
            <v>2.4535680000000002</v>
          </cell>
          <cell r="AA433">
            <v>2.4535680000000002</v>
          </cell>
          <cell r="AB433">
            <v>2.4535680000000002</v>
          </cell>
          <cell r="AC433">
            <v>2.4535680000000002</v>
          </cell>
        </row>
        <row r="436">
          <cell r="W436">
            <v>682.30347465</v>
          </cell>
          <cell r="X436">
            <v>140.27104395000001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</row>
        <row r="440">
          <cell r="W440">
            <v>233.85306</v>
          </cell>
          <cell r="X440">
            <v>0</v>
          </cell>
        </row>
        <row r="443">
          <cell r="T443">
            <v>160.60400000000001</v>
          </cell>
          <cell r="W443">
            <v>65.082487499999999</v>
          </cell>
          <cell r="X443">
            <v>20.718861507999996</v>
          </cell>
          <cell r="Y443">
            <v>20.718861507999996</v>
          </cell>
          <cell r="Z443">
            <v>20.718861507999996</v>
          </cell>
          <cell r="AA443">
            <v>20.718861507999996</v>
          </cell>
          <cell r="AB443">
            <v>20.718861507999996</v>
          </cell>
          <cell r="AC443">
            <v>20.718861507999996</v>
          </cell>
        </row>
        <row r="444">
          <cell r="X444">
            <v>90</v>
          </cell>
        </row>
        <row r="445"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7.7039999999999997</v>
          </cell>
          <cell r="Q445">
            <v>7.7640000000000002</v>
          </cell>
          <cell r="T445">
            <v>0</v>
          </cell>
          <cell r="W445">
            <v>0</v>
          </cell>
        </row>
        <row r="446">
          <cell r="T446">
            <v>0</v>
          </cell>
          <cell r="W446">
            <v>38</v>
          </cell>
          <cell r="X446">
            <v>0</v>
          </cell>
        </row>
        <row r="447">
          <cell r="L447">
            <v>0</v>
          </cell>
          <cell r="M447">
            <v>0</v>
          </cell>
          <cell r="N447">
            <v>5.8019999999999996</v>
          </cell>
          <cell r="O447">
            <v>7.4059999999999997</v>
          </cell>
          <cell r="P447">
            <v>10.471</v>
          </cell>
          <cell r="Q447">
            <v>11.436</v>
          </cell>
          <cell r="T447">
            <v>9.766</v>
          </cell>
          <cell r="W447">
            <v>4.0709999999999997</v>
          </cell>
        </row>
        <row r="448">
          <cell r="K448">
            <v>2.3079999999999998</v>
          </cell>
          <cell r="L448">
            <v>0.63800000000000001</v>
          </cell>
          <cell r="M448">
            <v>1.9410000000000001</v>
          </cell>
          <cell r="N448">
            <v>8.3610000000000007</v>
          </cell>
          <cell r="O448">
            <v>9.3510000000000009</v>
          </cell>
          <cell r="P448">
            <v>1.635</v>
          </cell>
          <cell r="Q448">
            <v>3.5139999999999998</v>
          </cell>
          <cell r="T448">
            <v>173.34700000000001</v>
          </cell>
          <cell r="W448">
            <v>17.135999999999999</v>
          </cell>
        </row>
        <row r="450">
          <cell r="O450">
            <v>0</v>
          </cell>
          <cell r="P450">
            <v>0</v>
          </cell>
          <cell r="Q450">
            <v>6.3609999999999998</v>
          </cell>
          <cell r="T450" t="e">
            <v>#REF!</v>
          </cell>
          <cell r="W450">
            <v>0</v>
          </cell>
          <cell r="X450" t="e">
            <v>#REF!</v>
          </cell>
          <cell r="Y450" t="e">
            <v>#REF!</v>
          </cell>
          <cell r="Z450" t="e">
            <v>#REF!</v>
          </cell>
          <cell r="AA450" t="e">
            <v>#REF!</v>
          </cell>
          <cell r="AB450" t="e">
            <v>#REF!</v>
          </cell>
          <cell r="AC450" t="e">
            <v>#REF!</v>
          </cell>
        </row>
        <row r="452">
          <cell r="O452">
            <v>0</v>
          </cell>
          <cell r="P452">
            <v>0</v>
          </cell>
          <cell r="Q452" t="e">
            <v>#REF!</v>
          </cell>
          <cell r="T452" t="e">
            <v>#REF!</v>
          </cell>
          <cell r="W452">
            <v>0</v>
          </cell>
          <cell r="X452" t="e">
            <v>#REF!</v>
          </cell>
          <cell r="Y452" t="e">
            <v>#REF!</v>
          </cell>
          <cell r="Z452" t="e">
            <v>#REF!</v>
          </cell>
          <cell r="AA452" t="e">
            <v>#REF!</v>
          </cell>
          <cell r="AB452" t="e">
            <v>#REF!</v>
          </cell>
          <cell r="AC452" t="e">
            <v>#REF!</v>
          </cell>
        </row>
        <row r="453">
          <cell r="O453">
            <v>0</v>
          </cell>
          <cell r="P453">
            <v>0</v>
          </cell>
          <cell r="T453">
            <v>0</v>
          </cell>
          <cell r="W453">
            <v>0</v>
          </cell>
          <cell r="X453" t="e">
            <v>#REF!</v>
          </cell>
          <cell r="Y453" t="e">
            <v>#REF!</v>
          </cell>
          <cell r="Z453" t="e">
            <v>#REF!</v>
          </cell>
          <cell r="AA453" t="e">
            <v>#REF!</v>
          </cell>
          <cell r="AB453" t="e">
            <v>#REF!</v>
          </cell>
          <cell r="AC453" t="e">
            <v>#REF!</v>
          </cell>
        </row>
        <row r="454">
          <cell r="K454">
            <v>9.91</v>
          </cell>
          <cell r="L454">
            <v>23.408000000000001</v>
          </cell>
          <cell r="M454">
            <v>19.670999999999999</v>
          </cell>
          <cell r="N454">
            <v>47.355000000000004</v>
          </cell>
          <cell r="O454">
            <v>27.808</v>
          </cell>
          <cell r="P454">
            <v>148.51229999999998</v>
          </cell>
          <cell r="Q454">
            <v>858.64295665125007</v>
          </cell>
          <cell r="T454">
            <v>1634.7733338502251</v>
          </cell>
          <cell r="V454">
            <v>1634.7733338502251</v>
          </cell>
          <cell r="W454">
            <v>3094.0572474721321</v>
          </cell>
          <cell r="X454">
            <v>278.07497845</v>
          </cell>
          <cell r="Y454" t="e">
            <v>#VALUE!</v>
          </cell>
          <cell r="Z454" t="e">
            <v>#VALUE!</v>
          </cell>
          <cell r="AA454" t="e">
            <v>#VALUE!</v>
          </cell>
          <cell r="AB454" t="e">
            <v>#VALUE!</v>
          </cell>
          <cell r="AC454" t="e">
            <v>#VALUE!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</row>
        <row r="459">
          <cell r="W459" t="e">
            <v>#REF!</v>
          </cell>
          <cell r="X459" t="e">
            <v>#REF!</v>
          </cell>
          <cell r="Y459">
            <v>0</v>
          </cell>
          <cell r="Z459">
            <v>0</v>
          </cell>
          <cell r="AA459">
            <v>0</v>
          </cell>
          <cell r="AB459" t="e">
            <v>#REF!</v>
          </cell>
          <cell r="AC459" t="e">
            <v>#REF!</v>
          </cell>
        </row>
        <row r="463">
          <cell r="O463">
            <v>6.2969999999999997</v>
          </cell>
          <cell r="P463">
            <v>14.16</v>
          </cell>
          <cell r="Q463">
            <v>19.748000000000001</v>
          </cell>
          <cell r="T463">
            <v>32.192</v>
          </cell>
        </row>
        <row r="464">
          <cell r="O464">
            <v>62.97</v>
          </cell>
          <cell r="P464">
            <v>141.6</v>
          </cell>
          <cell r="Q464">
            <v>197.48000000000002</v>
          </cell>
          <cell r="T464">
            <v>321.92</v>
          </cell>
        </row>
        <row r="467">
          <cell r="N467">
            <v>1.548</v>
          </cell>
          <cell r="O467">
            <v>4.6129999999999995</v>
          </cell>
          <cell r="P467">
            <v>3.7469999999999999</v>
          </cell>
          <cell r="Q467">
            <v>2.8620000000000019</v>
          </cell>
          <cell r="T467">
            <v>3.3360000000000003</v>
          </cell>
        </row>
        <row r="468">
          <cell r="O468">
            <v>27.677999999999997</v>
          </cell>
          <cell r="P468">
            <v>22.481999999999999</v>
          </cell>
          <cell r="Q468">
            <v>17.172000000000011</v>
          </cell>
          <cell r="T468">
            <v>20.016000000000002</v>
          </cell>
        </row>
        <row r="471">
          <cell r="O471">
            <v>0.47199999999999953</v>
          </cell>
          <cell r="P471">
            <v>14.92</v>
          </cell>
        </row>
        <row r="472">
          <cell r="O472">
            <v>4.7199999999999953</v>
          </cell>
          <cell r="P472">
            <v>149.19999999999999</v>
          </cell>
        </row>
        <row r="475">
          <cell r="K475">
            <v>1.7350000000000001</v>
          </cell>
          <cell r="L475">
            <v>3.09</v>
          </cell>
          <cell r="M475">
            <v>3.6880000000000006</v>
          </cell>
          <cell r="N475">
            <v>5.92</v>
          </cell>
          <cell r="O475">
            <v>8.8869999999999969</v>
          </cell>
          <cell r="P475">
            <v>14.63</v>
          </cell>
        </row>
        <row r="476">
          <cell r="K476">
            <v>13.88</v>
          </cell>
          <cell r="L476">
            <v>24.72</v>
          </cell>
          <cell r="M476">
            <v>29.504000000000005</v>
          </cell>
          <cell r="N476">
            <v>47.36</v>
          </cell>
          <cell r="O476">
            <v>71.095999999999975</v>
          </cell>
          <cell r="P476">
            <v>117.04</v>
          </cell>
        </row>
        <row r="479">
          <cell r="W479" t="e">
            <v>#REF!</v>
          </cell>
          <cell r="X479" t="e">
            <v>#REF!</v>
          </cell>
          <cell r="Y479" t="e">
            <v>#REF!</v>
          </cell>
          <cell r="Z479" t="e">
            <v>#REF!</v>
          </cell>
          <cell r="AA479" t="e">
            <v>#REF!</v>
          </cell>
        </row>
        <row r="480">
          <cell r="W480" t="e">
            <v>#REF!</v>
          </cell>
          <cell r="X480" t="e">
            <v>#REF!</v>
          </cell>
          <cell r="Y480" t="e">
            <v>#REF!</v>
          </cell>
          <cell r="Z480" t="e">
            <v>#REF!</v>
          </cell>
          <cell r="AA480" t="e">
            <v>#REF!</v>
          </cell>
        </row>
        <row r="481">
          <cell r="W481" t="e">
            <v>#REF!</v>
          </cell>
          <cell r="X481" t="e">
            <v>#REF!</v>
          </cell>
          <cell r="Y481" t="e">
            <v>#REF!</v>
          </cell>
          <cell r="Z481" t="e">
            <v>#REF!</v>
          </cell>
          <cell r="AA481" t="e">
            <v>#REF!</v>
          </cell>
        </row>
        <row r="482">
          <cell r="Y482">
            <v>1436.882610707582</v>
          </cell>
          <cell r="Z482">
            <v>1611.5356920390886</v>
          </cell>
          <cell r="AA482">
            <v>1807.4178554064399</v>
          </cell>
        </row>
        <row r="485">
          <cell r="W485" t="e">
            <v>#REF!</v>
          </cell>
          <cell r="X485" t="e">
            <v>#REF!</v>
          </cell>
          <cell r="Y485" t="e">
            <v>#REF!</v>
          </cell>
          <cell r="Z485" t="e">
            <v>#REF!</v>
          </cell>
          <cell r="AA485" t="e">
            <v>#REF!</v>
          </cell>
        </row>
        <row r="486">
          <cell r="W486" t="e">
            <v>#REF!</v>
          </cell>
          <cell r="X486" t="e">
            <v>#REF!</v>
          </cell>
          <cell r="Y486" t="e">
            <v>#REF!</v>
          </cell>
          <cell r="Z486" t="e">
            <v>#REF!</v>
          </cell>
          <cell r="AA486" t="e">
            <v>#REF!</v>
          </cell>
        </row>
        <row r="487">
          <cell r="W487" t="e">
            <v>#REF!</v>
          </cell>
          <cell r="X487" t="e">
            <v>#REF!</v>
          </cell>
          <cell r="Y487" t="e">
            <v>#REF!</v>
          </cell>
          <cell r="Z487" t="e">
            <v>#REF!</v>
          </cell>
          <cell r="AA487" t="e">
            <v>#REF!</v>
          </cell>
          <cell r="AB487">
            <v>0</v>
          </cell>
          <cell r="AC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</row>
        <row r="489">
          <cell r="K489">
            <v>13.88</v>
          </cell>
          <cell r="L489">
            <v>24.72</v>
          </cell>
          <cell r="M489">
            <v>29.504000000000005</v>
          </cell>
          <cell r="N489">
            <v>47.36</v>
          </cell>
          <cell r="O489">
            <v>166.46399999999997</v>
          </cell>
          <cell r="P489">
            <v>430.322</v>
          </cell>
          <cell r="Q489">
            <v>214.65200000000004</v>
          </cell>
          <cell r="T489">
            <v>341.93600000000004</v>
          </cell>
          <cell r="W489" t="e">
            <v>#REF!</v>
          </cell>
          <cell r="X489" t="e">
            <v>#REF!</v>
          </cell>
          <cell r="Y489" t="e">
            <v>#REF!</v>
          </cell>
          <cell r="Z489" t="e">
            <v>#REF!</v>
          </cell>
          <cell r="AA489" t="e">
            <v>#REF!</v>
          </cell>
          <cell r="AB489" t="e">
            <v>#REF!</v>
          </cell>
          <cell r="AC489" t="e">
            <v>#REF!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</row>
        <row r="490">
          <cell r="O490">
            <v>0</v>
          </cell>
          <cell r="P490">
            <v>0</v>
          </cell>
          <cell r="Q490" t="e">
            <v>#REF!</v>
          </cell>
          <cell r="T490" t="e">
            <v>#REF!</v>
          </cell>
          <cell r="W490">
            <v>0</v>
          </cell>
          <cell r="X490" t="e">
            <v>#REF!</v>
          </cell>
          <cell r="Y490" t="e">
            <v>#REF!</v>
          </cell>
          <cell r="Z490" t="e">
            <v>#REF!</v>
          </cell>
          <cell r="AA490" t="e">
            <v>#REF!</v>
          </cell>
          <cell r="AB490" t="e">
            <v>#REF!</v>
          </cell>
          <cell r="AC490" t="e">
            <v>#REF!</v>
          </cell>
        </row>
        <row r="491">
          <cell r="X491" t="e">
            <v>#REF!</v>
          </cell>
          <cell r="Y491" t="e">
            <v>#REF!</v>
          </cell>
          <cell r="Z491" t="e">
            <v>#REF!</v>
          </cell>
          <cell r="AA491" t="e">
            <v>#REF!</v>
          </cell>
          <cell r="AB491" t="e">
            <v>#REF!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__FDSCACHE__"/>
      <sheetName val="PE"/>
      <sheetName val="NTW and Growth"/>
      <sheetName val="NTM EPS Growth"/>
      <sheetName val="FAME Persistence"/>
      <sheetName val="Price Chart"/>
      <sheetName val="Last Cycle"/>
      <sheetName val="Price Data"/>
      <sheetName val="Sheet1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s"/>
      <sheetName val="Roll"/>
      <sheetName val="Hard YTC Monitor"/>
      <sheetName val="Soft YTC Monitor"/>
      <sheetName val="Sizing Multi-Strat"/>
      <sheetName val="EZE Dump"/>
      <sheetName val="Average Costs"/>
      <sheetName val="Indices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1</v>
          </cell>
        </row>
      </sheetData>
      <sheetData sheetId="6"/>
      <sheetData sheetId="7">
        <row r="7">
          <cell r="V7" t="str">
            <v>Baa</v>
          </cell>
          <cell r="W7" t="str">
            <v>LCB1TRUU</v>
          </cell>
        </row>
        <row r="8">
          <cell r="V8" t="str">
            <v>Ba</v>
          </cell>
          <cell r="W8" t="str">
            <v>BCBATRUU</v>
          </cell>
        </row>
        <row r="9">
          <cell r="V9" t="str">
            <v>B</v>
          </cell>
          <cell r="W9" t="str">
            <v>BCBHTRUU</v>
          </cell>
        </row>
        <row r="10">
          <cell r="V10" t="str">
            <v>Caa</v>
          </cell>
          <cell r="W10" t="str">
            <v>BCAUTRUU</v>
          </cell>
        </row>
        <row r="14">
          <cell r="V14" t="str">
            <v>Basic Industry</v>
          </cell>
          <cell r="Y14" t="str">
            <v>I00353US</v>
          </cell>
          <cell r="AA14" t="str">
            <v>Basic Industry</v>
          </cell>
          <cell r="AD14" t="str">
            <v>I00424US</v>
          </cell>
        </row>
        <row r="15">
          <cell r="V15" t="str">
            <v>Chemicals</v>
          </cell>
          <cell r="Y15" t="str">
            <v>I00354US</v>
          </cell>
          <cell r="AA15" t="str">
            <v>Chemicals</v>
          </cell>
          <cell r="AD15" t="str">
            <v>I00425US</v>
          </cell>
        </row>
        <row r="16">
          <cell r="V16" t="str">
            <v>Metals and Mining</v>
          </cell>
          <cell r="Y16" t="str">
            <v>I00355US</v>
          </cell>
          <cell r="AA16" t="str">
            <v>Metals and Mining</v>
          </cell>
          <cell r="AD16" t="str">
            <v>I00426US</v>
          </cell>
        </row>
        <row r="17">
          <cell r="V17" t="str">
            <v>Paper</v>
          </cell>
          <cell r="Y17" t="str">
            <v>I00356US</v>
          </cell>
          <cell r="AA17" t="str">
            <v>Paper</v>
          </cell>
          <cell r="AD17" t="str">
            <v>I00427US</v>
          </cell>
        </row>
        <row r="18">
          <cell r="V18" t="str">
            <v>Capital Goods</v>
          </cell>
          <cell r="Y18" t="str">
            <v>I00358US</v>
          </cell>
          <cell r="AA18" t="str">
            <v>Capital Goods</v>
          </cell>
          <cell r="AD18" t="str">
            <v>I00429US</v>
          </cell>
        </row>
        <row r="19">
          <cell r="V19" t="str">
            <v>Aerospace and Defense</v>
          </cell>
          <cell r="Y19" t="str">
            <v>I00359US</v>
          </cell>
          <cell r="AA19" t="str">
            <v>Aerospace and Defense</v>
          </cell>
          <cell r="AD19" t="str">
            <v>I00430US</v>
          </cell>
        </row>
        <row r="20">
          <cell r="V20" t="str">
            <v>Building Materials</v>
          </cell>
          <cell r="Y20" t="str">
            <v>I00360US</v>
          </cell>
          <cell r="AA20" t="str">
            <v>Building Materials</v>
          </cell>
          <cell r="AD20" t="str">
            <v>I00431US</v>
          </cell>
        </row>
        <row r="21">
          <cell r="V21" t="str">
            <v>Diversified Manufacturing</v>
          </cell>
          <cell r="Y21" t="str">
            <v>I00361US</v>
          </cell>
          <cell r="AA21" t="str">
            <v>Diversified Manufacturing</v>
          </cell>
          <cell r="AD21" t="str">
            <v>I00432US</v>
          </cell>
        </row>
        <row r="22">
          <cell r="V22" t="str">
            <v>Construction Machinery</v>
          </cell>
          <cell r="Y22" t="str">
            <v>I00362US</v>
          </cell>
          <cell r="AA22" t="str">
            <v>Construction Machinery</v>
          </cell>
          <cell r="AD22" t="str">
            <v>I00433US</v>
          </cell>
        </row>
        <row r="23">
          <cell r="V23" t="str">
            <v>Packaging</v>
          </cell>
          <cell r="Y23" t="str">
            <v>I00363US</v>
          </cell>
          <cell r="AA23" t="str">
            <v>Packaging</v>
          </cell>
          <cell r="AD23" t="str">
            <v>I00434US</v>
          </cell>
        </row>
        <row r="24">
          <cell r="V24" t="str">
            <v>Environmental</v>
          </cell>
          <cell r="Y24" t="str">
            <v>I00365US</v>
          </cell>
          <cell r="AA24" t="str">
            <v>Environmental</v>
          </cell>
          <cell r="AD24" t="str">
            <v>I00436US</v>
          </cell>
        </row>
        <row r="25">
          <cell r="V25" t="str">
            <v>Communications</v>
          </cell>
          <cell r="Y25" t="str">
            <v>I00711US</v>
          </cell>
          <cell r="AA25" t="str">
            <v>Communications</v>
          </cell>
          <cell r="AD25" t="str">
            <v>I00206</v>
          </cell>
        </row>
        <row r="26">
          <cell r="V26" t="str">
            <v>Cable Satellite</v>
          </cell>
          <cell r="Y26" t="str">
            <v>I00373US</v>
          </cell>
          <cell r="AA26" t="str">
            <v>Cable Satellite</v>
          </cell>
          <cell r="AD26" t="str">
            <v>I00444US</v>
          </cell>
        </row>
        <row r="27">
          <cell r="V27" t="str">
            <v>Media Entertainment</v>
          </cell>
          <cell r="Y27" t="str">
            <v>I00374US</v>
          </cell>
          <cell r="AA27" t="str">
            <v>Media Entertainment</v>
          </cell>
          <cell r="AD27" t="str">
            <v>I00445US</v>
          </cell>
        </row>
        <row r="28">
          <cell r="V28" t="str">
            <v>Wireless</v>
          </cell>
          <cell r="Y28" t="str">
            <v>I02843US</v>
          </cell>
          <cell r="AA28" t="str">
            <v>Wireless</v>
          </cell>
          <cell r="AD28" t="str">
            <v>I02838US</v>
          </cell>
        </row>
        <row r="29">
          <cell r="V29" t="str">
            <v>Wirelines</v>
          </cell>
          <cell r="Y29" t="str">
            <v>I02846US</v>
          </cell>
          <cell r="AA29" t="str">
            <v>Wirelines</v>
          </cell>
          <cell r="AD29" t="str">
            <v>I02839US</v>
          </cell>
        </row>
        <row r="30">
          <cell r="V30" t="str">
            <v>Consumer Cyclical</v>
          </cell>
          <cell r="Y30" t="str">
            <v>I00367US</v>
          </cell>
          <cell r="AA30" t="str">
            <v>Consumer Cyclical</v>
          </cell>
          <cell r="AD30" t="str">
            <v>I00438US</v>
          </cell>
        </row>
        <row r="31">
          <cell r="V31" t="str">
            <v>Automotive</v>
          </cell>
          <cell r="Y31" t="str">
            <v>I00368US</v>
          </cell>
          <cell r="AA31" t="str">
            <v>Automotive</v>
          </cell>
          <cell r="AD31" t="str">
            <v>I00439US</v>
          </cell>
        </row>
        <row r="32">
          <cell r="V32" t="str">
            <v>Leisure</v>
          </cell>
          <cell r="Y32" t="str">
            <v>I00369US</v>
          </cell>
          <cell r="AA32" t="str">
            <v>Leisure</v>
          </cell>
          <cell r="AD32" t="str">
            <v>I00440US</v>
          </cell>
        </row>
        <row r="33">
          <cell r="V33" t="str">
            <v>Gaming</v>
          </cell>
          <cell r="Y33" t="str">
            <v>I00370US</v>
          </cell>
          <cell r="AA33" t="str">
            <v>Gaming</v>
          </cell>
          <cell r="AD33" t="str">
            <v>I00441US</v>
          </cell>
        </row>
        <row r="34">
          <cell r="V34" t="str">
            <v>Home Construction</v>
          </cell>
          <cell r="Y34" t="str">
            <v>I00371US</v>
          </cell>
          <cell r="AA34" t="str">
            <v>Home Construction</v>
          </cell>
          <cell r="AD34" t="str">
            <v>I00442US</v>
          </cell>
        </row>
        <row r="35">
          <cell r="V35" t="str">
            <v>Lodging</v>
          </cell>
          <cell r="Y35" t="str">
            <v>I00372US</v>
          </cell>
          <cell r="AA35" t="str">
            <v>Lodging</v>
          </cell>
          <cell r="AD35" t="str">
            <v>I00443US</v>
          </cell>
        </row>
        <row r="36">
          <cell r="V36" t="str">
            <v>Retailers</v>
          </cell>
          <cell r="Y36" t="str">
            <v>I00375US</v>
          </cell>
          <cell r="AA36" t="str">
            <v>Retailers</v>
          </cell>
          <cell r="AD36" t="str">
            <v>I00446US</v>
          </cell>
        </row>
        <row r="37">
          <cell r="V37" t="str">
            <v>Restaurants</v>
          </cell>
          <cell r="Y37" t="str">
            <v>I05177US</v>
          </cell>
          <cell r="AA37" t="str">
            <v>Restaurants</v>
          </cell>
          <cell r="AD37" t="str">
            <v>I05178US</v>
          </cell>
        </row>
        <row r="38">
          <cell r="V38" t="str">
            <v>Consumer Non-Cyclical</v>
          </cell>
          <cell r="Y38" t="str">
            <v>I00379US</v>
          </cell>
          <cell r="AA38" t="str">
            <v>Consumer Non-Cyclical</v>
          </cell>
          <cell r="AD38" t="str">
            <v>I00450US</v>
          </cell>
        </row>
        <row r="39">
          <cell r="V39" t="str">
            <v>Consumer Products</v>
          </cell>
          <cell r="Y39" t="str">
            <v>I00381US</v>
          </cell>
          <cell r="AA39" t="str">
            <v>Consumer Products</v>
          </cell>
          <cell r="AD39" t="str">
            <v>I00452US</v>
          </cell>
        </row>
        <row r="40">
          <cell r="V40" t="str">
            <v>Food and Beverage</v>
          </cell>
          <cell r="Y40" t="str">
            <v>I05169US</v>
          </cell>
          <cell r="AA40" t="str">
            <v>Food and Beverage</v>
          </cell>
          <cell r="AD40" t="str">
            <v>I05170US</v>
          </cell>
        </row>
        <row r="41">
          <cell r="V41" t="str">
            <v>Healthcare</v>
          </cell>
          <cell r="Y41" t="str">
            <v>I00383US</v>
          </cell>
          <cell r="AA41" t="str">
            <v>Healthcare</v>
          </cell>
          <cell r="AD41" t="str">
            <v>I00454US</v>
          </cell>
        </row>
        <row r="42">
          <cell r="V42" t="str">
            <v>Pharmaceuticals</v>
          </cell>
          <cell r="Y42" t="str">
            <v>I00384US</v>
          </cell>
          <cell r="AA42" t="str">
            <v>Pharmaceuticals</v>
          </cell>
          <cell r="AD42" t="str">
            <v>I00455US</v>
          </cell>
        </row>
        <row r="43">
          <cell r="V43" t="str">
            <v>Supermarkets</v>
          </cell>
          <cell r="Y43" t="str">
            <v>I00385US</v>
          </cell>
          <cell r="AA43" t="str">
            <v>Supermarkets</v>
          </cell>
          <cell r="AD43" t="str">
            <v>I00456US</v>
          </cell>
        </row>
        <row r="44">
          <cell r="V44" t="str">
            <v>Tobacco</v>
          </cell>
          <cell r="Y44" t="str">
            <v>I00386US</v>
          </cell>
          <cell r="AA44" t="str">
            <v>Tobacco</v>
          </cell>
          <cell r="AD44" t="str">
            <v>I00457US</v>
          </cell>
        </row>
        <row r="45">
          <cell r="V45" t="str">
            <v>Energy</v>
          </cell>
          <cell r="Y45" t="str">
            <v>I00388US</v>
          </cell>
          <cell r="AA45" t="str">
            <v>Energy</v>
          </cell>
          <cell r="AD45" t="str">
            <v>BHYETRUU</v>
          </cell>
        </row>
        <row r="46">
          <cell r="V46" t="str">
            <v>Independent</v>
          </cell>
          <cell r="Y46" t="str">
            <v>I00389US</v>
          </cell>
          <cell r="AA46" t="str">
            <v>Independent</v>
          </cell>
          <cell r="AD46" t="str">
            <v>I00460US</v>
          </cell>
        </row>
        <row r="47">
          <cell r="V47" t="str">
            <v>Integrated Energy</v>
          </cell>
          <cell r="Y47" t="str">
            <v>I00390US</v>
          </cell>
          <cell r="AA47" t="str">
            <v>Integrated Energy</v>
          </cell>
          <cell r="AD47" t="str">
            <v>I00461US</v>
          </cell>
        </row>
        <row r="48">
          <cell r="V48" t="str">
            <v>Oil Field Services</v>
          </cell>
          <cell r="Y48" t="str">
            <v>I00391US</v>
          </cell>
          <cell r="AA48" t="str">
            <v>Oil Field Services</v>
          </cell>
          <cell r="AD48" t="str">
            <v>I00462US</v>
          </cell>
        </row>
        <row r="49">
          <cell r="V49" t="str">
            <v>Refining</v>
          </cell>
          <cell r="Y49" t="str">
            <v>I00392US</v>
          </cell>
          <cell r="AA49" t="str">
            <v>Refining</v>
          </cell>
          <cell r="AD49" t="str">
            <v>I00463US</v>
          </cell>
        </row>
        <row r="50">
          <cell r="V50" t="str">
            <v>Midstream</v>
          </cell>
          <cell r="Y50" t="str">
            <v>I31043US</v>
          </cell>
          <cell r="AA50" t="str">
            <v>Midstream</v>
          </cell>
          <cell r="AD50" t="str">
            <v>I31049US</v>
          </cell>
        </row>
        <row r="51">
          <cell r="V51" t="str">
            <v>Technology</v>
          </cell>
          <cell r="Y51" t="str">
            <v>I00394US</v>
          </cell>
          <cell r="AA51" t="str">
            <v>Technology</v>
          </cell>
          <cell r="AD51" t="str">
            <v>I00465US</v>
          </cell>
        </row>
        <row r="52">
          <cell r="V52" t="str">
            <v>Transportation</v>
          </cell>
          <cell r="Y52" t="str">
            <v>I00395US</v>
          </cell>
          <cell r="AA52" t="str">
            <v>Transportation</v>
          </cell>
          <cell r="AD52" t="str">
            <v>I00466US</v>
          </cell>
        </row>
        <row r="53">
          <cell r="V53" t="str">
            <v>Airlines</v>
          </cell>
          <cell r="Y53" t="str">
            <v>I00396US</v>
          </cell>
          <cell r="AA53" t="str">
            <v>Airlines</v>
          </cell>
          <cell r="AD53" t="str">
            <v>I00467US</v>
          </cell>
        </row>
        <row r="54">
          <cell r="V54" t="str">
            <v>Railroads</v>
          </cell>
          <cell r="Y54" t="str">
            <v>I00397US</v>
          </cell>
          <cell r="AA54" t="str">
            <v>Railroads</v>
          </cell>
          <cell r="AD54" t="str">
            <v>I00468US</v>
          </cell>
        </row>
        <row r="55">
          <cell r="V55" t="str">
            <v>Transportation Services</v>
          </cell>
          <cell r="Y55" t="str">
            <v>I00398US</v>
          </cell>
          <cell r="AA55" t="str">
            <v>Transportation Services</v>
          </cell>
          <cell r="AD55" t="str">
            <v>I00469US</v>
          </cell>
        </row>
        <row r="56">
          <cell r="V56" t="str">
            <v>Other Industrial</v>
          </cell>
          <cell r="Y56" t="str">
            <v>I00399US</v>
          </cell>
          <cell r="AA56" t="str">
            <v>Other Industrial</v>
          </cell>
          <cell r="AD56" t="str">
            <v>I00207US</v>
          </cell>
        </row>
        <row r="57">
          <cell r="V57" t="str">
            <v>Utility</v>
          </cell>
          <cell r="Y57" t="str">
            <v>I00495US</v>
          </cell>
          <cell r="AA57" t="str">
            <v>Utility</v>
          </cell>
          <cell r="AD57" t="str">
            <v>I00471US</v>
          </cell>
        </row>
        <row r="58">
          <cell r="V58" t="str">
            <v>Electric</v>
          </cell>
          <cell r="Y58" t="str">
            <v>I00401US</v>
          </cell>
          <cell r="AA58" t="str">
            <v>Electric</v>
          </cell>
          <cell r="AD58" t="str">
            <v>I00472US</v>
          </cell>
        </row>
        <row r="59">
          <cell r="V59" t="str">
            <v>Natural Gas</v>
          </cell>
          <cell r="Y59" t="str">
            <v>I00403US</v>
          </cell>
          <cell r="AA59" t="str">
            <v>Natural Gas</v>
          </cell>
          <cell r="AD59" t="str">
            <v>I00474US</v>
          </cell>
        </row>
        <row r="60">
          <cell r="V60" t="str">
            <v>Other Utility</v>
          </cell>
          <cell r="Y60" t="str">
            <v>I00786US</v>
          </cell>
          <cell r="AA60" t="str">
            <v>Other Utility</v>
          </cell>
          <cell r="AD60" t="str">
            <v>I00208US</v>
          </cell>
        </row>
        <row r="61">
          <cell r="V61" t="str">
            <v>Financial Institutions</v>
          </cell>
          <cell r="Y61" t="str">
            <v>I00307US</v>
          </cell>
          <cell r="AA61" t="str">
            <v>Financial Institutions</v>
          </cell>
          <cell r="AD61" t="str">
            <v>I00478US</v>
          </cell>
        </row>
        <row r="62">
          <cell r="V62" t="str">
            <v>Banking</v>
          </cell>
          <cell r="Y62" t="str">
            <v>I00408US</v>
          </cell>
          <cell r="AA62" t="str">
            <v>Banking</v>
          </cell>
          <cell r="AD62" t="str">
            <v>I00479US</v>
          </cell>
        </row>
        <row r="63">
          <cell r="V63" t="str">
            <v>Brokerage Asset Managers Exchanges</v>
          </cell>
          <cell r="Y63" t="str">
            <v>I00409US</v>
          </cell>
          <cell r="AA63" t="str">
            <v>Brokerage Asset Managers Exchanges</v>
          </cell>
          <cell r="AD63" t="str">
            <v>I00480US</v>
          </cell>
        </row>
        <row r="64">
          <cell r="V64" t="str">
            <v>Finance Companies</v>
          </cell>
          <cell r="Y64" t="str">
            <v>I00410US</v>
          </cell>
          <cell r="AA64" t="str">
            <v>Finance Companies</v>
          </cell>
          <cell r="AD64" t="str">
            <v>I00481US</v>
          </cell>
        </row>
        <row r="65">
          <cell r="V65" t="str">
            <v>Insurance</v>
          </cell>
          <cell r="Y65" t="str">
            <v>I00415US</v>
          </cell>
          <cell r="AA65" t="str">
            <v>Insurance</v>
          </cell>
          <cell r="AD65" t="str">
            <v>I00486US</v>
          </cell>
        </row>
        <row r="66">
          <cell r="V66" t="str">
            <v>Life Insurance</v>
          </cell>
          <cell r="Y66" t="str">
            <v>I00878US</v>
          </cell>
          <cell r="AA66" t="str">
            <v>Life Insurance</v>
          </cell>
          <cell r="AD66" t="str">
            <v>I00209US</v>
          </cell>
        </row>
        <row r="67">
          <cell r="V67" t="str">
            <v>P&amp;C Insurance</v>
          </cell>
          <cell r="Y67" t="str">
            <v>I00881US</v>
          </cell>
          <cell r="AA67" t="str">
            <v>P&amp;C Insurance</v>
          </cell>
          <cell r="AD67" t="str">
            <v>I00210US</v>
          </cell>
        </row>
        <row r="68">
          <cell r="V68" t="str">
            <v>Health Insurance</v>
          </cell>
          <cell r="Y68" t="str">
            <v>I13583US</v>
          </cell>
          <cell r="AA68" t="str">
            <v>Health Insurance</v>
          </cell>
          <cell r="AD68" t="str">
            <v>I13584US</v>
          </cell>
        </row>
        <row r="69">
          <cell r="V69" t="str">
            <v>REITs</v>
          </cell>
          <cell r="Y69" t="str">
            <v>BIGRTRUU</v>
          </cell>
          <cell r="AA69" t="str">
            <v>REITs</v>
          </cell>
          <cell r="AD69" t="str">
            <v>I00205US</v>
          </cell>
        </row>
        <row r="70">
          <cell r="V70" t="str">
            <v>Apartment REITs</v>
          </cell>
          <cell r="Y70" t="str">
            <v>I31038US</v>
          </cell>
          <cell r="AA70" t="str">
            <v>Apartment REITs</v>
          </cell>
          <cell r="AD70" t="str">
            <v>I31044US</v>
          </cell>
        </row>
        <row r="71">
          <cell r="V71" t="str">
            <v>Healthcare REITs</v>
          </cell>
          <cell r="Y71" t="str">
            <v>I31039US</v>
          </cell>
          <cell r="AA71" t="str">
            <v>Healthcare REITs</v>
          </cell>
          <cell r="AD71" t="str">
            <v>I31045US</v>
          </cell>
        </row>
        <row r="72">
          <cell r="V72" t="str">
            <v>Office REITs</v>
          </cell>
          <cell r="Y72" t="str">
            <v>I31040US</v>
          </cell>
          <cell r="AA72" t="str">
            <v>Office REITs</v>
          </cell>
          <cell r="AD72" t="str">
            <v>I31046US</v>
          </cell>
        </row>
        <row r="73">
          <cell r="V73" t="str">
            <v>Retail REITs</v>
          </cell>
          <cell r="Y73" t="str">
            <v>I31041US</v>
          </cell>
          <cell r="AA73" t="str">
            <v>Retail REITs</v>
          </cell>
          <cell r="AD73" t="str">
            <v>I31047US</v>
          </cell>
        </row>
        <row r="74">
          <cell r="V74" t="str">
            <v>Other REITs</v>
          </cell>
          <cell r="Y74" t="str">
            <v>I31042US</v>
          </cell>
          <cell r="AA74" t="str">
            <v>Other REITs</v>
          </cell>
          <cell r="AD74" t="str">
            <v>I31048US</v>
          </cell>
        </row>
        <row r="75">
          <cell r="V75" t="str">
            <v>Other Financial</v>
          </cell>
          <cell r="Y75" t="str">
            <v>I00416US</v>
          </cell>
          <cell r="AA75" t="str">
            <v>Other Financial</v>
          </cell>
          <cell r="AD75" t="str">
            <v>I00487US</v>
          </cell>
        </row>
        <row r="76">
          <cell r="V76" t="str">
            <v>Renewable Energy</v>
          </cell>
          <cell r="Y76" t="str">
            <v>I00388US</v>
          </cell>
          <cell r="AA76" t="str">
            <v>Renewable Energy</v>
          </cell>
          <cell r="AD76" t="str">
            <v>BHYETRUU</v>
          </cell>
        </row>
        <row r="77">
          <cell r="V77" t="str">
            <v>Consumer Cyc Services</v>
          </cell>
          <cell r="Y77" t="str">
            <v>I00367US</v>
          </cell>
          <cell r="AA77" t="str">
            <v>Consumer Cyc Services</v>
          </cell>
          <cell r="AD77" t="str">
            <v>I00438US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ummary"/>
      <sheetName val="Deprec Sched_Comcast standalone"/>
      <sheetName val="Deprec Sched_ATTB"/>
      <sheetName val="Deprec Lives"/>
      <sheetName val="Combined Quarterly"/>
      <sheetName val="Combined Summary"/>
      <sheetName val="ATTBB Summary"/>
      <sheetName val="Comcast Summary Table"/>
      <sheetName val="ATTBB Capex"/>
      <sheetName val="Comcast Capex"/>
      <sheetName val="AT&amp;T Broadband Quarterly"/>
      <sheetName val="Comcast Quarterly"/>
      <sheetName val="Bell&amp;AIT"/>
      <sheetName val="BCECF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S"/>
      <sheetName val="Eze export"/>
      <sheetName val="Credit"/>
      <sheetName val="All Deals"/>
      <sheetName val="Summary"/>
      <sheetName val="12-5"/>
      <sheetName val="11-28"/>
      <sheetName val="crossref"/>
      <sheetName val="scratch"/>
    </sheetNames>
    <sheetDataSet>
      <sheetData sheetId="0"/>
      <sheetData sheetId="1">
        <row r="1">
          <cell r="F1" t="str">
            <v>blank3</v>
          </cell>
          <cell r="G1" t="str">
            <v>TypeAlias1</v>
          </cell>
          <cell r="H1" t="str">
            <v>Strategy1</v>
          </cell>
        </row>
        <row r="2">
          <cell r="F2" t="str">
            <v>AABA USEquity Special SituationsAED</v>
          </cell>
          <cell r="G2" t="str">
            <v>EQ</v>
          </cell>
          <cell r="H2" t="str">
            <v>AABA R/R</v>
          </cell>
        </row>
        <row r="3">
          <cell r="F3" t="str">
            <v>BABA USEquity Special SituationsAED</v>
          </cell>
          <cell r="G3" t="str">
            <v>EQ</v>
          </cell>
          <cell r="H3" t="str">
            <v>AABA R/R</v>
          </cell>
        </row>
        <row r="4">
          <cell r="F4" t="str">
            <v>1353953D USCredit OpportunitiesAED</v>
          </cell>
          <cell r="G4" t="str">
            <v>B</v>
          </cell>
          <cell r="H4" t="str">
            <v>ABEGET SECURED REFI BONDS</v>
          </cell>
        </row>
        <row r="5">
          <cell r="F5" t="str">
            <v>CVS USMerger ArbitrageAED</v>
          </cell>
          <cell r="G5" t="str">
            <v>EQ</v>
          </cell>
          <cell r="H5" t="str">
            <v>AET - CVS</v>
          </cell>
        </row>
        <row r="6">
          <cell r="F6" t="str">
            <v>AHL USMerger ArbitrageAED</v>
          </cell>
          <cell r="G6" t="str">
            <v>EQ</v>
          </cell>
          <cell r="H6" t="str">
            <v>AHL - APOLLO</v>
          </cell>
        </row>
        <row r="7">
          <cell r="F7" t="str">
            <v>ALV USEquity Special SituationsAED</v>
          </cell>
          <cell r="G7" t="str">
            <v>EQ</v>
          </cell>
          <cell r="H7" t="str">
            <v>ALV R/R SHORT</v>
          </cell>
        </row>
        <row r="8">
          <cell r="F8" t="str">
            <v>LEA USEquity Special SituationsAED</v>
          </cell>
          <cell r="G8" t="str">
            <v>EQ</v>
          </cell>
          <cell r="H8" t="str">
            <v>ALV R/R SHORT</v>
          </cell>
        </row>
        <row r="9">
          <cell r="F9" t="str">
            <v>MGA USEquity Special SituationsAED</v>
          </cell>
          <cell r="G9" t="str">
            <v>EQ</v>
          </cell>
          <cell r="H9" t="str">
            <v>ALV R/R SHORT</v>
          </cell>
        </row>
        <row r="10">
          <cell r="F10" t="str">
            <v>TEN USEquity Special SituationsAED</v>
          </cell>
          <cell r="G10" t="str">
            <v>EQ</v>
          </cell>
          <cell r="H10" t="str">
            <v>ALV R/R SHORT</v>
          </cell>
        </row>
        <row r="11">
          <cell r="F11" t="str">
            <v>VC USEquity Special SituationsAED</v>
          </cell>
          <cell r="G11" t="str">
            <v>EQ</v>
          </cell>
          <cell r="H11" t="str">
            <v>ALV R/R SHORT</v>
          </cell>
        </row>
        <row r="12">
          <cell r="F12" t="str">
            <v>ARII USMerger ArbitrageAED</v>
          </cell>
          <cell r="G12" t="str">
            <v>EQ</v>
          </cell>
          <cell r="H12" t="str">
            <v>ARII - ITE MANAGEMENT</v>
          </cell>
        </row>
        <row r="13">
          <cell r="F13" t="str">
            <v>ARNC USCredit OpportunitiesAED</v>
          </cell>
          <cell r="G13" t="str">
            <v>B</v>
          </cell>
          <cell r="H13" t="str">
            <v>ARNC CONVERTS</v>
          </cell>
        </row>
        <row r="14">
          <cell r="F14" t="str">
            <v>ARRS USMerger ArbitrageAED</v>
          </cell>
          <cell r="G14" t="str">
            <v>EQ</v>
          </cell>
          <cell r="H14" t="str">
            <v>ARRS - COMM</v>
          </cell>
        </row>
        <row r="15">
          <cell r="F15" t="str">
            <v>ATHN USMerger ArbitrageAED</v>
          </cell>
          <cell r="G15" t="str">
            <v>EQ</v>
          </cell>
          <cell r="H15" t="str">
            <v>ATHN - VERITAS REVERSAL</v>
          </cell>
        </row>
        <row r="16">
          <cell r="F16" t="str">
            <v>AVYAW USEquity Special SituationsAED</v>
          </cell>
          <cell r="G16" t="str">
            <v>EQ</v>
          </cell>
          <cell r="H16" t="str">
            <v>AVYA R/R</v>
          </cell>
        </row>
        <row r="17">
          <cell r="F17" t="str">
            <v>CBST CVREquity Special SituationsAED</v>
          </cell>
          <cell r="G17" t="str">
            <v>EQ</v>
          </cell>
          <cell r="H17" t="str">
            <v>CBSTZ S/S</v>
          </cell>
        </row>
        <row r="18">
          <cell r="F18" t="str">
            <v>CSX USEquity Special SituationsAED</v>
          </cell>
          <cell r="G18" t="str">
            <v>EQ</v>
          </cell>
          <cell r="H18" t="str">
            <v>CSX R/R</v>
          </cell>
        </row>
        <row r="19">
          <cell r="F19" t="str">
            <v>NSC USEquity Special SituationsAED</v>
          </cell>
          <cell r="G19" t="str">
            <v>EQ</v>
          </cell>
          <cell r="H19" t="str">
            <v>CSX R/R</v>
          </cell>
        </row>
        <row r="20">
          <cell r="F20" t="str">
            <v>CBS USEquity Special SituationsAED</v>
          </cell>
          <cell r="G20" t="str">
            <v>EQ</v>
          </cell>
          <cell r="H20" t="str">
            <v>DISCA R/R SHORT</v>
          </cell>
        </row>
        <row r="21">
          <cell r="F21" t="str">
            <v>DISCA USEquity Special SituationsAED</v>
          </cell>
          <cell r="G21" t="str">
            <v>EQ</v>
          </cell>
          <cell r="H21" t="str">
            <v>DISCA R/R SHORT</v>
          </cell>
        </row>
        <row r="22">
          <cell r="F22" t="str">
            <v>ENMC 8.125 06/15/21Credit OpportunitiesAED</v>
          </cell>
          <cell r="G22" t="str">
            <v>B</v>
          </cell>
          <cell r="H22" t="str">
            <v>DJO GLOBAL MERGER ARB BONDS</v>
          </cell>
        </row>
        <row r="23">
          <cell r="F23" t="str">
            <v>DNB USMerger ArbitrageAED</v>
          </cell>
          <cell r="G23" t="str">
            <v>EQ</v>
          </cell>
          <cell r="H23" t="str">
            <v>DNB - THOMAS LEE</v>
          </cell>
        </row>
        <row r="24">
          <cell r="F24" t="str">
            <v>DOLE LITMerger ArbitrageAED</v>
          </cell>
          <cell r="G24" t="str">
            <v>EQ</v>
          </cell>
          <cell r="H24" t="str">
            <v>DOLE - MURDOCK</v>
          </cell>
        </row>
        <row r="25">
          <cell r="F25" t="str">
            <v>DOV USEquity Special SituationsAED</v>
          </cell>
          <cell r="G25" t="str">
            <v>EQ</v>
          </cell>
          <cell r="H25" t="str">
            <v>DOV R/R SHORT</v>
          </cell>
        </row>
        <row r="26">
          <cell r="F26" t="str">
            <v>XLI USEquity Special SituationsAED</v>
          </cell>
          <cell r="G26" t="str">
            <v>EQ</v>
          </cell>
          <cell r="H26" t="str">
            <v>DOV R/R SHORT</v>
          </cell>
        </row>
        <row r="27">
          <cell r="F27" t="str">
            <v>ECYT USMerger ArbitrageAED</v>
          </cell>
          <cell r="G27" t="str">
            <v>EQ</v>
          </cell>
          <cell r="H27" t="str">
            <v>ECYT - NOVN SW</v>
          </cell>
        </row>
        <row r="28">
          <cell r="F28" t="str">
            <v>EGL USCredit OpportunitiesAED</v>
          </cell>
          <cell r="G28" t="str">
            <v>B</v>
          </cell>
          <cell r="H28" t="str">
            <v>EGL M&amp;A BONDS</v>
          </cell>
        </row>
        <row r="29">
          <cell r="F29" t="str">
            <v>FANG USMerger ArbitrageAED</v>
          </cell>
          <cell r="G29" t="str">
            <v>EQ</v>
          </cell>
          <cell r="H29" t="str">
            <v>EGN - FANG</v>
          </cell>
        </row>
        <row r="30">
          <cell r="F30" t="str">
            <v>ESL USMerger ArbitrageAED</v>
          </cell>
          <cell r="G30" t="str">
            <v>EQ</v>
          </cell>
          <cell r="H30" t="str">
            <v>ESL - TDG</v>
          </cell>
        </row>
        <row r="31">
          <cell r="F31" t="str">
            <v>CI USMerger ArbitrageAED</v>
          </cell>
          <cell r="G31" t="str">
            <v>EQ</v>
          </cell>
          <cell r="H31" t="str">
            <v>ESRX - CI</v>
          </cell>
        </row>
        <row r="32">
          <cell r="F32" t="str">
            <v>ESRX USMerger ArbitrageAED</v>
          </cell>
          <cell r="G32" t="str">
            <v>EQ</v>
          </cell>
          <cell r="H32" t="str">
            <v>ESRX - CI</v>
          </cell>
        </row>
        <row r="33">
          <cell r="F33" t="str">
            <v>FCE/A USMerger ArbitrageAED</v>
          </cell>
          <cell r="G33" t="str">
            <v>EQ</v>
          </cell>
          <cell r="H33" t="str">
            <v>FCE/A - BAM</v>
          </cell>
        </row>
        <row r="34">
          <cell r="F34" t="str">
            <v>DIS USMerger ArbitrageAED</v>
          </cell>
          <cell r="G34" t="str">
            <v>EXCHOPT</v>
          </cell>
          <cell r="H34" t="str">
            <v>FOXA - DIS</v>
          </cell>
        </row>
        <row r="35">
          <cell r="F35" t="str">
            <v>DIS USMerger ArbitrageAED</v>
          </cell>
          <cell r="G35" t="str">
            <v>EQ</v>
          </cell>
          <cell r="H35" t="str">
            <v>FOXA - DIS</v>
          </cell>
        </row>
        <row r="36">
          <cell r="F36" t="str">
            <v>FOXA USMerger ArbitrageAED</v>
          </cell>
          <cell r="G36" t="str">
            <v>EXCHOPT</v>
          </cell>
          <cell r="H36" t="str">
            <v>FOXA - DIS</v>
          </cell>
        </row>
        <row r="37">
          <cell r="F37" t="str">
            <v>FOXA USMerger ArbitrageAED</v>
          </cell>
          <cell r="G37" t="str">
            <v>EXCHOPT</v>
          </cell>
          <cell r="H37" t="str">
            <v>FOXA - DIS</v>
          </cell>
        </row>
        <row r="38">
          <cell r="F38" t="str">
            <v>FOXA USMerger ArbitrageAED</v>
          </cell>
          <cell r="G38" t="str">
            <v>EXCHOPT</v>
          </cell>
          <cell r="H38" t="str">
            <v>FOXA - DIS</v>
          </cell>
        </row>
        <row r="39">
          <cell r="F39" t="str">
            <v>FOXA USMerger ArbitrageAED</v>
          </cell>
          <cell r="G39" t="str">
            <v>EXCHOPT</v>
          </cell>
          <cell r="H39" t="str">
            <v>FOXA - DIS</v>
          </cell>
        </row>
        <row r="40">
          <cell r="F40" t="str">
            <v>FOXA USMerger ArbitrageAED</v>
          </cell>
          <cell r="G40" t="str">
            <v>EXCHOPT</v>
          </cell>
          <cell r="H40" t="str">
            <v>FOXA - DIS</v>
          </cell>
        </row>
        <row r="41">
          <cell r="F41" t="str">
            <v>FOXA USMerger ArbitrageAED</v>
          </cell>
          <cell r="G41" t="str">
            <v>EXCHOPT</v>
          </cell>
          <cell r="H41" t="str">
            <v>FOXA - DIS</v>
          </cell>
        </row>
        <row r="42">
          <cell r="F42" t="str">
            <v>FOXA USMerger ArbitrageAED</v>
          </cell>
          <cell r="G42" t="str">
            <v>EXCHOPT</v>
          </cell>
          <cell r="H42" t="str">
            <v>FOXA - DIS</v>
          </cell>
        </row>
        <row r="43">
          <cell r="F43" t="str">
            <v>FOXA USMerger ArbitrageAED</v>
          </cell>
          <cell r="G43" t="str">
            <v>EXCHOPT</v>
          </cell>
          <cell r="H43" t="str">
            <v>FOXA - DIS</v>
          </cell>
        </row>
        <row r="44">
          <cell r="F44" t="str">
            <v>FOXA USMerger ArbitrageAED</v>
          </cell>
          <cell r="G44" t="str">
            <v>EXCHOPT</v>
          </cell>
          <cell r="H44" t="str">
            <v>FOXA - DIS</v>
          </cell>
        </row>
        <row r="45">
          <cell r="F45" t="str">
            <v>FOXA USMerger ArbitrageAED</v>
          </cell>
          <cell r="G45" t="str">
            <v>EQ</v>
          </cell>
          <cell r="H45" t="str">
            <v>FOXA - DIS</v>
          </cell>
        </row>
        <row r="46">
          <cell r="F46" t="str">
            <v>FOXA USMerger ArbitrageAED</v>
          </cell>
          <cell r="G46" t="str">
            <v>EQ</v>
          </cell>
          <cell r="H46" t="str">
            <v>FOXA - DIS</v>
          </cell>
        </row>
        <row r="47">
          <cell r="F47" t="str">
            <v>GME USCredit OpportunitiesAED</v>
          </cell>
          <cell r="G47" t="str">
            <v>B</v>
          </cell>
          <cell r="H47" t="str">
            <v>GME SPEC M&amp;A</v>
          </cell>
        </row>
        <row r="48">
          <cell r="F48" t="str">
            <v>HIFR USMerger ArbitrageAED</v>
          </cell>
          <cell r="G48" t="str">
            <v>EQ</v>
          </cell>
          <cell r="H48" t="str">
            <v>HIFR - ONCOR ELECTRIC</v>
          </cell>
        </row>
        <row r="49">
          <cell r="F49" t="str">
            <v>HRI USEquity Special SituationsAED</v>
          </cell>
          <cell r="G49" t="str">
            <v>EXCHOPT</v>
          </cell>
          <cell r="H49" t="str">
            <v>HRI R/R</v>
          </cell>
        </row>
        <row r="50">
          <cell r="F50" t="str">
            <v>HRI USEquity Special SituationsAED</v>
          </cell>
          <cell r="G50" t="str">
            <v>EQ</v>
          </cell>
          <cell r="H50" t="str">
            <v>HRI R/R</v>
          </cell>
        </row>
        <row r="51">
          <cell r="F51" t="str">
            <v>URI USEquity Special SituationsAED</v>
          </cell>
          <cell r="G51" t="str">
            <v>EXCHOPT</v>
          </cell>
          <cell r="H51" t="str">
            <v>HRI R/R</v>
          </cell>
        </row>
        <row r="52">
          <cell r="F52" t="str">
            <v>URI USEquity Special SituationsAED</v>
          </cell>
          <cell r="G52" t="str">
            <v>EQ</v>
          </cell>
          <cell r="H52" t="str">
            <v>HRI R/R</v>
          </cell>
        </row>
        <row r="53">
          <cell r="F53" t="str">
            <v>HXN USCredit OpportunitiesAED</v>
          </cell>
          <cell r="G53" t="str">
            <v>B</v>
          </cell>
          <cell r="H53" t="str">
            <v>HXN DELEVERING</v>
          </cell>
        </row>
        <row r="54">
          <cell r="F54" t="str">
            <v>HXN USCredit OpportunitiesAED</v>
          </cell>
          <cell r="G54" t="str">
            <v>B</v>
          </cell>
          <cell r="H54" t="str">
            <v>HXN DELEVERING</v>
          </cell>
        </row>
        <row r="55">
          <cell r="F55" t="str">
            <v>IDTI USMerger ArbitrageAED</v>
          </cell>
          <cell r="G55" t="str">
            <v>EQ</v>
          </cell>
          <cell r="H55" t="str">
            <v>IDTI - RENESAS</v>
          </cell>
        </row>
        <row r="56">
          <cell r="F56" t="str">
            <v>0533741D USCredit OpportunitiesAED</v>
          </cell>
          <cell r="G56" t="str">
            <v>B</v>
          </cell>
          <cell r="H56" t="str">
            <v>JACFIN SPEC M&amp;A</v>
          </cell>
        </row>
        <row r="57">
          <cell r="F57" t="str">
            <v>KD8 GREquity Special SituationsAED</v>
          </cell>
          <cell r="G57" t="str">
            <v>EQ</v>
          </cell>
          <cell r="H57" t="str">
            <v>KD8 GY S/S</v>
          </cell>
        </row>
        <row r="58">
          <cell r="F58" t="str">
            <v>LKSD USCredit OpportunitiesAED</v>
          </cell>
          <cell r="G58" t="str">
            <v>B</v>
          </cell>
          <cell r="H58" t="str">
            <v>LKSD MERGER BONDS</v>
          </cell>
        </row>
        <row r="59">
          <cell r="F59" t="str">
            <v>LKSD USCredit OpportunitiesAED</v>
          </cell>
          <cell r="G59" t="str">
            <v>EQ</v>
          </cell>
          <cell r="H59" t="str">
            <v>LKSD MERGER BONDS</v>
          </cell>
        </row>
        <row r="60">
          <cell r="F60" t="str">
            <v>QUAD USCredit OpportunitiesAED</v>
          </cell>
          <cell r="G60" t="str">
            <v>EQ</v>
          </cell>
          <cell r="H60" t="str">
            <v>LKSD MERGER BONDS</v>
          </cell>
        </row>
        <row r="61">
          <cell r="F61" t="str">
            <v>MAC USEquity Special SituationsAED</v>
          </cell>
          <cell r="G61" t="str">
            <v>EXCHOPT</v>
          </cell>
          <cell r="H61" t="str">
            <v>MAC2 S/S</v>
          </cell>
        </row>
        <row r="62">
          <cell r="F62" t="str">
            <v>MOMENT 3.88 10/24/21Credit OpportunitiesAED</v>
          </cell>
          <cell r="G62" t="str">
            <v>B</v>
          </cell>
          <cell r="H62" t="str">
            <v>MOMENT LITIGATION BONDS</v>
          </cell>
        </row>
        <row r="63">
          <cell r="F63" t="str">
            <v>ECA USMerger ArbitrageAED</v>
          </cell>
          <cell r="G63" t="str">
            <v>EQ</v>
          </cell>
          <cell r="H63" t="str">
            <v>NFX - ECA REVERSAL</v>
          </cell>
        </row>
        <row r="64">
          <cell r="F64" t="str">
            <v>NFX USMerger ArbitrageAED</v>
          </cell>
          <cell r="G64" t="str">
            <v>EQ</v>
          </cell>
          <cell r="H64" t="str">
            <v>NFX - ECA REVERSAL</v>
          </cell>
        </row>
        <row r="65">
          <cell r="F65" t="str">
            <v>NLSN USEquity Special SituationsAED</v>
          </cell>
          <cell r="G65" t="str">
            <v>EQ</v>
          </cell>
          <cell r="H65" t="str">
            <v>NLSN S/S</v>
          </cell>
        </row>
        <row r="66">
          <cell r="F66" t="str">
            <v>NLSN USCredit OpportunitiesAED</v>
          </cell>
          <cell r="G66" t="str">
            <v>B</v>
          </cell>
          <cell r="H66" t="str">
            <v>NLSN SPEC M&amp;A</v>
          </cell>
        </row>
        <row r="67">
          <cell r="F67" t="str">
            <v>ARLO USEquity Special SituationsAED</v>
          </cell>
          <cell r="G67" t="str">
            <v>EQ</v>
          </cell>
          <cell r="H67" t="str">
            <v>NTGR R/R</v>
          </cell>
        </row>
        <row r="68">
          <cell r="F68" t="str">
            <v>NTGR USEquity Special SituationsAED</v>
          </cell>
          <cell r="G68" t="str">
            <v>EQ</v>
          </cell>
          <cell r="H68" t="str">
            <v>NTGR R/R</v>
          </cell>
        </row>
        <row r="69">
          <cell r="F69" t="str">
            <v>NXTM USMerger ArbitrageAED</v>
          </cell>
          <cell r="G69" t="str">
            <v>EQ</v>
          </cell>
          <cell r="H69" t="str">
            <v>NXTM - FRE GY</v>
          </cell>
        </row>
        <row r="70">
          <cell r="F70" t="str">
            <v>PACB USMerger ArbitrageAED</v>
          </cell>
          <cell r="G70" t="str">
            <v>EQ</v>
          </cell>
          <cell r="H70" t="str">
            <v>PACB - ILMN</v>
          </cell>
        </row>
        <row r="71">
          <cell r="F71" t="str">
            <v>PAH 5 7/8 12/01/25Credit OpportunitiesAED</v>
          </cell>
          <cell r="G71" t="str">
            <v>B</v>
          </cell>
          <cell r="H71" t="str">
            <v>PAH SPIN-OFF BONDS</v>
          </cell>
        </row>
        <row r="72">
          <cell r="F72" t="str">
            <v>PAH 6 1/2 02/01/22Credit OpportunitiesAED</v>
          </cell>
          <cell r="G72" t="str">
            <v>B</v>
          </cell>
          <cell r="H72" t="str">
            <v>PAH SPIN-OFF BONDS</v>
          </cell>
        </row>
        <row r="73">
          <cell r="F73" t="str">
            <v>PRTK USEquity Special SituationsAED</v>
          </cell>
          <cell r="G73" t="str">
            <v>EQ</v>
          </cell>
          <cell r="H73" t="str">
            <v>PRTK S/S</v>
          </cell>
        </row>
        <row r="74">
          <cell r="F74" t="str">
            <v>AI FPEquity Special SituationsAED</v>
          </cell>
          <cell r="G74" t="str">
            <v>EQSWAP</v>
          </cell>
          <cell r="H74" t="str">
            <v>PX R/R SHORT</v>
          </cell>
        </row>
        <row r="75">
          <cell r="F75" t="str">
            <v>APD USEquity Special SituationsAED</v>
          </cell>
          <cell r="G75" t="str">
            <v>EQ</v>
          </cell>
          <cell r="H75" t="str">
            <v>PX R/R SHORT</v>
          </cell>
        </row>
        <row r="76">
          <cell r="F76" t="str">
            <v>LIN USEquity Special SituationsAED</v>
          </cell>
          <cell r="G76" t="str">
            <v>EQ</v>
          </cell>
          <cell r="H76" t="str">
            <v>PX R/R SHORT</v>
          </cell>
        </row>
        <row r="77">
          <cell r="F77" t="str">
            <v>PZZA USEquity Special SituationsAED</v>
          </cell>
          <cell r="G77" t="str">
            <v>EXCHOPT</v>
          </cell>
          <cell r="H77" t="str">
            <v>PZZA S/S</v>
          </cell>
        </row>
        <row r="78">
          <cell r="F78" t="str">
            <v>PZZA USEquity Special SituationsAED</v>
          </cell>
          <cell r="G78" t="str">
            <v>EQ</v>
          </cell>
          <cell r="H78" t="str">
            <v>PZZA S/S</v>
          </cell>
        </row>
        <row r="79">
          <cell r="F79" t="str">
            <v>CRM USEquity Special SituationsAED</v>
          </cell>
          <cell r="G79" t="str">
            <v>EQ</v>
          </cell>
          <cell r="H79" t="str">
            <v>RAMP S/S</v>
          </cell>
        </row>
        <row r="80">
          <cell r="F80" t="str">
            <v>NOW USEquity Special SituationsAED</v>
          </cell>
          <cell r="G80" t="str">
            <v>EQ</v>
          </cell>
          <cell r="H80" t="str">
            <v>RAMP S/S</v>
          </cell>
        </row>
        <row r="81">
          <cell r="F81" t="str">
            <v>RAMP USEquity Special SituationsAED</v>
          </cell>
          <cell r="G81" t="str">
            <v>EQ</v>
          </cell>
          <cell r="H81" t="str">
            <v>RAMP S/S</v>
          </cell>
        </row>
        <row r="82">
          <cell r="F82" t="str">
            <v>WDAY USEquity Special SituationsAED</v>
          </cell>
          <cell r="G82" t="str">
            <v>EQ</v>
          </cell>
          <cell r="H82" t="str">
            <v>RAMP S/S</v>
          </cell>
        </row>
        <row r="83">
          <cell r="F83" t="str">
            <v>RCII USMerger ArbitrageAED</v>
          </cell>
          <cell r="G83" t="str">
            <v>EQ</v>
          </cell>
          <cell r="H83" t="str">
            <v>RCII - VINTAGE</v>
          </cell>
        </row>
        <row r="84">
          <cell r="F84" t="str">
            <v>RCII USCredit OpportunitiesAED</v>
          </cell>
          <cell r="G84" t="str">
            <v>B</v>
          </cell>
          <cell r="H84" t="str">
            <v>RCII M&amp;A BONDS</v>
          </cell>
        </row>
        <row r="85">
          <cell r="F85" t="str">
            <v>REN USCredit OpportunitiesAED</v>
          </cell>
          <cell r="G85" t="str">
            <v>B</v>
          </cell>
          <cell r="H85" t="str">
            <v>REN 2020 M&amp;A BONDS</v>
          </cell>
        </row>
        <row r="86">
          <cell r="F86" t="str">
            <v>QQQ USMerger ArbitrageAED</v>
          </cell>
          <cell r="G86" t="str">
            <v>EQ</v>
          </cell>
          <cell r="H86" t="str">
            <v>RHT - IBM</v>
          </cell>
        </row>
        <row r="87">
          <cell r="F87" t="str">
            <v>RHT USMerger ArbitrageAED</v>
          </cell>
          <cell r="G87" t="str">
            <v>EQ</v>
          </cell>
          <cell r="H87" t="str">
            <v>RHT - IBM</v>
          </cell>
        </row>
        <row r="88">
          <cell r="F88" t="str">
            <v>RPC LNEquity Special SituationsAED</v>
          </cell>
          <cell r="G88" t="str">
            <v>EQSWAP</v>
          </cell>
          <cell r="H88" t="str">
            <v>RPC LN S/S</v>
          </cell>
        </row>
        <row r="89">
          <cell r="F89" t="str">
            <v>4502 JTMerger ArbitrageAED</v>
          </cell>
          <cell r="G89" t="str">
            <v>EQ</v>
          </cell>
          <cell r="H89" t="str">
            <v>SHPG - 4502 JT</v>
          </cell>
        </row>
        <row r="90">
          <cell r="F90" t="str">
            <v>SHPG USMerger ArbitrageAED</v>
          </cell>
          <cell r="G90" t="str">
            <v>EQ</v>
          </cell>
          <cell r="H90" t="str">
            <v>SHPG - 4502 JT</v>
          </cell>
        </row>
        <row r="91">
          <cell r="F91" t="str">
            <v>SODA USMerger ArbitrageAED</v>
          </cell>
          <cell r="G91" t="str">
            <v>EXCHOPT</v>
          </cell>
          <cell r="H91" t="str">
            <v>SODA - PEP</v>
          </cell>
        </row>
        <row r="92">
          <cell r="F92" t="str">
            <v>SODA USMerger ArbitrageAED</v>
          </cell>
          <cell r="G92" t="str">
            <v>EXCHOPT</v>
          </cell>
          <cell r="H92" t="str">
            <v>SODA - PEP</v>
          </cell>
        </row>
        <row r="93">
          <cell r="F93" t="str">
            <v>SODA USMerger ArbitrageAED</v>
          </cell>
          <cell r="G93" t="str">
            <v>EXCHOPT</v>
          </cell>
          <cell r="H93" t="str">
            <v>SODA - PEP</v>
          </cell>
        </row>
        <row r="94">
          <cell r="F94" t="str">
            <v>SODA USMerger ArbitrageAED</v>
          </cell>
          <cell r="G94" t="str">
            <v>EQ</v>
          </cell>
          <cell r="H94" t="str">
            <v>SODA - PEP</v>
          </cell>
        </row>
        <row r="95">
          <cell r="F95" t="str">
            <v>CADE USMerger ArbitrageAED</v>
          </cell>
          <cell r="G95" t="str">
            <v>EQ</v>
          </cell>
          <cell r="H95" t="str">
            <v>STBZ - CADE</v>
          </cell>
        </row>
        <row r="96">
          <cell r="F96" t="str">
            <v>STBZ USMerger ArbitrageAED</v>
          </cell>
          <cell r="G96" t="str">
            <v>EQ</v>
          </cell>
          <cell r="H96" t="str">
            <v>STBZ - CADE</v>
          </cell>
        </row>
        <row r="97">
          <cell r="F97" t="str">
            <v>STRZA USMerger ArbitrageAED</v>
          </cell>
          <cell r="G97" t="str">
            <v>EQ</v>
          </cell>
          <cell r="H97" t="str">
            <v>STRZA - LGF</v>
          </cell>
        </row>
        <row r="98">
          <cell r="F98" t="str">
            <v>TRCO USMerger ArbitrageAED</v>
          </cell>
          <cell r="G98" t="str">
            <v>EQ</v>
          </cell>
          <cell r="H98" t="str">
            <v>TRCO - NXST</v>
          </cell>
        </row>
        <row r="99">
          <cell r="F99" t="str">
            <v>TDG CNCredit OpportunitiesAED</v>
          </cell>
          <cell r="G99" t="str">
            <v>B</v>
          </cell>
          <cell r="H99" t="str">
            <v>TRINIDAD DRILLING M&amp;A BONDS</v>
          </cell>
        </row>
        <row r="100">
          <cell r="F100" t="str">
            <v>GATX USEquity Special SituationsAED</v>
          </cell>
          <cell r="G100" t="str">
            <v>EQ</v>
          </cell>
          <cell r="H100" t="str">
            <v>TRN R/R</v>
          </cell>
        </row>
        <row r="101">
          <cell r="F101" t="str">
            <v>GBX USEquity Special SituationsAED</v>
          </cell>
          <cell r="G101" t="str">
            <v>EQ</v>
          </cell>
          <cell r="H101" t="str">
            <v>TRN R/R</v>
          </cell>
        </row>
        <row r="102">
          <cell r="F102" t="str">
            <v>TRN USEquity Special SituationsAED</v>
          </cell>
          <cell r="G102" t="str">
            <v>EQ</v>
          </cell>
          <cell r="H102" t="str">
            <v>TRN R/R</v>
          </cell>
        </row>
        <row r="103">
          <cell r="F103" t="str">
            <v>TSRO USMerger ArbitrageAED</v>
          </cell>
          <cell r="G103" t="str">
            <v>EXCHOPT</v>
          </cell>
          <cell r="H103" t="str">
            <v>TSRO - GSK</v>
          </cell>
        </row>
        <row r="104">
          <cell r="F104" t="str">
            <v>TSRO USMerger ArbitrageAED</v>
          </cell>
          <cell r="G104" t="str">
            <v>EXCHOPT</v>
          </cell>
          <cell r="H104" t="str">
            <v>TSRO - GSK</v>
          </cell>
        </row>
        <row r="105">
          <cell r="F105" t="str">
            <v>TSRO USMerger ArbitrageAED</v>
          </cell>
          <cell r="G105" t="str">
            <v>EXCHOPT</v>
          </cell>
          <cell r="H105" t="str">
            <v>TSRO - GSK</v>
          </cell>
        </row>
        <row r="106">
          <cell r="F106" t="str">
            <v>TSRO USMerger ArbitrageAED</v>
          </cell>
          <cell r="G106" t="str">
            <v>EQ</v>
          </cell>
          <cell r="H106" t="str">
            <v>TSRO - GSK</v>
          </cell>
        </row>
        <row r="107">
          <cell r="F107" t="str">
            <v>SABR USEquity Special SituationsAED</v>
          </cell>
          <cell r="G107" t="str">
            <v>EQ</v>
          </cell>
          <cell r="H107" t="str">
            <v>TVPT S/S</v>
          </cell>
        </row>
        <row r="108">
          <cell r="F108" t="str">
            <v>TVPT USEquity Special SituationsAED</v>
          </cell>
          <cell r="G108" t="str">
            <v>EXCHOPT</v>
          </cell>
          <cell r="H108" t="str">
            <v>TVPT S/S</v>
          </cell>
        </row>
        <row r="109">
          <cell r="F109" t="str">
            <v>TVPT USEquity Special SituationsAED</v>
          </cell>
          <cell r="G109" t="str">
            <v>EQ</v>
          </cell>
          <cell r="H109" t="str">
            <v>TVPT S/S</v>
          </cell>
        </row>
        <row r="110">
          <cell r="F110" t="str">
            <v>UHOS USCredit OpportunitiesAED</v>
          </cell>
          <cell r="G110" t="str">
            <v>B</v>
          </cell>
          <cell r="H110" t="str">
            <v>UHOS M&amp;A BONDS</v>
          </cell>
        </row>
        <row r="111">
          <cell r="F111" t="str">
            <v>USG USCredit OpportunitiesAED</v>
          </cell>
          <cell r="G111" t="str">
            <v>B</v>
          </cell>
          <cell r="H111" t="str">
            <v>USG M&amp;A BONDS</v>
          </cell>
        </row>
        <row r="112">
          <cell r="F112" t="str">
            <v>1440030D USCredit OpportunitiesAED</v>
          </cell>
          <cell r="G112" t="str">
            <v>B</v>
          </cell>
          <cell r="H112" t="str">
            <v>VERTIV GROUP SPEC M&amp;A</v>
          </cell>
        </row>
        <row r="113">
          <cell r="F113" t="str">
            <v>VVC USMerger ArbitrageAED</v>
          </cell>
          <cell r="G113" t="str">
            <v>EQ</v>
          </cell>
          <cell r="H113" t="str">
            <v>VVC - CNP</v>
          </cell>
        </row>
        <row r="114">
          <cell r="F114" t="str">
            <v>CHH USEquity Special SituationsAED</v>
          </cell>
          <cell r="G114" t="str">
            <v>EQ</v>
          </cell>
          <cell r="H114" t="str">
            <v>WH R/R</v>
          </cell>
        </row>
        <row r="115">
          <cell r="F115" t="str">
            <v>HLT USEquity Special SituationsAED</v>
          </cell>
          <cell r="G115" t="str">
            <v>EQ</v>
          </cell>
          <cell r="H115" t="str">
            <v>WH R/R</v>
          </cell>
        </row>
        <row r="116">
          <cell r="F116" t="str">
            <v>MAR USEquity Special SituationsAED</v>
          </cell>
          <cell r="G116" t="str">
            <v>EQ</v>
          </cell>
          <cell r="H116" t="str">
            <v>WH R/R</v>
          </cell>
        </row>
        <row r="117">
          <cell r="F117" t="str">
            <v>WH USEquity Special SituationsAED</v>
          </cell>
          <cell r="G117" t="str">
            <v>EXCHOPT</v>
          </cell>
          <cell r="H117" t="str">
            <v>WH R/R</v>
          </cell>
        </row>
        <row r="118">
          <cell r="F118" t="str">
            <v>WH USEquity Special SituationsAED</v>
          </cell>
          <cell r="G118" t="str">
            <v>EXCHOPT</v>
          </cell>
          <cell r="H118" t="str">
            <v>WH R/R</v>
          </cell>
        </row>
        <row r="119">
          <cell r="F119" t="str">
            <v>WH USEquity Special SituationsAED</v>
          </cell>
          <cell r="G119" t="str">
            <v>EXCHOPT</v>
          </cell>
          <cell r="H119" t="str">
            <v>WH R/R</v>
          </cell>
        </row>
        <row r="120">
          <cell r="F120" t="str">
            <v>WH USEquity Special SituationsAED</v>
          </cell>
          <cell r="G120" t="str">
            <v>EQ</v>
          </cell>
          <cell r="H120" t="str">
            <v>WH R/R</v>
          </cell>
        </row>
        <row r="121">
          <cell r="F121" t="str">
            <v>1464208D USCredit OpportunitiesAED</v>
          </cell>
          <cell r="G121" t="str">
            <v>B</v>
          </cell>
          <cell r="H121" t="str">
            <v>WYN RELATIVE VALUE</v>
          </cell>
        </row>
        <row r="122">
          <cell r="F122" t="str">
            <v>WYN USCredit OpportunitiesAED</v>
          </cell>
          <cell r="G122" t="str">
            <v>B</v>
          </cell>
          <cell r="H122" t="str">
            <v>WYN RELATIVE VALUE</v>
          </cell>
        </row>
        <row r="123">
          <cell r="F123" t="str">
            <v>XOXO USMerger ArbitrageAED</v>
          </cell>
          <cell r="G123" t="str">
            <v>EQ</v>
          </cell>
          <cell r="H123" t="str">
            <v>XOXO - PERMIRA &amp; SPECTRUM</v>
          </cell>
        </row>
        <row r="124">
          <cell r="F124" t="str">
            <v>IWN USEquity Special SituationsAED</v>
          </cell>
          <cell r="G124" t="str">
            <v>EQ</v>
          </cell>
          <cell r="H124" t="str">
            <v>XRX2 R/R</v>
          </cell>
        </row>
        <row r="125">
          <cell r="F125" t="str">
            <v>XRX USEquity Special SituationsAED</v>
          </cell>
          <cell r="G125" t="str">
            <v>EQ</v>
          </cell>
          <cell r="H125" t="str">
            <v>XRX2 R/R</v>
          </cell>
        </row>
        <row r="126">
          <cell r="F126" t="str">
            <v>ABCD USMerger ArbitrageARB</v>
          </cell>
          <cell r="G126" t="str">
            <v>EQ</v>
          </cell>
          <cell r="H126" t="str">
            <v>ABCD - VERITAS</v>
          </cell>
        </row>
        <row r="127">
          <cell r="F127" t="str">
            <v>AEDNX USMerger ArbitrageARB</v>
          </cell>
          <cell r="G127" t="str">
            <v>MF</v>
          </cell>
          <cell r="H127" t="str">
            <v>AEDNX</v>
          </cell>
        </row>
        <row r="128">
          <cell r="F128" t="str">
            <v>CVS USMerger ArbitrageARB</v>
          </cell>
          <cell r="G128" t="str">
            <v>EQ</v>
          </cell>
          <cell r="H128" t="str">
            <v>AET - CVS</v>
          </cell>
        </row>
        <row r="129">
          <cell r="F129" t="str">
            <v>AHL USMerger ArbitrageARB</v>
          </cell>
          <cell r="G129" t="str">
            <v>EXCHOPT</v>
          </cell>
          <cell r="H129" t="str">
            <v>AHL - APOLLO</v>
          </cell>
        </row>
        <row r="130">
          <cell r="F130" t="str">
            <v>AHL USMerger ArbitrageARB</v>
          </cell>
          <cell r="G130" t="str">
            <v>EQ</v>
          </cell>
          <cell r="H130" t="str">
            <v>AHL - APOLLO</v>
          </cell>
        </row>
        <row r="131">
          <cell r="F131" t="str">
            <v>AM USMerger ArbitrageARB</v>
          </cell>
          <cell r="G131" t="str">
            <v>EQ</v>
          </cell>
          <cell r="H131" t="str">
            <v>AM - AMGP</v>
          </cell>
        </row>
        <row r="132">
          <cell r="F132" t="str">
            <v>AMGP USMerger ArbitrageARB</v>
          </cell>
          <cell r="G132" t="str">
            <v>EQ</v>
          </cell>
          <cell r="H132" t="str">
            <v>AM - AMGP</v>
          </cell>
        </row>
        <row r="133">
          <cell r="F133" t="str">
            <v>ANCX USMerger ArbitrageARB</v>
          </cell>
          <cell r="G133" t="str">
            <v>EQ</v>
          </cell>
          <cell r="H133" t="str">
            <v>ANCX - UBSH</v>
          </cell>
        </row>
        <row r="134">
          <cell r="F134" t="str">
            <v>UBSH USMerger ArbitrageARB</v>
          </cell>
          <cell r="G134" t="str">
            <v>EQ</v>
          </cell>
          <cell r="H134" t="str">
            <v>ANCX - UBSH</v>
          </cell>
        </row>
        <row r="135">
          <cell r="F135" t="str">
            <v>APTI USMerger ArbitrageARB</v>
          </cell>
          <cell r="G135" t="str">
            <v>EXCHOPT</v>
          </cell>
          <cell r="H135" t="str">
            <v>APTI - VISTA PARTNERS</v>
          </cell>
        </row>
        <row r="136">
          <cell r="F136" t="str">
            <v>APTI USMerger ArbitrageARB</v>
          </cell>
          <cell r="G136" t="str">
            <v>EQ</v>
          </cell>
          <cell r="H136" t="str">
            <v>APTI - VISTA PARTNERS</v>
          </cell>
        </row>
        <row r="137">
          <cell r="F137" t="str">
            <v>ARII USMerger ArbitrageARB</v>
          </cell>
          <cell r="G137" t="str">
            <v>EQ</v>
          </cell>
          <cell r="H137" t="str">
            <v>ARII - ITE MANAGEMENT</v>
          </cell>
        </row>
        <row r="138">
          <cell r="F138" t="str">
            <v>ARRS USMerger ArbitrageARB</v>
          </cell>
          <cell r="G138" t="str">
            <v>EQ</v>
          </cell>
          <cell r="H138" t="str">
            <v>ARRS - COMM</v>
          </cell>
        </row>
        <row r="139">
          <cell r="F139" t="str">
            <v>ATHN USMerger ArbitrageARB</v>
          </cell>
          <cell r="G139" t="str">
            <v>EQ</v>
          </cell>
          <cell r="H139" t="str">
            <v>ATHN - VERITAS REVERSAL</v>
          </cell>
        </row>
        <row r="140">
          <cell r="F140" t="str">
            <v>BOBE USMerger ArbitrageARB</v>
          </cell>
          <cell r="G140" t="str">
            <v>EQ</v>
          </cell>
          <cell r="H140" t="str">
            <v>BOBE - POST</v>
          </cell>
        </row>
        <row r="141">
          <cell r="F141" t="str">
            <v>BOJA USMerger ArbitrageARB</v>
          </cell>
          <cell r="G141" t="str">
            <v>EQ</v>
          </cell>
          <cell r="H141" t="str">
            <v>BOJA - DURATION CAPITAL</v>
          </cell>
        </row>
        <row r="142">
          <cell r="F142" t="str">
            <v>BTG LNMerger ArbitrageARB</v>
          </cell>
          <cell r="G142" t="str">
            <v>EQ</v>
          </cell>
          <cell r="H142" t="str">
            <v>BTG LN - BSX</v>
          </cell>
        </row>
        <row r="143">
          <cell r="F143" t="str">
            <v>CBST CVREquity Special SituationsARB</v>
          </cell>
          <cell r="G143" t="str">
            <v>EQ</v>
          </cell>
          <cell r="H143" t="str">
            <v>CBSTZ S/S</v>
          </cell>
        </row>
        <row r="144">
          <cell r="F144" t="str">
            <v>CEVA SWMerger ArbitrageARB</v>
          </cell>
          <cell r="G144" t="str">
            <v>EQ</v>
          </cell>
          <cell r="H144" t="str">
            <v>CEVA SW - CMA CGM</v>
          </cell>
        </row>
        <row r="145">
          <cell r="F145" t="str">
            <v>UTX USMerger ArbitrageARB</v>
          </cell>
          <cell r="G145" t="str">
            <v>EXCHOPT</v>
          </cell>
          <cell r="H145" t="str">
            <v>COL - UTX</v>
          </cell>
        </row>
        <row r="146">
          <cell r="F146" t="str">
            <v>UTX USMerger ArbitrageARB</v>
          </cell>
          <cell r="G146" t="str">
            <v>EQ</v>
          </cell>
          <cell r="H146" t="str">
            <v>COL - UTX</v>
          </cell>
        </row>
        <row r="147">
          <cell r="F147" t="str">
            <v>UTX USMerger ArbitrageARB</v>
          </cell>
          <cell r="G147" t="str">
            <v>EXCHOPT</v>
          </cell>
          <cell r="H147" t="str">
            <v>COL - UTX</v>
          </cell>
        </row>
        <row r="148">
          <cell r="F148" t="str">
            <v>CORI CVRMerger ArbitrageARB</v>
          </cell>
          <cell r="G148" t="str">
            <v>EQ</v>
          </cell>
          <cell r="H148" t="str">
            <v>CORI - GURNET POINT CAPITAL</v>
          </cell>
        </row>
        <row r="149">
          <cell r="F149" t="str">
            <v>CVON USMerger ArbitrageARB</v>
          </cell>
          <cell r="G149" t="str">
            <v>EQ</v>
          </cell>
          <cell r="H149" t="str">
            <v>CVON - CVC</v>
          </cell>
        </row>
        <row r="150">
          <cell r="F150" t="str">
            <v>D USMerger ArbitrageARB</v>
          </cell>
          <cell r="G150" t="str">
            <v>EQ</v>
          </cell>
          <cell r="H150" t="str">
            <v>DM - D</v>
          </cell>
        </row>
        <row r="151">
          <cell r="F151" t="str">
            <v>DM USMerger ArbitrageARB</v>
          </cell>
          <cell r="G151" t="str">
            <v>EQ</v>
          </cell>
          <cell r="H151" t="str">
            <v>DM - D</v>
          </cell>
        </row>
        <row r="152">
          <cell r="F152" t="str">
            <v>DNB USMerger ArbitrageARB</v>
          </cell>
          <cell r="G152" t="str">
            <v>EQ</v>
          </cell>
          <cell r="H152" t="str">
            <v>DNB - THOMAS LEE</v>
          </cell>
        </row>
        <row r="153">
          <cell r="F153" t="str">
            <v>DOLE LITMerger ArbitrageARB</v>
          </cell>
          <cell r="G153" t="str">
            <v>EQ</v>
          </cell>
          <cell r="H153" t="str">
            <v>DOLE - MURDOCK</v>
          </cell>
        </row>
        <row r="154">
          <cell r="F154" t="str">
            <v>DWCH USMerger ArbitrageARB</v>
          </cell>
          <cell r="G154" t="str">
            <v>EQ</v>
          </cell>
          <cell r="H154" t="str">
            <v>DWCH - ALTR</v>
          </cell>
        </row>
        <row r="155">
          <cell r="F155" t="str">
            <v>ECYT USMerger ArbitrageARB</v>
          </cell>
          <cell r="G155" t="str">
            <v>EXCHOPT</v>
          </cell>
          <cell r="H155" t="str">
            <v>ECYT - NOVN SW</v>
          </cell>
        </row>
        <row r="156">
          <cell r="F156" t="str">
            <v>ECYT USMerger ArbitrageARB</v>
          </cell>
          <cell r="G156" t="str">
            <v>EXCHOPT</v>
          </cell>
          <cell r="H156" t="str">
            <v>ECYT - NOVN SW</v>
          </cell>
        </row>
        <row r="157">
          <cell r="F157" t="str">
            <v>ECYT USMerger ArbitrageARB</v>
          </cell>
          <cell r="G157" t="str">
            <v>EQ</v>
          </cell>
          <cell r="H157" t="str">
            <v>ECYT - NOVN SW</v>
          </cell>
        </row>
        <row r="158">
          <cell r="F158" t="str">
            <v>EGL USMerger ArbitrageARB</v>
          </cell>
          <cell r="G158" t="str">
            <v>EQ</v>
          </cell>
          <cell r="H158" t="str">
            <v>EGL - SAIC</v>
          </cell>
        </row>
        <row r="159">
          <cell r="F159" t="str">
            <v>SAIC USMerger ArbitrageARB</v>
          </cell>
          <cell r="G159" t="str">
            <v>EQ</v>
          </cell>
          <cell r="H159" t="str">
            <v>EGL - SAIC</v>
          </cell>
        </row>
        <row r="160">
          <cell r="F160" t="str">
            <v>FANG USMerger ArbitrageARB</v>
          </cell>
          <cell r="G160" t="str">
            <v>EQ</v>
          </cell>
          <cell r="H160" t="str">
            <v>EGN - FANG</v>
          </cell>
        </row>
        <row r="161">
          <cell r="F161" t="str">
            <v>ENLC USMerger ArbitrageARB</v>
          </cell>
          <cell r="G161" t="str">
            <v>EQ</v>
          </cell>
          <cell r="H161" t="str">
            <v>ENLK - ENLC</v>
          </cell>
        </row>
        <row r="162">
          <cell r="F162" t="str">
            <v>ENLK USMerger ArbitrageARB</v>
          </cell>
          <cell r="G162" t="str">
            <v>EQ</v>
          </cell>
          <cell r="H162" t="str">
            <v>ENLK - ENLC</v>
          </cell>
        </row>
        <row r="163">
          <cell r="F163" t="str">
            <v>ESIO USMerger ArbitrageARB</v>
          </cell>
          <cell r="G163" t="str">
            <v>EXCHOPT</v>
          </cell>
          <cell r="H163" t="str">
            <v>ESIO - MKSI</v>
          </cell>
        </row>
        <row r="164">
          <cell r="F164" t="str">
            <v>ESIO USMerger ArbitrageARB</v>
          </cell>
          <cell r="G164" t="str">
            <v>EXCHOPT</v>
          </cell>
          <cell r="H164" t="str">
            <v>ESIO - MKSI</v>
          </cell>
        </row>
        <row r="165">
          <cell r="F165" t="str">
            <v>ESIO USMerger ArbitrageARB</v>
          </cell>
          <cell r="G165" t="str">
            <v>EQ</v>
          </cell>
          <cell r="H165" t="str">
            <v>ESIO - MKSI</v>
          </cell>
        </row>
        <row r="166">
          <cell r="F166" t="str">
            <v>ESL USMerger ArbitrageARB</v>
          </cell>
          <cell r="G166" t="str">
            <v>EQ</v>
          </cell>
          <cell r="H166" t="str">
            <v>ESL - TDG</v>
          </cell>
        </row>
        <row r="167">
          <cell r="F167" t="str">
            <v>CI USMerger ArbitrageARB</v>
          </cell>
          <cell r="G167" t="str">
            <v>EQ</v>
          </cell>
          <cell r="H167" t="str">
            <v>ESRX - CI</v>
          </cell>
        </row>
        <row r="168">
          <cell r="F168" t="str">
            <v>ESRX USMerger ArbitrageARB</v>
          </cell>
          <cell r="G168" t="str">
            <v>EQ</v>
          </cell>
          <cell r="H168" t="str">
            <v>ESRX - CI</v>
          </cell>
        </row>
        <row r="169">
          <cell r="F169" t="str">
            <v>ESUR LNMerger ArbitrageARB</v>
          </cell>
          <cell r="G169" t="str">
            <v>EQ</v>
          </cell>
          <cell r="H169" t="str">
            <v>ESUR LN - BAIN CAPITAL</v>
          </cell>
        </row>
        <row r="170">
          <cell r="F170" t="str">
            <v>EXAC USMerger ArbitrageARB</v>
          </cell>
          <cell r="G170" t="str">
            <v>EQ</v>
          </cell>
          <cell r="H170" t="str">
            <v>EXAC - TPG CAPITAL</v>
          </cell>
        </row>
        <row r="171">
          <cell r="F171" t="str">
            <v>FCB USMerger ArbitrageARB</v>
          </cell>
          <cell r="G171" t="str">
            <v>EQ</v>
          </cell>
          <cell r="H171" t="str">
            <v>FCB - SNV</v>
          </cell>
        </row>
        <row r="172">
          <cell r="F172" t="str">
            <v>SNV USMerger ArbitrageARB</v>
          </cell>
          <cell r="G172" t="str">
            <v>EQ</v>
          </cell>
          <cell r="H172" t="str">
            <v>FCB - SNV</v>
          </cell>
        </row>
        <row r="173">
          <cell r="F173" t="str">
            <v>FCE/A USMerger ArbitrageARB</v>
          </cell>
          <cell r="G173" t="str">
            <v>EQ</v>
          </cell>
          <cell r="H173" t="str">
            <v>FCE/A - BAM</v>
          </cell>
        </row>
        <row r="174">
          <cell r="F174" t="str">
            <v>FNSR USMerger ArbitrageARB</v>
          </cell>
          <cell r="G174" t="str">
            <v>EXCHOPT</v>
          </cell>
          <cell r="H174" t="str">
            <v>FNSR - IIVI REVERSAL</v>
          </cell>
        </row>
        <row r="175">
          <cell r="F175" t="str">
            <v>FNSR USMerger ArbitrageARB</v>
          </cell>
          <cell r="G175" t="str">
            <v>EXCHOPT</v>
          </cell>
          <cell r="H175" t="str">
            <v>FNSR - IIVI REVERSAL</v>
          </cell>
        </row>
        <row r="176">
          <cell r="F176" t="str">
            <v>FNSR USMerger ArbitrageARB</v>
          </cell>
          <cell r="G176" t="str">
            <v>EQ</v>
          </cell>
          <cell r="H176" t="str">
            <v>FNSR - IIVI REVERSAL</v>
          </cell>
        </row>
        <row r="177">
          <cell r="F177" t="str">
            <v>IIVI USMerger ArbitrageARB</v>
          </cell>
          <cell r="G177" t="str">
            <v>EQ</v>
          </cell>
          <cell r="H177" t="str">
            <v>FNSR - IIVI REVERSAL</v>
          </cell>
        </row>
        <row r="178">
          <cell r="F178" t="str">
            <v>DIS USMerger ArbitrageARB</v>
          </cell>
          <cell r="G178" t="str">
            <v>EXCHOPT</v>
          </cell>
          <cell r="H178" t="str">
            <v>FOXA - DIS</v>
          </cell>
        </row>
        <row r="179">
          <cell r="F179" t="str">
            <v>DIS USMerger ArbitrageARB</v>
          </cell>
          <cell r="G179" t="str">
            <v>EQ</v>
          </cell>
          <cell r="H179" t="str">
            <v>FOXA - DIS</v>
          </cell>
        </row>
        <row r="180">
          <cell r="F180" t="str">
            <v>FOXA USMerger ArbitrageARB</v>
          </cell>
          <cell r="G180" t="str">
            <v>EXCHOPT</v>
          </cell>
          <cell r="H180" t="str">
            <v>FOXA - DIS</v>
          </cell>
        </row>
        <row r="181">
          <cell r="F181" t="str">
            <v>FOXA USMerger ArbitrageARB</v>
          </cell>
          <cell r="G181" t="str">
            <v>EXCHOPT</v>
          </cell>
          <cell r="H181" t="str">
            <v>FOXA - DIS</v>
          </cell>
        </row>
        <row r="182">
          <cell r="F182" t="str">
            <v>FOXA USMerger ArbitrageARB</v>
          </cell>
          <cell r="G182" t="str">
            <v>EXCHOPT</v>
          </cell>
          <cell r="H182" t="str">
            <v>FOXA - DIS</v>
          </cell>
        </row>
        <row r="183">
          <cell r="F183" t="str">
            <v>FOXA USMerger ArbitrageARB</v>
          </cell>
          <cell r="G183" t="str">
            <v>EXCHOPT</v>
          </cell>
          <cell r="H183" t="str">
            <v>FOXA - DIS</v>
          </cell>
        </row>
        <row r="184">
          <cell r="F184" t="str">
            <v>FOXA USMerger ArbitrageARB</v>
          </cell>
          <cell r="G184" t="str">
            <v>EXCHOPT</v>
          </cell>
          <cell r="H184" t="str">
            <v>FOXA - DIS</v>
          </cell>
        </row>
        <row r="185">
          <cell r="F185" t="str">
            <v>FOXA USMerger ArbitrageARB</v>
          </cell>
          <cell r="G185" t="str">
            <v>EXCHOPT</v>
          </cell>
          <cell r="H185" t="str">
            <v>FOXA - DIS</v>
          </cell>
        </row>
        <row r="186">
          <cell r="F186" t="str">
            <v>FOXA USMerger ArbitrageARB</v>
          </cell>
          <cell r="G186" t="str">
            <v>EXCHOPT</v>
          </cell>
          <cell r="H186" t="str">
            <v>FOXA - DIS</v>
          </cell>
        </row>
        <row r="187">
          <cell r="F187" t="str">
            <v>FOXA USMerger ArbitrageARB</v>
          </cell>
          <cell r="G187" t="str">
            <v>EXCHOPT</v>
          </cell>
          <cell r="H187" t="str">
            <v>FOXA - DIS</v>
          </cell>
        </row>
        <row r="188">
          <cell r="F188" t="str">
            <v>FOXA USMerger ArbitrageARB</v>
          </cell>
          <cell r="G188" t="str">
            <v>EXCHOPT</v>
          </cell>
          <cell r="H188" t="str">
            <v>FOXA - DIS</v>
          </cell>
        </row>
        <row r="189">
          <cell r="F189" t="str">
            <v>FOXA USMerger ArbitrageARB</v>
          </cell>
          <cell r="G189" t="str">
            <v>EQ</v>
          </cell>
          <cell r="H189" t="str">
            <v>FOXA - DIS</v>
          </cell>
        </row>
        <row r="190">
          <cell r="F190" t="str">
            <v>FOXA USMerger ArbitrageARB</v>
          </cell>
          <cell r="G190" t="str">
            <v>EQ</v>
          </cell>
          <cell r="H190" t="str">
            <v>FOXA - DIS</v>
          </cell>
        </row>
        <row r="191">
          <cell r="F191" t="str">
            <v>GNBC USMerger ArbitrageARB</v>
          </cell>
          <cell r="G191" t="str">
            <v>EQ</v>
          </cell>
          <cell r="H191" t="str">
            <v>GNBC - VBTX</v>
          </cell>
        </row>
        <row r="192">
          <cell r="F192" t="str">
            <v>VBTX USMerger ArbitrageARB</v>
          </cell>
          <cell r="G192" t="str">
            <v>EQ</v>
          </cell>
          <cell r="H192" t="str">
            <v>GNBC - VBTX</v>
          </cell>
        </row>
        <row r="193">
          <cell r="F193" t="str">
            <v>CLDR USMerger ArbitrageARB</v>
          </cell>
          <cell r="G193" t="str">
            <v>EQ</v>
          </cell>
          <cell r="H193" t="str">
            <v>HDP - CLDR</v>
          </cell>
        </row>
        <row r="194">
          <cell r="F194" t="str">
            <v>HDP USMerger ArbitrageARB</v>
          </cell>
          <cell r="G194" t="str">
            <v>EQ</v>
          </cell>
          <cell r="H194" t="str">
            <v>HDP - CLDR</v>
          </cell>
        </row>
        <row r="195">
          <cell r="F195" t="str">
            <v>HIFR USMerger ArbitrageARB</v>
          </cell>
          <cell r="G195" t="str">
            <v>EQ</v>
          </cell>
          <cell r="H195" t="str">
            <v>HIFR - ONCOR ELECTRIC</v>
          </cell>
        </row>
        <row r="196">
          <cell r="F196" t="str">
            <v>IDTI USMerger ArbitrageARB</v>
          </cell>
          <cell r="G196" t="str">
            <v>EQ</v>
          </cell>
          <cell r="H196" t="str">
            <v>IDTI - RENESAS</v>
          </cell>
        </row>
        <row r="197">
          <cell r="F197" t="str">
            <v>IMPV USMerger ArbitrageARB</v>
          </cell>
          <cell r="G197" t="str">
            <v>EQ</v>
          </cell>
          <cell r="H197" t="str">
            <v>IMPV - THOMA BRAVO</v>
          </cell>
        </row>
        <row r="198">
          <cell r="F198" t="str">
            <v>ITG USMerger ArbitrageARB</v>
          </cell>
          <cell r="G198" t="str">
            <v>EQ</v>
          </cell>
          <cell r="H198" t="str">
            <v>ITG - VIRT</v>
          </cell>
        </row>
        <row r="199">
          <cell r="F199" t="str">
            <v>JLT LNMerger ArbitrageARB</v>
          </cell>
          <cell r="G199" t="str">
            <v>EQ</v>
          </cell>
          <cell r="H199" t="str">
            <v>JLT LN - MMC</v>
          </cell>
        </row>
        <row r="200">
          <cell r="F200" t="str">
            <v>HRS USMerger ArbitrageARB</v>
          </cell>
          <cell r="G200" t="str">
            <v>EXCHOPT</v>
          </cell>
          <cell r="H200" t="str">
            <v>LLL - HRS</v>
          </cell>
        </row>
        <row r="201">
          <cell r="F201" t="str">
            <v>HRS USMerger ArbitrageARB</v>
          </cell>
          <cell r="G201" t="str">
            <v>EXCHOPT</v>
          </cell>
          <cell r="H201" t="str">
            <v>LLL - HRS</v>
          </cell>
        </row>
        <row r="202">
          <cell r="F202" t="str">
            <v>HRS USMerger ArbitrageARB</v>
          </cell>
          <cell r="G202" t="str">
            <v>EXCHOPT</v>
          </cell>
          <cell r="H202" t="str">
            <v>LLL - HRS</v>
          </cell>
        </row>
        <row r="203">
          <cell r="F203" t="str">
            <v>HRS USMerger ArbitrageARB</v>
          </cell>
          <cell r="G203" t="str">
            <v>EXCHOPT</v>
          </cell>
          <cell r="H203" t="str">
            <v>LLL - HRS</v>
          </cell>
        </row>
        <row r="204">
          <cell r="F204" t="str">
            <v>HRS USMerger ArbitrageARB</v>
          </cell>
          <cell r="G204" t="str">
            <v>EQ</v>
          </cell>
          <cell r="H204" t="str">
            <v>LLL - HRS</v>
          </cell>
        </row>
        <row r="205">
          <cell r="F205" t="str">
            <v>LLL USMerger ArbitrageARB</v>
          </cell>
          <cell r="G205" t="str">
            <v>EQ</v>
          </cell>
          <cell r="H205" t="str">
            <v>LLL - HRS</v>
          </cell>
        </row>
        <row r="206">
          <cell r="F206" t="str">
            <v>FITB USMerger ArbitrageARB</v>
          </cell>
          <cell r="G206" t="str">
            <v>EQ</v>
          </cell>
          <cell r="H206" t="str">
            <v>MBFI - FITB</v>
          </cell>
        </row>
        <row r="207">
          <cell r="F207" t="str">
            <v>MBFI USMerger ArbitrageARB</v>
          </cell>
          <cell r="G207" t="str">
            <v>EQ</v>
          </cell>
          <cell r="H207" t="str">
            <v>MBFI - FITB</v>
          </cell>
        </row>
        <row r="208">
          <cell r="F208" t="str">
            <v>MEG CVRMerger ArbitrageARB</v>
          </cell>
          <cell r="G208" t="str">
            <v>EQ</v>
          </cell>
          <cell r="H208" t="str">
            <v>MEG - NXST</v>
          </cell>
        </row>
        <row r="209">
          <cell r="F209" t="str">
            <v>HSE CNMerger ArbitrageARB</v>
          </cell>
          <cell r="G209" t="str">
            <v>EQ</v>
          </cell>
          <cell r="H209" t="str">
            <v>MEG CN - HSE CN</v>
          </cell>
        </row>
        <row r="210">
          <cell r="F210" t="str">
            <v>MEG CNMerger ArbitrageARB</v>
          </cell>
          <cell r="G210" t="str">
            <v>EQ</v>
          </cell>
          <cell r="H210" t="str">
            <v>MEG CN - HSE CN</v>
          </cell>
        </row>
        <row r="211">
          <cell r="F211" t="str">
            <v>MZOR USMerger ArbitrageARB</v>
          </cell>
          <cell r="G211" t="str">
            <v>EQ</v>
          </cell>
          <cell r="H211" t="str">
            <v>MZOR - MDT</v>
          </cell>
        </row>
        <row r="212">
          <cell r="F212" t="str">
            <v>NAVG USMerger ArbitrageARB</v>
          </cell>
          <cell r="G212" t="str">
            <v>EQ</v>
          </cell>
          <cell r="H212" t="str">
            <v>NAVG - HIG</v>
          </cell>
        </row>
        <row r="213">
          <cell r="F213" t="str">
            <v>CSFL USMerger ArbitrageARB</v>
          </cell>
          <cell r="G213" t="str">
            <v>EQ</v>
          </cell>
          <cell r="H213" t="str">
            <v>NCOM - CSFL</v>
          </cell>
        </row>
        <row r="214">
          <cell r="F214" t="str">
            <v>NCOM USMerger ArbitrageARB</v>
          </cell>
          <cell r="G214" t="str">
            <v>EQ</v>
          </cell>
          <cell r="H214" t="str">
            <v>NCOM - CSFL</v>
          </cell>
        </row>
        <row r="215">
          <cell r="F215" t="str">
            <v>NEWS CVRMerger ArbitrageARB</v>
          </cell>
          <cell r="G215" t="str">
            <v>EQ</v>
          </cell>
          <cell r="H215" t="str">
            <v>NEWS - FIRST EAGLE I</v>
          </cell>
        </row>
        <row r="216">
          <cell r="F216" t="str">
            <v>ECA USMerger ArbitrageARB</v>
          </cell>
          <cell r="G216" t="str">
            <v>EQ</v>
          </cell>
          <cell r="H216" t="str">
            <v>NFX - ECA REVERSAL</v>
          </cell>
        </row>
        <row r="217">
          <cell r="F217" t="str">
            <v>NFX USMerger ArbitrageARB</v>
          </cell>
          <cell r="G217" t="str">
            <v>EQ</v>
          </cell>
          <cell r="H217" t="str">
            <v>NFX - ECA REVERSAL</v>
          </cell>
        </row>
        <row r="218">
          <cell r="F218" t="str">
            <v>NORD USMerger ArbitrageARB</v>
          </cell>
          <cell r="G218" t="str">
            <v>EQ</v>
          </cell>
          <cell r="H218" t="str">
            <v>NORD - CPPIB</v>
          </cell>
        </row>
        <row r="219">
          <cell r="F219" t="str">
            <v>NSU CNMerger ArbitrageARB</v>
          </cell>
          <cell r="G219" t="str">
            <v>EQ</v>
          </cell>
          <cell r="H219" t="str">
            <v>NSU CN - 2899 HK</v>
          </cell>
        </row>
        <row r="220">
          <cell r="F220" t="str">
            <v>UNVR USMerger ArbitrageARB</v>
          </cell>
          <cell r="G220" t="str">
            <v>EXCHOPT</v>
          </cell>
          <cell r="H220" t="str">
            <v>NXEO - UNVR</v>
          </cell>
        </row>
        <row r="221">
          <cell r="F221" t="str">
            <v>NXTM USMerger ArbitrageARB</v>
          </cell>
          <cell r="G221" t="str">
            <v>EQ</v>
          </cell>
          <cell r="H221" t="str">
            <v>NXTM - FRE GY</v>
          </cell>
        </row>
        <row r="222">
          <cell r="F222" t="str">
            <v>ORIG USMerger ArbitrageARB</v>
          </cell>
          <cell r="G222" t="str">
            <v>EQ</v>
          </cell>
          <cell r="H222" t="str">
            <v>ORIG - RIG</v>
          </cell>
        </row>
        <row r="223">
          <cell r="F223" t="str">
            <v>RIG USMerger ArbitrageARB</v>
          </cell>
          <cell r="G223" t="str">
            <v>EQ</v>
          </cell>
          <cell r="H223" t="str">
            <v>ORIG - RIG</v>
          </cell>
        </row>
        <row r="224">
          <cell r="F224" t="str">
            <v>P USMerger ArbitrageARB</v>
          </cell>
          <cell r="G224" t="str">
            <v>EQ</v>
          </cell>
          <cell r="H224" t="str">
            <v>P - SIRI</v>
          </cell>
        </row>
        <row r="225">
          <cell r="F225" t="str">
            <v>SIRI USMerger ArbitrageARB</v>
          </cell>
          <cell r="G225" t="str">
            <v>EQ</v>
          </cell>
          <cell r="H225" t="str">
            <v>P - SIRI</v>
          </cell>
        </row>
        <row r="226">
          <cell r="F226" t="str">
            <v>PAC SMMerger ArbitrageARB</v>
          </cell>
          <cell r="G226" t="str">
            <v>EQ</v>
          </cell>
          <cell r="H226" t="str">
            <v>PAC SM - SMDS LN</v>
          </cell>
        </row>
        <row r="227">
          <cell r="F227" t="str">
            <v>PACB USMerger ArbitrageARB</v>
          </cell>
          <cell r="G227" t="str">
            <v>EQ</v>
          </cell>
          <cell r="H227" t="str">
            <v>PACB - ILMN</v>
          </cell>
        </row>
        <row r="228">
          <cell r="F228" t="str">
            <v>PERY USMerger ArbitrageARB</v>
          </cell>
          <cell r="G228" t="str">
            <v>EQ</v>
          </cell>
          <cell r="H228" t="str">
            <v>PERY - FELDENKREIS LED GROUP</v>
          </cell>
        </row>
        <row r="229">
          <cell r="F229" t="str">
            <v>RCII USMerger ArbitrageARB</v>
          </cell>
          <cell r="G229" t="str">
            <v>EQ</v>
          </cell>
          <cell r="H229" t="str">
            <v>RCII - VINTAGE</v>
          </cell>
        </row>
        <row r="230">
          <cell r="F230" t="str">
            <v>ESV USMerger ArbitrageARB</v>
          </cell>
          <cell r="G230" t="str">
            <v>EQ</v>
          </cell>
          <cell r="H230" t="str">
            <v>RDC - ESV</v>
          </cell>
        </row>
        <row r="231">
          <cell r="F231" t="str">
            <v>RDC USMerger ArbitrageARB</v>
          </cell>
          <cell r="G231" t="str">
            <v>EQ</v>
          </cell>
          <cell r="H231" t="str">
            <v>RDC - ESV</v>
          </cell>
        </row>
        <row r="232">
          <cell r="F232" t="str">
            <v>REN USMerger ArbitrageARB</v>
          </cell>
          <cell r="G232" t="str">
            <v>EQ</v>
          </cell>
          <cell r="H232" t="str">
            <v>REN - XEC</v>
          </cell>
        </row>
        <row r="233">
          <cell r="F233" t="str">
            <v>XEC USMerger ArbitrageARB</v>
          </cell>
          <cell r="G233" t="str">
            <v>EQ</v>
          </cell>
          <cell r="H233" t="str">
            <v>REN - XEC</v>
          </cell>
        </row>
        <row r="234">
          <cell r="F234" t="str">
            <v>QQQ USMerger ArbitrageARB</v>
          </cell>
          <cell r="G234" t="str">
            <v>EQ</v>
          </cell>
          <cell r="H234" t="str">
            <v>RHT - IBM</v>
          </cell>
        </row>
        <row r="235">
          <cell r="F235" t="str">
            <v>RHT USMerger ArbitrageARB</v>
          </cell>
          <cell r="G235" t="str">
            <v>EQ</v>
          </cell>
          <cell r="H235" t="str">
            <v>RHT - IBM</v>
          </cell>
        </row>
        <row r="236">
          <cell r="F236" t="str">
            <v>SEND USMerger ArbitrageARB</v>
          </cell>
          <cell r="G236" t="str">
            <v>EQ</v>
          </cell>
          <cell r="H236" t="str">
            <v>SEND - TWLO</v>
          </cell>
        </row>
        <row r="237">
          <cell r="F237" t="str">
            <v>TWLO USMerger ArbitrageARB</v>
          </cell>
          <cell r="G237" t="str">
            <v>EQ</v>
          </cell>
          <cell r="H237" t="str">
            <v>SEND - TWLO</v>
          </cell>
        </row>
        <row r="238">
          <cell r="F238" t="str">
            <v>ENB USMerger ArbitrageARB</v>
          </cell>
          <cell r="G238" t="str">
            <v>EQ</v>
          </cell>
          <cell r="H238" t="str">
            <v>SEP - ENB</v>
          </cell>
        </row>
        <row r="239">
          <cell r="F239" t="str">
            <v>SEP USMerger ArbitrageARB</v>
          </cell>
          <cell r="G239" t="str">
            <v>EQ</v>
          </cell>
          <cell r="H239" t="str">
            <v>SEP - ENB</v>
          </cell>
        </row>
        <row r="240">
          <cell r="F240" t="str">
            <v>SHLM US CVRMerger ArbitrageARB</v>
          </cell>
          <cell r="G240" t="str">
            <v>EQ</v>
          </cell>
          <cell r="H240" t="str">
            <v>SHLM - LYB</v>
          </cell>
        </row>
        <row r="241">
          <cell r="F241" t="str">
            <v>4502 JTMerger ArbitrageARB</v>
          </cell>
          <cell r="G241" t="str">
            <v>EQ</v>
          </cell>
          <cell r="H241" t="str">
            <v>SHPG - 4502 JT</v>
          </cell>
        </row>
        <row r="242">
          <cell r="F242" t="str">
            <v>SHPG USMerger ArbitrageARB</v>
          </cell>
          <cell r="G242" t="str">
            <v>EQ</v>
          </cell>
          <cell r="H242" t="str">
            <v>SHPG - 4502 JT</v>
          </cell>
        </row>
        <row r="243">
          <cell r="F243" t="str">
            <v>SODA USMerger ArbitrageARB</v>
          </cell>
          <cell r="G243" t="str">
            <v>EXCHOPT</v>
          </cell>
          <cell r="H243" t="str">
            <v>SODA - PEP</v>
          </cell>
        </row>
        <row r="244">
          <cell r="F244" t="str">
            <v>SODA USMerger ArbitrageARB</v>
          </cell>
          <cell r="G244" t="str">
            <v>EXCHOPT</v>
          </cell>
          <cell r="H244" t="str">
            <v>SODA - PEP</v>
          </cell>
        </row>
        <row r="245">
          <cell r="F245" t="str">
            <v>SODA USMerger ArbitrageARB</v>
          </cell>
          <cell r="G245" t="str">
            <v>EXCHOPT</v>
          </cell>
          <cell r="H245" t="str">
            <v>SODA - PEP</v>
          </cell>
        </row>
        <row r="246">
          <cell r="F246" t="str">
            <v>SODA USMerger ArbitrageARB</v>
          </cell>
          <cell r="G246" t="str">
            <v>EQ</v>
          </cell>
          <cell r="H246" t="str">
            <v>SODA - PEP</v>
          </cell>
        </row>
        <row r="247">
          <cell r="F247" t="str">
            <v>SONC USMerger ArbitrageARB</v>
          </cell>
          <cell r="G247" t="str">
            <v>EQ</v>
          </cell>
          <cell r="H247" t="str">
            <v>SONC - INSPIRE</v>
          </cell>
        </row>
        <row r="248">
          <cell r="F248" t="str">
            <v>CADE USMerger ArbitrageARB</v>
          </cell>
          <cell r="G248" t="str">
            <v>EQ</v>
          </cell>
          <cell r="H248" t="str">
            <v>STBZ - CADE</v>
          </cell>
        </row>
        <row r="249">
          <cell r="F249" t="str">
            <v>STBZ USMerger ArbitrageARB</v>
          </cell>
          <cell r="G249" t="str">
            <v>EQ</v>
          </cell>
          <cell r="H249" t="str">
            <v>STBZ - CADE</v>
          </cell>
        </row>
        <row r="250">
          <cell r="F250" t="str">
            <v>STRZA USMerger ArbitrageARB</v>
          </cell>
          <cell r="G250" t="str">
            <v>EQ</v>
          </cell>
          <cell r="H250" t="str">
            <v>STRZA - LGF</v>
          </cell>
        </row>
        <row r="251">
          <cell r="F251" t="str">
            <v>TRCO USMerger ArbitrageARB</v>
          </cell>
          <cell r="G251" t="str">
            <v>EQ</v>
          </cell>
          <cell r="H251" t="str">
            <v>TRCO - NXST</v>
          </cell>
        </row>
        <row r="252">
          <cell r="F252" t="str">
            <v>TSRO USMerger ArbitrageARB</v>
          </cell>
          <cell r="G252" t="str">
            <v>EXCHOPT</v>
          </cell>
          <cell r="H252" t="str">
            <v>TSRO - GSK</v>
          </cell>
        </row>
        <row r="253">
          <cell r="F253" t="str">
            <v>TSRO USMerger ArbitrageARB</v>
          </cell>
          <cell r="G253" t="str">
            <v>EXCHOPT</v>
          </cell>
          <cell r="H253" t="str">
            <v>TSRO - GSK</v>
          </cell>
        </row>
        <row r="254">
          <cell r="F254" t="str">
            <v>TSRO USMerger ArbitrageARB</v>
          </cell>
          <cell r="G254" t="str">
            <v>EXCHOPT</v>
          </cell>
          <cell r="H254" t="str">
            <v>TSRO - GSK</v>
          </cell>
        </row>
        <row r="255">
          <cell r="F255" t="str">
            <v>TSRO USMerger ArbitrageARB</v>
          </cell>
          <cell r="G255" t="str">
            <v>EQ</v>
          </cell>
          <cell r="H255" t="str">
            <v>TSRO - GSK</v>
          </cell>
        </row>
        <row r="256">
          <cell r="F256" t="str">
            <v>TWR NZMerger ArbitrageARB</v>
          </cell>
          <cell r="G256" t="str">
            <v>EQ</v>
          </cell>
          <cell r="H256" t="str">
            <v>TWR NZ - SUN AU</v>
          </cell>
        </row>
        <row r="257">
          <cell r="F257" t="str">
            <v>USG USMerger ArbitrageARB</v>
          </cell>
          <cell r="G257" t="str">
            <v>EQ</v>
          </cell>
          <cell r="H257" t="str">
            <v>USG - KNAUF</v>
          </cell>
        </row>
        <row r="258">
          <cell r="F258" t="str">
            <v>VLP USMerger ArbitrageARB</v>
          </cell>
          <cell r="G258" t="str">
            <v>EQ</v>
          </cell>
          <cell r="H258" t="str">
            <v>VLP - VLO</v>
          </cell>
        </row>
        <row r="259">
          <cell r="F259" t="str">
            <v>VVC USMerger ArbitrageARB</v>
          </cell>
          <cell r="G259" t="str">
            <v>EQ</v>
          </cell>
          <cell r="H259" t="str">
            <v>VVC - CNP</v>
          </cell>
        </row>
        <row r="260">
          <cell r="F260" t="str">
            <v>OMN AUMerger ArbitrageARB</v>
          </cell>
          <cell r="G260" t="str">
            <v>EQ</v>
          </cell>
          <cell r="H260" t="str">
            <v>WFD AU - UL NA</v>
          </cell>
        </row>
        <row r="261">
          <cell r="F261" t="str">
            <v>CHK USMerger ArbitrageARB</v>
          </cell>
          <cell r="G261" t="str">
            <v>EXCHOPT</v>
          </cell>
          <cell r="H261" t="str">
            <v>WRD - CHK</v>
          </cell>
        </row>
        <row r="262">
          <cell r="F262" t="str">
            <v>CHK USMerger ArbitrageARB</v>
          </cell>
          <cell r="G262" t="str">
            <v>EQ</v>
          </cell>
          <cell r="H262" t="str">
            <v>WRD - CHK</v>
          </cell>
        </row>
        <row r="263">
          <cell r="F263" t="str">
            <v>WRD USMerger ArbitrageARB</v>
          </cell>
          <cell r="G263" t="str">
            <v>EQ</v>
          </cell>
          <cell r="H263" t="str">
            <v>WRD - CHK</v>
          </cell>
        </row>
        <row r="264">
          <cell r="F264" t="str">
            <v>XOXO USMerger ArbitrageARB</v>
          </cell>
          <cell r="G264" t="str">
            <v>EQ</v>
          </cell>
          <cell r="H264" t="str">
            <v>XOXO - PERMIRA &amp; SPECTRUM</v>
          </cell>
        </row>
        <row r="265">
          <cell r="F265" t="str">
            <v>AABA USEquity Special SituationsCAM</v>
          </cell>
          <cell r="G265" t="str">
            <v>EQ</v>
          </cell>
          <cell r="H265" t="str">
            <v>AABA R/R</v>
          </cell>
        </row>
        <row r="266">
          <cell r="F266" t="str">
            <v>BABA USEquity Special SituationsCAM</v>
          </cell>
          <cell r="G266" t="str">
            <v>EQ</v>
          </cell>
          <cell r="H266" t="str">
            <v>AABA R/R</v>
          </cell>
        </row>
        <row r="267">
          <cell r="F267" t="str">
            <v>1353953D USCredit OpportunitiesCAM</v>
          </cell>
          <cell r="G267" t="str">
            <v>B</v>
          </cell>
          <cell r="H267" t="str">
            <v>ABEGET SECURED REFI BONDS</v>
          </cell>
        </row>
        <row r="268">
          <cell r="F268" t="str">
            <v>CVS USMerger ArbitrageCAM</v>
          </cell>
          <cell r="G268" t="str">
            <v>EQ</v>
          </cell>
          <cell r="H268" t="str">
            <v>AET - CVS</v>
          </cell>
        </row>
        <row r="269">
          <cell r="F269" t="str">
            <v>AHL USMerger ArbitrageCAM</v>
          </cell>
          <cell r="G269" t="str">
            <v>EQ</v>
          </cell>
          <cell r="H269" t="str">
            <v>AHL - APOLLO</v>
          </cell>
        </row>
        <row r="270">
          <cell r="F270" t="str">
            <v>ALV USEquity Special SituationsCAM</v>
          </cell>
          <cell r="G270" t="str">
            <v>EQ</v>
          </cell>
          <cell r="H270" t="str">
            <v>ALV R/R SHORT</v>
          </cell>
        </row>
        <row r="271">
          <cell r="F271" t="str">
            <v>LEA USEquity Special SituationsCAM</v>
          </cell>
          <cell r="G271" t="str">
            <v>EQ</v>
          </cell>
          <cell r="H271" t="str">
            <v>ALV R/R SHORT</v>
          </cell>
        </row>
        <row r="272">
          <cell r="F272" t="str">
            <v>MGA USEquity Special SituationsCAM</v>
          </cell>
          <cell r="G272" t="str">
            <v>EQ</v>
          </cell>
          <cell r="H272" t="str">
            <v>ALV R/R SHORT</v>
          </cell>
        </row>
        <row r="273">
          <cell r="F273" t="str">
            <v>TEN USEquity Special SituationsCAM</v>
          </cell>
          <cell r="G273" t="str">
            <v>EQ</v>
          </cell>
          <cell r="H273" t="str">
            <v>ALV R/R SHORT</v>
          </cell>
        </row>
        <row r="274">
          <cell r="F274" t="str">
            <v>VC USEquity Special SituationsCAM</v>
          </cell>
          <cell r="G274" t="str">
            <v>EQ</v>
          </cell>
          <cell r="H274" t="str">
            <v>ALV R/R SHORT</v>
          </cell>
        </row>
        <row r="275">
          <cell r="F275" t="str">
            <v>ARII USMerger ArbitrageCAM</v>
          </cell>
          <cell r="G275" t="str">
            <v>EQ</v>
          </cell>
          <cell r="H275" t="str">
            <v>ARII - ITE MANAGEMENT</v>
          </cell>
        </row>
        <row r="276">
          <cell r="F276" t="str">
            <v>ARNC USCredit OpportunitiesCAM</v>
          </cell>
          <cell r="G276" t="str">
            <v>B</v>
          </cell>
          <cell r="H276" t="str">
            <v>ARNC CONVERTS</v>
          </cell>
        </row>
        <row r="277">
          <cell r="F277" t="str">
            <v>ARRS USMerger ArbitrageCAM</v>
          </cell>
          <cell r="G277" t="str">
            <v>EQ</v>
          </cell>
          <cell r="H277" t="str">
            <v>ARRS - COMM</v>
          </cell>
        </row>
        <row r="278">
          <cell r="F278" t="str">
            <v>ATHN USMerger ArbitrageCAM</v>
          </cell>
          <cell r="G278" t="str">
            <v>EQ</v>
          </cell>
          <cell r="H278" t="str">
            <v>ATHN - VERITAS REVERSAL</v>
          </cell>
        </row>
        <row r="279">
          <cell r="F279" t="str">
            <v>AVYAW USEquity Special SituationsCAM</v>
          </cell>
          <cell r="G279" t="str">
            <v>EQ</v>
          </cell>
          <cell r="H279" t="str">
            <v>AVYA R/R</v>
          </cell>
        </row>
        <row r="280">
          <cell r="F280" t="str">
            <v>CSX USEquity Special SituationsCAM</v>
          </cell>
          <cell r="G280" t="str">
            <v>EQ</v>
          </cell>
          <cell r="H280" t="str">
            <v>CSX R/R</v>
          </cell>
        </row>
        <row r="281">
          <cell r="F281" t="str">
            <v>NSC USEquity Special SituationsCAM</v>
          </cell>
          <cell r="G281" t="str">
            <v>EQ</v>
          </cell>
          <cell r="H281" t="str">
            <v>CSX R/R</v>
          </cell>
        </row>
        <row r="282">
          <cell r="F282" t="str">
            <v>CBS USEquity Special SituationsCAM</v>
          </cell>
          <cell r="G282" t="str">
            <v>EQ</v>
          </cell>
          <cell r="H282" t="str">
            <v>DISCA R/R SHORT</v>
          </cell>
        </row>
        <row r="283">
          <cell r="F283" t="str">
            <v>DISCA USEquity Special SituationsCAM</v>
          </cell>
          <cell r="G283" t="str">
            <v>EQ</v>
          </cell>
          <cell r="H283" t="str">
            <v>DISCA R/R SHORT</v>
          </cell>
        </row>
        <row r="284">
          <cell r="F284" t="str">
            <v>ENMC 8.125 06/15/21Credit OpportunitiesCAM</v>
          </cell>
          <cell r="G284" t="str">
            <v>B</v>
          </cell>
          <cell r="H284" t="str">
            <v>DJO GLOBAL MERGER ARB BONDS</v>
          </cell>
        </row>
        <row r="285">
          <cell r="F285" t="str">
            <v>DNB USMerger ArbitrageCAM</v>
          </cell>
          <cell r="G285" t="str">
            <v>EQ</v>
          </cell>
          <cell r="H285" t="str">
            <v>DNB - THOMAS LEE</v>
          </cell>
        </row>
        <row r="286">
          <cell r="F286" t="str">
            <v>DOLE LITMerger ArbitrageCAM</v>
          </cell>
          <cell r="G286" t="str">
            <v>EQ</v>
          </cell>
          <cell r="H286" t="str">
            <v>DOLE - MURDOCK</v>
          </cell>
        </row>
        <row r="287">
          <cell r="F287" t="str">
            <v>DOV USEquity Special SituationsCAM</v>
          </cell>
          <cell r="G287" t="str">
            <v>EQ</v>
          </cell>
          <cell r="H287" t="str">
            <v>DOV R/R SHORT</v>
          </cell>
        </row>
        <row r="288">
          <cell r="F288" t="str">
            <v>XLI USEquity Special SituationsCAM</v>
          </cell>
          <cell r="G288" t="str">
            <v>EQ</v>
          </cell>
          <cell r="H288" t="str">
            <v>DOV R/R SHORT</v>
          </cell>
        </row>
        <row r="289">
          <cell r="F289" t="str">
            <v>ECYT USMerger ArbitrageCAM</v>
          </cell>
          <cell r="G289" t="str">
            <v>EQ</v>
          </cell>
          <cell r="H289" t="str">
            <v>ECYT - NOVN SW</v>
          </cell>
        </row>
        <row r="290">
          <cell r="F290" t="str">
            <v>EGL USCredit OpportunitiesCAM</v>
          </cell>
          <cell r="G290" t="str">
            <v>B</v>
          </cell>
          <cell r="H290" t="str">
            <v>EGL M&amp;A BONDS</v>
          </cell>
        </row>
        <row r="291">
          <cell r="F291" t="str">
            <v>FANG USMerger ArbitrageCAM</v>
          </cell>
          <cell r="G291" t="str">
            <v>EQ</v>
          </cell>
          <cell r="H291" t="str">
            <v>EGN - FANG</v>
          </cell>
        </row>
        <row r="292">
          <cell r="F292" t="str">
            <v>ESL USMerger ArbitrageCAM</v>
          </cell>
          <cell r="G292" t="str">
            <v>EQ</v>
          </cell>
          <cell r="H292" t="str">
            <v>ESL - TDG</v>
          </cell>
        </row>
        <row r="293">
          <cell r="F293" t="str">
            <v>CI USMerger ArbitrageCAM</v>
          </cell>
          <cell r="G293" t="str">
            <v>EQ</v>
          </cell>
          <cell r="H293" t="str">
            <v>ESRX - CI</v>
          </cell>
        </row>
        <row r="294">
          <cell r="F294" t="str">
            <v>ESRX USMerger ArbitrageCAM</v>
          </cell>
          <cell r="G294" t="str">
            <v>EQ</v>
          </cell>
          <cell r="H294" t="str">
            <v>ESRX - CI</v>
          </cell>
        </row>
        <row r="295">
          <cell r="F295" t="str">
            <v>FCE/A USMerger ArbitrageCAM</v>
          </cell>
          <cell r="G295" t="str">
            <v>EQ</v>
          </cell>
          <cell r="H295" t="str">
            <v>FCE/A - BAM</v>
          </cell>
        </row>
        <row r="296">
          <cell r="F296" t="str">
            <v>DIS USMerger ArbitrageCAM</v>
          </cell>
          <cell r="G296" t="str">
            <v>EXCHOPT</v>
          </cell>
          <cell r="H296" t="str">
            <v>FOXA - DIS</v>
          </cell>
        </row>
        <row r="297">
          <cell r="F297" t="str">
            <v>DIS USMerger ArbitrageCAM</v>
          </cell>
          <cell r="G297" t="str">
            <v>EQ</v>
          </cell>
          <cell r="H297" t="str">
            <v>FOXA - DIS</v>
          </cell>
        </row>
        <row r="298">
          <cell r="F298" t="str">
            <v>FOXA USMerger ArbitrageCAM</v>
          </cell>
          <cell r="G298" t="str">
            <v>EXCHOPT</v>
          </cell>
          <cell r="H298" t="str">
            <v>FOXA - DIS</v>
          </cell>
        </row>
        <row r="299">
          <cell r="F299" t="str">
            <v>FOXA USMerger ArbitrageCAM</v>
          </cell>
          <cell r="G299" t="str">
            <v>EXCHOPT</v>
          </cell>
          <cell r="H299" t="str">
            <v>FOXA - DIS</v>
          </cell>
        </row>
        <row r="300">
          <cell r="F300" t="str">
            <v>FOXA USMerger ArbitrageCAM</v>
          </cell>
          <cell r="G300" t="str">
            <v>EXCHOPT</v>
          </cell>
          <cell r="H300" t="str">
            <v>FOXA - DIS</v>
          </cell>
        </row>
        <row r="301">
          <cell r="F301" t="str">
            <v>FOXA USMerger ArbitrageCAM</v>
          </cell>
          <cell r="G301" t="str">
            <v>EXCHOPT</v>
          </cell>
          <cell r="H301" t="str">
            <v>FOXA - DIS</v>
          </cell>
        </row>
        <row r="302">
          <cell r="F302" t="str">
            <v>FOXA USMerger ArbitrageCAM</v>
          </cell>
          <cell r="G302" t="str">
            <v>EXCHOPT</v>
          </cell>
          <cell r="H302" t="str">
            <v>FOXA - DIS</v>
          </cell>
        </row>
        <row r="303">
          <cell r="F303" t="str">
            <v>FOXA USMerger ArbitrageCAM</v>
          </cell>
          <cell r="G303" t="str">
            <v>EXCHOPT</v>
          </cell>
          <cell r="H303" t="str">
            <v>FOXA - DIS</v>
          </cell>
        </row>
        <row r="304">
          <cell r="F304" t="str">
            <v>FOXA USMerger ArbitrageCAM</v>
          </cell>
          <cell r="G304" t="str">
            <v>EXCHOPT</v>
          </cell>
          <cell r="H304" t="str">
            <v>FOXA - DIS</v>
          </cell>
        </row>
        <row r="305">
          <cell r="F305" t="str">
            <v>FOXA USMerger ArbitrageCAM</v>
          </cell>
          <cell r="G305" t="str">
            <v>EXCHOPT</v>
          </cell>
          <cell r="H305" t="str">
            <v>FOXA - DIS</v>
          </cell>
        </row>
        <row r="306">
          <cell r="F306" t="str">
            <v>FOXA USMerger ArbitrageCAM</v>
          </cell>
          <cell r="G306" t="str">
            <v>EXCHOPT</v>
          </cell>
          <cell r="H306" t="str">
            <v>FOXA - DIS</v>
          </cell>
        </row>
        <row r="307">
          <cell r="F307" t="str">
            <v>FOXA USMerger ArbitrageCAM</v>
          </cell>
          <cell r="G307" t="str">
            <v>EQ</v>
          </cell>
          <cell r="H307" t="str">
            <v>FOXA - DIS</v>
          </cell>
        </row>
        <row r="308">
          <cell r="F308" t="str">
            <v>FOXA USMerger ArbitrageCAM</v>
          </cell>
          <cell r="G308" t="str">
            <v>EQ</v>
          </cell>
          <cell r="H308" t="str">
            <v>FOXA - DIS</v>
          </cell>
        </row>
        <row r="309">
          <cell r="F309" t="str">
            <v>GME USCredit OpportunitiesCAM</v>
          </cell>
          <cell r="G309" t="str">
            <v>B</v>
          </cell>
          <cell r="H309" t="str">
            <v>GME SPEC M&amp;A</v>
          </cell>
        </row>
        <row r="310">
          <cell r="F310" t="str">
            <v>HIFR USMerger ArbitrageCAM</v>
          </cell>
          <cell r="G310" t="str">
            <v>EQ</v>
          </cell>
          <cell r="H310" t="str">
            <v>HIFR - ONCOR ELECTRIC</v>
          </cell>
        </row>
        <row r="311">
          <cell r="F311" t="str">
            <v>HRI USEquity Special SituationsCAM</v>
          </cell>
          <cell r="G311" t="str">
            <v>EXCHOPT</v>
          </cell>
          <cell r="H311" t="str">
            <v>HRI R/R</v>
          </cell>
        </row>
        <row r="312">
          <cell r="F312" t="str">
            <v>HRI USEquity Special SituationsCAM</v>
          </cell>
          <cell r="G312" t="str">
            <v>EQ</v>
          </cell>
          <cell r="H312" t="str">
            <v>HRI R/R</v>
          </cell>
        </row>
        <row r="313">
          <cell r="F313" t="str">
            <v>URI USEquity Special SituationsCAM</v>
          </cell>
          <cell r="G313" t="str">
            <v>EXCHOPT</v>
          </cell>
          <cell r="H313" t="str">
            <v>HRI R/R</v>
          </cell>
        </row>
        <row r="314">
          <cell r="F314" t="str">
            <v>URI USEquity Special SituationsCAM</v>
          </cell>
          <cell r="G314" t="str">
            <v>EQ</v>
          </cell>
          <cell r="H314" t="str">
            <v>HRI R/R</v>
          </cell>
        </row>
        <row r="315">
          <cell r="F315" t="str">
            <v>HXN USCredit OpportunitiesCAM</v>
          </cell>
          <cell r="G315" t="str">
            <v>B</v>
          </cell>
          <cell r="H315" t="str">
            <v>HXN DELEVERING</v>
          </cell>
        </row>
        <row r="316">
          <cell r="F316" t="str">
            <v>HXN USCredit OpportunitiesCAM</v>
          </cell>
          <cell r="G316" t="str">
            <v>B</v>
          </cell>
          <cell r="H316" t="str">
            <v>HXN DELEVERING</v>
          </cell>
        </row>
        <row r="317">
          <cell r="F317" t="str">
            <v>IDTI USMerger ArbitrageCAM</v>
          </cell>
          <cell r="G317" t="str">
            <v>EQ</v>
          </cell>
          <cell r="H317" t="str">
            <v>IDTI - RENESAS</v>
          </cell>
        </row>
        <row r="318">
          <cell r="F318" t="str">
            <v>0533741D USCredit OpportunitiesCAM</v>
          </cell>
          <cell r="G318" t="str">
            <v>B</v>
          </cell>
          <cell r="H318" t="str">
            <v>JACFIN SPEC M&amp;A</v>
          </cell>
        </row>
        <row r="319">
          <cell r="F319" t="str">
            <v>KD8 GREquity Special SituationsCAM</v>
          </cell>
          <cell r="G319" t="str">
            <v>EQ</v>
          </cell>
          <cell r="H319" t="str">
            <v>KD8 GY S/S</v>
          </cell>
        </row>
        <row r="320">
          <cell r="F320" t="str">
            <v>LKSD USCredit OpportunitiesCAM</v>
          </cell>
          <cell r="G320" t="str">
            <v>B</v>
          </cell>
          <cell r="H320" t="str">
            <v>LKSD MERGER BONDS</v>
          </cell>
        </row>
        <row r="321">
          <cell r="F321" t="str">
            <v>LKSD USCredit OpportunitiesCAM</v>
          </cell>
          <cell r="G321" t="str">
            <v>EQ</v>
          </cell>
          <cell r="H321" t="str">
            <v>LKSD MERGER BONDS</v>
          </cell>
        </row>
        <row r="322">
          <cell r="F322" t="str">
            <v>QUAD USCredit OpportunitiesCAM</v>
          </cell>
          <cell r="G322" t="str">
            <v>EQ</v>
          </cell>
          <cell r="H322" t="str">
            <v>LKSD MERGER BONDS</v>
          </cell>
        </row>
        <row r="323">
          <cell r="F323" t="str">
            <v>MAC USEquity Special SituationsCAM</v>
          </cell>
          <cell r="G323" t="str">
            <v>EXCHOPT</v>
          </cell>
          <cell r="H323" t="str">
            <v>MAC2 S/S</v>
          </cell>
        </row>
        <row r="324">
          <cell r="F324" t="str">
            <v>MOMENT 3.88 10/24/21Credit OpportunitiesCAM</v>
          </cell>
          <cell r="G324" t="str">
            <v>B</v>
          </cell>
          <cell r="H324" t="str">
            <v>MOMENT LITIGATION BONDS</v>
          </cell>
        </row>
        <row r="325">
          <cell r="F325" t="str">
            <v>ECA USMerger ArbitrageCAM</v>
          </cell>
          <cell r="G325" t="str">
            <v>EQ</v>
          </cell>
          <cell r="H325" t="str">
            <v>NFX - ECA REVERSAL</v>
          </cell>
        </row>
        <row r="326">
          <cell r="F326" t="str">
            <v>NFX USMerger ArbitrageCAM</v>
          </cell>
          <cell r="G326" t="str">
            <v>EQ</v>
          </cell>
          <cell r="H326" t="str">
            <v>NFX - ECA REVERSAL</v>
          </cell>
        </row>
        <row r="327">
          <cell r="F327" t="str">
            <v>NLSN USEquity Special SituationsCAM</v>
          </cell>
          <cell r="G327" t="str">
            <v>EQ</v>
          </cell>
          <cell r="H327" t="str">
            <v>NLSN S/S</v>
          </cell>
        </row>
        <row r="328">
          <cell r="F328" t="str">
            <v>NLSN USCredit OpportunitiesCAM</v>
          </cell>
          <cell r="G328" t="str">
            <v>B</v>
          </cell>
          <cell r="H328" t="str">
            <v>NLSN SPEC M&amp;A</v>
          </cell>
        </row>
        <row r="329">
          <cell r="F329" t="str">
            <v>ARLO USEquity Special SituationsCAM</v>
          </cell>
          <cell r="G329" t="str">
            <v>EQ</v>
          </cell>
          <cell r="H329" t="str">
            <v>NTGR R/R</v>
          </cell>
        </row>
        <row r="330">
          <cell r="F330" t="str">
            <v>NTGR USEquity Special SituationsCAM</v>
          </cell>
          <cell r="G330" t="str">
            <v>EQ</v>
          </cell>
          <cell r="H330" t="str">
            <v>NTGR R/R</v>
          </cell>
        </row>
        <row r="331">
          <cell r="F331" t="str">
            <v>NXTM USMerger ArbitrageCAM</v>
          </cell>
          <cell r="G331" t="str">
            <v>EQ</v>
          </cell>
          <cell r="H331" t="str">
            <v>NXTM - FRE GY</v>
          </cell>
        </row>
        <row r="332">
          <cell r="F332" t="str">
            <v>PACB USMerger ArbitrageCAM</v>
          </cell>
          <cell r="G332" t="str">
            <v>EQ</v>
          </cell>
          <cell r="H332" t="str">
            <v>PACB - ILMN</v>
          </cell>
        </row>
        <row r="333">
          <cell r="F333" t="str">
            <v>PAH 5 7/8 12/01/25Credit OpportunitiesCAM</v>
          </cell>
          <cell r="G333" t="str">
            <v>B</v>
          </cell>
          <cell r="H333" t="str">
            <v>PAH SPIN-OFF BONDS</v>
          </cell>
        </row>
        <row r="334">
          <cell r="F334" t="str">
            <v>PAH 6 1/2 02/01/22Credit OpportunitiesCAM</v>
          </cell>
          <cell r="G334" t="str">
            <v>B</v>
          </cell>
          <cell r="H334" t="str">
            <v>PAH SPIN-OFF BONDS</v>
          </cell>
        </row>
        <row r="335">
          <cell r="F335" t="str">
            <v>PRTK USEquity Special SituationsCAM</v>
          </cell>
          <cell r="G335" t="str">
            <v>EQ</v>
          </cell>
          <cell r="H335" t="str">
            <v>PRTK S/S</v>
          </cell>
        </row>
        <row r="336">
          <cell r="F336" t="str">
            <v>AI FPEquity Special SituationsCAM</v>
          </cell>
          <cell r="G336" t="str">
            <v>EQSWAP</v>
          </cell>
          <cell r="H336" t="str">
            <v>PX R/R SHORT</v>
          </cell>
        </row>
        <row r="337">
          <cell r="F337" t="str">
            <v>APD USEquity Special SituationsCAM</v>
          </cell>
          <cell r="G337" t="str">
            <v>EQ</v>
          </cell>
          <cell r="H337" t="str">
            <v>PX R/R SHORT</v>
          </cell>
        </row>
        <row r="338">
          <cell r="F338" t="str">
            <v>LIN USEquity Special SituationsCAM</v>
          </cell>
          <cell r="G338" t="str">
            <v>EQ</v>
          </cell>
          <cell r="H338" t="str">
            <v>PX R/R SHORT</v>
          </cell>
        </row>
        <row r="339">
          <cell r="F339" t="str">
            <v>PZZA USEquity Special SituationsCAM</v>
          </cell>
          <cell r="G339" t="str">
            <v>EXCHOPT</v>
          </cell>
          <cell r="H339" t="str">
            <v>PZZA S/S</v>
          </cell>
        </row>
        <row r="340">
          <cell r="F340" t="str">
            <v>PZZA USEquity Special SituationsCAM</v>
          </cell>
          <cell r="G340" t="str">
            <v>EQ</v>
          </cell>
          <cell r="H340" t="str">
            <v>PZZA S/S</v>
          </cell>
        </row>
        <row r="341">
          <cell r="F341" t="str">
            <v>CRM USEquity Special SituationsCAM</v>
          </cell>
          <cell r="G341" t="str">
            <v>EQ</v>
          </cell>
          <cell r="H341" t="str">
            <v>RAMP S/S</v>
          </cell>
        </row>
        <row r="342">
          <cell r="F342" t="str">
            <v>NOW USEquity Special SituationsCAM</v>
          </cell>
          <cell r="G342" t="str">
            <v>EQ</v>
          </cell>
          <cell r="H342" t="str">
            <v>RAMP S/S</v>
          </cell>
        </row>
        <row r="343">
          <cell r="F343" t="str">
            <v>RAMP USEquity Special SituationsCAM</v>
          </cell>
          <cell r="G343" t="str">
            <v>EQ</v>
          </cell>
          <cell r="H343" t="str">
            <v>RAMP S/S</v>
          </cell>
        </row>
        <row r="344">
          <cell r="F344" t="str">
            <v>WDAY USEquity Special SituationsCAM</v>
          </cell>
          <cell r="G344" t="str">
            <v>EQ</v>
          </cell>
          <cell r="H344" t="str">
            <v>RAMP S/S</v>
          </cell>
        </row>
        <row r="345">
          <cell r="F345" t="str">
            <v>RCII USMerger ArbitrageCAM</v>
          </cell>
          <cell r="G345" t="str">
            <v>EQ</v>
          </cell>
          <cell r="H345" t="str">
            <v>RCII - VINTAGE</v>
          </cell>
        </row>
        <row r="346">
          <cell r="F346" t="str">
            <v>RCII USCredit OpportunitiesCAM</v>
          </cell>
          <cell r="G346" t="str">
            <v>B</v>
          </cell>
          <cell r="H346" t="str">
            <v>RCII M&amp;A BONDS</v>
          </cell>
        </row>
        <row r="347">
          <cell r="F347" t="str">
            <v>REN USCredit OpportunitiesCAM</v>
          </cell>
          <cell r="G347" t="str">
            <v>B</v>
          </cell>
          <cell r="H347" t="str">
            <v>REN 2020 M&amp;A BONDS</v>
          </cell>
        </row>
        <row r="348">
          <cell r="F348" t="str">
            <v>QQQ USMerger ArbitrageCAM</v>
          </cell>
          <cell r="G348" t="str">
            <v>EQ</v>
          </cell>
          <cell r="H348" t="str">
            <v>RHT - IBM</v>
          </cell>
        </row>
        <row r="349">
          <cell r="F349" t="str">
            <v>RHT USMerger ArbitrageCAM</v>
          </cell>
          <cell r="G349" t="str">
            <v>EQ</v>
          </cell>
          <cell r="H349" t="str">
            <v>RHT - IBM</v>
          </cell>
        </row>
        <row r="350">
          <cell r="F350" t="str">
            <v>RPC LNEquity Special SituationsCAM</v>
          </cell>
          <cell r="G350" t="str">
            <v>EQSWAP</v>
          </cell>
          <cell r="H350" t="str">
            <v>RPC LN S/S</v>
          </cell>
        </row>
        <row r="351">
          <cell r="F351" t="str">
            <v>4502 JTMerger ArbitrageCAM</v>
          </cell>
          <cell r="G351" t="str">
            <v>EQ</v>
          </cell>
          <cell r="H351" t="str">
            <v>SHPG - 4502 JT</v>
          </cell>
        </row>
        <row r="352">
          <cell r="F352" t="str">
            <v>SHPG USMerger ArbitrageCAM</v>
          </cell>
          <cell r="G352" t="str">
            <v>EQ</v>
          </cell>
          <cell r="H352" t="str">
            <v>SHPG - 4502 JT</v>
          </cell>
        </row>
        <row r="353">
          <cell r="F353" t="str">
            <v>SODA USMerger ArbitrageCAM</v>
          </cell>
          <cell r="G353" t="str">
            <v>EXCHOPT</v>
          </cell>
          <cell r="H353" t="str">
            <v>SODA - PEP</v>
          </cell>
        </row>
        <row r="354">
          <cell r="F354" t="str">
            <v>SODA USMerger ArbitrageCAM</v>
          </cell>
          <cell r="G354" t="str">
            <v>EXCHOPT</v>
          </cell>
          <cell r="H354" t="str">
            <v>SODA - PEP</v>
          </cell>
        </row>
        <row r="355">
          <cell r="F355" t="str">
            <v>SODA USMerger ArbitrageCAM</v>
          </cell>
          <cell r="G355" t="str">
            <v>EXCHOPT</v>
          </cell>
          <cell r="H355" t="str">
            <v>SODA - PEP</v>
          </cell>
        </row>
        <row r="356">
          <cell r="F356" t="str">
            <v>SODA USMerger ArbitrageCAM</v>
          </cell>
          <cell r="G356" t="str">
            <v>EQ</v>
          </cell>
          <cell r="H356" t="str">
            <v>SODA - PEP</v>
          </cell>
        </row>
        <row r="357">
          <cell r="F357" t="str">
            <v>CADE USMerger ArbitrageCAM</v>
          </cell>
          <cell r="G357" t="str">
            <v>EQ</v>
          </cell>
          <cell r="H357" t="str">
            <v>STBZ - CADE</v>
          </cell>
        </row>
        <row r="358">
          <cell r="F358" t="str">
            <v>STBZ USMerger ArbitrageCAM</v>
          </cell>
          <cell r="G358" t="str">
            <v>EQ</v>
          </cell>
          <cell r="H358" t="str">
            <v>STBZ - CADE</v>
          </cell>
        </row>
        <row r="359">
          <cell r="F359" t="str">
            <v>STRZA USMerger ArbitrageCAM</v>
          </cell>
          <cell r="G359" t="str">
            <v>EQ</v>
          </cell>
          <cell r="H359" t="str">
            <v>STRZA - LGF</v>
          </cell>
        </row>
        <row r="360">
          <cell r="F360" t="str">
            <v>TRCO USMerger ArbitrageCAM</v>
          </cell>
          <cell r="G360" t="str">
            <v>EQ</v>
          </cell>
          <cell r="H360" t="str">
            <v>TRCO - NXST</v>
          </cell>
        </row>
        <row r="361">
          <cell r="F361" t="str">
            <v>TDG CNCredit OpportunitiesCAM</v>
          </cell>
          <cell r="G361" t="str">
            <v>B</v>
          </cell>
          <cell r="H361" t="str">
            <v>TRINIDAD DRILLING M&amp;A BONDS</v>
          </cell>
        </row>
        <row r="362">
          <cell r="F362" t="str">
            <v>GATX USEquity Special SituationsCAM</v>
          </cell>
          <cell r="G362" t="str">
            <v>EQ</v>
          </cell>
          <cell r="H362" t="str">
            <v>TRN R/R</v>
          </cell>
        </row>
        <row r="363">
          <cell r="F363" t="str">
            <v>GBX USEquity Special SituationsCAM</v>
          </cell>
          <cell r="G363" t="str">
            <v>EQ</v>
          </cell>
          <cell r="H363" t="str">
            <v>TRN R/R</v>
          </cell>
        </row>
        <row r="364">
          <cell r="F364" t="str">
            <v>TRN USEquity Special SituationsCAM</v>
          </cell>
          <cell r="G364" t="str">
            <v>EQ</v>
          </cell>
          <cell r="H364" t="str">
            <v>TRN R/R</v>
          </cell>
        </row>
        <row r="365">
          <cell r="F365" t="str">
            <v>TSRO USMerger ArbitrageCAM</v>
          </cell>
          <cell r="G365" t="str">
            <v>EXCHOPT</v>
          </cell>
          <cell r="H365" t="str">
            <v>TSRO - GSK</v>
          </cell>
        </row>
        <row r="366">
          <cell r="F366" t="str">
            <v>TSRO USMerger ArbitrageCAM</v>
          </cell>
          <cell r="G366" t="str">
            <v>EXCHOPT</v>
          </cell>
          <cell r="H366" t="str">
            <v>TSRO - GSK</v>
          </cell>
        </row>
        <row r="367">
          <cell r="F367" t="str">
            <v>TSRO USMerger ArbitrageCAM</v>
          </cell>
          <cell r="G367" t="str">
            <v>EXCHOPT</v>
          </cell>
          <cell r="H367" t="str">
            <v>TSRO - GSK</v>
          </cell>
        </row>
        <row r="368">
          <cell r="F368" t="str">
            <v>TSRO USMerger ArbitrageCAM</v>
          </cell>
          <cell r="G368" t="str">
            <v>EQ</v>
          </cell>
          <cell r="H368" t="str">
            <v>TSRO - GSK</v>
          </cell>
        </row>
        <row r="369">
          <cell r="F369" t="str">
            <v>SABR USEquity Special SituationsCAM</v>
          </cell>
          <cell r="G369" t="str">
            <v>EQ</v>
          </cell>
          <cell r="H369" t="str">
            <v>TVPT S/S</v>
          </cell>
        </row>
        <row r="370">
          <cell r="F370" t="str">
            <v>TVPT USEquity Special SituationsCAM</v>
          </cell>
          <cell r="G370" t="str">
            <v>EXCHOPT</v>
          </cell>
          <cell r="H370" t="str">
            <v>TVPT S/S</v>
          </cell>
        </row>
        <row r="371">
          <cell r="F371" t="str">
            <v>TVPT USEquity Special SituationsCAM</v>
          </cell>
          <cell r="G371" t="str">
            <v>EQ</v>
          </cell>
          <cell r="H371" t="str">
            <v>TVPT S/S</v>
          </cell>
        </row>
        <row r="372">
          <cell r="F372" t="str">
            <v>UHOS USCredit OpportunitiesCAM</v>
          </cell>
          <cell r="G372" t="str">
            <v>B</v>
          </cell>
          <cell r="H372" t="str">
            <v>UHOS M&amp;A BONDS</v>
          </cell>
        </row>
        <row r="373">
          <cell r="F373" t="str">
            <v>USG USCredit OpportunitiesCAM</v>
          </cell>
          <cell r="G373" t="str">
            <v>B</v>
          </cell>
          <cell r="H373" t="str">
            <v>USG M&amp;A BONDS</v>
          </cell>
        </row>
        <row r="374">
          <cell r="F374" t="str">
            <v>1440030D USCredit OpportunitiesCAM</v>
          </cell>
          <cell r="G374" t="str">
            <v>B</v>
          </cell>
          <cell r="H374" t="str">
            <v>VERTIV GROUP SPEC M&amp;A</v>
          </cell>
        </row>
        <row r="375">
          <cell r="F375" t="str">
            <v>VVC USMerger ArbitrageCAM</v>
          </cell>
          <cell r="G375" t="str">
            <v>EQ</v>
          </cell>
          <cell r="H375" t="str">
            <v>VVC - CNP</v>
          </cell>
        </row>
        <row r="376">
          <cell r="F376" t="str">
            <v>CHH USEquity Special SituationsCAM</v>
          </cell>
          <cell r="G376" t="str">
            <v>EQ</v>
          </cell>
          <cell r="H376" t="str">
            <v>WH R/R</v>
          </cell>
        </row>
        <row r="377">
          <cell r="F377" t="str">
            <v>HLT USEquity Special SituationsCAM</v>
          </cell>
          <cell r="G377" t="str">
            <v>EQ</v>
          </cell>
          <cell r="H377" t="str">
            <v>WH R/R</v>
          </cell>
        </row>
        <row r="378">
          <cell r="F378" t="str">
            <v>MAR USEquity Special SituationsCAM</v>
          </cell>
          <cell r="G378" t="str">
            <v>EQ</v>
          </cell>
          <cell r="H378" t="str">
            <v>WH R/R</v>
          </cell>
        </row>
        <row r="379">
          <cell r="F379" t="str">
            <v>WH USEquity Special SituationsCAM</v>
          </cell>
          <cell r="G379" t="str">
            <v>EXCHOPT</v>
          </cell>
          <cell r="H379" t="str">
            <v>WH R/R</v>
          </cell>
        </row>
        <row r="380">
          <cell r="F380" t="str">
            <v>WH USEquity Special SituationsCAM</v>
          </cell>
          <cell r="G380" t="str">
            <v>EXCHOPT</v>
          </cell>
          <cell r="H380" t="str">
            <v>WH R/R</v>
          </cell>
        </row>
        <row r="381">
          <cell r="F381" t="str">
            <v>WH USEquity Special SituationsCAM</v>
          </cell>
          <cell r="G381" t="str">
            <v>EXCHOPT</v>
          </cell>
          <cell r="H381" t="str">
            <v>WH R/R</v>
          </cell>
        </row>
        <row r="382">
          <cell r="F382" t="str">
            <v>WH USEquity Special SituationsCAM</v>
          </cell>
          <cell r="G382" t="str">
            <v>EQ</v>
          </cell>
          <cell r="H382" t="str">
            <v>WH R/R</v>
          </cell>
        </row>
        <row r="383">
          <cell r="F383" t="str">
            <v>1464208D USCredit OpportunitiesCAM</v>
          </cell>
          <cell r="G383" t="str">
            <v>B</v>
          </cell>
          <cell r="H383" t="str">
            <v>WYN RELATIVE VALUE</v>
          </cell>
        </row>
        <row r="384">
          <cell r="F384" t="str">
            <v>WYN USCredit OpportunitiesCAM</v>
          </cell>
          <cell r="G384" t="str">
            <v>B</v>
          </cell>
          <cell r="H384" t="str">
            <v>WYN RELATIVE VALUE</v>
          </cell>
        </row>
        <row r="385">
          <cell r="F385" t="str">
            <v>XOXO USMerger ArbitrageCAM</v>
          </cell>
          <cell r="G385" t="str">
            <v>EQ</v>
          </cell>
          <cell r="H385" t="str">
            <v>XOXO - PERMIRA &amp; SPECTRUM</v>
          </cell>
        </row>
        <row r="386">
          <cell r="F386" t="str">
            <v>IWN USEquity Special SituationsCAM</v>
          </cell>
          <cell r="G386" t="str">
            <v>EQ</v>
          </cell>
          <cell r="H386" t="str">
            <v>XRX2 R/R</v>
          </cell>
        </row>
        <row r="387">
          <cell r="F387" t="str">
            <v>XRX USEquity Special SituationsCAM</v>
          </cell>
          <cell r="G387" t="str">
            <v>EQ</v>
          </cell>
          <cell r="H387" t="str">
            <v>XRX2 R/R</v>
          </cell>
        </row>
        <row r="388">
          <cell r="F388" t="str">
            <v>ABCD USMerger ArbitrageLEV</v>
          </cell>
          <cell r="G388" t="str">
            <v>EQ</v>
          </cell>
          <cell r="H388" t="str">
            <v>ABCD - VERITAS</v>
          </cell>
        </row>
        <row r="389">
          <cell r="F389" t="str">
            <v>AHL USMerger ArbitrageLEV</v>
          </cell>
          <cell r="G389" t="str">
            <v>EQ</v>
          </cell>
          <cell r="H389" t="str">
            <v>AHL - APOLLO</v>
          </cell>
        </row>
        <row r="390">
          <cell r="F390" t="str">
            <v>ARRS USMerger ArbitrageLEV</v>
          </cell>
          <cell r="G390" t="str">
            <v>EQ</v>
          </cell>
          <cell r="H390" t="str">
            <v>ARRS - COMM</v>
          </cell>
        </row>
        <row r="391">
          <cell r="F391" t="str">
            <v>CEVA SWMerger ArbitrageLEV</v>
          </cell>
          <cell r="G391" t="str">
            <v>EQ</v>
          </cell>
          <cell r="H391" t="str">
            <v>CEVA SW - CMA CGM</v>
          </cell>
        </row>
        <row r="392">
          <cell r="F392" t="str">
            <v>UTX USMerger ArbitrageLEV</v>
          </cell>
          <cell r="G392" t="str">
            <v>EXCHOPT</v>
          </cell>
          <cell r="H392" t="str">
            <v>COL - UTX</v>
          </cell>
        </row>
        <row r="393">
          <cell r="F393" t="str">
            <v>UTX USMerger ArbitrageLEV</v>
          </cell>
          <cell r="G393" t="str">
            <v>EQ</v>
          </cell>
          <cell r="H393" t="str">
            <v>COL - UTX</v>
          </cell>
        </row>
        <row r="394">
          <cell r="F394" t="str">
            <v>UTX USMerger ArbitrageLEV</v>
          </cell>
          <cell r="G394" t="str">
            <v>EXCHOPT</v>
          </cell>
          <cell r="H394" t="str">
            <v>COL - UTX</v>
          </cell>
        </row>
        <row r="395">
          <cell r="F395" t="str">
            <v>ENMC 8.125 06/15/21Credit OpportunitiesLEV</v>
          </cell>
          <cell r="G395" t="str">
            <v>B</v>
          </cell>
          <cell r="H395" t="str">
            <v>DJO GLOBAL MERGER ARB BONDS</v>
          </cell>
        </row>
        <row r="396">
          <cell r="F396" t="str">
            <v>DNB USMerger ArbitrageLEV</v>
          </cell>
          <cell r="G396" t="str">
            <v>EQ</v>
          </cell>
          <cell r="H396" t="str">
            <v>DNB - THOMAS LEE</v>
          </cell>
        </row>
        <row r="397">
          <cell r="F397" t="str">
            <v>ECYT USMerger ArbitrageLEV</v>
          </cell>
          <cell r="G397" t="str">
            <v>EXCHOPT</v>
          </cell>
          <cell r="H397" t="str">
            <v>ECYT - NOVN SW</v>
          </cell>
        </row>
        <row r="398">
          <cell r="F398" t="str">
            <v>ECYT USMerger ArbitrageLEV</v>
          </cell>
          <cell r="G398" t="str">
            <v>EXCHOPT</v>
          </cell>
          <cell r="H398" t="str">
            <v>ECYT - NOVN SW</v>
          </cell>
        </row>
        <row r="399">
          <cell r="F399" t="str">
            <v>ECYT USMerger ArbitrageLEV</v>
          </cell>
          <cell r="G399" t="str">
            <v>EQ</v>
          </cell>
          <cell r="H399" t="str">
            <v>ECYT - NOVN SW</v>
          </cell>
        </row>
        <row r="400">
          <cell r="F400" t="str">
            <v>EGL USCredit OpportunitiesLEV</v>
          </cell>
          <cell r="G400" t="str">
            <v>B</v>
          </cell>
          <cell r="H400" t="str">
            <v>EGL M&amp;A BONDS</v>
          </cell>
        </row>
        <row r="401">
          <cell r="F401" t="str">
            <v>FANG USMerger ArbitrageLEV</v>
          </cell>
          <cell r="G401" t="str">
            <v>EQ</v>
          </cell>
          <cell r="H401" t="str">
            <v>EGN - FANG</v>
          </cell>
        </row>
        <row r="402">
          <cell r="F402" t="str">
            <v>ESIO USMerger ArbitrageLEV</v>
          </cell>
          <cell r="G402" t="str">
            <v>EXCHOPT</v>
          </cell>
          <cell r="H402" t="str">
            <v>ESIO - MKSI</v>
          </cell>
        </row>
        <row r="403">
          <cell r="F403" t="str">
            <v>ESIO USMerger ArbitrageLEV</v>
          </cell>
          <cell r="G403" t="str">
            <v>EXCHOPT</v>
          </cell>
          <cell r="H403" t="str">
            <v>ESIO - MKSI</v>
          </cell>
        </row>
        <row r="404">
          <cell r="F404" t="str">
            <v>ESIO USMerger ArbitrageLEV</v>
          </cell>
          <cell r="G404" t="str">
            <v>EQ</v>
          </cell>
          <cell r="H404" t="str">
            <v>ESIO - MKSI</v>
          </cell>
        </row>
        <row r="405">
          <cell r="F405" t="str">
            <v>ESL USMerger ArbitrageLEV</v>
          </cell>
          <cell r="G405" t="str">
            <v>EQ</v>
          </cell>
          <cell r="H405" t="str">
            <v>ESL - TDG</v>
          </cell>
        </row>
        <row r="406">
          <cell r="F406" t="str">
            <v>CI USMerger ArbitrageLEV</v>
          </cell>
          <cell r="G406" t="str">
            <v>EQ</v>
          </cell>
          <cell r="H406" t="str">
            <v>ESRX - CI</v>
          </cell>
        </row>
        <row r="407">
          <cell r="F407" t="str">
            <v>ESRX USMerger ArbitrageLEV</v>
          </cell>
          <cell r="G407" t="str">
            <v>EQ</v>
          </cell>
          <cell r="H407" t="str">
            <v>ESRX - CI</v>
          </cell>
        </row>
        <row r="408">
          <cell r="F408" t="str">
            <v>ESUR LNMerger ArbitrageLEV</v>
          </cell>
          <cell r="G408" t="str">
            <v>EQ</v>
          </cell>
          <cell r="H408" t="str">
            <v>ESUR LN - BAIN CAPITAL</v>
          </cell>
        </row>
        <row r="409">
          <cell r="F409" t="str">
            <v>FCB USMerger ArbitrageLEV</v>
          </cell>
          <cell r="G409" t="str">
            <v>EQ</v>
          </cell>
          <cell r="H409" t="str">
            <v>FCB - SNV</v>
          </cell>
        </row>
        <row r="410">
          <cell r="F410" t="str">
            <v>SNV USMerger ArbitrageLEV</v>
          </cell>
          <cell r="G410" t="str">
            <v>EQ</v>
          </cell>
          <cell r="H410" t="str">
            <v>FCB - SNV</v>
          </cell>
        </row>
        <row r="411">
          <cell r="F411" t="str">
            <v>FCE/A USMerger ArbitrageLEV</v>
          </cell>
          <cell r="G411" t="str">
            <v>EQ</v>
          </cell>
          <cell r="H411" t="str">
            <v>FCE/A - BAM</v>
          </cell>
        </row>
        <row r="412">
          <cell r="F412" t="str">
            <v>DIS USMerger ArbitrageLEV</v>
          </cell>
          <cell r="G412" t="str">
            <v>EXCHOPT</v>
          </cell>
          <cell r="H412" t="str">
            <v>FOXA - DIS</v>
          </cell>
        </row>
        <row r="413">
          <cell r="F413" t="str">
            <v>DIS USMerger ArbitrageLEV</v>
          </cell>
          <cell r="G413" t="str">
            <v>EQ</v>
          </cell>
          <cell r="H413" t="str">
            <v>FOXA - DIS</v>
          </cell>
        </row>
        <row r="414">
          <cell r="F414" t="str">
            <v>FOXA USMerger ArbitrageLEV</v>
          </cell>
          <cell r="G414" t="str">
            <v>EXCHOPT</v>
          </cell>
          <cell r="H414" t="str">
            <v>FOXA - DIS</v>
          </cell>
        </row>
        <row r="415">
          <cell r="F415" t="str">
            <v>FOXA USMerger ArbitrageLEV</v>
          </cell>
          <cell r="G415" t="str">
            <v>EXCHOPT</v>
          </cell>
          <cell r="H415" t="str">
            <v>FOXA - DIS</v>
          </cell>
        </row>
        <row r="416">
          <cell r="F416" t="str">
            <v>FOXA USMerger ArbitrageLEV</v>
          </cell>
          <cell r="G416" t="str">
            <v>EXCHOPT</v>
          </cell>
          <cell r="H416" t="str">
            <v>FOXA - DIS</v>
          </cell>
        </row>
        <row r="417">
          <cell r="F417" t="str">
            <v>FOXA USMerger ArbitrageLEV</v>
          </cell>
          <cell r="G417" t="str">
            <v>EXCHOPT</v>
          </cell>
          <cell r="H417" t="str">
            <v>FOXA - DIS</v>
          </cell>
        </row>
        <row r="418">
          <cell r="F418" t="str">
            <v>FOXA USMerger ArbitrageLEV</v>
          </cell>
          <cell r="G418" t="str">
            <v>EXCHOPT</v>
          </cell>
          <cell r="H418" t="str">
            <v>FOXA - DIS</v>
          </cell>
        </row>
        <row r="419">
          <cell r="F419" t="str">
            <v>FOXA USMerger ArbitrageLEV</v>
          </cell>
          <cell r="G419" t="str">
            <v>EXCHOPT</v>
          </cell>
          <cell r="H419" t="str">
            <v>FOXA - DIS</v>
          </cell>
        </row>
        <row r="420">
          <cell r="F420" t="str">
            <v>FOXA USMerger ArbitrageLEV</v>
          </cell>
          <cell r="G420" t="str">
            <v>EXCHOPT</v>
          </cell>
          <cell r="H420" t="str">
            <v>FOXA - DIS</v>
          </cell>
        </row>
        <row r="421">
          <cell r="F421" t="str">
            <v>FOXA USMerger ArbitrageLEV</v>
          </cell>
          <cell r="G421" t="str">
            <v>EXCHOPT</v>
          </cell>
          <cell r="H421" t="str">
            <v>FOXA - DIS</v>
          </cell>
        </row>
        <row r="422">
          <cell r="F422" t="str">
            <v>FOXA USMerger ArbitrageLEV</v>
          </cell>
          <cell r="G422" t="str">
            <v>EQ</v>
          </cell>
          <cell r="H422" t="str">
            <v>FOXA - DIS</v>
          </cell>
        </row>
        <row r="423">
          <cell r="F423" t="str">
            <v>FOXA USMerger ArbitrageLEV</v>
          </cell>
          <cell r="G423" t="str">
            <v>EQ</v>
          </cell>
          <cell r="H423" t="str">
            <v>FOXA - DIS</v>
          </cell>
        </row>
        <row r="424">
          <cell r="F424" t="str">
            <v>IDTI USMerger ArbitrageLEV</v>
          </cell>
          <cell r="G424" t="str">
            <v>EQ</v>
          </cell>
          <cell r="H424" t="str">
            <v>IDTI - RENESAS</v>
          </cell>
        </row>
        <row r="425">
          <cell r="F425" t="str">
            <v>IMPV USMerger ArbitrageLEV</v>
          </cell>
          <cell r="G425" t="str">
            <v>EQ</v>
          </cell>
          <cell r="H425" t="str">
            <v>IMPV - THOMA BRAVO</v>
          </cell>
        </row>
        <row r="426">
          <cell r="F426" t="str">
            <v>HRS USMerger ArbitrageLEV</v>
          </cell>
          <cell r="G426" t="str">
            <v>EXCHOPT</v>
          </cell>
          <cell r="H426" t="str">
            <v>LLL - HRS</v>
          </cell>
        </row>
        <row r="427">
          <cell r="F427" t="str">
            <v>HRS USMerger ArbitrageLEV</v>
          </cell>
          <cell r="G427" t="str">
            <v>EQ</v>
          </cell>
          <cell r="H427" t="str">
            <v>LLL - HRS</v>
          </cell>
        </row>
        <row r="428">
          <cell r="F428" t="str">
            <v>LLL USMerger ArbitrageLEV</v>
          </cell>
          <cell r="G428" t="str">
            <v>EQ</v>
          </cell>
          <cell r="H428" t="str">
            <v>LLL - HRS</v>
          </cell>
        </row>
        <row r="429">
          <cell r="F429" t="str">
            <v>MZOR USMerger ArbitrageLEV</v>
          </cell>
          <cell r="G429" t="str">
            <v>EQ</v>
          </cell>
          <cell r="H429" t="str">
            <v>MZOR - MDT</v>
          </cell>
        </row>
        <row r="430">
          <cell r="F430" t="str">
            <v>NAVG USMerger ArbitrageLEV</v>
          </cell>
          <cell r="G430" t="str">
            <v>EQ</v>
          </cell>
          <cell r="H430" t="str">
            <v>NAVG - HIG</v>
          </cell>
        </row>
        <row r="431">
          <cell r="F431" t="str">
            <v>NXTM USMerger ArbitrageLEV</v>
          </cell>
          <cell r="G431" t="str">
            <v>EQ</v>
          </cell>
          <cell r="H431" t="str">
            <v>NXTM - FRE GY</v>
          </cell>
        </row>
        <row r="432">
          <cell r="F432" t="str">
            <v>ORIG USMerger ArbitrageLEV</v>
          </cell>
          <cell r="G432" t="str">
            <v>EQ</v>
          </cell>
          <cell r="H432" t="str">
            <v>ORIG - RIG</v>
          </cell>
        </row>
        <row r="433">
          <cell r="F433" t="str">
            <v>RIG USMerger ArbitrageLEV</v>
          </cell>
          <cell r="G433" t="str">
            <v>EQ</v>
          </cell>
          <cell r="H433" t="str">
            <v>ORIG - RIG</v>
          </cell>
        </row>
        <row r="434">
          <cell r="F434" t="str">
            <v>P USMerger ArbitrageLEV</v>
          </cell>
          <cell r="G434" t="str">
            <v>EQ</v>
          </cell>
          <cell r="H434" t="str">
            <v>P - SIRI</v>
          </cell>
        </row>
        <row r="435">
          <cell r="F435" t="str">
            <v>SIRI USMerger ArbitrageLEV</v>
          </cell>
          <cell r="G435" t="str">
            <v>EQ</v>
          </cell>
          <cell r="H435" t="str">
            <v>P - SIRI</v>
          </cell>
        </row>
        <row r="436">
          <cell r="F436" t="str">
            <v>PAC SMMerger ArbitrageLEV</v>
          </cell>
          <cell r="G436" t="str">
            <v>EQ</v>
          </cell>
          <cell r="H436" t="str">
            <v>PAC SM - SMDS LN</v>
          </cell>
        </row>
        <row r="437">
          <cell r="F437" t="str">
            <v>PACB USMerger ArbitrageLEV</v>
          </cell>
          <cell r="G437" t="str">
            <v>EQ</v>
          </cell>
          <cell r="H437" t="str">
            <v>PACB - ILMN</v>
          </cell>
        </row>
        <row r="438">
          <cell r="F438" t="str">
            <v>RCII USMerger ArbitrageLEV</v>
          </cell>
          <cell r="G438" t="str">
            <v>EQ</v>
          </cell>
          <cell r="H438" t="str">
            <v>RCII - VINTAGE</v>
          </cell>
        </row>
        <row r="439">
          <cell r="F439" t="str">
            <v>RCII USCredit OpportunitiesLEV</v>
          </cell>
          <cell r="G439" t="str">
            <v>B</v>
          </cell>
          <cell r="H439" t="str">
            <v>RCII M&amp;A BONDS</v>
          </cell>
        </row>
        <row r="440">
          <cell r="F440" t="str">
            <v>QQQ USMerger ArbitrageLEV</v>
          </cell>
          <cell r="G440" t="str">
            <v>EQ</v>
          </cell>
          <cell r="H440" t="str">
            <v>RHT - IBM</v>
          </cell>
        </row>
        <row r="441">
          <cell r="F441" t="str">
            <v>RHT USMerger ArbitrageLEV</v>
          </cell>
          <cell r="G441" t="str">
            <v>EQ</v>
          </cell>
          <cell r="H441" t="str">
            <v>RHT - IBM</v>
          </cell>
        </row>
        <row r="442">
          <cell r="F442" t="str">
            <v>SEND USMerger ArbitrageLEV</v>
          </cell>
          <cell r="G442" t="str">
            <v>EQ</v>
          </cell>
          <cell r="H442" t="str">
            <v>SEND - TWLO</v>
          </cell>
        </row>
        <row r="443">
          <cell r="F443" t="str">
            <v>TWLO USMerger ArbitrageLEV</v>
          </cell>
          <cell r="G443" t="str">
            <v>EQ</v>
          </cell>
          <cell r="H443" t="str">
            <v>SEND - TWLO</v>
          </cell>
        </row>
        <row r="444">
          <cell r="F444" t="str">
            <v>ENB USMerger ArbitrageLEV</v>
          </cell>
          <cell r="G444" t="str">
            <v>EQ</v>
          </cell>
          <cell r="H444" t="str">
            <v>SEP - ENB</v>
          </cell>
        </row>
        <row r="445">
          <cell r="F445" t="str">
            <v>SEP USMerger ArbitrageLEV</v>
          </cell>
          <cell r="G445" t="str">
            <v>EQ</v>
          </cell>
          <cell r="H445" t="str">
            <v>SEP - ENB</v>
          </cell>
        </row>
        <row r="446">
          <cell r="F446" t="str">
            <v>4502 JTMerger ArbitrageLEV</v>
          </cell>
          <cell r="G446" t="str">
            <v>EQ</v>
          </cell>
          <cell r="H446" t="str">
            <v>SHPG - 4502 JT</v>
          </cell>
        </row>
        <row r="447">
          <cell r="F447" t="str">
            <v>SHPG USMerger ArbitrageLEV</v>
          </cell>
          <cell r="G447" t="str">
            <v>EQ</v>
          </cell>
          <cell r="H447" t="str">
            <v>SHPG - 4502 JT</v>
          </cell>
        </row>
        <row r="448">
          <cell r="F448" t="str">
            <v>SODA USMerger ArbitrageLEV</v>
          </cell>
          <cell r="G448" t="str">
            <v>EQ</v>
          </cell>
          <cell r="H448" t="str">
            <v>SODA - PEP</v>
          </cell>
        </row>
        <row r="449">
          <cell r="F449" t="str">
            <v>UHOS USCredit OpportunitiesLEV</v>
          </cell>
          <cell r="G449" t="str">
            <v>B</v>
          </cell>
          <cell r="H449" t="str">
            <v>UHOS M&amp;A BONDS</v>
          </cell>
        </row>
        <row r="450">
          <cell r="F450" t="str">
            <v>USG USMerger ArbitrageLEV</v>
          </cell>
          <cell r="G450" t="str">
            <v>EQ</v>
          </cell>
          <cell r="H450" t="str">
            <v>USG - KNAUF</v>
          </cell>
        </row>
        <row r="451">
          <cell r="F451" t="str">
            <v>USG USCredit OpportunitiesLEV</v>
          </cell>
          <cell r="G451" t="str">
            <v>B</v>
          </cell>
          <cell r="H451" t="str">
            <v>USG M&amp;A BONDS</v>
          </cell>
        </row>
        <row r="452">
          <cell r="F452" t="str">
            <v>VLP USMerger ArbitrageLEV</v>
          </cell>
          <cell r="G452" t="str">
            <v>EQ</v>
          </cell>
          <cell r="H452" t="str">
            <v>VLP - VLO</v>
          </cell>
        </row>
        <row r="453">
          <cell r="F453" t="str">
            <v>VVC USMerger ArbitrageLEV</v>
          </cell>
          <cell r="G453" t="str">
            <v>EQ</v>
          </cell>
          <cell r="H453" t="str">
            <v>VVC - CNP</v>
          </cell>
        </row>
        <row r="454">
          <cell r="F454" t="str">
            <v>OMN AUMerger ArbitrageLEV</v>
          </cell>
          <cell r="G454" t="str">
            <v>EQ</v>
          </cell>
          <cell r="H454" t="str">
            <v>WFD AU - UL NA</v>
          </cell>
        </row>
        <row r="455">
          <cell r="F455" t="str">
            <v>CHK USMerger ArbitrageLEV</v>
          </cell>
          <cell r="G455" t="str">
            <v>EXCHOPT</v>
          </cell>
          <cell r="H455" t="str">
            <v>WRD - CHK</v>
          </cell>
        </row>
        <row r="456">
          <cell r="F456" t="str">
            <v>CHK USMerger ArbitrageLEV</v>
          </cell>
          <cell r="G456" t="str">
            <v>EQ</v>
          </cell>
          <cell r="H456" t="str">
            <v>WRD - CHK</v>
          </cell>
        </row>
        <row r="457">
          <cell r="F457" t="str">
            <v>WRD USMerger ArbitrageLEV</v>
          </cell>
          <cell r="G457" t="str">
            <v>EQ</v>
          </cell>
          <cell r="H457" t="str">
            <v>WRD - CHK</v>
          </cell>
        </row>
        <row r="458">
          <cell r="F458" t="str">
            <v>XOXO USMerger ArbitrageLEV</v>
          </cell>
          <cell r="G458" t="str">
            <v>EQ</v>
          </cell>
          <cell r="H458" t="str">
            <v>XOXO - PERMIRA &amp; SPECTRUM</v>
          </cell>
        </row>
        <row r="459">
          <cell r="F459" t="str">
            <v>AABA USEquity Special SituationsLG</v>
          </cell>
          <cell r="G459" t="str">
            <v>EQ</v>
          </cell>
          <cell r="H459" t="str">
            <v>AABA R/R</v>
          </cell>
        </row>
        <row r="460">
          <cell r="F460" t="str">
            <v>BABA USEquity Special SituationsLG</v>
          </cell>
          <cell r="G460" t="str">
            <v>EQ</v>
          </cell>
          <cell r="H460" t="str">
            <v>AABA R/R</v>
          </cell>
        </row>
        <row r="461">
          <cell r="F461" t="str">
            <v>1353953D USCredit OpportunitiesLG</v>
          </cell>
          <cell r="G461" t="str">
            <v>B</v>
          </cell>
          <cell r="H461" t="str">
            <v>ABEGET SECURED REFI BONDS</v>
          </cell>
        </row>
        <row r="462">
          <cell r="F462" t="str">
            <v>CVS USMerger ArbitrageLG</v>
          </cell>
          <cell r="G462" t="str">
            <v>EQ</v>
          </cell>
          <cell r="H462" t="str">
            <v>AET - CVS</v>
          </cell>
        </row>
        <row r="463">
          <cell r="F463" t="str">
            <v>AHL USMerger ArbitrageLG</v>
          </cell>
          <cell r="G463" t="str">
            <v>EQ</v>
          </cell>
          <cell r="H463" t="str">
            <v>AHL - APOLLO</v>
          </cell>
        </row>
        <row r="464">
          <cell r="F464" t="str">
            <v>ALV USEquity Special SituationsLG</v>
          </cell>
          <cell r="G464" t="str">
            <v>EQ</v>
          </cell>
          <cell r="H464" t="str">
            <v>ALV R/R SHORT</v>
          </cell>
        </row>
        <row r="465">
          <cell r="F465" t="str">
            <v>LEA USEquity Special SituationsLG</v>
          </cell>
          <cell r="G465" t="str">
            <v>EQ</v>
          </cell>
          <cell r="H465" t="str">
            <v>ALV R/R SHORT</v>
          </cell>
        </row>
        <row r="466">
          <cell r="F466" t="str">
            <v>MGA USEquity Special SituationsLG</v>
          </cell>
          <cell r="G466" t="str">
            <v>EQ</v>
          </cell>
          <cell r="H466" t="str">
            <v>ALV R/R SHORT</v>
          </cell>
        </row>
        <row r="467">
          <cell r="F467" t="str">
            <v>TEN USEquity Special SituationsLG</v>
          </cell>
          <cell r="G467" t="str">
            <v>EQ</v>
          </cell>
          <cell r="H467" t="str">
            <v>ALV R/R SHORT</v>
          </cell>
        </row>
        <row r="468">
          <cell r="F468" t="str">
            <v>VC USEquity Special SituationsLG</v>
          </cell>
          <cell r="G468" t="str">
            <v>EQ</v>
          </cell>
          <cell r="H468" t="str">
            <v>ALV R/R SHORT</v>
          </cell>
        </row>
        <row r="469">
          <cell r="F469" t="str">
            <v>ARII USMerger ArbitrageLG</v>
          </cell>
          <cell r="G469" t="str">
            <v>EQ</v>
          </cell>
          <cell r="H469" t="str">
            <v>ARII - ITE MANAGEMENT</v>
          </cell>
        </row>
        <row r="470">
          <cell r="F470" t="str">
            <v>ARNC USCredit OpportunitiesLG</v>
          </cell>
          <cell r="G470" t="str">
            <v>B</v>
          </cell>
          <cell r="H470" t="str">
            <v>ARNC CONVERTS</v>
          </cell>
        </row>
        <row r="471">
          <cell r="F471" t="str">
            <v>ARRS USMerger ArbitrageLG</v>
          </cell>
          <cell r="G471" t="str">
            <v>EQ</v>
          </cell>
          <cell r="H471" t="str">
            <v>ARRS - COMM</v>
          </cell>
        </row>
        <row r="472">
          <cell r="F472" t="str">
            <v>ATHN USMerger ArbitrageLG</v>
          </cell>
          <cell r="G472" t="str">
            <v>EQ</v>
          </cell>
          <cell r="H472" t="str">
            <v>ATHN - VERITAS REVERSAL</v>
          </cell>
        </row>
        <row r="473">
          <cell r="F473" t="str">
            <v>AVYAW USEquity Special SituationsLG</v>
          </cell>
          <cell r="G473" t="str">
            <v>EQ</v>
          </cell>
          <cell r="H473" t="str">
            <v>AVYA R/R</v>
          </cell>
        </row>
        <row r="474">
          <cell r="F474" t="str">
            <v>CSX USEquity Special SituationsLG</v>
          </cell>
          <cell r="G474" t="str">
            <v>EQ</v>
          </cell>
          <cell r="H474" t="str">
            <v>CSX R/R</v>
          </cell>
        </row>
        <row r="475">
          <cell r="F475" t="str">
            <v>NSC USEquity Special SituationsLG</v>
          </cell>
          <cell r="G475" t="str">
            <v>EQ</v>
          </cell>
          <cell r="H475" t="str">
            <v>CSX R/R</v>
          </cell>
        </row>
        <row r="476">
          <cell r="F476" t="str">
            <v>CBS USEquity Special SituationsLG</v>
          </cell>
          <cell r="G476" t="str">
            <v>EQ</v>
          </cell>
          <cell r="H476" t="str">
            <v>DISCA R/R SHORT</v>
          </cell>
        </row>
        <row r="477">
          <cell r="F477" t="str">
            <v>DISCA USEquity Special SituationsLG</v>
          </cell>
          <cell r="G477" t="str">
            <v>EQ</v>
          </cell>
          <cell r="H477" t="str">
            <v>DISCA R/R SHORT</v>
          </cell>
        </row>
        <row r="478">
          <cell r="F478" t="str">
            <v>ENMC 8.125 06/15/21Credit OpportunitiesLG</v>
          </cell>
          <cell r="G478" t="str">
            <v>B</v>
          </cell>
          <cell r="H478" t="str">
            <v>DJO GLOBAL MERGER ARB BONDS</v>
          </cell>
        </row>
        <row r="479">
          <cell r="F479" t="str">
            <v>DNB USMerger ArbitrageLG</v>
          </cell>
          <cell r="G479" t="str">
            <v>EQ</v>
          </cell>
          <cell r="H479" t="str">
            <v>DNB - THOMAS LEE</v>
          </cell>
        </row>
        <row r="480">
          <cell r="F480" t="str">
            <v>DOLE LITMerger ArbitrageLG</v>
          </cell>
          <cell r="G480" t="str">
            <v>EQ</v>
          </cell>
          <cell r="H480" t="str">
            <v>DOLE - MURDOCK</v>
          </cell>
        </row>
        <row r="481">
          <cell r="F481" t="str">
            <v>DOV USEquity Special SituationsLG</v>
          </cell>
          <cell r="G481" t="str">
            <v>EQ</v>
          </cell>
          <cell r="H481" t="str">
            <v>DOV R/R SHORT</v>
          </cell>
        </row>
        <row r="482">
          <cell r="F482" t="str">
            <v>XLI USEquity Special SituationsLG</v>
          </cell>
          <cell r="G482" t="str">
            <v>EQ</v>
          </cell>
          <cell r="H482" t="str">
            <v>DOV R/R SHORT</v>
          </cell>
        </row>
        <row r="483">
          <cell r="F483" t="str">
            <v>ECYT USMerger ArbitrageLG</v>
          </cell>
          <cell r="G483" t="str">
            <v>EQ</v>
          </cell>
          <cell r="H483" t="str">
            <v>ECYT - NOVN SW</v>
          </cell>
        </row>
        <row r="484">
          <cell r="F484" t="str">
            <v>EGL USCredit OpportunitiesLG</v>
          </cell>
          <cell r="G484" t="str">
            <v>B</v>
          </cell>
          <cell r="H484" t="str">
            <v>EGL M&amp;A BONDS</v>
          </cell>
        </row>
        <row r="485">
          <cell r="F485" t="str">
            <v>FANG USMerger ArbitrageLG</v>
          </cell>
          <cell r="G485" t="str">
            <v>EQ</v>
          </cell>
          <cell r="H485" t="str">
            <v>EGN - FANG</v>
          </cell>
        </row>
        <row r="486">
          <cell r="F486" t="str">
            <v>ESL USMerger ArbitrageLG</v>
          </cell>
          <cell r="G486" t="str">
            <v>EQ</v>
          </cell>
          <cell r="H486" t="str">
            <v>ESL - TDG</v>
          </cell>
        </row>
        <row r="487">
          <cell r="F487" t="str">
            <v>CI USMerger ArbitrageLG</v>
          </cell>
          <cell r="G487" t="str">
            <v>EQ</v>
          </cell>
          <cell r="H487" t="str">
            <v>ESRX - CI</v>
          </cell>
        </row>
        <row r="488">
          <cell r="F488" t="str">
            <v>ESRX USMerger ArbitrageLG</v>
          </cell>
          <cell r="G488" t="str">
            <v>EQ</v>
          </cell>
          <cell r="H488" t="str">
            <v>ESRX - CI</v>
          </cell>
        </row>
        <row r="489">
          <cell r="F489" t="str">
            <v>FCE/A USMerger ArbitrageLG</v>
          </cell>
          <cell r="G489" t="str">
            <v>EQ</v>
          </cell>
          <cell r="H489" t="str">
            <v>FCE/A - BAM</v>
          </cell>
        </row>
        <row r="490">
          <cell r="F490" t="str">
            <v>DIS USMerger ArbitrageLG</v>
          </cell>
          <cell r="G490" t="str">
            <v>EXCHOPT</v>
          </cell>
          <cell r="H490" t="str">
            <v>FOXA - DIS</v>
          </cell>
        </row>
        <row r="491">
          <cell r="F491" t="str">
            <v>DIS USMerger ArbitrageLG</v>
          </cell>
          <cell r="G491" t="str">
            <v>EQ</v>
          </cell>
          <cell r="H491" t="str">
            <v>FOXA - DIS</v>
          </cell>
        </row>
        <row r="492">
          <cell r="F492" t="str">
            <v>FOXA USMerger ArbitrageLG</v>
          </cell>
          <cell r="G492" t="str">
            <v>EXCHOPT</v>
          </cell>
          <cell r="H492" t="str">
            <v>FOXA - DIS</v>
          </cell>
        </row>
        <row r="493">
          <cell r="F493" t="str">
            <v>FOXA USMerger ArbitrageLG</v>
          </cell>
          <cell r="G493" t="str">
            <v>EXCHOPT</v>
          </cell>
          <cell r="H493" t="str">
            <v>FOXA - DIS</v>
          </cell>
        </row>
        <row r="494">
          <cell r="F494" t="str">
            <v>FOXA USMerger ArbitrageLG</v>
          </cell>
          <cell r="G494" t="str">
            <v>EXCHOPT</v>
          </cell>
          <cell r="H494" t="str">
            <v>FOXA - DIS</v>
          </cell>
        </row>
        <row r="495">
          <cell r="F495" t="str">
            <v>FOXA USMerger ArbitrageLG</v>
          </cell>
          <cell r="G495" t="str">
            <v>EXCHOPT</v>
          </cell>
          <cell r="H495" t="str">
            <v>FOXA - DIS</v>
          </cell>
        </row>
        <row r="496">
          <cell r="F496" t="str">
            <v>FOXA USMerger ArbitrageLG</v>
          </cell>
          <cell r="G496" t="str">
            <v>EXCHOPT</v>
          </cell>
          <cell r="H496" t="str">
            <v>FOXA - DIS</v>
          </cell>
        </row>
        <row r="497">
          <cell r="F497" t="str">
            <v>FOXA USMerger ArbitrageLG</v>
          </cell>
          <cell r="G497" t="str">
            <v>EXCHOPT</v>
          </cell>
          <cell r="H497" t="str">
            <v>FOXA - DIS</v>
          </cell>
        </row>
        <row r="498">
          <cell r="F498" t="str">
            <v>FOXA USMerger ArbitrageLG</v>
          </cell>
          <cell r="G498" t="str">
            <v>EXCHOPT</v>
          </cell>
          <cell r="H498" t="str">
            <v>FOXA - DIS</v>
          </cell>
        </row>
        <row r="499">
          <cell r="F499" t="str">
            <v>FOXA USMerger ArbitrageLG</v>
          </cell>
          <cell r="G499" t="str">
            <v>EXCHOPT</v>
          </cell>
          <cell r="H499" t="str">
            <v>FOXA - DIS</v>
          </cell>
        </row>
        <row r="500">
          <cell r="F500" t="str">
            <v>FOXA USMerger ArbitrageLG</v>
          </cell>
          <cell r="G500" t="str">
            <v>EXCHOPT</v>
          </cell>
          <cell r="H500" t="str">
            <v>FOXA - DIS</v>
          </cell>
        </row>
        <row r="501">
          <cell r="F501" t="str">
            <v>FOXA USMerger ArbitrageLG</v>
          </cell>
          <cell r="G501" t="str">
            <v>EQ</v>
          </cell>
          <cell r="H501" t="str">
            <v>FOXA - DIS</v>
          </cell>
        </row>
        <row r="502">
          <cell r="F502" t="str">
            <v>FOXA USMerger ArbitrageLG</v>
          </cell>
          <cell r="G502" t="str">
            <v>EQ</v>
          </cell>
          <cell r="H502" t="str">
            <v>FOXA - DIS</v>
          </cell>
        </row>
        <row r="503">
          <cell r="F503" t="str">
            <v>GME USCredit OpportunitiesLG</v>
          </cell>
          <cell r="G503" t="str">
            <v>B</v>
          </cell>
          <cell r="H503" t="str">
            <v>GME SPEC M&amp;A</v>
          </cell>
        </row>
        <row r="504">
          <cell r="F504" t="str">
            <v>HIFR USMerger ArbitrageLG</v>
          </cell>
          <cell r="G504" t="str">
            <v>EQ</v>
          </cell>
          <cell r="H504" t="str">
            <v>HIFR - ONCOR ELECTRIC</v>
          </cell>
        </row>
        <row r="505">
          <cell r="F505" t="str">
            <v>HRI USEquity Special SituationsLG</v>
          </cell>
          <cell r="G505" t="str">
            <v>EXCHOPT</v>
          </cell>
          <cell r="H505" t="str">
            <v>HRI R/R</v>
          </cell>
        </row>
        <row r="506">
          <cell r="F506" t="str">
            <v>HRI USEquity Special SituationsLG</v>
          </cell>
          <cell r="G506" t="str">
            <v>EQ</v>
          </cell>
          <cell r="H506" t="str">
            <v>HRI R/R</v>
          </cell>
        </row>
        <row r="507">
          <cell r="F507" t="str">
            <v>URI USEquity Special SituationsLG</v>
          </cell>
          <cell r="G507" t="str">
            <v>EXCHOPT</v>
          </cell>
          <cell r="H507" t="str">
            <v>HRI R/R</v>
          </cell>
        </row>
        <row r="508">
          <cell r="F508" t="str">
            <v>URI USEquity Special SituationsLG</v>
          </cell>
          <cell r="G508" t="str">
            <v>EQ</v>
          </cell>
          <cell r="H508" t="str">
            <v>HRI R/R</v>
          </cell>
        </row>
        <row r="509">
          <cell r="F509" t="str">
            <v>HXN USCredit OpportunitiesLG</v>
          </cell>
          <cell r="G509" t="str">
            <v>B</v>
          </cell>
          <cell r="H509" t="str">
            <v>HXN DELEVERING</v>
          </cell>
        </row>
        <row r="510">
          <cell r="F510" t="str">
            <v>HXN USCredit OpportunitiesLG</v>
          </cell>
          <cell r="G510" t="str">
            <v>B</v>
          </cell>
          <cell r="H510" t="str">
            <v>HXN DELEVERING</v>
          </cell>
        </row>
        <row r="511">
          <cell r="F511" t="str">
            <v>IDTI USMerger ArbitrageLG</v>
          </cell>
          <cell r="G511" t="str">
            <v>EQ</v>
          </cell>
          <cell r="H511" t="str">
            <v>IDTI - RENESAS</v>
          </cell>
        </row>
        <row r="512">
          <cell r="F512" t="str">
            <v>0533741D USCredit OpportunitiesLG</v>
          </cell>
          <cell r="G512" t="str">
            <v>B</v>
          </cell>
          <cell r="H512" t="str">
            <v>JACFIN SPEC M&amp;A</v>
          </cell>
        </row>
        <row r="513">
          <cell r="F513" t="str">
            <v>KD8 GREquity Special SituationsLG</v>
          </cell>
          <cell r="G513" t="str">
            <v>EQ</v>
          </cell>
          <cell r="H513" t="str">
            <v>KD8 GY S/S</v>
          </cell>
        </row>
        <row r="514">
          <cell r="F514" t="str">
            <v>LKSD USCredit OpportunitiesLG</v>
          </cell>
          <cell r="G514" t="str">
            <v>B</v>
          </cell>
          <cell r="H514" t="str">
            <v>LKSD MERGER BONDS</v>
          </cell>
        </row>
        <row r="515">
          <cell r="F515" t="str">
            <v>LKSD USCredit OpportunitiesLG</v>
          </cell>
          <cell r="G515" t="str">
            <v>EQ</v>
          </cell>
          <cell r="H515" t="str">
            <v>LKSD MERGER BONDS</v>
          </cell>
        </row>
        <row r="516">
          <cell r="F516" t="str">
            <v>QUAD USCredit OpportunitiesLG</v>
          </cell>
          <cell r="G516" t="str">
            <v>EQ</v>
          </cell>
          <cell r="H516" t="str">
            <v>LKSD MERGER BONDS</v>
          </cell>
        </row>
        <row r="517">
          <cell r="F517" t="str">
            <v>MAC USEquity Special SituationsLG</v>
          </cell>
          <cell r="G517" t="str">
            <v>EXCHOPT</v>
          </cell>
          <cell r="H517" t="str">
            <v>MAC2 S/S</v>
          </cell>
        </row>
        <row r="518">
          <cell r="F518" t="str">
            <v>MOMENT 3.88 10/24/21Credit OpportunitiesLG</v>
          </cell>
          <cell r="G518" t="str">
            <v>B</v>
          </cell>
          <cell r="H518" t="str">
            <v>MOMENT LITIGATION BONDS</v>
          </cell>
        </row>
        <row r="519">
          <cell r="F519" t="str">
            <v>ECA USMerger ArbitrageLG</v>
          </cell>
          <cell r="G519" t="str">
            <v>EQ</v>
          </cell>
          <cell r="H519" t="str">
            <v>NFX - ECA REVERSAL</v>
          </cell>
        </row>
        <row r="520">
          <cell r="F520" t="str">
            <v>NFX USMerger ArbitrageLG</v>
          </cell>
          <cell r="G520" t="str">
            <v>EQ</v>
          </cell>
          <cell r="H520" t="str">
            <v>NFX - ECA REVERSAL</v>
          </cell>
        </row>
        <row r="521">
          <cell r="F521" t="str">
            <v>NLSN USEquity Special SituationsLG</v>
          </cell>
          <cell r="G521" t="str">
            <v>EQ</v>
          </cell>
          <cell r="H521" t="str">
            <v>NLSN S/S</v>
          </cell>
        </row>
        <row r="522">
          <cell r="F522" t="str">
            <v>NLSN USCredit OpportunitiesLG</v>
          </cell>
          <cell r="G522" t="str">
            <v>B</v>
          </cell>
          <cell r="H522" t="str">
            <v>NLSN SPEC M&amp;A</v>
          </cell>
        </row>
        <row r="523">
          <cell r="F523" t="str">
            <v>ARLO USEquity Special SituationsLG</v>
          </cell>
          <cell r="G523" t="str">
            <v>EQ</v>
          </cell>
          <cell r="H523" t="str">
            <v>NTGR R/R</v>
          </cell>
        </row>
        <row r="524">
          <cell r="F524" t="str">
            <v>NTGR USEquity Special SituationsLG</v>
          </cell>
          <cell r="G524" t="str">
            <v>EQ</v>
          </cell>
          <cell r="H524" t="str">
            <v>NTGR R/R</v>
          </cell>
        </row>
        <row r="525">
          <cell r="F525" t="str">
            <v>NXTM USMerger ArbitrageLG</v>
          </cell>
          <cell r="G525" t="str">
            <v>EQ</v>
          </cell>
          <cell r="H525" t="str">
            <v>NXTM - FRE GY</v>
          </cell>
        </row>
        <row r="526">
          <cell r="F526" t="str">
            <v>PACB USMerger ArbitrageLG</v>
          </cell>
          <cell r="G526" t="str">
            <v>EQ</v>
          </cell>
          <cell r="H526" t="str">
            <v>PACB - ILMN</v>
          </cell>
        </row>
        <row r="527">
          <cell r="F527" t="str">
            <v>PAH 5 7/8 12/01/25Credit OpportunitiesLG</v>
          </cell>
          <cell r="G527" t="str">
            <v>B</v>
          </cell>
          <cell r="H527" t="str">
            <v>PAH SPIN-OFF BONDS</v>
          </cell>
        </row>
        <row r="528">
          <cell r="F528" t="str">
            <v>PAH 6 1/2 02/01/22Credit OpportunitiesLG</v>
          </cell>
          <cell r="G528" t="str">
            <v>B</v>
          </cell>
          <cell r="H528" t="str">
            <v>PAH SPIN-OFF BONDS</v>
          </cell>
        </row>
        <row r="529">
          <cell r="F529" t="str">
            <v>PRTK USEquity Special SituationsLG</v>
          </cell>
          <cell r="G529" t="str">
            <v>EQ</v>
          </cell>
          <cell r="H529" t="str">
            <v>PRTK S/S</v>
          </cell>
        </row>
        <row r="530">
          <cell r="F530" t="str">
            <v>AI FPEquity Special SituationsLG</v>
          </cell>
          <cell r="G530" t="str">
            <v>EQSWAP</v>
          </cell>
          <cell r="H530" t="str">
            <v>PX R/R SHORT</v>
          </cell>
        </row>
        <row r="531">
          <cell r="F531" t="str">
            <v>APD USEquity Special SituationsLG</v>
          </cell>
          <cell r="G531" t="str">
            <v>EQ</v>
          </cell>
          <cell r="H531" t="str">
            <v>PX R/R SHORT</v>
          </cell>
        </row>
        <row r="532">
          <cell r="F532" t="str">
            <v>LIN USEquity Special SituationsLG</v>
          </cell>
          <cell r="G532" t="str">
            <v>EQ</v>
          </cell>
          <cell r="H532" t="str">
            <v>PX R/R SHORT</v>
          </cell>
        </row>
        <row r="533">
          <cell r="F533" t="str">
            <v>PZZA USEquity Special SituationsLG</v>
          </cell>
          <cell r="G533" t="str">
            <v>EXCHOPT</v>
          </cell>
          <cell r="H533" t="str">
            <v>PZZA S/S</v>
          </cell>
        </row>
        <row r="534">
          <cell r="F534" t="str">
            <v>PZZA USEquity Special SituationsLG</v>
          </cell>
          <cell r="G534" t="str">
            <v>EQ</v>
          </cell>
          <cell r="H534" t="str">
            <v>PZZA S/S</v>
          </cell>
        </row>
        <row r="535">
          <cell r="F535" t="str">
            <v>CRM USEquity Special SituationsLG</v>
          </cell>
          <cell r="G535" t="str">
            <v>EQ</v>
          </cell>
          <cell r="H535" t="str">
            <v>RAMP S/S</v>
          </cell>
        </row>
        <row r="536">
          <cell r="F536" t="str">
            <v>NOW USEquity Special SituationsLG</v>
          </cell>
          <cell r="G536" t="str">
            <v>EQ</v>
          </cell>
          <cell r="H536" t="str">
            <v>RAMP S/S</v>
          </cell>
        </row>
        <row r="537">
          <cell r="F537" t="str">
            <v>RAMP USEquity Special SituationsLG</v>
          </cell>
          <cell r="G537" t="str">
            <v>EQ</v>
          </cell>
          <cell r="H537" t="str">
            <v>RAMP S/S</v>
          </cell>
        </row>
        <row r="538">
          <cell r="F538" t="str">
            <v>WDAY USEquity Special SituationsLG</v>
          </cell>
          <cell r="G538" t="str">
            <v>EQ</v>
          </cell>
          <cell r="H538" t="str">
            <v>RAMP S/S</v>
          </cell>
        </row>
        <row r="539">
          <cell r="F539" t="str">
            <v>RCII USMerger ArbitrageLG</v>
          </cell>
          <cell r="G539" t="str">
            <v>EQ</v>
          </cell>
          <cell r="H539" t="str">
            <v>RCII - VINTAGE</v>
          </cell>
        </row>
        <row r="540">
          <cell r="F540" t="str">
            <v>RCII USCredit OpportunitiesLG</v>
          </cell>
          <cell r="G540" t="str">
            <v>B</v>
          </cell>
          <cell r="H540" t="str">
            <v>RCII M&amp;A BONDS</v>
          </cell>
        </row>
        <row r="541">
          <cell r="F541" t="str">
            <v>REN USCredit OpportunitiesLG</v>
          </cell>
          <cell r="G541" t="str">
            <v>B</v>
          </cell>
          <cell r="H541" t="str">
            <v>REN 2020 M&amp;A BONDS</v>
          </cell>
        </row>
        <row r="542">
          <cell r="F542" t="str">
            <v>QQQ USMerger ArbitrageLG</v>
          </cell>
          <cell r="G542" t="str">
            <v>EQ</v>
          </cell>
          <cell r="H542" t="str">
            <v>RHT - IBM</v>
          </cell>
        </row>
        <row r="543">
          <cell r="F543" t="str">
            <v>RHT USMerger ArbitrageLG</v>
          </cell>
          <cell r="G543" t="str">
            <v>EQ</v>
          </cell>
          <cell r="H543" t="str">
            <v>RHT - IBM</v>
          </cell>
        </row>
        <row r="544">
          <cell r="F544" t="str">
            <v>RPC LNEquity Special SituationsLG</v>
          </cell>
          <cell r="G544" t="str">
            <v>EQSWAP</v>
          </cell>
          <cell r="H544" t="str">
            <v>RPC LN S/S</v>
          </cell>
        </row>
        <row r="545">
          <cell r="F545" t="str">
            <v>4502 JTMerger ArbitrageLG</v>
          </cell>
          <cell r="G545" t="str">
            <v>EQ</v>
          </cell>
          <cell r="H545" t="str">
            <v>SHPG - 4502 JT</v>
          </cell>
        </row>
        <row r="546">
          <cell r="F546" t="str">
            <v>SHPG USMerger ArbitrageLG</v>
          </cell>
          <cell r="G546" t="str">
            <v>EQ</v>
          </cell>
          <cell r="H546" t="str">
            <v>SHPG - 4502 JT</v>
          </cell>
        </row>
        <row r="547">
          <cell r="F547" t="str">
            <v>SODA USMerger ArbitrageLG</v>
          </cell>
          <cell r="G547" t="str">
            <v>EXCHOPT</v>
          </cell>
          <cell r="H547" t="str">
            <v>SODA - PEP</v>
          </cell>
        </row>
        <row r="548">
          <cell r="F548" t="str">
            <v>SODA USMerger ArbitrageLG</v>
          </cell>
          <cell r="G548" t="str">
            <v>EXCHOPT</v>
          </cell>
          <cell r="H548" t="str">
            <v>SODA - PEP</v>
          </cell>
        </row>
        <row r="549">
          <cell r="F549" t="str">
            <v>SODA USMerger ArbitrageLG</v>
          </cell>
          <cell r="G549" t="str">
            <v>EXCHOPT</v>
          </cell>
          <cell r="H549" t="str">
            <v>SODA - PEP</v>
          </cell>
        </row>
        <row r="550">
          <cell r="F550" t="str">
            <v>SODA USMerger ArbitrageLG</v>
          </cell>
          <cell r="G550" t="str">
            <v>EQ</v>
          </cell>
          <cell r="H550" t="str">
            <v>SODA - PEP</v>
          </cell>
        </row>
        <row r="551">
          <cell r="F551" t="str">
            <v>CADE USMerger ArbitrageLG</v>
          </cell>
          <cell r="G551" t="str">
            <v>EQ</v>
          </cell>
          <cell r="H551" t="str">
            <v>STBZ - CADE</v>
          </cell>
        </row>
        <row r="552">
          <cell r="F552" t="str">
            <v>STBZ USMerger ArbitrageLG</v>
          </cell>
          <cell r="G552" t="str">
            <v>EQ</v>
          </cell>
          <cell r="H552" t="str">
            <v>STBZ - CADE</v>
          </cell>
        </row>
        <row r="553">
          <cell r="F553" t="str">
            <v>STRZA USMerger ArbitrageLG</v>
          </cell>
          <cell r="G553" t="str">
            <v>EQ</v>
          </cell>
          <cell r="H553" t="str">
            <v>STRZA - LGF</v>
          </cell>
        </row>
        <row r="554">
          <cell r="F554" t="str">
            <v>TRCO USMerger ArbitrageLG</v>
          </cell>
          <cell r="G554" t="str">
            <v>EQ</v>
          </cell>
          <cell r="H554" t="str">
            <v>TRCO - NXST</v>
          </cell>
        </row>
        <row r="555">
          <cell r="F555" t="str">
            <v>TDG CNCredit OpportunitiesLG</v>
          </cell>
          <cell r="G555" t="str">
            <v>B</v>
          </cell>
          <cell r="H555" t="str">
            <v>TRINIDAD DRILLING M&amp;A BONDS</v>
          </cell>
        </row>
        <row r="556">
          <cell r="F556" t="str">
            <v>GATX USEquity Special SituationsLG</v>
          </cell>
          <cell r="G556" t="str">
            <v>EQ</v>
          </cell>
          <cell r="H556" t="str">
            <v>TRN R/R</v>
          </cell>
        </row>
        <row r="557">
          <cell r="F557" t="str">
            <v>GBX USEquity Special SituationsLG</v>
          </cell>
          <cell r="G557" t="str">
            <v>EQ</v>
          </cell>
          <cell r="H557" t="str">
            <v>TRN R/R</v>
          </cell>
        </row>
        <row r="558">
          <cell r="F558" t="str">
            <v>TRN USEquity Special SituationsLG</v>
          </cell>
          <cell r="G558" t="str">
            <v>EQ</v>
          </cell>
          <cell r="H558" t="str">
            <v>TRN R/R</v>
          </cell>
        </row>
        <row r="559">
          <cell r="F559" t="str">
            <v>TSRO USMerger ArbitrageLG</v>
          </cell>
          <cell r="G559" t="str">
            <v>EXCHOPT</v>
          </cell>
          <cell r="H559" t="str">
            <v>TSRO - GSK</v>
          </cell>
        </row>
        <row r="560">
          <cell r="F560" t="str">
            <v>TSRO USMerger ArbitrageLG</v>
          </cell>
          <cell r="G560" t="str">
            <v>EXCHOPT</v>
          </cell>
          <cell r="H560" t="str">
            <v>TSRO - GSK</v>
          </cell>
        </row>
        <row r="561">
          <cell r="F561" t="str">
            <v>TSRO USMerger ArbitrageLG</v>
          </cell>
          <cell r="G561" t="str">
            <v>EXCHOPT</v>
          </cell>
          <cell r="H561" t="str">
            <v>TSRO - GSK</v>
          </cell>
        </row>
        <row r="562">
          <cell r="F562" t="str">
            <v>TSRO USMerger ArbitrageLG</v>
          </cell>
          <cell r="G562" t="str">
            <v>EQ</v>
          </cell>
          <cell r="H562" t="str">
            <v>TSRO - GSK</v>
          </cell>
        </row>
        <row r="563">
          <cell r="F563" t="str">
            <v>SABR USEquity Special SituationsLG</v>
          </cell>
          <cell r="G563" t="str">
            <v>EQ</v>
          </cell>
          <cell r="H563" t="str">
            <v>TVPT S/S</v>
          </cell>
        </row>
        <row r="564">
          <cell r="F564" t="str">
            <v>TVPT USEquity Special SituationsLG</v>
          </cell>
          <cell r="G564" t="str">
            <v>EXCHOPT</v>
          </cell>
          <cell r="H564" t="str">
            <v>TVPT S/S</v>
          </cell>
        </row>
        <row r="565">
          <cell r="F565" t="str">
            <v>TVPT USEquity Special SituationsLG</v>
          </cell>
          <cell r="G565" t="str">
            <v>EQ</v>
          </cell>
          <cell r="H565" t="str">
            <v>TVPT S/S</v>
          </cell>
        </row>
        <row r="566">
          <cell r="F566" t="str">
            <v>UHOS USCredit OpportunitiesLG</v>
          </cell>
          <cell r="G566" t="str">
            <v>B</v>
          </cell>
          <cell r="H566" t="str">
            <v>UHOS M&amp;A BONDS</v>
          </cell>
        </row>
        <row r="567">
          <cell r="F567" t="str">
            <v>USG USMerger ArbitrageLG</v>
          </cell>
          <cell r="G567" t="str">
            <v>EQ</v>
          </cell>
          <cell r="H567" t="str">
            <v>USG - KNAUF</v>
          </cell>
        </row>
        <row r="568">
          <cell r="F568" t="str">
            <v>USG USCredit OpportunitiesLG</v>
          </cell>
          <cell r="G568" t="str">
            <v>B</v>
          </cell>
          <cell r="H568" t="str">
            <v>USG M&amp;A BONDS</v>
          </cell>
        </row>
        <row r="569">
          <cell r="F569" t="str">
            <v>1440030D USCredit OpportunitiesLG</v>
          </cell>
          <cell r="G569" t="str">
            <v>B</v>
          </cell>
          <cell r="H569" t="str">
            <v>VERTIV GROUP SPEC M&amp;A</v>
          </cell>
        </row>
        <row r="570">
          <cell r="F570" t="str">
            <v>VVC USMerger ArbitrageLG</v>
          </cell>
          <cell r="G570" t="str">
            <v>EQ</v>
          </cell>
          <cell r="H570" t="str">
            <v>VVC - CNP</v>
          </cell>
        </row>
        <row r="571">
          <cell r="F571" t="str">
            <v>CHH USEquity Special SituationsLG</v>
          </cell>
          <cell r="G571" t="str">
            <v>EQ</v>
          </cell>
          <cell r="H571" t="str">
            <v>WH R/R</v>
          </cell>
        </row>
        <row r="572">
          <cell r="F572" t="str">
            <v>HLT USEquity Special SituationsLG</v>
          </cell>
          <cell r="G572" t="str">
            <v>EQ</v>
          </cell>
          <cell r="H572" t="str">
            <v>WH R/R</v>
          </cell>
        </row>
        <row r="573">
          <cell r="F573" t="str">
            <v>MAR USEquity Special SituationsLG</v>
          </cell>
          <cell r="G573" t="str">
            <v>EQ</v>
          </cell>
          <cell r="H573" t="str">
            <v>WH R/R</v>
          </cell>
        </row>
        <row r="574">
          <cell r="F574" t="str">
            <v>WH USEquity Special SituationsLG</v>
          </cell>
          <cell r="G574" t="str">
            <v>EXCHOPT</v>
          </cell>
          <cell r="H574" t="str">
            <v>WH R/R</v>
          </cell>
        </row>
        <row r="575">
          <cell r="F575" t="str">
            <v>WH USEquity Special SituationsLG</v>
          </cell>
          <cell r="G575" t="str">
            <v>EXCHOPT</v>
          </cell>
          <cell r="H575" t="str">
            <v>WH R/R</v>
          </cell>
        </row>
        <row r="576">
          <cell r="F576" t="str">
            <v>WH USEquity Special SituationsLG</v>
          </cell>
          <cell r="G576" t="str">
            <v>EXCHOPT</v>
          </cell>
          <cell r="H576" t="str">
            <v>WH R/R</v>
          </cell>
        </row>
        <row r="577">
          <cell r="F577" t="str">
            <v>WH USEquity Special SituationsLG</v>
          </cell>
          <cell r="G577" t="str">
            <v>EQ</v>
          </cell>
          <cell r="H577" t="str">
            <v>WH R/R</v>
          </cell>
        </row>
        <row r="578">
          <cell r="F578" t="str">
            <v>1464208D USCredit OpportunitiesLG</v>
          </cell>
          <cell r="G578" t="str">
            <v>B</v>
          </cell>
          <cell r="H578" t="str">
            <v>WYN RELATIVE VALUE</v>
          </cell>
        </row>
        <row r="579">
          <cell r="F579" t="str">
            <v>WYN USCredit OpportunitiesLG</v>
          </cell>
          <cell r="G579" t="str">
            <v>B</v>
          </cell>
          <cell r="H579" t="str">
            <v>WYN RELATIVE VALUE</v>
          </cell>
        </row>
        <row r="580">
          <cell r="F580" t="str">
            <v>XOXO USMerger ArbitrageLG</v>
          </cell>
          <cell r="G580" t="str">
            <v>EQ</v>
          </cell>
          <cell r="H580" t="str">
            <v>XOXO - PERMIRA &amp; SPECTRUM</v>
          </cell>
        </row>
        <row r="581">
          <cell r="F581" t="str">
            <v>IWN USEquity Special SituationsLG</v>
          </cell>
          <cell r="G581" t="str">
            <v>EQ</v>
          </cell>
          <cell r="H581" t="str">
            <v>XRX2 R/R</v>
          </cell>
        </row>
        <row r="582">
          <cell r="F582" t="str">
            <v>XRX USEquity Special SituationsLG</v>
          </cell>
          <cell r="G582" t="str">
            <v>EQ</v>
          </cell>
          <cell r="H582" t="str">
            <v>XRX2 R/R</v>
          </cell>
        </row>
        <row r="583">
          <cell r="F583" t="str">
            <v>ABCD USMerger ArbitrageMACO</v>
          </cell>
          <cell r="G583" t="str">
            <v>EQ</v>
          </cell>
          <cell r="H583" t="str">
            <v>ABCD - VERITAS</v>
          </cell>
        </row>
        <row r="584">
          <cell r="F584" t="str">
            <v>CVS USMerger ArbitrageMACO</v>
          </cell>
          <cell r="G584" t="str">
            <v>EQ</v>
          </cell>
          <cell r="H584" t="str">
            <v>AET - CVS</v>
          </cell>
        </row>
        <row r="585">
          <cell r="F585" t="str">
            <v>AHL USMerger ArbitrageMACO</v>
          </cell>
          <cell r="G585" t="str">
            <v>EXCHOPT</v>
          </cell>
          <cell r="H585" t="str">
            <v>AHL - APOLLO</v>
          </cell>
        </row>
        <row r="586">
          <cell r="F586" t="str">
            <v>AHL USMerger ArbitrageMACO</v>
          </cell>
          <cell r="G586" t="str">
            <v>EQ</v>
          </cell>
          <cell r="H586" t="str">
            <v>AHL - APOLLO</v>
          </cell>
        </row>
        <row r="587">
          <cell r="F587" t="str">
            <v>AM USMerger ArbitrageMACO</v>
          </cell>
          <cell r="G587" t="str">
            <v>EQ</v>
          </cell>
          <cell r="H587" t="str">
            <v>AM - AMGP</v>
          </cell>
        </row>
        <row r="588">
          <cell r="F588" t="str">
            <v>AMGP USMerger ArbitrageMACO</v>
          </cell>
          <cell r="G588" t="str">
            <v>EQ</v>
          </cell>
          <cell r="H588" t="str">
            <v>AM - AMGP</v>
          </cell>
        </row>
        <row r="589">
          <cell r="F589" t="str">
            <v>ANCX USMerger ArbitrageMACO</v>
          </cell>
          <cell r="G589" t="str">
            <v>EQ</v>
          </cell>
          <cell r="H589" t="str">
            <v>ANCX - UBSH</v>
          </cell>
        </row>
        <row r="590">
          <cell r="F590" t="str">
            <v>UBSH USMerger ArbitrageMACO</v>
          </cell>
          <cell r="G590" t="str">
            <v>EQ</v>
          </cell>
          <cell r="H590" t="str">
            <v>ANCX - UBSH</v>
          </cell>
        </row>
        <row r="591">
          <cell r="F591" t="str">
            <v>APTI USMerger ArbitrageMACO</v>
          </cell>
          <cell r="G591" t="str">
            <v>EXCHOPT</v>
          </cell>
          <cell r="H591" t="str">
            <v>APTI - VISTA PARTNERS</v>
          </cell>
        </row>
        <row r="592">
          <cell r="F592" t="str">
            <v>APTI USMerger ArbitrageMACO</v>
          </cell>
          <cell r="G592" t="str">
            <v>EQ</v>
          </cell>
          <cell r="H592" t="str">
            <v>APTI - VISTA PARTNERS</v>
          </cell>
        </row>
        <row r="593">
          <cell r="F593" t="str">
            <v>ARII USMerger ArbitrageMACO</v>
          </cell>
          <cell r="G593" t="str">
            <v>EQ</v>
          </cell>
          <cell r="H593" t="str">
            <v>ARII - ITE MANAGEMENT</v>
          </cell>
        </row>
        <row r="594">
          <cell r="F594" t="str">
            <v>ARRS USMerger ArbitrageMACO</v>
          </cell>
          <cell r="G594" t="str">
            <v>EQ</v>
          </cell>
          <cell r="H594" t="str">
            <v>ARRS - COMM</v>
          </cell>
        </row>
        <row r="595">
          <cell r="F595" t="str">
            <v>ATHN USMerger ArbitrageMACO</v>
          </cell>
          <cell r="G595" t="str">
            <v>EQ</v>
          </cell>
          <cell r="H595" t="str">
            <v>ATHN - VERITAS REVERSAL</v>
          </cell>
        </row>
        <row r="596">
          <cell r="F596" t="str">
            <v>BOJA USMerger ArbitrageMACO</v>
          </cell>
          <cell r="G596" t="str">
            <v>EQ</v>
          </cell>
          <cell r="H596" t="str">
            <v>BOJA - DURATION CAPITAL</v>
          </cell>
        </row>
        <row r="597">
          <cell r="F597" t="str">
            <v>BTG LNMerger ArbitrageMACO</v>
          </cell>
          <cell r="G597" t="str">
            <v>EQ</v>
          </cell>
          <cell r="H597" t="str">
            <v>BTG LN - BSX</v>
          </cell>
        </row>
        <row r="598">
          <cell r="F598" t="str">
            <v>CEVA SWMerger ArbitrageMACO</v>
          </cell>
          <cell r="G598" t="str">
            <v>EQ</v>
          </cell>
          <cell r="H598" t="str">
            <v>CEVA SW - CMA CGM</v>
          </cell>
        </row>
        <row r="599">
          <cell r="F599" t="str">
            <v>UTX USMerger ArbitrageMACO</v>
          </cell>
          <cell r="G599" t="str">
            <v>EXCHOPT</v>
          </cell>
          <cell r="H599" t="str">
            <v>COL - UTX</v>
          </cell>
        </row>
        <row r="600">
          <cell r="F600" t="str">
            <v>UTX USMerger ArbitrageMACO</v>
          </cell>
          <cell r="G600" t="str">
            <v>EQ</v>
          </cell>
          <cell r="H600" t="str">
            <v>COL - UTX</v>
          </cell>
        </row>
        <row r="601">
          <cell r="F601" t="str">
            <v>UTX USMerger ArbitrageMACO</v>
          </cell>
          <cell r="G601" t="str">
            <v>EXCHOPT</v>
          </cell>
          <cell r="H601" t="str">
            <v>COL - UTX</v>
          </cell>
        </row>
        <row r="602">
          <cell r="F602" t="str">
            <v>CORI CVRMerger ArbitrageMACO</v>
          </cell>
          <cell r="G602" t="str">
            <v>EQ</v>
          </cell>
          <cell r="H602" t="str">
            <v>CORI - GURNET POINT CAPITAL</v>
          </cell>
        </row>
        <row r="603">
          <cell r="F603" t="str">
            <v>CVON USMerger ArbitrageMACO</v>
          </cell>
          <cell r="G603" t="str">
            <v>EQ</v>
          </cell>
          <cell r="H603" t="str">
            <v>CVON - CVC</v>
          </cell>
        </row>
        <row r="604">
          <cell r="F604" t="str">
            <v>D USMerger ArbitrageMACO</v>
          </cell>
          <cell r="G604" t="str">
            <v>EQ</v>
          </cell>
          <cell r="H604" t="str">
            <v>DM - D</v>
          </cell>
        </row>
        <row r="605">
          <cell r="F605" t="str">
            <v>DM USMerger ArbitrageMACO</v>
          </cell>
          <cell r="G605" t="str">
            <v>EQ</v>
          </cell>
          <cell r="H605" t="str">
            <v>DM - D</v>
          </cell>
        </row>
        <row r="606">
          <cell r="F606" t="str">
            <v>DNB USMerger ArbitrageMACO</v>
          </cell>
          <cell r="G606" t="str">
            <v>EQ</v>
          </cell>
          <cell r="H606" t="str">
            <v>DNB - THOMAS LEE</v>
          </cell>
        </row>
        <row r="607">
          <cell r="F607" t="str">
            <v>DWCH USMerger ArbitrageMACO</v>
          </cell>
          <cell r="G607" t="str">
            <v>EQ</v>
          </cell>
          <cell r="H607" t="str">
            <v>DWCH - ALTR</v>
          </cell>
        </row>
        <row r="608">
          <cell r="F608" t="str">
            <v>ECYT USMerger ArbitrageMACO</v>
          </cell>
          <cell r="G608" t="str">
            <v>EXCHOPT</v>
          </cell>
          <cell r="H608" t="str">
            <v>ECYT - NOVN SW</v>
          </cell>
        </row>
        <row r="609">
          <cell r="F609" t="str">
            <v>ECYT USMerger ArbitrageMACO</v>
          </cell>
          <cell r="G609" t="str">
            <v>EXCHOPT</v>
          </cell>
          <cell r="H609" t="str">
            <v>ECYT - NOVN SW</v>
          </cell>
        </row>
        <row r="610">
          <cell r="F610" t="str">
            <v>ECYT USMerger ArbitrageMACO</v>
          </cell>
          <cell r="G610" t="str">
            <v>EQ</v>
          </cell>
          <cell r="H610" t="str">
            <v>ECYT - NOVN SW</v>
          </cell>
        </row>
        <row r="611">
          <cell r="F611" t="str">
            <v>EGL USMerger ArbitrageMACO</v>
          </cell>
          <cell r="G611" t="str">
            <v>EQ</v>
          </cell>
          <cell r="H611" t="str">
            <v>EGL - SAIC</v>
          </cell>
        </row>
        <row r="612">
          <cell r="F612" t="str">
            <v>SAIC USMerger ArbitrageMACO</v>
          </cell>
          <cell r="G612" t="str">
            <v>EQ</v>
          </cell>
          <cell r="H612" t="str">
            <v>EGL - SAIC</v>
          </cell>
        </row>
        <row r="613">
          <cell r="F613" t="str">
            <v>FANG USMerger ArbitrageMACO</v>
          </cell>
          <cell r="G613" t="str">
            <v>EQ</v>
          </cell>
          <cell r="H613" t="str">
            <v>EGN - FANG</v>
          </cell>
        </row>
        <row r="614">
          <cell r="F614" t="str">
            <v>ENLC USMerger ArbitrageMACO</v>
          </cell>
          <cell r="G614" t="str">
            <v>EQ</v>
          </cell>
          <cell r="H614" t="str">
            <v>ENLK - ENLC</v>
          </cell>
        </row>
        <row r="615">
          <cell r="F615" t="str">
            <v>ENLK USMerger ArbitrageMACO</v>
          </cell>
          <cell r="G615" t="str">
            <v>EQ</v>
          </cell>
          <cell r="H615" t="str">
            <v>ENLK - ENLC</v>
          </cell>
        </row>
        <row r="616">
          <cell r="F616" t="str">
            <v>ESIO USMerger ArbitrageMACO</v>
          </cell>
          <cell r="G616" t="str">
            <v>EXCHOPT</v>
          </cell>
          <cell r="H616" t="str">
            <v>ESIO - MKSI</v>
          </cell>
        </row>
        <row r="617">
          <cell r="F617" t="str">
            <v>ESIO USMerger ArbitrageMACO</v>
          </cell>
          <cell r="G617" t="str">
            <v>EXCHOPT</v>
          </cell>
          <cell r="H617" t="str">
            <v>ESIO - MKSI</v>
          </cell>
        </row>
        <row r="618">
          <cell r="F618" t="str">
            <v>ESIO USMerger ArbitrageMACO</v>
          </cell>
          <cell r="G618" t="str">
            <v>EQ</v>
          </cell>
          <cell r="H618" t="str">
            <v>ESIO - MKSI</v>
          </cell>
        </row>
        <row r="619">
          <cell r="F619" t="str">
            <v>ESL USMerger ArbitrageMACO</v>
          </cell>
          <cell r="G619" t="str">
            <v>EQ</v>
          </cell>
          <cell r="H619" t="str">
            <v>ESL - TDG</v>
          </cell>
        </row>
        <row r="620">
          <cell r="F620" t="str">
            <v>CI USMerger ArbitrageMACO</v>
          </cell>
          <cell r="G620" t="str">
            <v>EQ</v>
          </cell>
          <cell r="H620" t="str">
            <v>ESRX - CI</v>
          </cell>
        </row>
        <row r="621">
          <cell r="F621" t="str">
            <v>ESRX USMerger ArbitrageMACO</v>
          </cell>
          <cell r="G621" t="str">
            <v>EQ</v>
          </cell>
          <cell r="H621" t="str">
            <v>ESRX - CI</v>
          </cell>
        </row>
        <row r="622">
          <cell r="F622" t="str">
            <v>ESUR LNMerger ArbitrageMACO</v>
          </cell>
          <cell r="G622" t="str">
            <v>EQ</v>
          </cell>
          <cell r="H622" t="str">
            <v>ESUR LN - BAIN CAPITAL</v>
          </cell>
        </row>
        <row r="623">
          <cell r="F623" t="str">
            <v>FCB USMerger ArbitrageMACO</v>
          </cell>
          <cell r="G623" t="str">
            <v>EQ</v>
          </cell>
          <cell r="H623" t="str">
            <v>FCB - SNV</v>
          </cell>
        </row>
        <row r="624">
          <cell r="F624" t="str">
            <v>SNV USMerger ArbitrageMACO</v>
          </cell>
          <cell r="G624" t="str">
            <v>EQ</v>
          </cell>
          <cell r="H624" t="str">
            <v>FCB - SNV</v>
          </cell>
        </row>
        <row r="625">
          <cell r="F625" t="str">
            <v>FCE/A USMerger ArbitrageMACO</v>
          </cell>
          <cell r="G625" t="str">
            <v>EQ</v>
          </cell>
          <cell r="H625" t="str">
            <v>FCE/A - BAM</v>
          </cell>
        </row>
        <row r="626">
          <cell r="F626" t="str">
            <v>FNSR USMerger ArbitrageMACO</v>
          </cell>
          <cell r="G626" t="str">
            <v>EXCHOPT</v>
          </cell>
          <cell r="H626" t="str">
            <v>FNSR - IIVI REVERSAL</v>
          </cell>
        </row>
        <row r="627">
          <cell r="F627" t="str">
            <v>FNSR USMerger ArbitrageMACO</v>
          </cell>
          <cell r="G627" t="str">
            <v>EXCHOPT</v>
          </cell>
          <cell r="H627" t="str">
            <v>FNSR - IIVI REVERSAL</v>
          </cell>
        </row>
        <row r="628">
          <cell r="F628" t="str">
            <v>FNSR USMerger ArbitrageMACO</v>
          </cell>
          <cell r="G628" t="str">
            <v>EQ</v>
          </cell>
          <cell r="H628" t="str">
            <v>FNSR - IIVI REVERSAL</v>
          </cell>
        </row>
        <row r="629">
          <cell r="F629" t="str">
            <v>IIVI USMerger ArbitrageMACO</v>
          </cell>
          <cell r="G629" t="str">
            <v>EQ</v>
          </cell>
          <cell r="H629" t="str">
            <v>FNSR - IIVI REVERSAL</v>
          </cell>
        </row>
        <row r="630">
          <cell r="F630" t="str">
            <v>DIS USMerger ArbitrageMACO</v>
          </cell>
          <cell r="G630" t="str">
            <v>EXCHOPT</v>
          </cell>
          <cell r="H630" t="str">
            <v>FOXA - DIS</v>
          </cell>
        </row>
        <row r="631">
          <cell r="F631" t="str">
            <v>DIS USMerger ArbitrageMACO</v>
          </cell>
          <cell r="G631" t="str">
            <v>EQ</v>
          </cell>
          <cell r="H631" t="str">
            <v>FOXA - DIS</v>
          </cell>
        </row>
        <row r="632">
          <cell r="F632" t="str">
            <v>FOXA USMerger ArbitrageMACO</v>
          </cell>
          <cell r="G632" t="str">
            <v>EXCHOPT</v>
          </cell>
          <cell r="H632" t="str">
            <v>FOXA - DIS</v>
          </cell>
        </row>
        <row r="633">
          <cell r="F633" t="str">
            <v>FOXA USMerger ArbitrageMACO</v>
          </cell>
          <cell r="G633" t="str">
            <v>EXCHOPT</v>
          </cell>
          <cell r="H633" t="str">
            <v>FOXA - DIS</v>
          </cell>
        </row>
        <row r="634">
          <cell r="F634" t="str">
            <v>FOXA USMerger ArbitrageMACO</v>
          </cell>
          <cell r="G634" t="str">
            <v>EXCHOPT</v>
          </cell>
          <cell r="H634" t="str">
            <v>FOXA - DIS</v>
          </cell>
        </row>
        <row r="635">
          <cell r="F635" t="str">
            <v>FOXA USMerger ArbitrageMACO</v>
          </cell>
          <cell r="G635" t="str">
            <v>EXCHOPT</v>
          </cell>
          <cell r="H635" t="str">
            <v>FOXA - DIS</v>
          </cell>
        </row>
        <row r="636">
          <cell r="F636" t="str">
            <v>FOXA USMerger ArbitrageMACO</v>
          </cell>
          <cell r="G636" t="str">
            <v>EXCHOPT</v>
          </cell>
          <cell r="H636" t="str">
            <v>FOXA - DIS</v>
          </cell>
        </row>
        <row r="637">
          <cell r="F637" t="str">
            <v>FOXA USMerger ArbitrageMACO</v>
          </cell>
          <cell r="G637" t="str">
            <v>EXCHOPT</v>
          </cell>
          <cell r="H637" t="str">
            <v>FOXA - DIS</v>
          </cell>
        </row>
        <row r="638">
          <cell r="F638" t="str">
            <v>FOXA USMerger ArbitrageMACO</v>
          </cell>
          <cell r="G638" t="str">
            <v>EXCHOPT</v>
          </cell>
          <cell r="H638" t="str">
            <v>FOXA - DIS</v>
          </cell>
        </row>
        <row r="639">
          <cell r="F639" t="str">
            <v>FOXA USMerger ArbitrageMACO</v>
          </cell>
          <cell r="G639" t="str">
            <v>EXCHOPT</v>
          </cell>
          <cell r="H639" t="str">
            <v>FOXA - DIS</v>
          </cell>
        </row>
        <row r="640">
          <cell r="F640" t="str">
            <v>FOXA USMerger ArbitrageMACO</v>
          </cell>
          <cell r="G640" t="str">
            <v>EXCHOPT</v>
          </cell>
          <cell r="H640" t="str">
            <v>FOXA - DIS</v>
          </cell>
        </row>
        <row r="641">
          <cell r="F641" t="str">
            <v>FOXA USMerger ArbitrageMACO</v>
          </cell>
          <cell r="G641" t="str">
            <v>EQ</v>
          </cell>
          <cell r="H641" t="str">
            <v>FOXA - DIS</v>
          </cell>
        </row>
        <row r="642">
          <cell r="F642" t="str">
            <v>FOXA USMerger ArbitrageMACO</v>
          </cell>
          <cell r="G642" t="str">
            <v>EQ</v>
          </cell>
          <cell r="H642" t="str">
            <v>FOXA - DIS</v>
          </cell>
        </row>
        <row r="643">
          <cell r="F643" t="str">
            <v>GNBC USMerger ArbitrageMACO</v>
          </cell>
          <cell r="G643" t="str">
            <v>EQ</v>
          </cell>
          <cell r="H643" t="str">
            <v>GNBC - VBTX</v>
          </cell>
        </row>
        <row r="644">
          <cell r="F644" t="str">
            <v>VBTX USMerger ArbitrageMACO</v>
          </cell>
          <cell r="G644" t="str">
            <v>EQ</v>
          </cell>
          <cell r="H644" t="str">
            <v>GNBC - VBTX</v>
          </cell>
        </row>
        <row r="645">
          <cell r="F645" t="str">
            <v>CLDR USMerger ArbitrageMACO</v>
          </cell>
          <cell r="G645" t="str">
            <v>EQ</v>
          </cell>
          <cell r="H645" t="str">
            <v>HDP - CLDR</v>
          </cell>
        </row>
        <row r="646">
          <cell r="F646" t="str">
            <v>HDP USMerger ArbitrageMACO</v>
          </cell>
          <cell r="G646" t="str">
            <v>EQ</v>
          </cell>
          <cell r="H646" t="str">
            <v>HDP - CLDR</v>
          </cell>
        </row>
        <row r="647">
          <cell r="F647" t="str">
            <v>HIFR USMerger ArbitrageMACO</v>
          </cell>
          <cell r="G647" t="str">
            <v>EQ</v>
          </cell>
          <cell r="H647" t="str">
            <v>HIFR - ONCOR ELECTRIC</v>
          </cell>
        </row>
        <row r="648">
          <cell r="F648" t="str">
            <v>IDTI USMerger ArbitrageMACO</v>
          </cell>
          <cell r="G648" t="str">
            <v>EQ</v>
          </cell>
          <cell r="H648" t="str">
            <v>IDTI - RENESAS</v>
          </cell>
        </row>
        <row r="649">
          <cell r="F649" t="str">
            <v>IMPV USMerger ArbitrageMACO</v>
          </cell>
          <cell r="G649" t="str">
            <v>EQ</v>
          </cell>
          <cell r="H649" t="str">
            <v>IMPV - THOMA BRAVO</v>
          </cell>
        </row>
        <row r="650">
          <cell r="F650" t="str">
            <v>ITG USMerger ArbitrageMACO</v>
          </cell>
          <cell r="G650" t="str">
            <v>EQ</v>
          </cell>
          <cell r="H650" t="str">
            <v>ITG - VIRT</v>
          </cell>
        </row>
        <row r="651">
          <cell r="F651" t="str">
            <v>JLT LNMerger ArbitrageMACO</v>
          </cell>
          <cell r="G651" t="str">
            <v>EQ</v>
          </cell>
          <cell r="H651" t="str">
            <v>JLT LN - MMC</v>
          </cell>
        </row>
        <row r="652">
          <cell r="F652" t="str">
            <v>HRS USMerger ArbitrageMACO</v>
          </cell>
          <cell r="G652" t="str">
            <v>EXCHOPT</v>
          </cell>
          <cell r="H652" t="str">
            <v>LLL - HRS</v>
          </cell>
        </row>
        <row r="653">
          <cell r="F653" t="str">
            <v>HRS USMerger ArbitrageMACO</v>
          </cell>
          <cell r="G653" t="str">
            <v>EXCHOPT</v>
          </cell>
          <cell r="H653" t="str">
            <v>LLL - HRS</v>
          </cell>
        </row>
        <row r="654">
          <cell r="F654" t="str">
            <v>HRS USMerger ArbitrageMACO</v>
          </cell>
          <cell r="G654" t="str">
            <v>EXCHOPT</v>
          </cell>
          <cell r="H654" t="str">
            <v>LLL - HRS</v>
          </cell>
        </row>
        <row r="655">
          <cell r="F655" t="str">
            <v>HRS USMerger ArbitrageMACO</v>
          </cell>
          <cell r="G655" t="str">
            <v>EXCHOPT</v>
          </cell>
          <cell r="H655" t="str">
            <v>LLL - HRS</v>
          </cell>
        </row>
        <row r="656">
          <cell r="F656" t="str">
            <v>HRS USMerger ArbitrageMACO</v>
          </cell>
          <cell r="G656" t="str">
            <v>EQ</v>
          </cell>
          <cell r="H656" t="str">
            <v>LLL - HRS</v>
          </cell>
        </row>
        <row r="657">
          <cell r="F657" t="str">
            <v>LLL USMerger ArbitrageMACO</v>
          </cell>
          <cell r="G657" t="str">
            <v>EQ</v>
          </cell>
          <cell r="H657" t="str">
            <v>LLL - HRS</v>
          </cell>
        </row>
        <row r="658">
          <cell r="F658" t="str">
            <v>FITB USMerger ArbitrageMACO</v>
          </cell>
          <cell r="G658" t="str">
            <v>EQ</v>
          </cell>
          <cell r="H658" t="str">
            <v>MBFI - FITB</v>
          </cell>
        </row>
        <row r="659">
          <cell r="F659" t="str">
            <v>MBFI USMerger ArbitrageMACO</v>
          </cell>
          <cell r="G659" t="str">
            <v>EQ</v>
          </cell>
          <cell r="H659" t="str">
            <v>MBFI - FITB</v>
          </cell>
        </row>
        <row r="660">
          <cell r="F660" t="str">
            <v>HSE CNMerger ArbitrageMACO</v>
          </cell>
          <cell r="G660" t="str">
            <v>EQ</v>
          </cell>
          <cell r="H660" t="str">
            <v>MEG CN - HSE CN</v>
          </cell>
        </row>
        <row r="661">
          <cell r="F661" t="str">
            <v>MEG CNMerger ArbitrageMACO</v>
          </cell>
          <cell r="G661" t="str">
            <v>EQ</v>
          </cell>
          <cell r="H661" t="str">
            <v>MEG CN - HSE CN</v>
          </cell>
        </row>
        <row r="662">
          <cell r="F662" t="str">
            <v>MZOR USMerger ArbitrageMACO</v>
          </cell>
          <cell r="G662" t="str">
            <v>EQ</v>
          </cell>
          <cell r="H662" t="str">
            <v>MZOR - MDT</v>
          </cell>
        </row>
        <row r="663">
          <cell r="F663" t="str">
            <v>NAVG USMerger ArbitrageMACO</v>
          </cell>
          <cell r="G663" t="str">
            <v>EQ</v>
          </cell>
          <cell r="H663" t="str">
            <v>NAVG - HIG</v>
          </cell>
        </row>
        <row r="664">
          <cell r="F664" t="str">
            <v>CSFL USMerger ArbitrageMACO</v>
          </cell>
          <cell r="G664" t="str">
            <v>EQ</v>
          </cell>
          <cell r="H664" t="str">
            <v>NCOM - CSFL</v>
          </cell>
        </row>
        <row r="665">
          <cell r="F665" t="str">
            <v>NCOM USMerger ArbitrageMACO</v>
          </cell>
          <cell r="G665" t="str">
            <v>EQ</v>
          </cell>
          <cell r="H665" t="str">
            <v>NCOM - CSFL</v>
          </cell>
        </row>
        <row r="666">
          <cell r="F666" t="str">
            <v>ECA USMerger ArbitrageMACO</v>
          </cell>
          <cell r="G666" t="str">
            <v>EQ</v>
          </cell>
          <cell r="H666" t="str">
            <v>NFX - ECA REVERSAL</v>
          </cell>
        </row>
        <row r="667">
          <cell r="F667" t="str">
            <v>NFX USMerger ArbitrageMACO</v>
          </cell>
          <cell r="G667" t="str">
            <v>EQ</v>
          </cell>
          <cell r="H667" t="str">
            <v>NFX - ECA REVERSAL</v>
          </cell>
        </row>
        <row r="668">
          <cell r="F668" t="str">
            <v>NSU CNMerger ArbitrageMACO</v>
          </cell>
          <cell r="G668" t="str">
            <v>EQ</v>
          </cell>
          <cell r="H668" t="str">
            <v>NSU CN - 2899 HK</v>
          </cell>
        </row>
        <row r="669">
          <cell r="F669" t="str">
            <v>UNVR USMerger ArbitrageMACO</v>
          </cell>
          <cell r="G669" t="str">
            <v>EXCHOPT</v>
          </cell>
          <cell r="H669" t="str">
            <v>NXEO - UNVR</v>
          </cell>
        </row>
        <row r="670">
          <cell r="F670" t="str">
            <v>NXTM USMerger ArbitrageMACO</v>
          </cell>
          <cell r="G670" t="str">
            <v>EQ</v>
          </cell>
          <cell r="H670" t="str">
            <v>NXTM - FRE GY</v>
          </cell>
        </row>
        <row r="671">
          <cell r="F671" t="str">
            <v>ORIG USMerger ArbitrageMACO</v>
          </cell>
          <cell r="G671" t="str">
            <v>EQ</v>
          </cell>
          <cell r="H671" t="str">
            <v>ORIG - RIG</v>
          </cell>
        </row>
        <row r="672">
          <cell r="F672" t="str">
            <v>RIG USMerger ArbitrageMACO</v>
          </cell>
          <cell r="G672" t="str">
            <v>EQ</v>
          </cell>
          <cell r="H672" t="str">
            <v>ORIG - RIG</v>
          </cell>
        </row>
        <row r="673">
          <cell r="F673" t="str">
            <v>P USMerger ArbitrageMACO</v>
          </cell>
          <cell r="G673" t="str">
            <v>EQ</v>
          </cell>
          <cell r="H673" t="str">
            <v>P - SIRI</v>
          </cell>
        </row>
        <row r="674">
          <cell r="F674" t="str">
            <v>SIRI USMerger ArbitrageMACO</v>
          </cell>
          <cell r="G674" t="str">
            <v>EQ</v>
          </cell>
          <cell r="H674" t="str">
            <v>P - SIRI</v>
          </cell>
        </row>
        <row r="675">
          <cell r="F675" t="str">
            <v>PAC SMMerger ArbitrageMACO</v>
          </cell>
          <cell r="G675" t="str">
            <v>EQ</v>
          </cell>
          <cell r="H675" t="str">
            <v>PAC SM - SMDS LN</v>
          </cell>
        </row>
        <row r="676">
          <cell r="F676" t="str">
            <v>PACB USMerger ArbitrageMACO</v>
          </cell>
          <cell r="G676" t="str">
            <v>EQ</v>
          </cell>
          <cell r="H676" t="str">
            <v>PACB - ILMN</v>
          </cell>
        </row>
        <row r="677">
          <cell r="F677" t="str">
            <v>PERY USMerger ArbitrageMACO</v>
          </cell>
          <cell r="G677" t="str">
            <v>EQ</v>
          </cell>
          <cell r="H677" t="str">
            <v>PERY - FELDENKREIS LED GROUP</v>
          </cell>
        </row>
        <row r="678">
          <cell r="F678" t="str">
            <v>RCII USMerger ArbitrageMACO</v>
          </cell>
          <cell r="G678" t="str">
            <v>EQ</v>
          </cell>
          <cell r="H678" t="str">
            <v>RCII - VINTAGE</v>
          </cell>
        </row>
        <row r="679">
          <cell r="F679" t="str">
            <v>ESV USMerger ArbitrageMACO</v>
          </cell>
          <cell r="G679" t="str">
            <v>EQ</v>
          </cell>
          <cell r="H679" t="str">
            <v>RDC - ESV</v>
          </cell>
        </row>
        <row r="680">
          <cell r="F680" t="str">
            <v>RDC USMerger ArbitrageMACO</v>
          </cell>
          <cell r="G680" t="str">
            <v>EQ</v>
          </cell>
          <cell r="H680" t="str">
            <v>RDC - ESV</v>
          </cell>
        </row>
        <row r="681">
          <cell r="F681" t="str">
            <v>REN USMerger ArbitrageMACO</v>
          </cell>
          <cell r="G681" t="str">
            <v>EQ</v>
          </cell>
          <cell r="H681" t="str">
            <v>REN - XEC</v>
          </cell>
        </row>
        <row r="682">
          <cell r="F682" t="str">
            <v>XEC USMerger ArbitrageMACO</v>
          </cell>
          <cell r="G682" t="str">
            <v>EQ</v>
          </cell>
          <cell r="H682" t="str">
            <v>REN - XEC</v>
          </cell>
        </row>
        <row r="683">
          <cell r="F683" t="str">
            <v>QQQ USMerger ArbitrageMACO</v>
          </cell>
          <cell r="G683" t="str">
            <v>EQ</v>
          </cell>
          <cell r="H683" t="str">
            <v>RHT - IBM</v>
          </cell>
        </row>
        <row r="684">
          <cell r="F684" t="str">
            <v>RHT USMerger ArbitrageMACO</v>
          </cell>
          <cell r="G684" t="str">
            <v>EQ</v>
          </cell>
          <cell r="H684" t="str">
            <v>RHT - IBM</v>
          </cell>
        </row>
        <row r="685">
          <cell r="F685" t="str">
            <v>SEND USMerger ArbitrageMACO</v>
          </cell>
          <cell r="G685" t="str">
            <v>EQ</v>
          </cell>
          <cell r="H685" t="str">
            <v>SEND - TWLO</v>
          </cell>
        </row>
        <row r="686">
          <cell r="F686" t="str">
            <v>TWLO USMerger ArbitrageMACO</v>
          </cell>
          <cell r="G686" t="str">
            <v>EQ</v>
          </cell>
          <cell r="H686" t="str">
            <v>SEND - TWLO</v>
          </cell>
        </row>
        <row r="687">
          <cell r="F687" t="str">
            <v>ENB USMerger ArbitrageMACO</v>
          </cell>
          <cell r="G687" t="str">
            <v>EQ</v>
          </cell>
          <cell r="H687" t="str">
            <v>SEP - ENB</v>
          </cell>
        </row>
        <row r="688">
          <cell r="F688" t="str">
            <v>SEP USMerger ArbitrageMACO</v>
          </cell>
          <cell r="G688" t="str">
            <v>EQ</v>
          </cell>
          <cell r="H688" t="str">
            <v>SEP - ENB</v>
          </cell>
        </row>
        <row r="689">
          <cell r="F689" t="str">
            <v>SHLM US CVRMerger ArbitrageMACO</v>
          </cell>
          <cell r="G689" t="str">
            <v>EQ</v>
          </cell>
          <cell r="H689" t="str">
            <v>SHLM - LYB</v>
          </cell>
        </row>
        <row r="690">
          <cell r="F690" t="str">
            <v>4502 JTMerger ArbitrageMACO</v>
          </cell>
          <cell r="G690" t="str">
            <v>EQ</v>
          </cell>
          <cell r="H690" t="str">
            <v>SHPG - 4502 JT</v>
          </cell>
        </row>
        <row r="691">
          <cell r="F691" t="str">
            <v>SHPG USMerger ArbitrageMACO</v>
          </cell>
          <cell r="G691" t="str">
            <v>EQ</v>
          </cell>
          <cell r="H691" t="str">
            <v>SHPG - 4502 JT</v>
          </cell>
        </row>
        <row r="692">
          <cell r="F692" t="str">
            <v>SODA USMerger ArbitrageMACO</v>
          </cell>
          <cell r="G692" t="str">
            <v>EXCHOPT</v>
          </cell>
          <cell r="H692" t="str">
            <v>SODA - PEP</v>
          </cell>
        </row>
        <row r="693">
          <cell r="F693" t="str">
            <v>SODA USMerger ArbitrageMACO</v>
          </cell>
          <cell r="G693" t="str">
            <v>EXCHOPT</v>
          </cell>
          <cell r="H693" t="str">
            <v>SODA - PEP</v>
          </cell>
        </row>
        <row r="694">
          <cell r="F694" t="str">
            <v>SODA USMerger ArbitrageMACO</v>
          </cell>
          <cell r="G694" t="str">
            <v>EXCHOPT</v>
          </cell>
          <cell r="H694" t="str">
            <v>SODA - PEP</v>
          </cell>
        </row>
        <row r="695">
          <cell r="F695" t="str">
            <v>SODA USMerger ArbitrageMACO</v>
          </cell>
          <cell r="G695" t="str">
            <v>EQ</v>
          </cell>
          <cell r="H695" t="str">
            <v>SODA - PEP</v>
          </cell>
        </row>
        <row r="696">
          <cell r="F696" t="str">
            <v>SONC USMerger ArbitrageMACO</v>
          </cell>
          <cell r="G696" t="str">
            <v>EQ</v>
          </cell>
          <cell r="H696" t="str">
            <v>SONC - INSPIRE</v>
          </cell>
        </row>
        <row r="697">
          <cell r="F697" t="str">
            <v>CADE USMerger ArbitrageMACO</v>
          </cell>
          <cell r="G697" t="str">
            <v>EQ</v>
          </cell>
          <cell r="H697" t="str">
            <v>STBZ - CADE</v>
          </cell>
        </row>
        <row r="698">
          <cell r="F698" t="str">
            <v>STBZ USMerger ArbitrageMACO</v>
          </cell>
          <cell r="G698" t="str">
            <v>EQ</v>
          </cell>
          <cell r="H698" t="str">
            <v>STBZ - CADE</v>
          </cell>
        </row>
        <row r="699">
          <cell r="F699" t="str">
            <v>TRCO USMerger ArbitrageMACO</v>
          </cell>
          <cell r="G699" t="str">
            <v>EQ</v>
          </cell>
          <cell r="H699" t="str">
            <v>TRCO - NXST</v>
          </cell>
        </row>
        <row r="700">
          <cell r="F700" t="str">
            <v>TSRO USMerger ArbitrageMACO</v>
          </cell>
          <cell r="G700" t="str">
            <v>EXCHOPT</v>
          </cell>
          <cell r="H700" t="str">
            <v>TSRO - GSK</v>
          </cell>
        </row>
        <row r="701">
          <cell r="F701" t="str">
            <v>TSRO USMerger ArbitrageMACO</v>
          </cell>
          <cell r="G701" t="str">
            <v>EXCHOPT</v>
          </cell>
          <cell r="H701" t="str">
            <v>TSRO - GSK</v>
          </cell>
        </row>
        <row r="702">
          <cell r="F702" t="str">
            <v>TSRO USMerger ArbitrageMACO</v>
          </cell>
          <cell r="G702" t="str">
            <v>EXCHOPT</v>
          </cell>
          <cell r="H702" t="str">
            <v>TSRO - GSK</v>
          </cell>
        </row>
        <row r="703">
          <cell r="F703" t="str">
            <v>TSRO USMerger ArbitrageMACO</v>
          </cell>
          <cell r="G703" t="str">
            <v>EQ</v>
          </cell>
          <cell r="H703" t="str">
            <v>TSRO - GSK</v>
          </cell>
        </row>
        <row r="704">
          <cell r="F704" t="str">
            <v>TWR NZMerger ArbitrageMACO</v>
          </cell>
          <cell r="G704" t="str">
            <v>EQ</v>
          </cell>
          <cell r="H704" t="str">
            <v>TWR NZ - SUN AU</v>
          </cell>
        </row>
        <row r="705">
          <cell r="F705" t="str">
            <v>USG USMerger ArbitrageMACO</v>
          </cell>
          <cell r="G705" t="str">
            <v>EQ</v>
          </cell>
          <cell r="H705" t="str">
            <v>USG - KNAUF</v>
          </cell>
        </row>
        <row r="706">
          <cell r="F706" t="str">
            <v>VLP USMerger ArbitrageMACO</v>
          </cell>
          <cell r="G706" t="str">
            <v>EQ</v>
          </cell>
          <cell r="H706" t="str">
            <v>VLP - VLO</v>
          </cell>
        </row>
        <row r="707">
          <cell r="F707" t="str">
            <v>VVC USMerger ArbitrageMACO</v>
          </cell>
          <cell r="G707" t="str">
            <v>EQ</v>
          </cell>
          <cell r="H707" t="str">
            <v>VVC - CNP</v>
          </cell>
        </row>
        <row r="708">
          <cell r="F708" t="str">
            <v>OMN AUMerger ArbitrageMACO</v>
          </cell>
          <cell r="G708" t="str">
            <v>EQ</v>
          </cell>
          <cell r="H708" t="str">
            <v>WFD AU - UL NA</v>
          </cell>
        </row>
        <row r="709">
          <cell r="F709" t="str">
            <v>CHK USMerger ArbitrageMACO</v>
          </cell>
          <cell r="G709" t="str">
            <v>EXCHOPT</v>
          </cell>
          <cell r="H709" t="str">
            <v>WRD - CHK</v>
          </cell>
        </row>
        <row r="710">
          <cell r="F710" t="str">
            <v>CHK USMerger ArbitrageMACO</v>
          </cell>
          <cell r="G710" t="str">
            <v>EQ</v>
          </cell>
          <cell r="H710" t="str">
            <v>WRD - CHK</v>
          </cell>
        </row>
        <row r="711">
          <cell r="F711" t="str">
            <v>WRD USMerger ArbitrageMACO</v>
          </cell>
          <cell r="G711" t="str">
            <v>EQ</v>
          </cell>
          <cell r="H711" t="str">
            <v>WRD - CHK</v>
          </cell>
        </row>
        <row r="712">
          <cell r="F712" t="str">
            <v>XOXO USMerger ArbitrageMACO</v>
          </cell>
          <cell r="G712" t="str">
            <v>EQ</v>
          </cell>
          <cell r="H712" t="str">
            <v>XOXO - PERMIRA &amp; SPECTRUM</v>
          </cell>
        </row>
        <row r="713">
          <cell r="F713" t="str">
            <v>ABCD USMerger ArbitrageMALT</v>
          </cell>
          <cell r="G713" t="str">
            <v>EQ</v>
          </cell>
          <cell r="H713" t="str">
            <v>ABCD - VERITAS</v>
          </cell>
        </row>
        <row r="714">
          <cell r="F714" t="str">
            <v>CVS USMerger ArbitrageMALT</v>
          </cell>
          <cell r="G714" t="str">
            <v>EQ</v>
          </cell>
          <cell r="H714" t="str">
            <v>AET - CVS</v>
          </cell>
        </row>
        <row r="715">
          <cell r="F715" t="str">
            <v>AHL USMerger ArbitrageMALT</v>
          </cell>
          <cell r="G715" t="str">
            <v>EXCHOPT</v>
          </cell>
          <cell r="H715" t="str">
            <v>AHL - APOLLO</v>
          </cell>
        </row>
        <row r="716">
          <cell r="F716" t="str">
            <v>AHL USMerger ArbitrageMALT</v>
          </cell>
          <cell r="G716" t="str">
            <v>EQ</v>
          </cell>
          <cell r="H716" t="str">
            <v>AHL - APOLLO</v>
          </cell>
        </row>
        <row r="717">
          <cell r="F717" t="str">
            <v>AM USMerger ArbitrageMALT</v>
          </cell>
          <cell r="G717" t="str">
            <v>EQ</v>
          </cell>
          <cell r="H717" t="str">
            <v>AM - AMGP</v>
          </cell>
        </row>
        <row r="718">
          <cell r="F718" t="str">
            <v>AMGP USMerger ArbitrageMALT</v>
          </cell>
          <cell r="G718" t="str">
            <v>EQ</v>
          </cell>
          <cell r="H718" t="str">
            <v>AM - AMGP</v>
          </cell>
        </row>
        <row r="719">
          <cell r="F719" t="str">
            <v>ANCX USMerger ArbitrageMALT</v>
          </cell>
          <cell r="G719" t="str">
            <v>EQ</v>
          </cell>
          <cell r="H719" t="str">
            <v>ANCX - UBSH</v>
          </cell>
        </row>
        <row r="720">
          <cell r="F720" t="str">
            <v>UBSH USMerger ArbitrageMALT</v>
          </cell>
          <cell r="G720" t="str">
            <v>EQ</v>
          </cell>
          <cell r="H720" t="str">
            <v>ANCX - UBSH</v>
          </cell>
        </row>
        <row r="721">
          <cell r="F721" t="str">
            <v>APTI USMerger ArbitrageMALT</v>
          </cell>
          <cell r="G721" t="str">
            <v>EXCHOPT</v>
          </cell>
          <cell r="H721" t="str">
            <v>APTI - VISTA PARTNERS</v>
          </cell>
        </row>
        <row r="722">
          <cell r="F722" t="str">
            <v>APTI USMerger ArbitrageMALT</v>
          </cell>
          <cell r="G722" t="str">
            <v>EQ</v>
          </cell>
          <cell r="H722" t="str">
            <v>APTI - VISTA PARTNERS</v>
          </cell>
        </row>
        <row r="723">
          <cell r="F723" t="str">
            <v>ARII USMerger ArbitrageMALT</v>
          </cell>
          <cell r="G723" t="str">
            <v>EQ</v>
          </cell>
          <cell r="H723" t="str">
            <v>ARII - ITE MANAGEMENT</v>
          </cell>
        </row>
        <row r="724">
          <cell r="F724" t="str">
            <v>ARRS USMerger ArbitrageMALT</v>
          </cell>
          <cell r="G724" t="str">
            <v>EQ</v>
          </cell>
          <cell r="H724" t="str">
            <v>ARRS - COMM</v>
          </cell>
        </row>
        <row r="725">
          <cell r="F725" t="str">
            <v>ATHN USMerger ArbitrageMALT</v>
          </cell>
          <cell r="G725" t="str">
            <v>EQ</v>
          </cell>
          <cell r="H725" t="str">
            <v>ATHN - VERITAS REVERSAL</v>
          </cell>
        </row>
        <row r="726">
          <cell r="F726" t="str">
            <v>BOJA USMerger ArbitrageMALT</v>
          </cell>
          <cell r="G726" t="str">
            <v>EQ</v>
          </cell>
          <cell r="H726" t="str">
            <v>BOJA - DURATION CAPITAL</v>
          </cell>
        </row>
        <row r="727">
          <cell r="F727" t="str">
            <v>BTG LNMerger ArbitrageMALT</v>
          </cell>
          <cell r="G727" t="str">
            <v>EQ</v>
          </cell>
          <cell r="H727" t="str">
            <v>BTG LN - BSX</v>
          </cell>
        </row>
        <row r="728">
          <cell r="F728" t="str">
            <v>CEVA SWMerger ArbitrageMALT</v>
          </cell>
          <cell r="G728" t="str">
            <v>EQ</v>
          </cell>
          <cell r="H728" t="str">
            <v>CEVA SW - CMA CGM</v>
          </cell>
        </row>
        <row r="729">
          <cell r="F729" t="str">
            <v>UTX USMerger ArbitrageMALT</v>
          </cell>
          <cell r="G729" t="str">
            <v>EXCHOPT</v>
          </cell>
          <cell r="H729" t="str">
            <v>COL - UTX</v>
          </cell>
        </row>
        <row r="730">
          <cell r="F730" t="str">
            <v>UTX USMerger ArbitrageMALT</v>
          </cell>
          <cell r="G730" t="str">
            <v>EQ</v>
          </cell>
          <cell r="H730" t="str">
            <v>COL - UTX</v>
          </cell>
        </row>
        <row r="731">
          <cell r="F731" t="str">
            <v>UTX USMerger ArbitrageMALT</v>
          </cell>
          <cell r="G731" t="str">
            <v>EXCHOPT</v>
          </cell>
          <cell r="H731" t="str">
            <v>COL - UTX</v>
          </cell>
        </row>
        <row r="732">
          <cell r="F732" t="str">
            <v>CORI CVRMerger ArbitrageMALT</v>
          </cell>
          <cell r="G732" t="str">
            <v>EQ</v>
          </cell>
          <cell r="H732" t="str">
            <v>CORI - GURNET POINT CAPITAL</v>
          </cell>
        </row>
        <row r="733">
          <cell r="F733" t="str">
            <v>CVON USMerger ArbitrageMALT</v>
          </cell>
          <cell r="G733" t="str">
            <v>EQ</v>
          </cell>
          <cell r="H733" t="str">
            <v>CVON - CVC</v>
          </cell>
        </row>
        <row r="734">
          <cell r="F734" t="str">
            <v>D USMerger ArbitrageMALT</v>
          </cell>
          <cell r="G734" t="str">
            <v>EQ</v>
          </cell>
          <cell r="H734" t="str">
            <v>DM - D</v>
          </cell>
        </row>
        <row r="735">
          <cell r="F735" t="str">
            <v>DM USMerger ArbitrageMALT</v>
          </cell>
          <cell r="G735" t="str">
            <v>EQ</v>
          </cell>
          <cell r="H735" t="str">
            <v>DM - D</v>
          </cell>
        </row>
        <row r="736">
          <cell r="F736" t="str">
            <v>DNB USMerger ArbitrageMALT</v>
          </cell>
          <cell r="G736" t="str">
            <v>EQ</v>
          </cell>
          <cell r="H736" t="str">
            <v>DNB - THOMAS LEE</v>
          </cell>
        </row>
        <row r="737">
          <cell r="F737" t="str">
            <v>DWCH USMerger ArbitrageMALT</v>
          </cell>
          <cell r="G737" t="str">
            <v>EQ</v>
          </cell>
          <cell r="H737" t="str">
            <v>DWCH - ALTR</v>
          </cell>
        </row>
        <row r="738">
          <cell r="F738" t="str">
            <v>ECYT USMerger ArbitrageMALT</v>
          </cell>
          <cell r="G738" t="str">
            <v>EXCHOPT</v>
          </cell>
          <cell r="H738" t="str">
            <v>ECYT - NOVN SW</v>
          </cell>
        </row>
        <row r="739">
          <cell r="F739" t="str">
            <v>ECYT USMerger ArbitrageMALT</v>
          </cell>
          <cell r="G739" t="str">
            <v>EXCHOPT</v>
          </cell>
          <cell r="H739" t="str">
            <v>ECYT - NOVN SW</v>
          </cell>
        </row>
        <row r="740">
          <cell r="F740" t="str">
            <v>ECYT USMerger ArbitrageMALT</v>
          </cell>
          <cell r="G740" t="str">
            <v>EQ</v>
          </cell>
          <cell r="H740" t="str">
            <v>ECYT - NOVN SW</v>
          </cell>
        </row>
        <row r="741">
          <cell r="F741" t="str">
            <v>EGL USMerger ArbitrageMALT</v>
          </cell>
          <cell r="G741" t="str">
            <v>EQ</v>
          </cell>
          <cell r="H741" t="str">
            <v>EGL - SAIC</v>
          </cell>
        </row>
        <row r="742">
          <cell r="F742" t="str">
            <v>SAIC USMerger ArbitrageMALT</v>
          </cell>
          <cell r="G742" t="str">
            <v>EQ</v>
          </cell>
          <cell r="H742" t="str">
            <v>EGL - SAIC</v>
          </cell>
        </row>
        <row r="743">
          <cell r="F743" t="str">
            <v>FANG USMerger ArbitrageMALT</v>
          </cell>
          <cell r="G743" t="str">
            <v>EQ</v>
          </cell>
          <cell r="H743" t="str">
            <v>EGN - FANG</v>
          </cell>
        </row>
        <row r="744">
          <cell r="F744" t="str">
            <v>ENLC USMerger ArbitrageMALT</v>
          </cell>
          <cell r="G744" t="str">
            <v>EQ</v>
          </cell>
          <cell r="H744" t="str">
            <v>ENLK - ENLC</v>
          </cell>
        </row>
        <row r="745">
          <cell r="F745" t="str">
            <v>ENLK USMerger ArbitrageMALT</v>
          </cell>
          <cell r="G745" t="str">
            <v>EQ</v>
          </cell>
          <cell r="H745" t="str">
            <v>ENLK - ENLC</v>
          </cell>
        </row>
        <row r="746">
          <cell r="F746" t="str">
            <v>ESIO USMerger ArbitrageMALT</v>
          </cell>
          <cell r="G746" t="str">
            <v>EXCHOPT</v>
          </cell>
          <cell r="H746" t="str">
            <v>ESIO - MKSI</v>
          </cell>
        </row>
        <row r="747">
          <cell r="F747" t="str">
            <v>ESIO USMerger ArbitrageMALT</v>
          </cell>
          <cell r="G747" t="str">
            <v>EXCHOPT</v>
          </cell>
          <cell r="H747" t="str">
            <v>ESIO - MKSI</v>
          </cell>
        </row>
        <row r="748">
          <cell r="F748" t="str">
            <v>ESIO USMerger ArbitrageMALT</v>
          </cell>
          <cell r="G748" t="str">
            <v>EQ</v>
          </cell>
          <cell r="H748" t="str">
            <v>ESIO - MKSI</v>
          </cell>
        </row>
        <row r="749">
          <cell r="F749" t="str">
            <v>ESL USMerger ArbitrageMALT</v>
          </cell>
          <cell r="G749" t="str">
            <v>EQ</v>
          </cell>
          <cell r="H749" t="str">
            <v>ESL - TDG</v>
          </cell>
        </row>
        <row r="750">
          <cell r="F750" t="str">
            <v>CI USMerger ArbitrageMALT</v>
          </cell>
          <cell r="G750" t="str">
            <v>EQ</v>
          </cell>
          <cell r="H750" t="str">
            <v>ESRX - CI</v>
          </cell>
        </row>
        <row r="751">
          <cell r="F751" t="str">
            <v>ESRX USMerger ArbitrageMALT</v>
          </cell>
          <cell r="G751" t="str">
            <v>EQ</v>
          </cell>
          <cell r="H751" t="str">
            <v>ESRX - CI</v>
          </cell>
        </row>
        <row r="752">
          <cell r="F752" t="str">
            <v>FCB USMerger ArbitrageMALT</v>
          </cell>
          <cell r="G752" t="str">
            <v>EQ</v>
          </cell>
          <cell r="H752" t="str">
            <v>FCB - SNV</v>
          </cell>
        </row>
        <row r="753">
          <cell r="F753" t="str">
            <v>SNV USMerger ArbitrageMALT</v>
          </cell>
          <cell r="G753" t="str">
            <v>EQ</v>
          </cell>
          <cell r="H753" t="str">
            <v>FCB - SNV</v>
          </cell>
        </row>
        <row r="754">
          <cell r="F754" t="str">
            <v>FCE/A USMerger ArbitrageMALT</v>
          </cell>
          <cell r="G754" t="str">
            <v>EQ</v>
          </cell>
          <cell r="H754" t="str">
            <v>FCE/A - BAM</v>
          </cell>
        </row>
        <row r="755">
          <cell r="F755" t="str">
            <v>FNSR USMerger ArbitrageMALT</v>
          </cell>
          <cell r="G755" t="str">
            <v>EXCHOPT</v>
          </cell>
          <cell r="H755" t="str">
            <v>FNSR - IIVI REVERSAL</v>
          </cell>
        </row>
        <row r="756">
          <cell r="F756" t="str">
            <v>FNSR USMerger ArbitrageMALT</v>
          </cell>
          <cell r="G756" t="str">
            <v>EXCHOPT</v>
          </cell>
          <cell r="H756" t="str">
            <v>FNSR - IIVI REVERSAL</v>
          </cell>
        </row>
        <row r="757">
          <cell r="F757" t="str">
            <v>FNSR USMerger ArbitrageMALT</v>
          </cell>
          <cell r="G757" t="str">
            <v>EQ</v>
          </cell>
          <cell r="H757" t="str">
            <v>FNSR - IIVI REVERSAL</v>
          </cell>
        </row>
        <row r="758">
          <cell r="F758" t="str">
            <v>IIVI USMerger ArbitrageMALT</v>
          </cell>
          <cell r="G758" t="str">
            <v>EQ</v>
          </cell>
          <cell r="H758" t="str">
            <v>FNSR - IIVI REVERSAL</v>
          </cell>
        </row>
        <row r="759">
          <cell r="F759" t="str">
            <v>DIS USMerger ArbitrageMALT</v>
          </cell>
          <cell r="G759" t="str">
            <v>EXCHOPT</v>
          </cell>
          <cell r="H759" t="str">
            <v>FOXA - DIS</v>
          </cell>
        </row>
        <row r="760">
          <cell r="F760" t="str">
            <v>DIS USMerger ArbitrageMALT</v>
          </cell>
          <cell r="G760" t="str">
            <v>EQ</v>
          </cell>
          <cell r="H760" t="str">
            <v>FOXA - DIS</v>
          </cell>
        </row>
        <row r="761">
          <cell r="F761" t="str">
            <v>FOXA USMerger ArbitrageMALT</v>
          </cell>
          <cell r="G761" t="str">
            <v>EXCHOPT</v>
          </cell>
          <cell r="H761" t="str">
            <v>FOXA - DIS</v>
          </cell>
        </row>
        <row r="762">
          <cell r="F762" t="str">
            <v>FOXA USMerger ArbitrageMALT</v>
          </cell>
          <cell r="G762" t="str">
            <v>EXCHOPT</v>
          </cell>
          <cell r="H762" t="str">
            <v>FOXA - DIS</v>
          </cell>
        </row>
        <row r="763">
          <cell r="F763" t="str">
            <v>FOXA USMerger ArbitrageMALT</v>
          </cell>
          <cell r="G763" t="str">
            <v>EXCHOPT</v>
          </cell>
          <cell r="H763" t="str">
            <v>FOXA - DIS</v>
          </cell>
        </row>
        <row r="764">
          <cell r="F764" t="str">
            <v>FOXA USMerger ArbitrageMALT</v>
          </cell>
          <cell r="G764" t="str">
            <v>EQ</v>
          </cell>
          <cell r="H764" t="str">
            <v>FOXA - DIS</v>
          </cell>
        </row>
        <row r="765">
          <cell r="F765" t="str">
            <v>FOXA USMerger ArbitrageMALT</v>
          </cell>
          <cell r="G765" t="str">
            <v>EQ</v>
          </cell>
          <cell r="H765" t="str">
            <v>FOXA - DIS</v>
          </cell>
        </row>
        <row r="766">
          <cell r="F766" t="str">
            <v>GNBC USMerger ArbitrageMALT</v>
          </cell>
          <cell r="G766" t="str">
            <v>EQ</v>
          </cell>
          <cell r="H766" t="str">
            <v>GNBC - VBTX</v>
          </cell>
        </row>
        <row r="767">
          <cell r="F767" t="str">
            <v>VBTX USMerger ArbitrageMALT</v>
          </cell>
          <cell r="G767" t="str">
            <v>EQ</v>
          </cell>
          <cell r="H767" t="str">
            <v>GNBC - VBTX</v>
          </cell>
        </row>
        <row r="768">
          <cell r="F768" t="str">
            <v>CLDR USMerger ArbitrageMALT</v>
          </cell>
          <cell r="G768" t="str">
            <v>EQ</v>
          </cell>
          <cell r="H768" t="str">
            <v>HDP - CLDR</v>
          </cell>
        </row>
        <row r="769">
          <cell r="F769" t="str">
            <v>HDP USMerger ArbitrageMALT</v>
          </cell>
          <cell r="G769" t="str">
            <v>EQ</v>
          </cell>
          <cell r="H769" t="str">
            <v>HDP - CLDR</v>
          </cell>
        </row>
        <row r="770">
          <cell r="F770" t="str">
            <v>HIFR USMerger ArbitrageMALT</v>
          </cell>
          <cell r="G770" t="str">
            <v>EQ</v>
          </cell>
          <cell r="H770" t="str">
            <v>HIFR - ONCOR ELECTRIC</v>
          </cell>
        </row>
        <row r="771">
          <cell r="F771" t="str">
            <v>IDTI USMerger ArbitrageMALT</v>
          </cell>
          <cell r="G771" t="str">
            <v>EQ</v>
          </cell>
          <cell r="H771" t="str">
            <v>IDTI - RENESAS</v>
          </cell>
        </row>
        <row r="772">
          <cell r="F772" t="str">
            <v>IMPV USMerger ArbitrageMALT</v>
          </cell>
          <cell r="G772" t="str">
            <v>EQ</v>
          </cell>
          <cell r="H772" t="str">
            <v>IMPV - THOMA BRAVO</v>
          </cell>
        </row>
        <row r="773">
          <cell r="F773" t="str">
            <v>ITG USMerger ArbitrageMALT</v>
          </cell>
          <cell r="G773" t="str">
            <v>EQ</v>
          </cell>
          <cell r="H773" t="str">
            <v>ITG - VIRT</v>
          </cell>
        </row>
        <row r="774">
          <cell r="F774" t="str">
            <v>JLT LNMerger ArbitrageMALT</v>
          </cell>
          <cell r="G774" t="str">
            <v>EQ</v>
          </cell>
          <cell r="H774" t="str">
            <v>JLT LN - MMC</v>
          </cell>
        </row>
        <row r="775">
          <cell r="F775" t="str">
            <v>HRS USMerger ArbitrageMALT</v>
          </cell>
          <cell r="G775" t="str">
            <v>EXCHOPT</v>
          </cell>
          <cell r="H775" t="str">
            <v>LLL - HRS</v>
          </cell>
        </row>
        <row r="776">
          <cell r="F776" t="str">
            <v>HRS USMerger ArbitrageMALT</v>
          </cell>
          <cell r="G776" t="str">
            <v>EQ</v>
          </cell>
          <cell r="H776" t="str">
            <v>LLL - HRS</v>
          </cell>
        </row>
        <row r="777">
          <cell r="F777" t="str">
            <v>LLL USMerger ArbitrageMALT</v>
          </cell>
          <cell r="G777" t="str">
            <v>EQ</v>
          </cell>
          <cell r="H777" t="str">
            <v>LLL - HRS</v>
          </cell>
        </row>
        <row r="778">
          <cell r="F778" t="str">
            <v>FITB USMerger ArbitrageMALT</v>
          </cell>
          <cell r="G778" t="str">
            <v>EQ</v>
          </cell>
          <cell r="H778" t="str">
            <v>MBFI - FITB</v>
          </cell>
        </row>
        <row r="779">
          <cell r="F779" t="str">
            <v>MBFI USMerger ArbitrageMALT</v>
          </cell>
          <cell r="G779" t="str">
            <v>EQ</v>
          </cell>
          <cell r="H779" t="str">
            <v>MBFI - FITB</v>
          </cell>
        </row>
        <row r="780">
          <cell r="F780" t="str">
            <v>HSE CNMerger ArbitrageMALT</v>
          </cell>
          <cell r="G780" t="str">
            <v>EQ</v>
          </cell>
          <cell r="H780" t="str">
            <v>MEG CN - HSE CN</v>
          </cell>
        </row>
        <row r="781">
          <cell r="F781" t="str">
            <v>MEG CNMerger ArbitrageMALT</v>
          </cell>
          <cell r="G781" t="str">
            <v>EQ</v>
          </cell>
          <cell r="H781" t="str">
            <v>MEG CN - HSE CN</v>
          </cell>
        </row>
        <row r="782">
          <cell r="F782" t="str">
            <v>MZOR USMerger ArbitrageMALT</v>
          </cell>
          <cell r="G782" t="str">
            <v>EQ</v>
          </cell>
          <cell r="H782" t="str">
            <v>MZOR - MDT</v>
          </cell>
        </row>
        <row r="783">
          <cell r="F783" t="str">
            <v>NAVG USMerger ArbitrageMALT</v>
          </cell>
          <cell r="G783" t="str">
            <v>EQ</v>
          </cell>
          <cell r="H783" t="str">
            <v>NAVG - HIG</v>
          </cell>
        </row>
        <row r="784">
          <cell r="F784" t="str">
            <v>CSFL USMerger ArbitrageMALT</v>
          </cell>
          <cell r="G784" t="str">
            <v>EQ</v>
          </cell>
          <cell r="H784" t="str">
            <v>NCOM - CSFL</v>
          </cell>
        </row>
        <row r="785">
          <cell r="F785" t="str">
            <v>NCOM USMerger ArbitrageMALT</v>
          </cell>
          <cell r="G785" t="str">
            <v>EQ</v>
          </cell>
          <cell r="H785" t="str">
            <v>NCOM - CSFL</v>
          </cell>
        </row>
        <row r="786">
          <cell r="F786" t="str">
            <v>ECA USMerger ArbitrageMALT</v>
          </cell>
          <cell r="G786" t="str">
            <v>EQ</v>
          </cell>
          <cell r="H786" t="str">
            <v>NFX - ECA REVERSAL</v>
          </cell>
        </row>
        <row r="787">
          <cell r="F787" t="str">
            <v>NFX USMerger ArbitrageMALT</v>
          </cell>
          <cell r="G787" t="str">
            <v>EQ</v>
          </cell>
          <cell r="H787" t="str">
            <v>NFX - ECA REVERSAL</v>
          </cell>
        </row>
        <row r="788">
          <cell r="F788" t="str">
            <v>NSU CNMerger ArbitrageMALT</v>
          </cell>
          <cell r="G788" t="str">
            <v>EQ</v>
          </cell>
          <cell r="H788" t="str">
            <v>NSU CN - 2899 HK</v>
          </cell>
        </row>
        <row r="789">
          <cell r="F789" t="str">
            <v>NXTM USMerger ArbitrageMALT</v>
          </cell>
          <cell r="G789" t="str">
            <v>EQ</v>
          </cell>
          <cell r="H789" t="str">
            <v>NXTM - FRE GY</v>
          </cell>
        </row>
        <row r="790">
          <cell r="F790" t="str">
            <v>ORIG USMerger ArbitrageMALT</v>
          </cell>
          <cell r="G790" t="str">
            <v>EQ</v>
          </cell>
          <cell r="H790" t="str">
            <v>ORIG - RIG</v>
          </cell>
        </row>
        <row r="791">
          <cell r="F791" t="str">
            <v>RIG USMerger ArbitrageMALT</v>
          </cell>
          <cell r="G791" t="str">
            <v>EQ</v>
          </cell>
          <cell r="H791" t="str">
            <v>ORIG - RIG</v>
          </cell>
        </row>
        <row r="792">
          <cell r="F792" t="str">
            <v>P USMerger ArbitrageMALT</v>
          </cell>
          <cell r="G792" t="str">
            <v>EQ</v>
          </cell>
          <cell r="H792" t="str">
            <v>P - SIRI</v>
          </cell>
        </row>
        <row r="793">
          <cell r="F793" t="str">
            <v>SIRI USMerger ArbitrageMALT</v>
          </cell>
          <cell r="G793" t="str">
            <v>EQ</v>
          </cell>
          <cell r="H793" t="str">
            <v>P - SIRI</v>
          </cell>
        </row>
        <row r="794">
          <cell r="F794" t="str">
            <v>PAC SMMerger ArbitrageMALT</v>
          </cell>
          <cell r="G794" t="str">
            <v>EQ</v>
          </cell>
          <cell r="H794" t="str">
            <v>PAC SM - SMDS LN</v>
          </cell>
        </row>
        <row r="795">
          <cell r="F795" t="str">
            <v>PACB USMerger ArbitrageMALT</v>
          </cell>
          <cell r="G795" t="str">
            <v>EQ</v>
          </cell>
          <cell r="H795" t="str">
            <v>PACB - ILMN</v>
          </cell>
        </row>
        <row r="796">
          <cell r="F796" t="str">
            <v>RCII USMerger ArbitrageMALT</v>
          </cell>
          <cell r="G796" t="str">
            <v>EQ</v>
          </cell>
          <cell r="H796" t="str">
            <v>RCII - VINTAGE</v>
          </cell>
        </row>
        <row r="797">
          <cell r="F797" t="str">
            <v>ESV USMerger ArbitrageMALT</v>
          </cell>
          <cell r="G797" t="str">
            <v>EQ</v>
          </cell>
          <cell r="H797" t="str">
            <v>RDC - ESV</v>
          </cell>
        </row>
        <row r="798">
          <cell r="F798" t="str">
            <v>RDC USMerger ArbitrageMALT</v>
          </cell>
          <cell r="G798" t="str">
            <v>EQ</v>
          </cell>
          <cell r="H798" t="str">
            <v>RDC - ESV</v>
          </cell>
        </row>
        <row r="799">
          <cell r="F799" t="str">
            <v>REN USMerger ArbitrageMALT</v>
          </cell>
          <cell r="G799" t="str">
            <v>EQ</v>
          </cell>
          <cell r="H799" t="str">
            <v>REN - XEC</v>
          </cell>
        </row>
        <row r="800">
          <cell r="F800" t="str">
            <v>XEC USMerger ArbitrageMALT</v>
          </cell>
          <cell r="G800" t="str">
            <v>EQ</v>
          </cell>
          <cell r="H800" t="str">
            <v>REN - XEC</v>
          </cell>
        </row>
        <row r="801">
          <cell r="F801" t="str">
            <v>QQQ USMerger ArbitrageMALT</v>
          </cell>
          <cell r="G801" t="str">
            <v>EQ</v>
          </cell>
          <cell r="H801" t="str">
            <v>RHT - IBM</v>
          </cell>
        </row>
        <row r="802">
          <cell r="F802" t="str">
            <v>RHT USMerger ArbitrageMALT</v>
          </cell>
          <cell r="G802" t="str">
            <v>EQ</v>
          </cell>
          <cell r="H802" t="str">
            <v>RHT - IBM</v>
          </cell>
        </row>
        <row r="803">
          <cell r="F803" t="str">
            <v>SEND USMerger ArbitrageMALT</v>
          </cell>
          <cell r="G803" t="str">
            <v>EQ</v>
          </cell>
          <cell r="H803" t="str">
            <v>SEND - TWLO</v>
          </cell>
        </row>
        <row r="804">
          <cell r="F804" t="str">
            <v>TWLO USMerger ArbitrageMALT</v>
          </cell>
          <cell r="G804" t="str">
            <v>EQ</v>
          </cell>
          <cell r="H804" t="str">
            <v>SEND - TWLO</v>
          </cell>
        </row>
        <row r="805">
          <cell r="F805" t="str">
            <v>ENB USMerger ArbitrageMALT</v>
          </cell>
          <cell r="G805" t="str">
            <v>EQ</v>
          </cell>
          <cell r="H805" t="str">
            <v>SEP - ENB</v>
          </cell>
        </row>
        <row r="806">
          <cell r="F806" t="str">
            <v>SEP USMerger ArbitrageMALT</v>
          </cell>
          <cell r="G806" t="str">
            <v>EQ</v>
          </cell>
          <cell r="H806" t="str">
            <v>SEP - ENB</v>
          </cell>
        </row>
        <row r="807">
          <cell r="F807" t="str">
            <v>4502 JTMerger ArbitrageMALT</v>
          </cell>
          <cell r="G807" t="str">
            <v>EQ</v>
          </cell>
          <cell r="H807" t="str">
            <v>SHPG - 4502 JT</v>
          </cell>
        </row>
        <row r="808">
          <cell r="F808" t="str">
            <v>SHPG USMerger ArbitrageMALT</v>
          </cell>
          <cell r="G808" t="str">
            <v>EQ</v>
          </cell>
          <cell r="H808" t="str">
            <v>SHPG - 4502 JT</v>
          </cell>
        </row>
        <row r="809">
          <cell r="F809" t="str">
            <v>SODA USMerger ArbitrageMALT</v>
          </cell>
          <cell r="G809" t="str">
            <v>EQ</v>
          </cell>
          <cell r="H809" t="str">
            <v>SODA - PEP</v>
          </cell>
        </row>
        <row r="810">
          <cell r="F810" t="str">
            <v>SONC USMerger ArbitrageMALT</v>
          </cell>
          <cell r="G810" t="str">
            <v>EQ</v>
          </cell>
          <cell r="H810" t="str">
            <v>SONC - INSPIRE</v>
          </cell>
        </row>
        <row r="811">
          <cell r="F811" t="str">
            <v>CADE USMerger ArbitrageMALT</v>
          </cell>
          <cell r="G811" t="str">
            <v>EQ</v>
          </cell>
          <cell r="H811" t="str">
            <v>STBZ - CADE</v>
          </cell>
        </row>
        <row r="812">
          <cell r="F812" t="str">
            <v>STBZ USMerger ArbitrageMALT</v>
          </cell>
          <cell r="G812" t="str">
            <v>EQ</v>
          </cell>
          <cell r="H812" t="str">
            <v>STBZ - CADE</v>
          </cell>
        </row>
        <row r="813">
          <cell r="F813" t="str">
            <v>TRCO USMerger ArbitrageMALT</v>
          </cell>
          <cell r="G813" t="str">
            <v>EQ</v>
          </cell>
          <cell r="H813" t="str">
            <v>TRCO - NXST</v>
          </cell>
        </row>
        <row r="814">
          <cell r="F814" t="str">
            <v>TSRO USMerger ArbitrageMALT</v>
          </cell>
          <cell r="G814" t="str">
            <v>EXCHOPT</v>
          </cell>
          <cell r="H814" t="str">
            <v>TSRO - GSK</v>
          </cell>
        </row>
        <row r="815">
          <cell r="F815" t="str">
            <v>TSRO USMerger ArbitrageMALT</v>
          </cell>
          <cell r="G815" t="str">
            <v>EXCHOPT</v>
          </cell>
          <cell r="H815" t="str">
            <v>TSRO - GSK</v>
          </cell>
        </row>
        <row r="816">
          <cell r="F816" t="str">
            <v>TSRO USMerger ArbitrageMALT</v>
          </cell>
          <cell r="G816" t="str">
            <v>EQ</v>
          </cell>
          <cell r="H816" t="str">
            <v>TSRO - GSK</v>
          </cell>
        </row>
        <row r="817">
          <cell r="F817" t="str">
            <v>TWR NZMerger ArbitrageMALT</v>
          </cell>
          <cell r="G817" t="str">
            <v>EQ</v>
          </cell>
          <cell r="H817" t="str">
            <v>TWR NZ - SUN AU</v>
          </cell>
        </row>
        <row r="818">
          <cell r="F818" t="str">
            <v>USG USMerger ArbitrageMALT</v>
          </cell>
          <cell r="G818" t="str">
            <v>EQ</v>
          </cell>
          <cell r="H818" t="str">
            <v>USG - KNAUF</v>
          </cell>
        </row>
        <row r="819">
          <cell r="F819" t="str">
            <v>VLP USMerger ArbitrageMALT</v>
          </cell>
          <cell r="G819" t="str">
            <v>EQ</v>
          </cell>
          <cell r="H819" t="str">
            <v>VLP - VLO</v>
          </cell>
        </row>
        <row r="820">
          <cell r="F820" t="str">
            <v>VVC USMerger ArbitrageMALT</v>
          </cell>
          <cell r="G820" t="str">
            <v>EQ</v>
          </cell>
          <cell r="H820" t="str">
            <v>VVC - CNP</v>
          </cell>
        </row>
        <row r="821">
          <cell r="F821" t="str">
            <v>CHK USMerger ArbitrageMALT</v>
          </cell>
          <cell r="G821" t="str">
            <v>EXCHOPT</v>
          </cell>
          <cell r="H821" t="str">
            <v>WRD - CHK</v>
          </cell>
        </row>
        <row r="822">
          <cell r="F822" t="str">
            <v>CHK USMerger ArbitrageMALT</v>
          </cell>
          <cell r="G822" t="str">
            <v>EQ</v>
          </cell>
          <cell r="H822" t="str">
            <v>WRD - CHK</v>
          </cell>
        </row>
        <row r="823">
          <cell r="F823" t="str">
            <v>WRD USMerger ArbitrageMALT</v>
          </cell>
          <cell r="G823" t="str">
            <v>EQ</v>
          </cell>
          <cell r="H823" t="str">
            <v>WRD - CHK</v>
          </cell>
        </row>
        <row r="824">
          <cell r="F824" t="str">
            <v>XOXO USMerger ArbitrageMALT</v>
          </cell>
          <cell r="G824" t="str">
            <v>EQ</v>
          </cell>
          <cell r="H824" t="str">
            <v>XOXO - PERMIRA &amp; SPECTRUM</v>
          </cell>
        </row>
        <row r="825">
          <cell r="F825" t="str">
            <v>1353953D USCredit OpportunitiesTACO</v>
          </cell>
          <cell r="G825" t="str">
            <v>B</v>
          </cell>
          <cell r="H825" t="str">
            <v>ABEGET SECURED REFI BONDS</v>
          </cell>
        </row>
        <row r="826">
          <cell r="F826" t="str">
            <v>ARNC USCredit OpportunitiesTACO</v>
          </cell>
          <cell r="G826" t="str">
            <v>B</v>
          </cell>
          <cell r="H826" t="str">
            <v>ARNC CONVERTS</v>
          </cell>
        </row>
        <row r="827">
          <cell r="F827" t="str">
            <v>ARNC USCredit OpportunitiesTACO</v>
          </cell>
          <cell r="G827" t="str">
            <v>B</v>
          </cell>
          <cell r="H827" t="str">
            <v>ARNC STRAIGHTS</v>
          </cell>
        </row>
        <row r="828">
          <cell r="F828" t="str">
            <v>ARS USCredit OpportunitiesTACO</v>
          </cell>
          <cell r="G828" t="str">
            <v>B</v>
          </cell>
          <cell r="H828" t="str">
            <v>ARS M&amp;A BONDS</v>
          </cell>
        </row>
        <row r="829">
          <cell r="F829" t="str">
            <v>0620365D USCredit OpportunitiesTACO</v>
          </cell>
          <cell r="G829" t="str">
            <v>B</v>
          </cell>
          <cell r="H829" t="str">
            <v>ARS M&amp;A BONDS</v>
          </cell>
        </row>
        <row r="830">
          <cell r="F830" t="str">
            <v>AVYAW USEquity Special SituationsTACO</v>
          </cell>
          <cell r="G830" t="str">
            <v>EQ</v>
          </cell>
          <cell r="H830" t="str">
            <v>AVYA R/R</v>
          </cell>
        </row>
        <row r="831">
          <cell r="F831" t="str">
            <v>CORI USCredit OpportunitiesTACO</v>
          </cell>
          <cell r="G831" t="str">
            <v>B</v>
          </cell>
          <cell r="H831" t="str">
            <v>CORI M&amp;A BONDS</v>
          </cell>
        </row>
        <row r="832">
          <cell r="F832" t="str">
            <v>JNK USCredit OpportunitiesTACO</v>
          </cell>
          <cell r="G832" t="str">
            <v>EQ</v>
          </cell>
          <cell r="H832" t="str">
            <v>CREDIT MACRO HEDGES</v>
          </cell>
        </row>
        <row r="833">
          <cell r="F833" t="str">
            <v>ENMC 8.125 06/15/21Credit OpportunitiesTACO</v>
          </cell>
          <cell r="G833" t="str">
            <v>B</v>
          </cell>
          <cell r="H833" t="str">
            <v>DJO GLOBAL MERGER ARB BONDS</v>
          </cell>
        </row>
        <row r="834">
          <cell r="F834" t="str">
            <v>DNB USCredit OpportunitiesTACO</v>
          </cell>
          <cell r="G834" t="str">
            <v>B</v>
          </cell>
          <cell r="H834" t="str">
            <v>DNB M&amp;A BONDS</v>
          </cell>
        </row>
        <row r="835">
          <cell r="F835" t="str">
            <v>EGL USCredit OpportunitiesTACO</v>
          </cell>
          <cell r="G835" t="str">
            <v>B</v>
          </cell>
          <cell r="H835" t="str">
            <v>EGL M&amp;A BONDS</v>
          </cell>
        </row>
        <row r="836">
          <cell r="F836" t="str">
            <v>EGL USCredit OpportunitiesTACO</v>
          </cell>
          <cell r="G836" t="str">
            <v>EQ</v>
          </cell>
          <cell r="H836" t="str">
            <v>EGL M&amp;A BONDS</v>
          </cell>
        </row>
        <row r="837">
          <cell r="F837" t="str">
            <v>GME USCredit OpportunitiesTACO</v>
          </cell>
          <cell r="G837" t="str">
            <v>B</v>
          </cell>
          <cell r="H837" t="str">
            <v>GME SPEC M&amp;A</v>
          </cell>
        </row>
        <row r="838">
          <cell r="F838" t="str">
            <v>GOGO USCredit OpportunitiesTACO</v>
          </cell>
          <cell r="G838" t="str">
            <v>CVB</v>
          </cell>
          <cell r="H838" t="str">
            <v>GOGO CONVERTS RECAP</v>
          </cell>
        </row>
        <row r="839">
          <cell r="F839" t="str">
            <v>HXN USCredit OpportunitiesTACO</v>
          </cell>
          <cell r="G839" t="str">
            <v>B</v>
          </cell>
          <cell r="H839" t="str">
            <v>HXN DELEVERING</v>
          </cell>
        </row>
        <row r="840">
          <cell r="F840" t="str">
            <v>HXN USCredit OpportunitiesTACO</v>
          </cell>
          <cell r="G840" t="str">
            <v>B</v>
          </cell>
          <cell r="H840" t="str">
            <v>HXN DELEVERING</v>
          </cell>
        </row>
        <row r="841">
          <cell r="F841" t="str">
            <v>IDTI USCredit OpportunitiesTACO</v>
          </cell>
          <cell r="G841" t="str">
            <v>CVB</v>
          </cell>
          <cell r="H841" t="str">
            <v>IDTI M&amp;A BONDS</v>
          </cell>
        </row>
        <row r="842">
          <cell r="F842" t="str">
            <v>IDTI USCredit OpportunitiesTACO</v>
          </cell>
          <cell r="G842" t="str">
            <v>EQ</v>
          </cell>
          <cell r="H842" t="str">
            <v>IDTI M&amp;A BONDS</v>
          </cell>
        </row>
        <row r="843">
          <cell r="F843" t="str">
            <v>0533741D USCredit OpportunitiesTACO</v>
          </cell>
          <cell r="G843" t="str">
            <v>B</v>
          </cell>
          <cell r="H843" t="str">
            <v>JACFIN SPEC M&amp;A</v>
          </cell>
        </row>
        <row r="844">
          <cell r="F844" t="str">
            <v>LKSD USCredit OpportunitiesTACO</v>
          </cell>
          <cell r="G844" t="str">
            <v>B</v>
          </cell>
          <cell r="H844" t="str">
            <v>LKSD MERGER BONDS</v>
          </cell>
        </row>
        <row r="845">
          <cell r="F845" t="str">
            <v>LKSD USCredit OpportunitiesTACO</v>
          </cell>
          <cell r="G845" t="str">
            <v>EQ</v>
          </cell>
          <cell r="H845" t="str">
            <v>LKSD MERGER BONDS</v>
          </cell>
        </row>
        <row r="846">
          <cell r="F846" t="str">
            <v>QUAD USCredit OpportunitiesTACO</v>
          </cell>
          <cell r="G846" t="str">
            <v>EQ</v>
          </cell>
          <cell r="H846" t="str">
            <v>LKSD MERGER BONDS</v>
          </cell>
        </row>
        <row r="847">
          <cell r="F847" t="str">
            <v>MOMENT 3.88 10/24/21Credit OpportunitiesTACO</v>
          </cell>
          <cell r="G847" t="str">
            <v>B</v>
          </cell>
          <cell r="H847" t="str">
            <v>MOMENT LITIGATION BONDS</v>
          </cell>
        </row>
        <row r="848">
          <cell r="F848" t="str">
            <v>NLSN USCredit OpportunitiesTACO</v>
          </cell>
          <cell r="G848" t="str">
            <v>B</v>
          </cell>
          <cell r="H848" t="str">
            <v>NLSN SPEC M&amp;A</v>
          </cell>
        </row>
        <row r="849">
          <cell r="F849" t="str">
            <v>NXPI USCredit OpportunitiesTACO</v>
          </cell>
          <cell r="G849" t="str">
            <v>CVB</v>
          </cell>
          <cell r="H849" t="str">
            <v>NXPI RELATIVE VALUE</v>
          </cell>
        </row>
        <row r="850">
          <cell r="F850" t="str">
            <v>NXPI USCredit OpportunitiesTACO</v>
          </cell>
          <cell r="G850" t="str">
            <v>EQ</v>
          </cell>
          <cell r="H850" t="str">
            <v>NXPI RELATIVE VALUE</v>
          </cell>
        </row>
        <row r="851">
          <cell r="F851" t="str">
            <v>PAH 5 7/8 12/01/25Credit OpportunitiesTACO</v>
          </cell>
          <cell r="G851" t="str">
            <v>B</v>
          </cell>
          <cell r="H851" t="str">
            <v>PAH SPIN-OFF BONDS</v>
          </cell>
        </row>
        <row r="852">
          <cell r="F852" t="str">
            <v>PAH 6 1/2 02/01/22Credit OpportunitiesTACO</v>
          </cell>
          <cell r="G852" t="str">
            <v>B</v>
          </cell>
          <cell r="H852" t="str">
            <v>PAH SPIN-OFF BONDS</v>
          </cell>
        </row>
        <row r="853">
          <cell r="F853" t="str">
            <v>PRTK USCredit OpportunitiesTACO</v>
          </cell>
          <cell r="G853" t="str">
            <v>B</v>
          </cell>
          <cell r="H853" t="str">
            <v>PRTK CONVERTS</v>
          </cell>
        </row>
        <row r="854">
          <cell r="F854" t="str">
            <v>PRTK USCredit OpportunitiesTACO</v>
          </cell>
          <cell r="G854" t="str">
            <v>EQ</v>
          </cell>
          <cell r="H854" t="str">
            <v>PRTK CONVERTS</v>
          </cell>
        </row>
        <row r="855">
          <cell r="F855" t="str">
            <v>RCII USCredit OpportunitiesTACO</v>
          </cell>
          <cell r="G855" t="str">
            <v>B</v>
          </cell>
          <cell r="H855" t="str">
            <v>RCII M&amp;A BONDS</v>
          </cell>
        </row>
        <row r="856">
          <cell r="F856" t="str">
            <v>REN USCredit OpportunitiesTACO</v>
          </cell>
          <cell r="G856" t="str">
            <v>B</v>
          </cell>
          <cell r="H856" t="str">
            <v>REN 2020 M&amp;A BONDS</v>
          </cell>
        </row>
        <row r="857">
          <cell r="F857" t="str">
            <v>SGMS USCredit OpportunitiesTACO</v>
          </cell>
          <cell r="G857" t="str">
            <v>B</v>
          </cell>
          <cell r="H857" t="str">
            <v>SGMS 10% BOND REFI</v>
          </cell>
        </row>
        <row r="858">
          <cell r="F858" t="str">
            <v>SJM USCredit OpportunitiesTACO</v>
          </cell>
          <cell r="G858" t="str">
            <v>B</v>
          </cell>
          <cell r="H858" t="str">
            <v>SJM LEVERING</v>
          </cell>
        </row>
        <row r="859">
          <cell r="F859" t="str">
            <v>3352Z USCredit OpportunitiesTACO</v>
          </cell>
          <cell r="G859" t="str">
            <v>B</v>
          </cell>
          <cell r="H859" t="str">
            <v>SJM LEVERING</v>
          </cell>
        </row>
        <row r="860">
          <cell r="F860" t="str">
            <v>SYNA USCredit OpportunitiesTACO</v>
          </cell>
          <cell r="G860" t="str">
            <v>CVB</v>
          </cell>
          <cell r="H860" t="str">
            <v>SYNA CONVERT ARB</v>
          </cell>
        </row>
        <row r="861">
          <cell r="F861" t="str">
            <v>SYNA USCredit OpportunitiesTACO</v>
          </cell>
          <cell r="G861" t="str">
            <v>EQ</v>
          </cell>
          <cell r="H861" t="str">
            <v>SYNA CONVERT ARB</v>
          </cell>
        </row>
        <row r="862">
          <cell r="F862" t="str">
            <v>TIBX USCredit OpportunitiesTACO</v>
          </cell>
          <cell r="G862" t="str">
            <v>B</v>
          </cell>
          <cell r="H862" t="str">
            <v>TIBX 11.375% 2021 YTC</v>
          </cell>
        </row>
        <row r="863">
          <cell r="F863" t="str">
            <v>TIVO USCredit OpportunitiesTACO</v>
          </cell>
          <cell r="G863" t="str">
            <v>CVB</v>
          </cell>
          <cell r="H863" t="str">
            <v>TIVO CONVERTS YTC</v>
          </cell>
        </row>
        <row r="864">
          <cell r="F864" t="str">
            <v>TDG CNCredit OpportunitiesTACO</v>
          </cell>
          <cell r="G864" t="str">
            <v>B</v>
          </cell>
          <cell r="H864" t="str">
            <v>TRINIDAD DRILLING M&amp;A BONDS</v>
          </cell>
        </row>
        <row r="865">
          <cell r="F865" t="str">
            <v>UHOS USCredit OpportunitiesTACO</v>
          </cell>
          <cell r="G865" t="str">
            <v>B</v>
          </cell>
          <cell r="H865" t="str">
            <v>UHOS M&amp;A BONDS</v>
          </cell>
        </row>
        <row r="866">
          <cell r="F866" t="str">
            <v>USG USCredit OpportunitiesTACO</v>
          </cell>
          <cell r="G866" t="str">
            <v>B</v>
          </cell>
          <cell r="H866" t="str">
            <v>USG M&amp;A BONDS</v>
          </cell>
        </row>
        <row r="867">
          <cell r="F867" t="str">
            <v>1440030D USCredit OpportunitiesTACO</v>
          </cell>
          <cell r="G867" t="str">
            <v>B</v>
          </cell>
          <cell r="H867" t="str">
            <v>VERTIV GROUP SPEC M&amp;A</v>
          </cell>
        </row>
        <row r="868">
          <cell r="F868" t="str">
            <v>1464208D USCredit OpportunitiesTACO</v>
          </cell>
          <cell r="G868" t="str">
            <v>B</v>
          </cell>
          <cell r="H868" t="str">
            <v>WYN RELATIVE VALUE</v>
          </cell>
        </row>
        <row r="869">
          <cell r="F869" t="str">
            <v>WYN USCredit OpportunitiesTACO</v>
          </cell>
          <cell r="G869" t="str">
            <v>B</v>
          </cell>
          <cell r="H869" t="str">
            <v>WYN RELATIVE VALUE</v>
          </cell>
        </row>
        <row r="870">
          <cell r="F870" t="str">
            <v>AABA USEquity Special SituationsTAQ</v>
          </cell>
          <cell r="G870" t="str">
            <v>EQ</v>
          </cell>
          <cell r="H870" t="str">
            <v>AABA R/R</v>
          </cell>
        </row>
        <row r="871">
          <cell r="F871" t="str">
            <v>BABA USEquity Special SituationsTAQ</v>
          </cell>
          <cell r="G871" t="str">
            <v>EQ</v>
          </cell>
          <cell r="H871" t="str">
            <v>AABA R/R</v>
          </cell>
        </row>
        <row r="872">
          <cell r="F872" t="str">
            <v>ALV USEquity Special SituationsTAQ</v>
          </cell>
          <cell r="G872" t="str">
            <v>EQ</v>
          </cell>
          <cell r="H872" t="str">
            <v>ALV R/R SHORT</v>
          </cell>
        </row>
        <row r="873">
          <cell r="F873" t="str">
            <v>LEA USEquity Special SituationsTAQ</v>
          </cell>
          <cell r="G873" t="str">
            <v>EQ</v>
          </cell>
          <cell r="H873" t="str">
            <v>ALV R/R SHORT</v>
          </cell>
        </row>
        <row r="874">
          <cell r="F874" t="str">
            <v>MGA USEquity Special SituationsTAQ</v>
          </cell>
          <cell r="G874" t="str">
            <v>EQ</v>
          </cell>
          <cell r="H874" t="str">
            <v>ALV R/R SHORT</v>
          </cell>
        </row>
        <row r="875">
          <cell r="F875" t="str">
            <v>TEN USEquity Special SituationsTAQ</v>
          </cell>
          <cell r="G875" t="str">
            <v>EQ</v>
          </cell>
          <cell r="H875" t="str">
            <v>ALV R/R SHORT</v>
          </cell>
        </row>
        <row r="876">
          <cell r="F876" t="str">
            <v>VC USEquity Special SituationsTAQ</v>
          </cell>
          <cell r="G876" t="str">
            <v>EQ</v>
          </cell>
          <cell r="H876" t="str">
            <v>ALV R/R SHORT</v>
          </cell>
        </row>
        <row r="877">
          <cell r="F877" t="str">
            <v>CLS1 GHEquity Special SituationsTAQ</v>
          </cell>
          <cell r="G877" t="str">
            <v>EQ</v>
          </cell>
          <cell r="H877" t="str">
            <v>CLS1 GY S/S</v>
          </cell>
        </row>
        <row r="878">
          <cell r="F878" t="str">
            <v>CSX USEquity Special SituationsTAQ</v>
          </cell>
          <cell r="G878" t="str">
            <v>EQ</v>
          </cell>
          <cell r="H878" t="str">
            <v>CSX R/R</v>
          </cell>
        </row>
        <row r="879">
          <cell r="F879" t="str">
            <v>NSC USEquity Special SituationsTAQ</v>
          </cell>
          <cell r="G879" t="str">
            <v>EQ</v>
          </cell>
          <cell r="H879" t="str">
            <v>CSX R/R</v>
          </cell>
        </row>
        <row r="880">
          <cell r="F880" t="str">
            <v>CBS USEquity Special SituationsTAQ</v>
          </cell>
          <cell r="G880" t="str">
            <v>EQ</v>
          </cell>
          <cell r="H880" t="str">
            <v>DISCA R/R SHORT</v>
          </cell>
        </row>
        <row r="881">
          <cell r="F881" t="str">
            <v>DISCA USEquity Special SituationsTAQ</v>
          </cell>
          <cell r="G881" t="str">
            <v>EQ</v>
          </cell>
          <cell r="H881" t="str">
            <v>DISCA R/R SHORT</v>
          </cell>
        </row>
        <row r="882">
          <cell r="F882" t="str">
            <v>DOV USEquity Special SituationsTAQ</v>
          </cell>
          <cell r="G882" t="str">
            <v>EQ</v>
          </cell>
          <cell r="H882" t="str">
            <v>DOV R/R SHORT</v>
          </cell>
        </row>
        <row r="883">
          <cell r="F883" t="str">
            <v>XLI USEquity Special SituationsTAQ</v>
          </cell>
          <cell r="G883" t="str">
            <v>EQ</v>
          </cell>
          <cell r="H883" t="str">
            <v>DOV R/R SHORT</v>
          </cell>
        </row>
        <row r="884">
          <cell r="F884" t="str">
            <v>CI USMerger ArbitrageTAQ</v>
          </cell>
          <cell r="G884" t="str">
            <v>EQ</v>
          </cell>
          <cell r="H884" t="str">
            <v>ESRX - CI</v>
          </cell>
        </row>
        <row r="885">
          <cell r="F885" t="str">
            <v>ESRX USMerger ArbitrageTAQ</v>
          </cell>
          <cell r="G885" t="str">
            <v>EQ</v>
          </cell>
          <cell r="H885" t="str">
            <v>ESRX - CI</v>
          </cell>
        </row>
        <row r="886">
          <cell r="F886" t="str">
            <v>FCE/A USMerger ArbitrageTAQ</v>
          </cell>
          <cell r="G886" t="str">
            <v>EQ</v>
          </cell>
          <cell r="H886" t="str">
            <v>FCE/A - BAM</v>
          </cell>
        </row>
        <row r="887">
          <cell r="F887" t="str">
            <v>HRI USEquity Special SituationsTAQ</v>
          </cell>
          <cell r="G887" t="str">
            <v>EXCHOPT</v>
          </cell>
          <cell r="H887" t="str">
            <v>HRI R/R</v>
          </cell>
        </row>
        <row r="888">
          <cell r="F888" t="str">
            <v>HRI USEquity Special SituationsTAQ</v>
          </cell>
          <cell r="G888" t="str">
            <v>EQ</v>
          </cell>
          <cell r="H888" t="str">
            <v>HRI R/R</v>
          </cell>
        </row>
        <row r="889">
          <cell r="F889" t="str">
            <v>URI USEquity Special SituationsTAQ</v>
          </cell>
          <cell r="G889" t="str">
            <v>EXCHOPT</v>
          </cell>
          <cell r="H889" t="str">
            <v>HRI R/R</v>
          </cell>
        </row>
        <row r="890">
          <cell r="F890" t="str">
            <v>URI USEquity Special SituationsTAQ</v>
          </cell>
          <cell r="G890" t="str">
            <v>EQ</v>
          </cell>
          <cell r="H890" t="str">
            <v>HRI R/R</v>
          </cell>
        </row>
        <row r="891">
          <cell r="F891" t="str">
            <v>KD8 GREquity Special SituationsTAQ</v>
          </cell>
          <cell r="G891" t="str">
            <v>EQ</v>
          </cell>
          <cell r="H891" t="str">
            <v>KD8 GY S/S</v>
          </cell>
        </row>
        <row r="892">
          <cell r="F892" t="str">
            <v>MAC USEquity Special SituationsTAQ</v>
          </cell>
          <cell r="G892" t="str">
            <v>EXCHOPT</v>
          </cell>
          <cell r="H892" t="str">
            <v>MAC2 S/S</v>
          </cell>
        </row>
        <row r="893">
          <cell r="F893" t="str">
            <v>NLSN USEquity Special SituationsTAQ</v>
          </cell>
          <cell r="G893" t="str">
            <v>EQ</v>
          </cell>
          <cell r="H893" t="str">
            <v>NLSN S/S</v>
          </cell>
        </row>
        <row r="894">
          <cell r="F894" t="str">
            <v>ARLO USEquity Special SituationsTAQ</v>
          </cell>
          <cell r="G894" t="str">
            <v>EQ</v>
          </cell>
          <cell r="H894" t="str">
            <v>NTGR R/R</v>
          </cell>
        </row>
        <row r="895">
          <cell r="F895" t="str">
            <v>NTGR USEquity Special SituationsTAQ</v>
          </cell>
          <cell r="G895" t="str">
            <v>EQ</v>
          </cell>
          <cell r="H895" t="str">
            <v>NTGR R/R</v>
          </cell>
        </row>
        <row r="896">
          <cell r="F896" t="str">
            <v>PRTK USCredit OpportunitiesTAQ</v>
          </cell>
          <cell r="G896" t="str">
            <v>B</v>
          </cell>
          <cell r="H896" t="str">
            <v>PRTK CONVERTS</v>
          </cell>
        </row>
        <row r="897">
          <cell r="F897" t="str">
            <v>PRTK USEquity Special SituationsTAQ</v>
          </cell>
          <cell r="G897" t="str">
            <v>EQ</v>
          </cell>
          <cell r="H897" t="str">
            <v>PRTK S/S</v>
          </cell>
        </row>
        <row r="898">
          <cell r="F898" t="str">
            <v>AI FPEquity Special SituationsTAQ</v>
          </cell>
          <cell r="G898" t="str">
            <v>EQSWAP</v>
          </cell>
          <cell r="H898" t="str">
            <v>PX R/R SHORT</v>
          </cell>
        </row>
        <row r="899">
          <cell r="F899" t="str">
            <v>APD USEquity Special SituationsTAQ</v>
          </cell>
          <cell r="G899" t="str">
            <v>EQ</v>
          </cell>
          <cell r="H899" t="str">
            <v>PX R/R SHORT</v>
          </cell>
        </row>
        <row r="900">
          <cell r="F900" t="str">
            <v>LIN USEquity Special SituationsTAQ</v>
          </cell>
          <cell r="G900" t="str">
            <v>EQ</v>
          </cell>
          <cell r="H900" t="str">
            <v>PX R/R SHORT</v>
          </cell>
        </row>
        <row r="901">
          <cell r="F901" t="str">
            <v>PZZA USEquity Special SituationsTAQ</v>
          </cell>
          <cell r="G901" t="str">
            <v>EXCHOPT</v>
          </cell>
          <cell r="H901" t="str">
            <v>PZZA S/S</v>
          </cell>
        </row>
        <row r="902">
          <cell r="F902" t="str">
            <v>PZZA USEquity Special SituationsTAQ</v>
          </cell>
          <cell r="G902" t="str">
            <v>EQ</v>
          </cell>
          <cell r="H902" t="str">
            <v>PZZA S/S</v>
          </cell>
        </row>
        <row r="903">
          <cell r="F903" t="str">
            <v>CRM USEquity Special SituationsTAQ</v>
          </cell>
          <cell r="G903" t="str">
            <v>EQ</v>
          </cell>
          <cell r="H903" t="str">
            <v>RAMP S/S</v>
          </cell>
        </row>
        <row r="904">
          <cell r="F904" t="str">
            <v>NOW USEquity Special SituationsTAQ</v>
          </cell>
          <cell r="G904" t="str">
            <v>EQ</v>
          </cell>
          <cell r="H904" t="str">
            <v>RAMP S/S</v>
          </cell>
        </row>
        <row r="905">
          <cell r="F905" t="str">
            <v>RAMP USEquity Special SituationsTAQ</v>
          </cell>
          <cell r="G905" t="str">
            <v>EQ</v>
          </cell>
          <cell r="H905" t="str">
            <v>RAMP S/S</v>
          </cell>
        </row>
        <row r="906">
          <cell r="F906" t="str">
            <v>WDAY USEquity Special SituationsTAQ</v>
          </cell>
          <cell r="G906" t="str">
            <v>EQ</v>
          </cell>
          <cell r="H906" t="str">
            <v>RAMP S/S</v>
          </cell>
        </row>
        <row r="907">
          <cell r="F907" t="str">
            <v>RPC LNEquity Special SituationsTAQ</v>
          </cell>
          <cell r="G907" t="str">
            <v>EQSWAP</v>
          </cell>
          <cell r="H907" t="str">
            <v>RPC LN S/S</v>
          </cell>
        </row>
        <row r="908">
          <cell r="F908" t="str">
            <v>SPA USEquity Special SituationsTAQ</v>
          </cell>
          <cell r="G908" t="str">
            <v>EQ</v>
          </cell>
          <cell r="H908" t="str">
            <v>SPA S/S</v>
          </cell>
        </row>
        <row r="909">
          <cell r="F909" t="str">
            <v>STRZA USMerger ArbitrageTAQ</v>
          </cell>
          <cell r="G909" t="str">
            <v>EQ</v>
          </cell>
          <cell r="H909" t="str">
            <v>STRZA - LGF</v>
          </cell>
        </row>
        <row r="910">
          <cell r="F910" t="str">
            <v>GATX USEquity Special SituationsTAQ</v>
          </cell>
          <cell r="G910" t="str">
            <v>EQ</v>
          </cell>
          <cell r="H910" t="str">
            <v>TRN R/R</v>
          </cell>
        </row>
        <row r="911">
          <cell r="F911" t="str">
            <v>GBX USEquity Special SituationsTAQ</v>
          </cell>
          <cell r="G911" t="str">
            <v>EQ</v>
          </cell>
          <cell r="H911" t="str">
            <v>TRN R/R</v>
          </cell>
        </row>
        <row r="912">
          <cell r="F912" t="str">
            <v>TRN USEquity Special SituationsTAQ</v>
          </cell>
          <cell r="G912" t="str">
            <v>EQ</v>
          </cell>
          <cell r="H912" t="str">
            <v>TRN R/R</v>
          </cell>
        </row>
        <row r="913">
          <cell r="F913" t="str">
            <v>TPCO USEquity Special SituationsTAQ</v>
          </cell>
          <cell r="G913" t="str">
            <v>EQ</v>
          </cell>
          <cell r="H913" t="str">
            <v>TRNC S/S</v>
          </cell>
        </row>
        <row r="914">
          <cell r="F914" t="str">
            <v>SABR USEquity Special SituationsTAQ</v>
          </cell>
          <cell r="G914" t="str">
            <v>EQ</v>
          </cell>
          <cell r="H914" t="str">
            <v>TVPT S/S</v>
          </cell>
        </row>
        <row r="915">
          <cell r="F915" t="str">
            <v>TVPT USEquity Special SituationsTAQ</v>
          </cell>
          <cell r="G915" t="str">
            <v>EXCHOPT</v>
          </cell>
          <cell r="H915" t="str">
            <v>TVPT S/S</v>
          </cell>
        </row>
        <row r="916">
          <cell r="F916" t="str">
            <v>TVPT USEquity Special SituationsTAQ</v>
          </cell>
          <cell r="G916" t="str">
            <v>EQ</v>
          </cell>
          <cell r="H916" t="str">
            <v>TVPT S/S</v>
          </cell>
        </row>
        <row r="917">
          <cell r="F917" t="str">
            <v>CHH USEquity Special SituationsTAQ</v>
          </cell>
          <cell r="G917" t="str">
            <v>EQ</v>
          </cell>
          <cell r="H917" t="str">
            <v>WH R/R</v>
          </cell>
        </row>
        <row r="918">
          <cell r="F918" t="str">
            <v>HLT USEquity Special SituationsTAQ</v>
          </cell>
          <cell r="G918" t="str">
            <v>EQ</v>
          </cell>
          <cell r="H918" t="str">
            <v>WH R/R</v>
          </cell>
        </row>
        <row r="919">
          <cell r="F919" t="str">
            <v>MAR USEquity Special SituationsTAQ</v>
          </cell>
          <cell r="G919" t="str">
            <v>EQ</v>
          </cell>
          <cell r="H919" t="str">
            <v>WH R/R</v>
          </cell>
        </row>
        <row r="920">
          <cell r="F920" t="str">
            <v>WH USEquity Special SituationsTAQ</v>
          </cell>
          <cell r="G920" t="str">
            <v>EXCHOPT</v>
          </cell>
          <cell r="H920" t="str">
            <v>WH R/R</v>
          </cell>
        </row>
        <row r="921">
          <cell r="F921" t="str">
            <v>WH USEquity Special SituationsTAQ</v>
          </cell>
          <cell r="G921" t="str">
            <v>EXCHOPT</v>
          </cell>
          <cell r="H921" t="str">
            <v>WH R/R</v>
          </cell>
        </row>
        <row r="922">
          <cell r="F922" t="str">
            <v>WH USEquity Special SituationsTAQ</v>
          </cell>
          <cell r="G922" t="str">
            <v>EXCHOPT</v>
          </cell>
          <cell r="H922" t="str">
            <v>WH R/R</v>
          </cell>
        </row>
        <row r="923">
          <cell r="F923" t="str">
            <v>WH USEquity Special SituationsTAQ</v>
          </cell>
          <cell r="G923" t="str">
            <v>EQ</v>
          </cell>
          <cell r="H923" t="str">
            <v>WH R/R</v>
          </cell>
        </row>
        <row r="924">
          <cell r="F924" t="str">
            <v>IWN USEquity Special SituationsTAQ</v>
          </cell>
          <cell r="G924" t="str">
            <v>EQ</v>
          </cell>
          <cell r="H924" t="str">
            <v>XRX2 R/R</v>
          </cell>
        </row>
        <row r="925">
          <cell r="F925" t="str">
            <v>XRX USEquity Special SituationsTAQ</v>
          </cell>
          <cell r="G925" t="str">
            <v>EQ</v>
          </cell>
          <cell r="H925" t="str">
            <v>XRX2 R/R</v>
          </cell>
        </row>
        <row r="926">
          <cell r="F926" t="str">
            <v>AABA USEquity Special SituationsWED</v>
          </cell>
          <cell r="G926" t="str">
            <v>EQ</v>
          </cell>
          <cell r="H926" t="str">
            <v>AABA R/R</v>
          </cell>
        </row>
        <row r="927">
          <cell r="F927" t="str">
            <v>BABA USEquity Special SituationsWED</v>
          </cell>
          <cell r="G927" t="str">
            <v>EQ</v>
          </cell>
          <cell r="H927" t="str">
            <v>AABA R/R</v>
          </cell>
        </row>
        <row r="928">
          <cell r="F928" t="str">
            <v>ALV USEquity Special SituationsWED</v>
          </cell>
          <cell r="G928" t="str">
            <v>EQ</v>
          </cell>
          <cell r="H928" t="str">
            <v>ALV R/R SHORT</v>
          </cell>
        </row>
        <row r="929">
          <cell r="F929" t="str">
            <v>LEA USEquity Special SituationsWED</v>
          </cell>
          <cell r="G929" t="str">
            <v>EQ</v>
          </cell>
          <cell r="H929" t="str">
            <v>ALV R/R SHORT</v>
          </cell>
        </row>
        <row r="930">
          <cell r="F930" t="str">
            <v>MGA USEquity Special SituationsWED</v>
          </cell>
          <cell r="G930" t="str">
            <v>EQ</v>
          </cell>
          <cell r="H930" t="str">
            <v>ALV R/R SHORT</v>
          </cell>
        </row>
        <row r="931">
          <cell r="F931" t="str">
            <v>TEN USEquity Special SituationsWED</v>
          </cell>
          <cell r="G931" t="str">
            <v>EQ</v>
          </cell>
          <cell r="H931" t="str">
            <v>ALV R/R SHORT</v>
          </cell>
        </row>
        <row r="932">
          <cell r="F932" t="str">
            <v>VC USEquity Special SituationsWED</v>
          </cell>
          <cell r="G932" t="str">
            <v>EQ</v>
          </cell>
          <cell r="H932" t="str">
            <v>ALV R/R SHORT</v>
          </cell>
        </row>
        <row r="933">
          <cell r="F933" t="str">
            <v>ARNC USCredit OpportunitiesWED</v>
          </cell>
          <cell r="G933" t="str">
            <v>B</v>
          </cell>
          <cell r="H933" t="str">
            <v>ARNC CONVERTS</v>
          </cell>
        </row>
        <row r="934">
          <cell r="F934" t="str">
            <v>AVYAW USEquity Special SituationsWED</v>
          </cell>
          <cell r="G934" t="str">
            <v>EQ</v>
          </cell>
          <cell r="H934" t="str">
            <v>AVYA R/R</v>
          </cell>
        </row>
        <row r="935">
          <cell r="F935" t="str">
            <v>CLS1 GHEquity Special SituationsWED</v>
          </cell>
          <cell r="G935" t="str">
            <v>EQ</v>
          </cell>
          <cell r="H935" t="str">
            <v>CLS1 GY S/S</v>
          </cell>
        </row>
        <row r="936">
          <cell r="F936" t="str">
            <v>CSX USEquity Special SituationsWED</v>
          </cell>
          <cell r="G936" t="str">
            <v>EQ</v>
          </cell>
          <cell r="H936" t="str">
            <v>CSX R/R</v>
          </cell>
        </row>
        <row r="937">
          <cell r="F937" t="str">
            <v>NSC USEquity Special SituationsWED</v>
          </cell>
          <cell r="G937" t="str">
            <v>EQ</v>
          </cell>
          <cell r="H937" t="str">
            <v>CSX R/R</v>
          </cell>
        </row>
        <row r="938">
          <cell r="F938" t="str">
            <v>CBS USEquity Special SituationsWED</v>
          </cell>
          <cell r="G938" t="str">
            <v>EQ</v>
          </cell>
          <cell r="H938" t="str">
            <v>DISCA R/R SHORT</v>
          </cell>
        </row>
        <row r="939">
          <cell r="F939" t="str">
            <v>DISCA USEquity Special SituationsWED</v>
          </cell>
          <cell r="G939" t="str">
            <v>EQ</v>
          </cell>
          <cell r="H939" t="str">
            <v>DISCA R/R SHORT</v>
          </cell>
        </row>
        <row r="940">
          <cell r="F940" t="str">
            <v>DOV USEquity Special SituationsWED</v>
          </cell>
          <cell r="G940" t="str">
            <v>EQ</v>
          </cell>
          <cell r="H940" t="str">
            <v>DOV R/R SHORT</v>
          </cell>
        </row>
        <row r="941">
          <cell r="F941" t="str">
            <v>XLI USEquity Special SituationsWED</v>
          </cell>
          <cell r="G941" t="str">
            <v>EQ</v>
          </cell>
          <cell r="H941" t="str">
            <v>DOV R/R SHORT</v>
          </cell>
        </row>
        <row r="942">
          <cell r="F942" t="str">
            <v>GME USCredit OpportunitiesWED</v>
          </cell>
          <cell r="G942" t="str">
            <v>B</v>
          </cell>
          <cell r="H942" t="str">
            <v>GME SPEC M&amp;A</v>
          </cell>
        </row>
        <row r="943">
          <cell r="F943" t="str">
            <v>HRI USEquity Special SituationsWED</v>
          </cell>
          <cell r="G943" t="str">
            <v>EXCHOPT</v>
          </cell>
          <cell r="H943" t="str">
            <v>HRI R/R</v>
          </cell>
        </row>
        <row r="944">
          <cell r="F944" t="str">
            <v>HRI USEquity Special SituationsWED</v>
          </cell>
          <cell r="G944" t="str">
            <v>EQ</v>
          </cell>
          <cell r="H944" t="str">
            <v>HRI R/R</v>
          </cell>
        </row>
        <row r="945">
          <cell r="F945" t="str">
            <v>URI USEquity Special SituationsWED</v>
          </cell>
          <cell r="G945" t="str">
            <v>EXCHOPT</v>
          </cell>
          <cell r="H945" t="str">
            <v>HRI R/R</v>
          </cell>
        </row>
        <row r="946">
          <cell r="F946" t="str">
            <v>URI USEquity Special SituationsWED</v>
          </cell>
          <cell r="G946" t="str">
            <v>EQ</v>
          </cell>
          <cell r="H946" t="str">
            <v>HRI R/R</v>
          </cell>
        </row>
        <row r="947">
          <cell r="F947" t="str">
            <v>HXN USCredit OpportunitiesWED</v>
          </cell>
          <cell r="G947" t="str">
            <v>B</v>
          </cell>
          <cell r="H947" t="str">
            <v>HXN DELEVERING</v>
          </cell>
        </row>
        <row r="948">
          <cell r="F948" t="str">
            <v>HXN USCredit OpportunitiesWED</v>
          </cell>
          <cell r="G948" t="str">
            <v>B</v>
          </cell>
          <cell r="H948" t="str">
            <v>HXN DELEVERING</v>
          </cell>
        </row>
        <row r="949">
          <cell r="F949" t="str">
            <v>KD8 GREquity Special SituationsWED</v>
          </cell>
          <cell r="G949" t="str">
            <v>EQ</v>
          </cell>
          <cell r="H949" t="str">
            <v>KD8 GY S/S</v>
          </cell>
        </row>
        <row r="950">
          <cell r="F950" t="str">
            <v>LEVARBMerger ArbitrageWED</v>
          </cell>
          <cell r="G950" t="str">
            <v>EQ</v>
          </cell>
          <cell r="H950" t="str">
            <v>LEV - MERGER ARB</v>
          </cell>
        </row>
        <row r="951">
          <cell r="F951" t="str">
            <v>MAC USEquity Special SituationsWED</v>
          </cell>
          <cell r="G951" t="str">
            <v>EXCHOPT</v>
          </cell>
          <cell r="H951" t="str">
            <v>MAC2 S/S</v>
          </cell>
        </row>
        <row r="952">
          <cell r="F952" t="str">
            <v>NLSN USEquity Special SituationsWED</v>
          </cell>
          <cell r="G952" t="str">
            <v>EQ</v>
          </cell>
          <cell r="H952" t="str">
            <v>NLSN S/S</v>
          </cell>
        </row>
        <row r="953">
          <cell r="F953" t="str">
            <v>ARLO USEquity Special SituationsWED</v>
          </cell>
          <cell r="G953" t="str">
            <v>EQ</v>
          </cell>
          <cell r="H953" t="str">
            <v>NTGR R/R</v>
          </cell>
        </row>
        <row r="954">
          <cell r="F954" t="str">
            <v>NTGR USEquity Special SituationsWED</v>
          </cell>
          <cell r="G954" t="str">
            <v>EQ</v>
          </cell>
          <cell r="H954" t="str">
            <v>NTGR R/R</v>
          </cell>
        </row>
        <row r="955">
          <cell r="F955" t="str">
            <v>PAH 5 7/8 12/01/25Credit OpportunitiesWED</v>
          </cell>
          <cell r="G955" t="str">
            <v>B</v>
          </cell>
          <cell r="H955" t="str">
            <v>PAH SPIN-OFF BONDS</v>
          </cell>
        </row>
        <row r="956">
          <cell r="F956" t="str">
            <v>PAH 6 1/2 02/01/22Credit OpportunitiesWED</v>
          </cell>
          <cell r="G956" t="str">
            <v>B</v>
          </cell>
          <cell r="H956" t="str">
            <v>PAH SPIN-OFF BONDS</v>
          </cell>
        </row>
        <row r="957">
          <cell r="F957" t="str">
            <v>AI FPEquity Special SituationsWED</v>
          </cell>
          <cell r="G957" t="str">
            <v>EQSWAP</v>
          </cell>
          <cell r="H957" t="str">
            <v>PX R/R SHORT</v>
          </cell>
        </row>
        <row r="958">
          <cell r="F958" t="str">
            <v>APD USEquity Special SituationsWED</v>
          </cell>
          <cell r="G958" t="str">
            <v>EQ</v>
          </cell>
          <cell r="H958" t="str">
            <v>PX R/R SHORT</v>
          </cell>
        </row>
        <row r="959">
          <cell r="F959" t="str">
            <v>LIN USEquity Special SituationsWED</v>
          </cell>
          <cell r="G959" t="str">
            <v>EQ</v>
          </cell>
          <cell r="H959" t="str">
            <v>PX R/R SHORT</v>
          </cell>
        </row>
        <row r="960">
          <cell r="F960" t="str">
            <v>PZZA USEquity Special SituationsWED</v>
          </cell>
          <cell r="G960" t="str">
            <v>EXCHOPT</v>
          </cell>
          <cell r="H960" t="str">
            <v>PZZA S/S</v>
          </cell>
        </row>
        <row r="961">
          <cell r="F961" t="str">
            <v>PZZA USEquity Special SituationsWED</v>
          </cell>
          <cell r="G961" t="str">
            <v>EQ</v>
          </cell>
          <cell r="H961" t="str">
            <v>PZZA S/S</v>
          </cell>
        </row>
        <row r="962">
          <cell r="F962" t="str">
            <v>CRM USEquity Special SituationsWED</v>
          </cell>
          <cell r="G962" t="str">
            <v>EQ</v>
          </cell>
          <cell r="H962" t="str">
            <v>RAMP S/S</v>
          </cell>
        </row>
        <row r="963">
          <cell r="F963" t="str">
            <v>NOW USEquity Special SituationsWED</v>
          </cell>
          <cell r="G963" t="str">
            <v>EQ</v>
          </cell>
          <cell r="H963" t="str">
            <v>RAMP S/S</v>
          </cell>
        </row>
        <row r="964">
          <cell r="F964" t="str">
            <v>RAMP USEquity Special SituationsWED</v>
          </cell>
          <cell r="G964" t="str">
            <v>EQ</v>
          </cell>
          <cell r="H964" t="str">
            <v>RAMP S/S</v>
          </cell>
        </row>
        <row r="965">
          <cell r="F965" t="str">
            <v>WDAY USEquity Special SituationsWED</v>
          </cell>
          <cell r="G965" t="str">
            <v>EQ</v>
          </cell>
          <cell r="H965" t="str">
            <v>RAMP S/S</v>
          </cell>
        </row>
        <row r="966">
          <cell r="F966" t="str">
            <v>RPC LNEquity Special SituationsWED</v>
          </cell>
          <cell r="G966" t="str">
            <v>EQSWAP</v>
          </cell>
          <cell r="H966" t="str">
            <v>RPC LN S/S</v>
          </cell>
        </row>
        <row r="967">
          <cell r="F967" t="str">
            <v>SJM USCredit OpportunitiesWED</v>
          </cell>
          <cell r="G967" t="str">
            <v>B</v>
          </cell>
          <cell r="H967" t="str">
            <v>SJM LEVERING</v>
          </cell>
        </row>
        <row r="968">
          <cell r="F968" t="str">
            <v>3352Z USCredit OpportunitiesWED</v>
          </cell>
          <cell r="G968" t="str">
            <v>B</v>
          </cell>
          <cell r="H968" t="str">
            <v>SJM LEVERING</v>
          </cell>
        </row>
        <row r="969">
          <cell r="F969" t="str">
            <v>SPA USEquity Special SituationsWED</v>
          </cell>
          <cell r="G969" t="str">
            <v>EQ</v>
          </cell>
          <cell r="H969" t="str">
            <v>SPA S/S</v>
          </cell>
        </row>
        <row r="970">
          <cell r="F970" t="str">
            <v>GATX USEquity Special SituationsWED</v>
          </cell>
          <cell r="G970" t="str">
            <v>EQ</v>
          </cell>
          <cell r="H970" t="str">
            <v>TRN R/R</v>
          </cell>
        </row>
        <row r="971">
          <cell r="F971" t="str">
            <v>GBX USEquity Special SituationsWED</v>
          </cell>
          <cell r="G971" t="str">
            <v>EQ</v>
          </cell>
          <cell r="H971" t="str">
            <v>TRN R/R</v>
          </cell>
        </row>
        <row r="972">
          <cell r="F972" t="str">
            <v>TRN USEquity Special SituationsWED</v>
          </cell>
          <cell r="G972" t="str">
            <v>EQ</v>
          </cell>
          <cell r="H972" t="str">
            <v>TRN R/R</v>
          </cell>
        </row>
        <row r="973">
          <cell r="F973" t="str">
            <v>TPCO USEquity Special SituationsWED</v>
          </cell>
          <cell r="G973" t="str">
            <v>EQ</v>
          </cell>
          <cell r="H973" t="str">
            <v>TRNC S/S</v>
          </cell>
        </row>
        <row r="974">
          <cell r="F974" t="str">
            <v>SABR USEquity Special SituationsWED</v>
          </cell>
          <cell r="G974" t="str">
            <v>EQ</v>
          </cell>
          <cell r="H974" t="str">
            <v>TVPT S/S</v>
          </cell>
        </row>
        <row r="975">
          <cell r="F975" t="str">
            <v>TVPT USEquity Special SituationsWED</v>
          </cell>
          <cell r="G975" t="str">
            <v>EXCHOPT</v>
          </cell>
          <cell r="H975" t="str">
            <v>TVPT S/S</v>
          </cell>
        </row>
        <row r="976">
          <cell r="F976" t="str">
            <v>TVPT USEquity Special SituationsWED</v>
          </cell>
          <cell r="G976" t="str">
            <v>EQ</v>
          </cell>
          <cell r="H976" t="str">
            <v>TVPT S/S</v>
          </cell>
        </row>
        <row r="977">
          <cell r="F977" t="str">
            <v>CHH USEquity Special SituationsWED</v>
          </cell>
          <cell r="G977" t="str">
            <v>EQ</v>
          </cell>
          <cell r="H977" t="str">
            <v>WH R/R</v>
          </cell>
        </row>
        <row r="978">
          <cell r="F978" t="str">
            <v>HLT USEquity Special SituationsWED</v>
          </cell>
          <cell r="G978" t="str">
            <v>EQ</v>
          </cell>
          <cell r="H978" t="str">
            <v>WH R/R</v>
          </cell>
        </row>
        <row r="979">
          <cell r="F979" t="str">
            <v>MAR USEquity Special SituationsWED</v>
          </cell>
          <cell r="G979" t="str">
            <v>EQ</v>
          </cell>
          <cell r="H979" t="str">
            <v>WH R/R</v>
          </cell>
        </row>
        <row r="980">
          <cell r="F980" t="str">
            <v>WH USEquity Special SituationsWED</v>
          </cell>
          <cell r="G980" t="str">
            <v>EXCHOPT</v>
          </cell>
          <cell r="H980" t="str">
            <v>WH R/R</v>
          </cell>
        </row>
        <row r="981">
          <cell r="F981" t="str">
            <v>WH USEquity Special SituationsWED</v>
          </cell>
          <cell r="G981" t="str">
            <v>EXCHOPT</v>
          </cell>
          <cell r="H981" t="str">
            <v>WH R/R</v>
          </cell>
        </row>
        <row r="982">
          <cell r="F982" t="str">
            <v>WH USEquity Special SituationsWED</v>
          </cell>
          <cell r="G982" t="str">
            <v>EXCHOPT</v>
          </cell>
          <cell r="H982" t="str">
            <v>WH R/R</v>
          </cell>
        </row>
        <row r="983">
          <cell r="F983" t="str">
            <v>WH USEquity Special SituationsWED</v>
          </cell>
          <cell r="G983" t="str">
            <v>EQ</v>
          </cell>
          <cell r="H983" t="str">
            <v>WH R/R</v>
          </cell>
        </row>
        <row r="984">
          <cell r="F984" t="str">
            <v>1464208D USCredit OpportunitiesWED</v>
          </cell>
          <cell r="G984" t="str">
            <v>B</v>
          </cell>
          <cell r="H984" t="str">
            <v>WYN RELATIVE VALUE</v>
          </cell>
        </row>
        <row r="985">
          <cell r="F985" t="str">
            <v>WYN USCredit OpportunitiesWED</v>
          </cell>
          <cell r="G985" t="str">
            <v>B</v>
          </cell>
          <cell r="H985" t="str">
            <v>WYN RELATIVE VALUE</v>
          </cell>
        </row>
        <row r="986">
          <cell r="F986" t="str">
            <v>IWN USEquity Special SituationsWED</v>
          </cell>
          <cell r="G986" t="str">
            <v>EQ</v>
          </cell>
          <cell r="H986" t="str">
            <v>XRX2 R/R</v>
          </cell>
        </row>
        <row r="987">
          <cell r="F987" t="str">
            <v>XRX USEquity Special SituationsWED</v>
          </cell>
          <cell r="G987" t="str">
            <v>EQ</v>
          </cell>
          <cell r="H987" t="str">
            <v>XRX2 R/R</v>
          </cell>
        </row>
        <row r="988">
          <cell r="F988" t="str">
            <v>CBST CVREquity Special SituationsWIC</v>
          </cell>
          <cell r="G988" t="str">
            <v>EQ</v>
          </cell>
          <cell r="H988" t="str">
            <v>CBSTZ S/S</v>
          </cell>
        </row>
        <row r="989">
          <cell r="F989" t="str">
            <v>DOLE LITMerger ArbitrageWIC</v>
          </cell>
          <cell r="G989" t="str">
            <v>EQ</v>
          </cell>
          <cell r="H989" t="str">
            <v>DOLE - MURDOCK</v>
          </cell>
        </row>
        <row r="990">
          <cell r="F990" t="str">
            <v>STRZA USMerger ArbitrageWIC</v>
          </cell>
          <cell r="G990" t="str">
            <v>EQ</v>
          </cell>
          <cell r="H990" t="str">
            <v>STRZA - LGF</v>
          </cell>
        </row>
        <row r="991">
          <cell r="F991" t="str">
            <v/>
          </cell>
        </row>
        <row r="992">
          <cell r="F992" t="str">
            <v/>
          </cell>
        </row>
        <row r="993">
          <cell r="F993" t="str">
            <v/>
          </cell>
        </row>
        <row r="994">
          <cell r="F994" t="str">
            <v/>
          </cell>
        </row>
        <row r="995">
          <cell r="F995" t="str">
            <v/>
          </cell>
        </row>
        <row r="996">
          <cell r="F996" t="str">
            <v/>
          </cell>
        </row>
        <row r="997">
          <cell r="F997" t="str">
            <v/>
          </cell>
        </row>
        <row r="998">
          <cell r="F998" t="str">
            <v/>
          </cell>
        </row>
        <row r="999">
          <cell r="F999" t="str">
            <v/>
          </cell>
        </row>
        <row r="1000">
          <cell r="F1000" t="str">
            <v/>
          </cell>
        </row>
        <row r="1001">
          <cell r="F1001" t="str">
            <v/>
          </cell>
        </row>
        <row r="1002">
          <cell r="F1002" t="str">
            <v/>
          </cell>
        </row>
        <row r="1003">
          <cell r="F1003" t="str">
            <v/>
          </cell>
        </row>
        <row r="1004">
          <cell r="F1004" t="str">
            <v/>
          </cell>
        </row>
        <row r="1005">
          <cell r="F1005" t="str">
            <v/>
          </cell>
        </row>
        <row r="1006">
          <cell r="F1006" t="str">
            <v/>
          </cell>
        </row>
        <row r="1007">
          <cell r="F1007" t="str">
            <v/>
          </cell>
        </row>
        <row r="1008">
          <cell r="F1008" t="str">
            <v/>
          </cell>
        </row>
        <row r="1009">
          <cell r="F1009" t="str">
            <v/>
          </cell>
        </row>
        <row r="1010">
          <cell r="F1010" t="str">
            <v/>
          </cell>
        </row>
        <row r="1011">
          <cell r="F1011" t="str">
            <v/>
          </cell>
        </row>
        <row r="1012">
          <cell r="F1012" t="str">
            <v/>
          </cell>
        </row>
        <row r="1013">
          <cell r="F1013" t="str">
            <v/>
          </cell>
        </row>
        <row r="1014">
          <cell r="F1014" t="str">
            <v/>
          </cell>
        </row>
        <row r="1015">
          <cell r="F1015" t="str">
            <v/>
          </cell>
        </row>
        <row r="1016">
          <cell r="F1016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76362-68E5-4B2C-99F1-2432820E51AD}">
  <dimension ref="A2:BC89"/>
  <sheetViews>
    <sheetView tabSelected="1" topLeftCell="C1" workbookViewId="0">
      <selection activeCell="S14" sqref="S14"/>
    </sheetView>
  </sheetViews>
  <sheetFormatPr defaultColWidth="8.85546875" defaultRowHeight="11.25" outlineLevelCol="1" x14ac:dyDescent="0.2"/>
  <cols>
    <col min="1" max="1" width="7.28515625" style="1" bestFit="1" customWidth="1"/>
    <col min="2" max="2" width="2.140625" style="1" bestFit="1" customWidth="1"/>
    <col min="3" max="3" width="10.7109375" style="1" customWidth="1"/>
    <col min="4" max="5" width="9.85546875" style="1" customWidth="1"/>
    <col min="6" max="6" width="5.42578125" style="1" bestFit="1" customWidth="1"/>
    <col min="7" max="7" width="5.42578125" style="4" bestFit="1" customWidth="1"/>
    <col min="8" max="8" width="10.42578125" style="1" bestFit="1" customWidth="1"/>
    <col min="9" max="9" width="13.85546875" style="1" bestFit="1" customWidth="1"/>
    <col min="10" max="10" width="9" style="4" bestFit="1" customWidth="1"/>
    <col min="11" max="13" width="6.5703125" style="4" bestFit="1" customWidth="1"/>
    <col min="14" max="14" width="8.5703125" style="4" bestFit="1" customWidth="1"/>
    <col min="15" max="15" width="5.42578125" style="4" bestFit="1" customWidth="1"/>
    <col min="16" max="17" width="8.5703125" style="4" bestFit="1" customWidth="1"/>
    <col min="18" max="18" width="5.7109375" style="4" bestFit="1" customWidth="1"/>
    <col min="19" max="19" width="6.140625" style="4" bestFit="1" customWidth="1"/>
    <col min="20" max="20" width="8.5703125" style="4" bestFit="1" customWidth="1" outlineLevel="1"/>
    <col min="21" max="21" width="10.42578125" style="4" bestFit="1" customWidth="1" outlineLevel="1"/>
    <col min="22" max="22" width="8.5703125" style="4" bestFit="1" customWidth="1" outlineLevel="1"/>
    <col min="23" max="23" width="10.42578125" style="4" bestFit="1" customWidth="1" outlineLevel="1"/>
    <col min="24" max="24" width="3.5703125" style="4" bestFit="1" customWidth="1"/>
    <col min="25" max="25" width="4" style="1" bestFit="1" customWidth="1"/>
    <col min="26" max="26" width="10.7109375" style="1" bestFit="1" customWidth="1"/>
    <col min="27" max="27" width="10.7109375" style="1" customWidth="1"/>
    <col min="28" max="28" width="10.7109375" style="1" bestFit="1" customWidth="1"/>
    <col min="29" max="29" width="15" style="5" bestFit="1" customWidth="1"/>
    <col min="30" max="30" width="7.5703125" style="1" customWidth="1"/>
    <col min="31" max="31" width="9" style="1" bestFit="1" customWidth="1"/>
    <col min="32" max="32" width="6.42578125" style="1" customWidth="1"/>
    <col min="33" max="33" width="5.140625" style="1" bestFit="1" customWidth="1"/>
    <col min="34" max="34" width="7.7109375" style="1" bestFit="1" customWidth="1"/>
    <col min="35" max="36" width="4.28515625" style="1" customWidth="1"/>
    <col min="37" max="37" width="12.7109375" style="6" bestFit="1" customWidth="1"/>
    <col min="38" max="48" width="4.28515625" style="1" customWidth="1"/>
    <col min="49" max="49" width="8.28515625" style="1" bestFit="1" customWidth="1"/>
    <col min="50" max="50" width="12.140625" style="1" bestFit="1" customWidth="1"/>
    <col min="51" max="51" width="8.85546875" style="1"/>
    <col min="52" max="52" width="6.140625" style="1" bestFit="1" customWidth="1"/>
    <col min="53" max="53" width="11.140625" style="1" bestFit="1" customWidth="1"/>
    <col min="54" max="54" width="13.85546875" style="1" bestFit="1" customWidth="1"/>
    <col min="55" max="55" width="5.42578125" style="4" bestFit="1" customWidth="1"/>
    <col min="56" max="16384" width="8.85546875" style="1"/>
  </cols>
  <sheetData>
    <row r="2" spans="1:55" x14ac:dyDescent="0.2">
      <c r="B2" s="2"/>
      <c r="C2" s="3"/>
    </row>
    <row r="4" spans="1:55" x14ac:dyDescent="0.2">
      <c r="A4" s="7">
        <f ca="1">TODAY()</f>
        <v>43440</v>
      </c>
      <c r="B4" s="8"/>
      <c r="C4" s="9"/>
      <c r="D4" s="9"/>
      <c r="E4" s="9"/>
      <c r="F4" s="9" t="s">
        <v>0</v>
      </c>
      <c r="G4" s="10" t="s">
        <v>0</v>
      </c>
      <c r="H4" s="9"/>
      <c r="I4" s="9"/>
      <c r="J4" s="10"/>
      <c r="K4" s="10" t="s">
        <v>1</v>
      </c>
      <c r="L4" s="10"/>
      <c r="M4" s="10"/>
      <c r="N4" s="10" t="s">
        <v>2</v>
      </c>
      <c r="O4" s="10" t="s">
        <v>3</v>
      </c>
      <c r="P4" s="10" t="s">
        <v>4</v>
      </c>
      <c r="Q4" s="10" t="s">
        <v>5</v>
      </c>
      <c r="R4" s="10"/>
      <c r="S4" s="10" t="s">
        <v>6</v>
      </c>
      <c r="T4" s="11" t="s">
        <v>7</v>
      </c>
      <c r="U4" s="12"/>
      <c r="V4" s="13" t="s">
        <v>8</v>
      </c>
      <c r="W4" s="11"/>
      <c r="X4" s="13" t="s">
        <v>9</v>
      </c>
      <c r="Y4" s="12"/>
      <c r="AB4" s="14">
        <v>43439</v>
      </c>
      <c r="AZ4" s="9"/>
      <c r="BA4" s="9"/>
      <c r="BB4" s="9"/>
      <c r="BC4" s="10"/>
    </row>
    <row r="5" spans="1:55" x14ac:dyDescent="0.2">
      <c r="A5" s="15"/>
      <c r="B5" s="16" t="s">
        <v>10</v>
      </c>
      <c r="C5" s="17" t="s">
        <v>11</v>
      </c>
      <c r="D5" s="18" t="s">
        <v>12</v>
      </c>
      <c r="E5" s="18" t="s">
        <v>13</v>
      </c>
      <c r="F5" s="18" t="s">
        <v>14</v>
      </c>
      <c r="G5" s="17" t="s">
        <v>15</v>
      </c>
      <c r="H5" s="18" t="s">
        <v>16</v>
      </c>
      <c r="I5" s="18" t="s">
        <v>17</v>
      </c>
      <c r="J5" s="17" t="s">
        <v>18</v>
      </c>
      <c r="K5" s="17" t="s">
        <v>19</v>
      </c>
      <c r="L5" s="17" t="s">
        <v>20</v>
      </c>
      <c r="M5" s="17" t="s">
        <v>21</v>
      </c>
      <c r="N5" s="17" t="s">
        <v>22</v>
      </c>
      <c r="O5" s="17" t="s">
        <v>23</v>
      </c>
      <c r="P5" s="17" t="s">
        <v>24</v>
      </c>
      <c r="Q5" s="17" t="s">
        <v>24</v>
      </c>
      <c r="R5" s="17" t="s">
        <v>25</v>
      </c>
      <c r="S5" s="17" t="s">
        <v>24</v>
      </c>
      <c r="T5" s="17" t="s">
        <v>22</v>
      </c>
      <c r="U5" s="19" t="s">
        <v>26</v>
      </c>
      <c r="V5" s="20" t="s">
        <v>22</v>
      </c>
      <c r="W5" s="17" t="s">
        <v>26</v>
      </c>
      <c r="X5" s="20" t="s">
        <v>27</v>
      </c>
      <c r="Y5" s="19" t="s">
        <v>28</v>
      </c>
      <c r="Z5" s="1" t="s">
        <v>11</v>
      </c>
      <c r="AB5" s="1" t="s">
        <v>29</v>
      </c>
      <c r="AC5" s="1" t="s">
        <v>30</v>
      </c>
      <c r="AD5" s="1" t="s">
        <v>31</v>
      </c>
      <c r="AE5" s="1" t="s">
        <v>32</v>
      </c>
      <c r="AF5" s="1" t="s">
        <v>33</v>
      </c>
      <c r="AG5" s="1" t="s">
        <v>0</v>
      </c>
      <c r="AH5" s="1" t="s">
        <v>34</v>
      </c>
      <c r="AI5" s="1" t="s">
        <v>35</v>
      </c>
      <c r="AJ5" s="1" t="s">
        <v>36</v>
      </c>
      <c r="AK5" s="6" t="s">
        <v>37</v>
      </c>
      <c r="AL5" s="1" t="s">
        <v>38</v>
      </c>
      <c r="AM5" s="1" t="s">
        <v>39</v>
      </c>
      <c r="AN5" s="1" t="s">
        <v>40</v>
      </c>
      <c r="AO5" s="1" t="s">
        <v>41</v>
      </c>
      <c r="AP5" s="1" t="s">
        <v>42</v>
      </c>
      <c r="AQ5" s="1" t="s">
        <v>43</v>
      </c>
      <c r="AR5" s="1" t="s">
        <v>44</v>
      </c>
      <c r="AS5" s="1" t="s">
        <v>45</v>
      </c>
      <c r="AT5" s="1" t="s">
        <v>46</v>
      </c>
      <c r="AU5" s="1" t="s">
        <v>47</v>
      </c>
      <c r="AV5" s="1" t="s">
        <v>48</v>
      </c>
      <c r="AW5" s="1" t="s">
        <v>49</v>
      </c>
      <c r="AX5" s="1" t="s">
        <v>50</v>
      </c>
      <c r="AZ5" s="18" t="s">
        <v>12</v>
      </c>
      <c r="BA5" s="18" t="s">
        <v>16</v>
      </c>
      <c r="BB5" s="18" t="s">
        <v>17</v>
      </c>
      <c r="BC5" s="17"/>
    </row>
    <row r="6" spans="1:55" x14ac:dyDescent="0.2">
      <c r="A6" s="15"/>
      <c r="B6" s="21" t="e">
        <f t="shared" ref="B6:B37" si="0">+B5+1</f>
        <v>#VALUE!</v>
      </c>
      <c r="C6" s="1" t="str">
        <f>VLOOKUP(D6&amp;"Equity Special SituationsTAQ",'[7]Eze export'!F:H,3,FALSE)</f>
        <v>AABA R/R</v>
      </c>
      <c r="D6" s="22" t="str">
        <f t="shared" ref="D6:D37" si="1">LEFT(AB6,LEN(AB6)-LEN(" EQUITY"))</f>
        <v>AABA US</v>
      </c>
      <c r="E6" s="23" t="s">
        <v>51</v>
      </c>
      <c r="F6" s="22" t="str">
        <f t="shared" ref="F6:F37" si="2">AG6</f>
        <v>Soft</v>
      </c>
      <c r="G6" s="24">
        <f t="shared" ref="G6:G37" si="3">AH6</f>
        <v>1</v>
      </c>
      <c r="H6" s="76" t="str">
        <f>VLOOKUP(D:D,AZ:BB,2,FALSE)</f>
        <v>Relative Value</v>
      </c>
      <c r="I6" s="76" t="str">
        <f>VLOOKUP(D:D,AZ:BB,3,FALSE)</f>
        <v>Stub Value</v>
      </c>
      <c r="J6" s="25">
        <f t="shared" ref="J6:J37" si="4">AE6</f>
        <v>43830</v>
      </c>
      <c r="K6" s="26">
        <f t="shared" ref="K6:K37" si="5">AI6</f>
        <v>64.8</v>
      </c>
      <c r="L6" s="26">
        <f t="shared" ref="L6:L37" si="6">AN6</f>
        <v>75.77</v>
      </c>
      <c r="M6" s="26">
        <f t="shared" ref="M6:M37" si="7">AK6</f>
        <v>52</v>
      </c>
      <c r="N6" s="27">
        <f t="shared" ref="N6:N37" si="8">(K6-M6)/(L6-M6)</f>
        <v>0.53849389987379048</v>
      </c>
      <c r="O6" s="28">
        <f t="shared" ref="O6:O37" si="9">ABS((L6/K6-1)/(M6/L6-1))</f>
        <v>0.53963452479263707</v>
      </c>
      <c r="P6" s="27">
        <f t="shared" ref="P6:P37" si="10">L6/K6-1</f>
        <v>0.16929012345679006</v>
      </c>
      <c r="Q6" s="27">
        <f ca="1">P6/(J6-$A$4)*365</f>
        <v>0.15843819246597018</v>
      </c>
      <c r="R6" s="77" t="str">
        <f t="shared" ref="R6:R37" si="11">IF(OR(I6="Spec M&amp;A",I6="Merger Arbitrage",I6="Stub Value",I6="Other"),"N","Y")</f>
        <v>N</v>
      </c>
      <c r="S6" s="29">
        <f t="shared" ref="S6:S37" ca="1" si="12">IF(R6="Y",Q6-15%,Q6)</f>
        <v>0.15843819246597018</v>
      </c>
      <c r="T6" s="27">
        <f t="shared" ref="T6:T37" si="13">IF(H6="Relative Value",70%,IF(H6="Re-Rating",35%,IF(AND(H6="Special Situations",I6="Merger Arbitrage"),75%,50%)))</f>
        <v>0.7</v>
      </c>
      <c r="U6" s="27">
        <f t="shared" ref="U6:U37" si="14">IF(H6="Relative Value",10%,IF(H6="Re-Rating",15%,IF(AND(H6="Special Situations",I6="Merger Arbitrage"),8%,20%)))</f>
        <v>0.1</v>
      </c>
      <c r="V6" s="27">
        <f t="shared" ref="V6:V37" si="15">IF(H6="Relative Value",95%,IF(H6="Re-Rating",65%,IF(AND(H6="Special Situations",I6="Merger Arbitrage"),97%,75%)))</f>
        <v>0.95</v>
      </c>
      <c r="W6" s="27">
        <f t="shared" ref="W6:W37" si="16">IF(H6="Relative Value",3%,IF(H6="Re-Rating",5%,IF(AND(H6="Special Situations",I6="Merger Arbitrage"),2.5%,5%)))</f>
        <v>0.03</v>
      </c>
      <c r="X6" s="27" t="str">
        <f t="shared" ref="X6:X37" ca="1" si="17">IF(AND(N6&lt;T6,S6&gt;U6),"Y","")</f>
        <v>Y</v>
      </c>
      <c r="Y6" s="27" t="str">
        <f t="shared" ref="Y6:Y37" ca="1" si="18">IF(AND(N6&gt;V6,S6&lt;W6),"Y","")</f>
        <v/>
      </c>
      <c r="Z6" s="1" t="str">
        <f t="shared" ref="Z6:Z37" si="19">C6</f>
        <v>AABA R/R</v>
      </c>
      <c r="AB6" s="1" t="s">
        <v>52</v>
      </c>
      <c r="AC6" s="1" t="s">
        <v>53</v>
      </c>
      <c r="AD6" s="5">
        <v>42415</v>
      </c>
      <c r="AE6" s="5">
        <v>43830</v>
      </c>
      <c r="AF6" s="1" t="s">
        <v>54</v>
      </c>
      <c r="AG6" s="1" t="s">
        <v>55</v>
      </c>
      <c r="AH6" s="1">
        <v>1</v>
      </c>
      <c r="AI6" s="1">
        <v>64.8</v>
      </c>
      <c r="AJ6" s="1">
        <v>-3.17</v>
      </c>
      <c r="AK6" s="6">
        <v>52</v>
      </c>
      <c r="AL6" s="1">
        <v>52.04</v>
      </c>
      <c r="AN6" s="1">
        <v>75.77</v>
      </c>
      <c r="AO6" s="1">
        <v>75.81</v>
      </c>
      <c r="AS6" s="1">
        <v>53.69</v>
      </c>
      <c r="AT6" s="1">
        <v>0.86</v>
      </c>
      <c r="AU6" s="1">
        <v>16.989999999999998</v>
      </c>
      <c r="AV6" s="1">
        <v>15.77</v>
      </c>
      <c r="AW6" s="5">
        <v>43439</v>
      </c>
      <c r="AX6" s="1" t="s">
        <v>56</v>
      </c>
      <c r="AZ6" s="23" t="s">
        <v>57</v>
      </c>
      <c r="BA6" s="23" t="s">
        <v>58</v>
      </c>
      <c r="BB6" s="23" t="s">
        <v>59</v>
      </c>
      <c r="BC6" s="30"/>
    </row>
    <row r="7" spans="1:55" x14ac:dyDescent="0.2">
      <c r="A7" s="15"/>
      <c r="B7" s="31" t="e">
        <f t="shared" si="0"/>
        <v>#VALUE!</v>
      </c>
      <c r="C7" s="1" t="e">
        <f>VLOOKUP(D7&amp;"Equity Special SituationsTAQ",'[7]Eze export'!F:H,3,FALSE)</f>
        <v>#N/A</v>
      </c>
      <c r="D7" s="32" t="str">
        <f t="shared" si="1"/>
        <v>ACA US</v>
      </c>
      <c r="E7" s="23" t="s">
        <v>51</v>
      </c>
      <c r="F7" s="22" t="str">
        <f t="shared" si="2"/>
        <v>Soft</v>
      </c>
      <c r="G7" s="24">
        <f t="shared" si="3"/>
        <v>3</v>
      </c>
      <c r="H7" s="76" t="str">
        <f>VLOOKUP(D:D,AZ:BB,2,FALSE)</f>
        <v>Re-Rating</v>
      </c>
      <c r="I7" s="76" t="str">
        <f>VLOOKUP(D:D,AZ:BB,3,FALSE)</f>
        <v>Spin-Off</v>
      </c>
      <c r="J7" s="33">
        <f t="shared" si="4"/>
        <v>43830</v>
      </c>
      <c r="K7" s="26">
        <f t="shared" si="5"/>
        <v>26.82</v>
      </c>
      <c r="L7" s="34">
        <f t="shared" si="6"/>
        <v>36</v>
      </c>
      <c r="M7" s="34">
        <f t="shared" si="7"/>
        <v>19</v>
      </c>
      <c r="N7" s="35">
        <f t="shared" si="8"/>
        <v>0.46</v>
      </c>
      <c r="O7" s="36">
        <f t="shared" si="9"/>
        <v>0.72483221476510085</v>
      </c>
      <c r="P7" s="35">
        <f t="shared" si="10"/>
        <v>0.34228187919463093</v>
      </c>
      <c r="Q7" s="35">
        <f ca="1">P7/(J7-$A$4)*365</f>
        <v>0.32034073309241101</v>
      </c>
      <c r="R7" s="78" t="str">
        <f t="shared" si="11"/>
        <v>Y</v>
      </c>
      <c r="S7" s="29">
        <f t="shared" ca="1" si="12"/>
        <v>0.17034073309241102</v>
      </c>
      <c r="T7" s="35">
        <f t="shared" si="13"/>
        <v>0.35</v>
      </c>
      <c r="U7" s="35">
        <f t="shared" si="14"/>
        <v>0.15</v>
      </c>
      <c r="V7" s="35">
        <f t="shared" si="15"/>
        <v>0.65</v>
      </c>
      <c r="W7" s="35">
        <f t="shared" si="16"/>
        <v>0.05</v>
      </c>
      <c r="X7" s="35" t="str">
        <f t="shared" ca="1" si="17"/>
        <v/>
      </c>
      <c r="Y7" s="35" t="str">
        <f t="shared" ca="1" si="18"/>
        <v/>
      </c>
      <c r="Z7" s="1" t="e">
        <f t="shared" si="19"/>
        <v>#N/A</v>
      </c>
      <c r="AB7" s="1" t="s">
        <v>60</v>
      </c>
      <c r="AC7" s="1" t="s">
        <v>61</v>
      </c>
      <c r="AD7" s="5">
        <v>43405</v>
      </c>
      <c r="AE7" s="5">
        <v>43830</v>
      </c>
      <c r="AF7" s="1" t="s">
        <v>62</v>
      </c>
      <c r="AG7" s="1" t="s">
        <v>55</v>
      </c>
      <c r="AH7" s="1">
        <v>3</v>
      </c>
      <c r="AI7" s="1">
        <v>26.82</v>
      </c>
      <c r="AJ7" s="1">
        <v>2.98</v>
      </c>
      <c r="AK7" s="6">
        <v>19</v>
      </c>
      <c r="AL7" s="1">
        <v>18.71</v>
      </c>
      <c r="AM7" s="1">
        <v>0.1</v>
      </c>
      <c r="AN7" s="1">
        <v>36</v>
      </c>
      <c r="AO7" s="1">
        <v>35.71</v>
      </c>
      <c r="AS7" s="1">
        <v>47.72</v>
      </c>
      <c r="AT7" s="1">
        <v>1.1000000000000001</v>
      </c>
      <c r="AU7" s="1">
        <v>33.14</v>
      </c>
      <c r="AV7" s="1">
        <v>30.63</v>
      </c>
      <c r="AW7" s="5">
        <v>43407</v>
      </c>
      <c r="AZ7" s="37" t="s">
        <v>63</v>
      </c>
      <c r="BA7" s="37" t="s">
        <v>64</v>
      </c>
      <c r="BB7" s="37" t="s">
        <v>65</v>
      </c>
      <c r="BC7" s="38"/>
    </row>
    <row r="8" spans="1:55" x14ac:dyDescent="0.2">
      <c r="A8" s="15"/>
      <c r="B8" s="31" t="e">
        <f t="shared" si="0"/>
        <v>#VALUE!</v>
      </c>
      <c r="C8" s="1" t="e">
        <f>VLOOKUP(D8&amp;"Equity Special SituationsTAQ",'[7]Eze export'!F:H,3,FALSE)</f>
        <v>#N/A</v>
      </c>
      <c r="D8" s="32" t="str">
        <f t="shared" si="1"/>
        <v>ACHC</v>
      </c>
      <c r="E8" s="23" t="s">
        <v>51</v>
      </c>
      <c r="F8" s="22" t="str">
        <f t="shared" si="2"/>
        <v>Soft</v>
      </c>
      <c r="G8" s="24">
        <f t="shared" si="3"/>
        <v>1</v>
      </c>
      <c r="H8" s="76" t="str">
        <f>VLOOKUP(D:D,AZ:BB,2,FALSE)</f>
        <v>Special Situations</v>
      </c>
      <c r="I8" s="76" t="str">
        <f>VLOOKUP(D:D,AZ:BB,3,FALSE)</f>
        <v>Spec M&amp;A</v>
      </c>
      <c r="J8" s="33">
        <f t="shared" si="4"/>
        <v>43644</v>
      </c>
      <c r="K8" s="34">
        <f t="shared" si="5"/>
        <v>33.1</v>
      </c>
      <c r="L8" s="34">
        <f t="shared" si="6"/>
        <v>43</v>
      </c>
      <c r="M8" s="34">
        <f t="shared" si="7"/>
        <v>29</v>
      </c>
      <c r="N8" s="35">
        <f t="shared" si="8"/>
        <v>0.29285714285714298</v>
      </c>
      <c r="O8" s="36">
        <f t="shared" si="9"/>
        <v>0.91864479930945131</v>
      </c>
      <c r="P8" s="35">
        <f t="shared" si="10"/>
        <v>0.29909365558912371</v>
      </c>
      <c r="Q8" s="35">
        <f ca="1">P8/(J8-$A$4)*365</f>
        <v>0.53514306024524583</v>
      </c>
      <c r="R8" s="78" t="str">
        <f t="shared" si="11"/>
        <v>N</v>
      </c>
      <c r="S8" s="29">
        <f t="shared" ca="1" si="12"/>
        <v>0.53514306024524583</v>
      </c>
      <c r="T8" s="35">
        <f t="shared" si="13"/>
        <v>0.5</v>
      </c>
      <c r="U8" s="35">
        <f t="shared" si="14"/>
        <v>0.2</v>
      </c>
      <c r="V8" s="35">
        <f t="shared" si="15"/>
        <v>0.75</v>
      </c>
      <c r="W8" s="35">
        <f t="shared" si="16"/>
        <v>0.05</v>
      </c>
      <c r="X8" s="35" t="str">
        <f t="shared" ca="1" si="17"/>
        <v>Y</v>
      </c>
      <c r="Y8" s="35" t="str">
        <f t="shared" ca="1" si="18"/>
        <v/>
      </c>
      <c r="Z8" s="1" t="e">
        <f t="shared" si="19"/>
        <v>#N/A</v>
      </c>
      <c r="AB8" s="1" t="s">
        <v>66</v>
      </c>
      <c r="AC8" s="1" t="s">
        <v>67</v>
      </c>
      <c r="AD8" s="5">
        <v>43389</v>
      </c>
      <c r="AE8" s="5">
        <v>43644</v>
      </c>
      <c r="AF8" s="1" t="s">
        <v>68</v>
      </c>
      <c r="AG8" s="1" t="s">
        <v>55</v>
      </c>
      <c r="AH8" s="1">
        <v>1</v>
      </c>
      <c r="AI8" s="1">
        <v>33.1</v>
      </c>
      <c r="AJ8" s="1">
        <v>-0.83</v>
      </c>
      <c r="AK8" s="6">
        <v>29</v>
      </c>
      <c r="AL8" s="1">
        <v>29</v>
      </c>
      <c r="AM8" s="1">
        <v>32.15</v>
      </c>
      <c r="AN8" s="1">
        <v>43</v>
      </c>
      <c r="AO8" s="1">
        <v>43</v>
      </c>
      <c r="AP8" s="1">
        <v>42.99</v>
      </c>
      <c r="AQ8" s="1">
        <v>-4.47</v>
      </c>
      <c r="AR8" s="1">
        <v>-13.5</v>
      </c>
      <c r="AS8" s="1">
        <v>29.29</v>
      </c>
      <c r="AT8" s="1">
        <v>2.41</v>
      </c>
      <c r="AU8" s="1">
        <v>29.91</v>
      </c>
      <c r="AV8" s="1">
        <v>59.34</v>
      </c>
      <c r="AW8" s="5">
        <v>43438</v>
      </c>
      <c r="AZ8" s="39" t="s">
        <v>69</v>
      </c>
      <c r="BA8" s="39" t="s">
        <v>58</v>
      </c>
      <c r="BB8" s="39" t="s">
        <v>59</v>
      </c>
      <c r="BC8" s="40"/>
    </row>
    <row r="9" spans="1:55" x14ac:dyDescent="0.2">
      <c r="A9" s="15"/>
      <c r="B9" s="31" t="e">
        <f t="shared" si="0"/>
        <v>#VALUE!</v>
      </c>
      <c r="C9" s="1" t="e">
        <f>VLOOKUP(D9&amp;"Equity Special SituationsTAQ",'[7]Eze export'!F:H,3,FALSE)</f>
        <v>#N/A</v>
      </c>
      <c r="D9" s="32" t="str">
        <f t="shared" si="1"/>
        <v>ACOR US</v>
      </c>
      <c r="E9" s="23" t="s">
        <v>51</v>
      </c>
      <c r="F9" s="22" t="str">
        <f t="shared" si="2"/>
        <v>Soft</v>
      </c>
      <c r="G9" s="24">
        <f t="shared" si="3"/>
        <v>2</v>
      </c>
      <c r="H9" s="76" t="str">
        <f>VLOOKUP(D:D,AZ:BB,2,FALSE)</f>
        <v>Special Situations</v>
      </c>
      <c r="I9" s="76" t="str">
        <f>VLOOKUP(D:D,AZ:BB,3,FALSE)</f>
        <v>Spec M&amp;A</v>
      </c>
      <c r="J9" s="33">
        <f t="shared" si="4"/>
        <v>43646</v>
      </c>
      <c r="K9" s="34">
        <f t="shared" si="5"/>
        <v>18.55</v>
      </c>
      <c r="L9" s="34">
        <f t="shared" si="6"/>
        <v>30</v>
      </c>
      <c r="M9" s="34">
        <f t="shared" si="7"/>
        <v>5</v>
      </c>
      <c r="N9" s="35">
        <f t="shared" si="8"/>
        <v>0.54200000000000004</v>
      </c>
      <c r="O9" s="36">
        <f t="shared" si="9"/>
        <v>0.74070080862533694</v>
      </c>
      <c r="P9" s="35">
        <f t="shared" si="10"/>
        <v>0.61725067385444743</v>
      </c>
      <c r="Q9" s="35">
        <f ca="1">P9/(J9-$A$4)*365</f>
        <v>1.0936723104702588</v>
      </c>
      <c r="R9" s="78" t="str">
        <f t="shared" si="11"/>
        <v>N</v>
      </c>
      <c r="S9" s="29">
        <f t="shared" ca="1" si="12"/>
        <v>1.0936723104702588</v>
      </c>
      <c r="T9" s="35">
        <f t="shared" si="13"/>
        <v>0.5</v>
      </c>
      <c r="U9" s="35">
        <f t="shared" si="14"/>
        <v>0.2</v>
      </c>
      <c r="V9" s="35">
        <f t="shared" si="15"/>
        <v>0.75</v>
      </c>
      <c r="W9" s="35">
        <f t="shared" si="16"/>
        <v>0.05</v>
      </c>
      <c r="X9" s="35" t="str">
        <f t="shared" ca="1" si="17"/>
        <v/>
      </c>
      <c r="Y9" s="35" t="str">
        <f t="shared" ca="1" si="18"/>
        <v/>
      </c>
      <c r="Z9" s="1" t="e">
        <f t="shared" si="19"/>
        <v>#N/A</v>
      </c>
      <c r="AB9" s="1" t="s">
        <v>70</v>
      </c>
      <c r="AC9" s="1" t="s">
        <v>67</v>
      </c>
      <c r="AD9" s="5">
        <v>43118</v>
      </c>
      <c r="AE9" s="5">
        <v>43646</v>
      </c>
      <c r="AF9" s="1" t="s">
        <v>71</v>
      </c>
      <c r="AG9" s="1" t="s">
        <v>55</v>
      </c>
      <c r="AH9" s="1">
        <v>2</v>
      </c>
      <c r="AI9" s="1">
        <v>18.55</v>
      </c>
      <c r="AJ9" s="1">
        <v>-3.51</v>
      </c>
      <c r="AK9" s="6">
        <v>5</v>
      </c>
      <c r="AL9" s="1">
        <v>4.67</v>
      </c>
      <c r="AN9" s="1">
        <v>30</v>
      </c>
      <c r="AO9" s="1">
        <v>29.67</v>
      </c>
      <c r="AP9" s="1">
        <v>27.66</v>
      </c>
      <c r="AS9" s="1">
        <v>55.51</v>
      </c>
      <c r="AT9" s="1">
        <v>0.8</v>
      </c>
      <c r="AU9" s="1">
        <v>59.96</v>
      </c>
      <c r="AV9" s="1">
        <v>128.94999999999999</v>
      </c>
      <c r="AW9" s="5">
        <v>43407</v>
      </c>
      <c r="AX9" s="1" t="s">
        <v>56</v>
      </c>
      <c r="AZ9" s="41" t="s">
        <v>72</v>
      </c>
      <c r="BA9" s="41" t="s">
        <v>64</v>
      </c>
      <c r="BB9" s="41" t="s">
        <v>65</v>
      </c>
      <c r="BC9" s="42"/>
    </row>
    <row r="10" spans="1:55" x14ac:dyDescent="0.2">
      <c r="A10" s="15"/>
      <c r="B10" s="31" t="e">
        <f t="shared" si="0"/>
        <v>#VALUE!</v>
      </c>
      <c r="C10" s="1" t="e">
        <f>VLOOKUP(D10&amp;"Equity Special SituationsTAQ",'[7]Eze export'!F:H,3,FALSE)</f>
        <v>#N/A</v>
      </c>
      <c r="D10" s="32" t="str">
        <f t="shared" si="1"/>
        <v>AEL US</v>
      </c>
      <c r="E10" s="23" t="s">
        <v>51</v>
      </c>
      <c r="F10" s="22" t="str">
        <f t="shared" si="2"/>
        <v>Soft</v>
      </c>
      <c r="G10" s="24">
        <f t="shared" si="3"/>
        <v>1</v>
      </c>
      <c r="H10" s="76" t="str">
        <f>VLOOKUP(D:D,AZ:BB,2,FALSE)</f>
        <v>Special Situations</v>
      </c>
      <c r="I10" s="76" t="str">
        <f>VLOOKUP(D:D,AZ:BB,3,FALSE)</f>
        <v>Spec M&amp;A</v>
      </c>
      <c r="J10" s="33">
        <f t="shared" si="4"/>
        <v>43555</v>
      </c>
      <c r="K10" s="34">
        <f t="shared" si="5"/>
        <v>31.28</v>
      </c>
      <c r="L10" s="34">
        <f t="shared" si="6"/>
        <v>37</v>
      </c>
      <c r="M10" s="34">
        <f t="shared" si="7"/>
        <v>29</v>
      </c>
      <c r="N10" s="35">
        <f t="shared" si="8"/>
        <v>0.28500000000000014</v>
      </c>
      <c r="O10" s="36">
        <f t="shared" si="9"/>
        <v>0.84574808184143158</v>
      </c>
      <c r="P10" s="35">
        <f t="shared" si="10"/>
        <v>0.18286445012787711</v>
      </c>
      <c r="Q10" s="35">
        <f ca="1">P10/(J10-$A$4)*365</f>
        <v>0.58039586344934901</v>
      </c>
      <c r="R10" s="78" t="str">
        <f t="shared" si="11"/>
        <v>N</v>
      </c>
      <c r="S10" s="29">
        <f t="shared" ca="1" si="12"/>
        <v>0.58039586344934901</v>
      </c>
      <c r="T10" s="35">
        <f t="shared" si="13"/>
        <v>0.5</v>
      </c>
      <c r="U10" s="35">
        <f t="shared" si="14"/>
        <v>0.2</v>
      </c>
      <c r="V10" s="35">
        <f t="shared" si="15"/>
        <v>0.75</v>
      </c>
      <c r="W10" s="35">
        <f t="shared" si="16"/>
        <v>0.05</v>
      </c>
      <c r="X10" s="35" t="str">
        <f t="shared" ca="1" si="17"/>
        <v>Y</v>
      </c>
      <c r="Y10" s="35" t="str">
        <f t="shared" ca="1" si="18"/>
        <v/>
      </c>
      <c r="Z10" s="1" t="e">
        <f t="shared" si="19"/>
        <v>#N/A</v>
      </c>
      <c r="AB10" s="1" t="s">
        <v>73</v>
      </c>
      <c r="AC10" s="1" t="s">
        <v>67</v>
      </c>
      <c r="AD10" s="5">
        <v>43241</v>
      </c>
      <c r="AE10" s="5">
        <v>43555</v>
      </c>
      <c r="AF10" s="1" t="s">
        <v>74</v>
      </c>
      <c r="AG10" s="1" t="s">
        <v>55</v>
      </c>
      <c r="AH10" s="1">
        <v>1</v>
      </c>
      <c r="AI10" s="1">
        <v>31.28</v>
      </c>
      <c r="AJ10" s="1">
        <v>6.08</v>
      </c>
      <c r="AK10" s="6">
        <v>29</v>
      </c>
      <c r="AL10" s="1">
        <v>27.25</v>
      </c>
      <c r="AM10" s="1">
        <v>18.489999999999998</v>
      </c>
      <c r="AN10" s="1">
        <v>37</v>
      </c>
      <c r="AO10" s="1">
        <v>35.25</v>
      </c>
      <c r="AP10" s="1">
        <v>36</v>
      </c>
      <c r="AQ10" s="1">
        <v>4.03</v>
      </c>
      <c r="AR10" s="1">
        <v>12.89</v>
      </c>
      <c r="AS10" s="1">
        <v>50.33</v>
      </c>
      <c r="AT10" s="1">
        <v>0.99</v>
      </c>
      <c r="AU10" s="1">
        <v>12.7</v>
      </c>
      <c r="AV10" s="1">
        <v>45.69</v>
      </c>
      <c r="AW10" s="5">
        <v>43407</v>
      </c>
      <c r="AX10" s="1" t="s">
        <v>56</v>
      </c>
      <c r="AZ10" s="41" t="s">
        <v>75</v>
      </c>
      <c r="BA10" s="41" t="s">
        <v>64</v>
      </c>
      <c r="BB10" s="41" t="s">
        <v>76</v>
      </c>
      <c r="BC10" s="42"/>
    </row>
    <row r="11" spans="1:55" x14ac:dyDescent="0.2">
      <c r="A11" s="15"/>
      <c r="B11" s="31" t="e">
        <f t="shared" si="0"/>
        <v>#VALUE!</v>
      </c>
      <c r="C11" s="1" t="e">
        <f>VLOOKUP(D11&amp;"Equity Special SituationsTAQ",'[7]Eze export'!F:H,3,FALSE)</f>
        <v>#N/A</v>
      </c>
      <c r="D11" s="32" t="str">
        <f t="shared" si="1"/>
        <v>AIMC US</v>
      </c>
      <c r="E11" s="23" t="s">
        <v>51</v>
      </c>
      <c r="F11" s="22" t="str">
        <f t="shared" si="2"/>
        <v>Soft</v>
      </c>
      <c r="G11" s="24">
        <f t="shared" si="3"/>
        <v>3</v>
      </c>
      <c r="H11" s="76" t="str">
        <f>VLOOKUP(D:D,AZ:BB,2,FALSE)</f>
        <v>Re-Rating</v>
      </c>
      <c r="I11" s="76" t="str">
        <f>VLOOKUP(D:D,AZ:BB,3,FALSE)</f>
        <v>Transformational M&amp;A</v>
      </c>
      <c r="J11" s="33">
        <f t="shared" si="4"/>
        <v>43830</v>
      </c>
      <c r="K11" s="34">
        <f t="shared" si="5"/>
        <v>29.24</v>
      </c>
      <c r="L11" s="34">
        <f t="shared" si="6"/>
        <v>48</v>
      </c>
      <c r="M11" s="34">
        <f t="shared" si="7"/>
        <v>27.75</v>
      </c>
      <c r="N11" s="35">
        <f t="shared" si="8"/>
        <v>7.3580246913580172E-2</v>
      </c>
      <c r="O11" s="36">
        <f t="shared" si="9"/>
        <v>1.5207985002786644</v>
      </c>
      <c r="P11" s="35">
        <f t="shared" si="10"/>
        <v>0.64158686730506154</v>
      </c>
      <c r="Q11" s="35">
        <f ca="1">P11/(J11-$A$4)*365</f>
        <v>0.60045950401627546</v>
      </c>
      <c r="R11" s="78" t="str">
        <f t="shared" si="11"/>
        <v>Y</v>
      </c>
      <c r="S11" s="29">
        <f t="shared" ca="1" si="12"/>
        <v>0.45045950401627544</v>
      </c>
      <c r="T11" s="35">
        <f t="shared" si="13"/>
        <v>0.35</v>
      </c>
      <c r="U11" s="35">
        <f t="shared" si="14"/>
        <v>0.15</v>
      </c>
      <c r="V11" s="35">
        <f t="shared" si="15"/>
        <v>0.65</v>
      </c>
      <c r="W11" s="35">
        <f t="shared" si="16"/>
        <v>0.05</v>
      </c>
      <c r="X11" s="35" t="str">
        <f t="shared" ca="1" si="17"/>
        <v>Y</v>
      </c>
      <c r="Y11" s="35" t="str">
        <f t="shared" ca="1" si="18"/>
        <v/>
      </c>
      <c r="Z11" s="1" t="e">
        <f t="shared" si="19"/>
        <v>#N/A</v>
      </c>
      <c r="AB11" s="1" t="s">
        <v>77</v>
      </c>
      <c r="AC11" s="1" t="s">
        <v>76</v>
      </c>
      <c r="AD11" s="5">
        <v>43165</v>
      </c>
      <c r="AE11" s="5">
        <v>43830</v>
      </c>
      <c r="AF11" s="1" t="s">
        <v>78</v>
      </c>
      <c r="AG11" s="1" t="s">
        <v>55</v>
      </c>
      <c r="AH11" s="1">
        <v>3</v>
      </c>
      <c r="AI11" s="1">
        <v>29.24</v>
      </c>
      <c r="AJ11" s="1">
        <v>-12.52</v>
      </c>
      <c r="AK11" s="6">
        <v>27.75</v>
      </c>
      <c r="AL11" s="1">
        <v>26.59</v>
      </c>
      <c r="AM11" s="1">
        <v>57.18</v>
      </c>
      <c r="AN11" s="1">
        <v>48</v>
      </c>
      <c r="AO11" s="1">
        <v>46.84</v>
      </c>
      <c r="AP11" s="1">
        <v>48.48</v>
      </c>
      <c r="AQ11" s="1">
        <v>-23.59</v>
      </c>
      <c r="AR11" s="1">
        <v>-80.67</v>
      </c>
      <c r="AS11" s="1">
        <v>13.1</v>
      </c>
      <c r="AT11" s="1">
        <v>6.64</v>
      </c>
      <c r="AU11" s="1">
        <v>60.19</v>
      </c>
      <c r="AV11" s="1">
        <v>55.24</v>
      </c>
      <c r="AW11" s="5">
        <v>43407</v>
      </c>
      <c r="AX11" s="1" t="s">
        <v>79</v>
      </c>
      <c r="AZ11" s="41" t="s">
        <v>80</v>
      </c>
      <c r="BA11" s="41" t="s">
        <v>64</v>
      </c>
      <c r="BB11" s="41" t="s">
        <v>65</v>
      </c>
      <c r="BC11" s="42"/>
    </row>
    <row r="12" spans="1:55" s="43" customFormat="1" x14ac:dyDescent="0.2">
      <c r="A12" s="15"/>
      <c r="B12" s="31" t="e">
        <f t="shared" si="0"/>
        <v>#VALUE!</v>
      </c>
      <c r="C12" s="1" t="e">
        <f>VLOOKUP(D12&amp;"Equity Special SituationsTAQ",'[7]Eze export'!F:H,3,FALSE)</f>
        <v>#N/A</v>
      </c>
      <c r="D12" s="32" t="str">
        <f t="shared" si="1"/>
        <v>AKAM US</v>
      </c>
      <c r="E12" s="23" t="s">
        <v>51</v>
      </c>
      <c r="F12" s="22" t="str">
        <f t="shared" si="2"/>
        <v>Soft</v>
      </c>
      <c r="G12" s="24">
        <f t="shared" si="3"/>
        <v>2</v>
      </c>
      <c r="H12" s="76" t="str">
        <f>VLOOKUP(D:D,AZ:BB,2,FALSE)</f>
        <v>Re-Rating</v>
      </c>
      <c r="I12" s="76" t="str">
        <f>VLOOKUP(D:D,AZ:BB,3,FALSE)</f>
        <v>Turnaround</v>
      </c>
      <c r="J12" s="33">
        <f t="shared" si="4"/>
        <v>43830</v>
      </c>
      <c r="K12" s="34">
        <f t="shared" si="5"/>
        <v>68.709999999999994</v>
      </c>
      <c r="L12" s="34">
        <f t="shared" si="6"/>
        <v>78</v>
      </c>
      <c r="M12" s="34">
        <f t="shared" si="7"/>
        <v>58</v>
      </c>
      <c r="N12" s="35">
        <f t="shared" si="8"/>
        <v>0.53549999999999964</v>
      </c>
      <c r="O12" s="36">
        <f t="shared" si="9"/>
        <v>0.52730315820113582</v>
      </c>
      <c r="P12" s="35">
        <f t="shared" si="10"/>
        <v>0.13520593800029124</v>
      </c>
      <c r="Q12" s="35">
        <f ca="1">P12/(J12-$A$4)*365</f>
        <v>0.12653889069258026</v>
      </c>
      <c r="R12" s="78" t="str">
        <f t="shared" si="11"/>
        <v>Y</v>
      </c>
      <c r="S12" s="29">
        <f t="shared" ca="1" si="12"/>
        <v>-2.3461109307419736E-2</v>
      </c>
      <c r="T12" s="35">
        <f t="shared" si="13"/>
        <v>0.35</v>
      </c>
      <c r="U12" s="35">
        <f t="shared" si="14"/>
        <v>0.15</v>
      </c>
      <c r="V12" s="35">
        <f t="shared" si="15"/>
        <v>0.65</v>
      </c>
      <c r="W12" s="35">
        <f t="shared" si="16"/>
        <v>0.05</v>
      </c>
      <c r="X12" s="35" t="str">
        <f t="shared" ca="1" si="17"/>
        <v/>
      </c>
      <c r="Y12" s="35" t="str">
        <f t="shared" ca="1" si="18"/>
        <v/>
      </c>
      <c r="Z12" s="1" t="e">
        <f t="shared" si="19"/>
        <v>#N/A</v>
      </c>
      <c r="AA12" s="1"/>
      <c r="AB12" s="1" t="s">
        <v>81</v>
      </c>
      <c r="AC12" s="1" t="s">
        <v>82</v>
      </c>
      <c r="AD12" s="5">
        <v>43083</v>
      </c>
      <c r="AE12" s="5">
        <v>43830</v>
      </c>
      <c r="AF12" s="1" t="s">
        <v>83</v>
      </c>
      <c r="AG12" s="1" t="s">
        <v>55</v>
      </c>
      <c r="AH12" s="1">
        <v>2</v>
      </c>
      <c r="AI12" s="1">
        <v>68.709999999999994</v>
      </c>
      <c r="AJ12" s="1">
        <v>8.98</v>
      </c>
      <c r="AK12" s="6">
        <v>58</v>
      </c>
      <c r="AL12" s="1">
        <v>59.91</v>
      </c>
      <c r="AM12" s="1">
        <v>82.72</v>
      </c>
      <c r="AN12" s="1">
        <v>78</v>
      </c>
      <c r="AO12" s="1">
        <v>79.91</v>
      </c>
      <c r="AP12" s="1">
        <v>65.290000000000006</v>
      </c>
      <c r="AQ12" s="1">
        <v>-5.3</v>
      </c>
      <c r="AR12" s="1">
        <v>-7.71</v>
      </c>
      <c r="AS12" s="1">
        <v>43.98</v>
      </c>
      <c r="AT12" s="1">
        <v>1.27</v>
      </c>
      <c r="AU12" s="1">
        <v>16.3</v>
      </c>
      <c r="AV12" s="1">
        <v>15.14</v>
      </c>
      <c r="AW12" s="5">
        <v>43425</v>
      </c>
      <c r="AX12" s="1" t="s">
        <v>84</v>
      </c>
      <c r="AY12" s="1"/>
      <c r="AZ12" s="39" t="s">
        <v>85</v>
      </c>
      <c r="BA12" s="39" t="s">
        <v>64</v>
      </c>
      <c r="BB12" s="39" t="s">
        <v>86</v>
      </c>
      <c r="BC12" s="40"/>
    </row>
    <row r="13" spans="1:55" x14ac:dyDescent="0.2">
      <c r="A13" s="15"/>
      <c r="B13" s="31" t="e">
        <f t="shared" si="0"/>
        <v>#VALUE!</v>
      </c>
      <c r="C13" s="1" t="str">
        <f>VLOOKUP(D13&amp;"Equity Special SituationsTAQ",'[7]Eze export'!F:H,3,FALSE)</f>
        <v>ALV R/R SHORT</v>
      </c>
      <c r="D13" s="32" t="str">
        <f t="shared" si="1"/>
        <v>ALV US</v>
      </c>
      <c r="E13" s="23" t="s">
        <v>51</v>
      </c>
      <c r="F13" s="22" t="str">
        <f t="shared" si="2"/>
        <v>Soft</v>
      </c>
      <c r="G13" s="24">
        <f t="shared" si="3"/>
        <v>3</v>
      </c>
      <c r="H13" s="76" t="str">
        <f>VLOOKUP(D:D,AZ:BB,2,FALSE)</f>
        <v>Re-Rating</v>
      </c>
      <c r="I13" s="76" t="str">
        <f>VLOOKUP(D:D,AZ:BB,3,FALSE)</f>
        <v>Spin-Off</v>
      </c>
      <c r="J13" s="33">
        <f t="shared" si="4"/>
        <v>43830</v>
      </c>
      <c r="K13" s="34">
        <f t="shared" si="5"/>
        <v>86.22</v>
      </c>
      <c r="L13" s="34">
        <f t="shared" si="6"/>
        <v>90</v>
      </c>
      <c r="M13" s="34">
        <f t="shared" si="7"/>
        <v>51.25</v>
      </c>
      <c r="N13" s="35">
        <f t="shared" si="8"/>
        <v>0.90245161290322573</v>
      </c>
      <c r="O13" s="36">
        <f t="shared" si="9"/>
        <v>0.10182503872314655</v>
      </c>
      <c r="P13" s="35">
        <f t="shared" si="10"/>
        <v>4.3841336116910323E-2</v>
      </c>
      <c r="Q13" s="35">
        <f ca="1">P13/(J13-$A$4)*365</f>
        <v>4.103099405813402E-2</v>
      </c>
      <c r="R13" s="78" t="str">
        <f t="shared" si="11"/>
        <v>Y</v>
      </c>
      <c r="S13" s="29">
        <f t="shared" ca="1" si="12"/>
        <v>-0.10896900594186598</v>
      </c>
      <c r="T13" s="35">
        <f t="shared" si="13"/>
        <v>0.35</v>
      </c>
      <c r="U13" s="35">
        <f t="shared" si="14"/>
        <v>0.15</v>
      </c>
      <c r="V13" s="35">
        <f t="shared" si="15"/>
        <v>0.65</v>
      </c>
      <c r="W13" s="35">
        <f t="shared" si="16"/>
        <v>0.05</v>
      </c>
      <c r="X13" s="35" t="str">
        <f t="shared" ca="1" si="17"/>
        <v/>
      </c>
      <c r="Y13" s="35" t="str">
        <f t="shared" ca="1" si="18"/>
        <v>Y</v>
      </c>
      <c r="Z13" s="1" t="str">
        <f t="shared" si="19"/>
        <v>ALV R/R SHORT</v>
      </c>
      <c r="AB13" s="1" t="s">
        <v>87</v>
      </c>
      <c r="AC13" s="1" t="s">
        <v>61</v>
      </c>
      <c r="AD13" s="5">
        <v>42990</v>
      </c>
      <c r="AE13" s="5">
        <v>43830</v>
      </c>
      <c r="AF13" s="1" t="s">
        <v>88</v>
      </c>
      <c r="AG13" s="1" t="s">
        <v>55</v>
      </c>
      <c r="AH13" s="1">
        <v>3</v>
      </c>
      <c r="AI13" s="1">
        <v>86.22</v>
      </c>
      <c r="AJ13" s="1">
        <v>14.14</v>
      </c>
      <c r="AK13" s="6">
        <v>51.25</v>
      </c>
      <c r="AL13" s="1">
        <v>51.25</v>
      </c>
      <c r="AM13" s="1">
        <v>71.87</v>
      </c>
      <c r="AN13" s="1">
        <v>90</v>
      </c>
      <c r="AO13" s="1">
        <v>90</v>
      </c>
      <c r="AP13" s="1">
        <v>90.36</v>
      </c>
      <c r="AQ13" s="1">
        <v>5.0999999999999996</v>
      </c>
      <c r="AR13" s="1">
        <v>5.92</v>
      </c>
      <c r="AS13" s="1">
        <v>90.25</v>
      </c>
      <c r="AT13" s="1">
        <v>0.11</v>
      </c>
      <c r="AU13" s="1">
        <v>4.38</v>
      </c>
      <c r="AV13" s="1">
        <v>4.08</v>
      </c>
      <c r="AW13" s="5">
        <v>43438</v>
      </c>
      <c r="AX13" s="1" t="s">
        <v>89</v>
      </c>
      <c r="AZ13" s="41" t="s">
        <v>90</v>
      </c>
      <c r="BA13" s="41" t="s">
        <v>58</v>
      </c>
      <c r="BB13" s="41" t="s">
        <v>59</v>
      </c>
      <c r="BC13" s="42"/>
    </row>
    <row r="14" spans="1:55" x14ac:dyDescent="0.2">
      <c r="A14" s="15"/>
      <c r="B14" s="44" t="e">
        <f t="shared" si="0"/>
        <v>#VALUE!</v>
      </c>
      <c r="C14" s="1" t="e">
        <f>VLOOKUP(D14&amp;"Equity Special SituationsTAQ",'[7]Eze export'!F:H,3,FALSE)</f>
        <v>#N/A</v>
      </c>
      <c r="D14" s="41" t="str">
        <f t="shared" si="1"/>
        <v>ARNC US</v>
      </c>
      <c r="E14" s="23" t="s">
        <v>51</v>
      </c>
      <c r="F14" s="23" t="str">
        <f t="shared" si="2"/>
        <v>Soft</v>
      </c>
      <c r="G14" s="30">
        <f t="shared" si="3"/>
        <v>1</v>
      </c>
      <c r="H14" s="76" t="str">
        <f>VLOOKUP(D:D,AZ:BB,2,FALSE)</f>
        <v>Special Situations</v>
      </c>
      <c r="I14" s="76" t="str">
        <f>VLOOKUP(D:D,AZ:BB,3,FALSE)</f>
        <v>Spec M&amp;A</v>
      </c>
      <c r="J14" s="45">
        <f t="shared" si="4"/>
        <v>43555</v>
      </c>
      <c r="K14" s="46">
        <f t="shared" si="5"/>
        <v>20.85</v>
      </c>
      <c r="L14" s="46">
        <f t="shared" si="6"/>
        <v>23</v>
      </c>
      <c r="M14" s="46">
        <f t="shared" si="7"/>
        <v>15.59</v>
      </c>
      <c r="N14" s="47">
        <f t="shared" si="8"/>
        <v>0.70985155195681526</v>
      </c>
      <c r="O14" s="48">
        <f t="shared" si="9"/>
        <v>0.32006783237377712</v>
      </c>
      <c r="P14" s="47">
        <f t="shared" si="10"/>
        <v>0.10311750599520386</v>
      </c>
      <c r="Q14" s="47">
        <f ca="1">P14/(J14-$A$4)*365</f>
        <v>0.32728599728912527</v>
      </c>
      <c r="R14" s="78" t="str">
        <f t="shared" si="11"/>
        <v>N</v>
      </c>
      <c r="S14" s="29">
        <f t="shared" ca="1" si="12"/>
        <v>0.32728599728912527</v>
      </c>
      <c r="T14" s="47">
        <f t="shared" si="13"/>
        <v>0.5</v>
      </c>
      <c r="U14" s="47">
        <f t="shared" si="14"/>
        <v>0.2</v>
      </c>
      <c r="V14" s="47">
        <f t="shared" si="15"/>
        <v>0.75</v>
      </c>
      <c r="W14" s="47">
        <f t="shared" si="16"/>
        <v>0.05</v>
      </c>
      <c r="X14" s="47" t="str">
        <f t="shared" ca="1" si="17"/>
        <v/>
      </c>
      <c r="Y14" s="47" t="str">
        <f t="shared" ca="1" si="18"/>
        <v/>
      </c>
      <c r="Z14" s="1" t="e">
        <f t="shared" si="19"/>
        <v>#N/A</v>
      </c>
      <c r="AB14" s="1" t="s">
        <v>91</v>
      </c>
      <c r="AC14" s="1" t="s">
        <v>67</v>
      </c>
      <c r="AD14" s="5">
        <v>43294</v>
      </c>
      <c r="AE14" s="5">
        <v>43555</v>
      </c>
      <c r="AF14" s="1" t="s">
        <v>92</v>
      </c>
      <c r="AG14" s="1" t="s">
        <v>55</v>
      </c>
      <c r="AH14" s="1">
        <v>1</v>
      </c>
      <c r="AI14" s="1">
        <v>20.85</v>
      </c>
      <c r="AJ14" s="1">
        <v>-6.86</v>
      </c>
      <c r="AK14" s="6">
        <v>15.59</v>
      </c>
      <c r="AL14" s="1">
        <v>15.59</v>
      </c>
      <c r="AM14" s="1">
        <v>13.75</v>
      </c>
      <c r="AN14" s="1">
        <v>23</v>
      </c>
      <c r="AO14" s="1">
        <v>23</v>
      </c>
      <c r="AP14" s="1">
        <v>22.99</v>
      </c>
      <c r="AQ14" s="1">
        <v>2.48</v>
      </c>
      <c r="AR14" s="1">
        <v>11.91</v>
      </c>
      <c r="AS14" s="1">
        <v>70.989999999999995</v>
      </c>
      <c r="AT14" s="1">
        <v>0.41</v>
      </c>
      <c r="AU14" s="1">
        <v>10.31</v>
      </c>
      <c r="AV14" s="1">
        <v>36.18</v>
      </c>
      <c r="AW14" s="5">
        <v>43439</v>
      </c>
      <c r="AX14" s="1" t="s">
        <v>84</v>
      </c>
      <c r="AZ14" s="41" t="s">
        <v>93</v>
      </c>
      <c r="BA14" s="41" t="s">
        <v>58</v>
      </c>
      <c r="BB14" s="41" t="s">
        <v>59</v>
      </c>
      <c r="BC14" s="42"/>
    </row>
    <row r="15" spans="1:55" x14ac:dyDescent="0.2">
      <c r="A15" s="15"/>
      <c r="B15" s="44" t="e">
        <f t="shared" si="0"/>
        <v>#VALUE!</v>
      </c>
      <c r="C15" s="1" t="e">
        <f>VLOOKUP(D15&amp;"Equity Special SituationsTAQ",'[7]Eze export'!F:H,3,FALSE)</f>
        <v>#N/A</v>
      </c>
      <c r="D15" s="41" t="str">
        <f t="shared" si="1"/>
        <v>ASH US</v>
      </c>
      <c r="E15" s="23" t="s">
        <v>51</v>
      </c>
      <c r="F15" s="23" t="str">
        <f t="shared" si="2"/>
        <v>Soft</v>
      </c>
      <c r="G15" s="30">
        <f t="shared" si="3"/>
        <v>2</v>
      </c>
      <c r="H15" s="76" t="str">
        <f>VLOOKUP(D:D,AZ:BB,2,FALSE)</f>
        <v>Special Situations</v>
      </c>
      <c r="I15" s="76" t="str">
        <f>VLOOKUP(D:D,AZ:BB,3,FALSE)</f>
        <v>Transformational M&amp;A</v>
      </c>
      <c r="J15" s="45">
        <f t="shared" si="4"/>
        <v>43646</v>
      </c>
      <c r="K15" s="46">
        <f t="shared" si="5"/>
        <v>81.069999999999993</v>
      </c>
      <c r="L15" s="46">
        <f t="shared" si="6"/>
        <v>86</v>
      </c>
      <c r="M15" s="46">
        <f t="shared" si="7"/>
        <v>69</v>
      </c>
      <c r="N15" s="47">
        <f t="shared" si="8"/>
        <v>0.70999999999999963</v>
      </c>
      <c r="O15" s="48">
        <f t="shared" si="9"/>
        <v>0.30763537683483427</v>
      </c>
      <c r="P15" s="47">
        <f t="shared" si="10"/>
        <v>6.0811644258048636E-2</v>
      </c>
      <c r="Q15" s="47">
        <f ca="1">P15/(J15-$A$4)*365</f>
        <v>0.10774878715625123</v>
      </c>
      <c r="R15" s="78" t="str">
        <f t="shared" si="11"/>
        <v>Y</v>
      </c>
      <c r="S15" s="29">
        <f t="shared" ca="1" si="12"/>
        <v>-4.2251212843748762E-2</v>
      </c>
      <c r="T15" s="47">
        <f t="shared" si="13"/>
        <v>0.5</v>
      </c>
      <c r="U15" s="47">
        <f t="shared" si="14"/>
        <v>0.2</v>
      </c>
      <c r="V15" s="47">
        <f t="shared" si="15"/>
        <v>0.75</v>
      </c>
      <c r="W15" s="47">
        <f t="shared" si="16"/>
        <v>0.05</v>
      </c>
      <c r="X15" s="47" t="str">
        <f t="shared" ca="1" si="17"/>
        <v/>
      </c>
      <c r="Y15" s="47" t="str">
        <f t="shared" ca="1" si="18"/>
        <v/>
      </c>
      <c r="Z15" s="1" t="e">
        <f t="shared" si="19"/>
        <v>#N/A</v>
      </c>
      <c r="AB15" s="1" t="s">
        <v>94</v>
      </c>
      <c r="AC15" s="1" t="s">
        <v>95</v>
      </c>
      <c r="AD15" s="5">
        <v>43221</v>
      </c>
      <c r="AE15" s="5">
        <v>43646</v>
      </c>
      <c r="AF15" s="1" t="s">
        <v>96</v>
      </c>
      <c r="AG15" s="1" t="s">
        <v>55</v>
      </c>
      <c r="AH15" s="1">
        <v>2</v>
      </c>
      <c r="AI15" s="1">
        <v>81.069999999999993</v>
      </c>
      <c r="AJ15" s="1">
        <v>27.16</v>
      </c>
      <c r="AK15" s="6">
        <v>69</v>
      </c>
      <c r="AL15" s="1">
        <v>69</v>
      </c>
      <c r="AM15" s="1">
        <v>56.73</v>
      </c>
      <c r="AN15" s="1">
        <v>86</v>
      </c>
      <c r="AO15" s="1">
        <v>86</v>
      </c>
      <c r="AP15" s="1">
        <v>85.98</v>
      </c>
      <c r="AQ15" s="1">
        <v>9.7100000000000009</v>
      </c>
      <c r="AR15" s="1">
        <v>11.98</v>
      </c>
      <c r="AS15" s="1">
        <v>71</v>
      </c>
      <c r="AT15" s="1">
        <v>0.41</v>
      </c>
      <c r="AU15" s="1">
        <v>6.08</v>
      </c>
      <c r="AV15" s="1">
        <v>10.97</v>
      </c>
      <c r="AW15" s="5">
        <v>43439</v>
      </c>
      <c r="AX15" s="1" t="s">
        <v>84</v>
      </c>
      <c r="AZ15" s="41" t="s">
        <v>97</v>
      </c>
      <c r="BA15" s="41" t="s">
        <v>58</v>
      </c>
      <c r="BB15" s="41" t="s">
        <v>59</v>
      </c>
      <c r="BC15" s="42"/>
    </row>
    <row r="16" spans="1:55" x14ac:dyDescent="0.2">
      <c r="A16" s="15"/>
      <c r="B16" s="31" t="e">
        <f t="shared" si="0"/>
        <v>#VALUE!</v>
      </c>
      <c r="C16" s="1" t="e">
        <f>VLOOKUP(D16&amp;"Equity Special SituationsTAQ",'[7]Eze export'!F:H,3,FALSE)</f>
        <v>#N/A</v>
      </c>
      <c r="D16" s="32" t="str">
        <f t="shared" si="1"/>
        <v>ATHN US</v>
      </c>
      <c r="E16" s="23" t="s">
        <v>51</v>
      </c>
      <c r="F16" s="22" t="str">
        <f t="shared" si="2"/>
        <v>Hard</v>
      </c>
      <c r="G16" s="24">
        <f t="shared" si="3"/>
        <v>1</v>
      </c>
      <c r="H16" s="76" t="str">
        <f>VLOOKUP(D:D,AZ:BB,2,FALSE)</f>
        <v>Special Situations</v>
      </c>
      <c r="I16" s="76" t="str">
        <f>VLOOKUP(D:D,AZ:BB,3,FALSE)</f>
        <v>Spec M&amp;A</v>
      </c>
      <c r="J16" s="33">
        <f t="shared" si="4"/>
        <v>43525</v>
      </c>
      <c r="K16" s="34">
        <f t="shared" si="5"/>
        <v>132.47999999999999</v>
      </c>
      <c r="L16" s="34">
        <f t="shared" si="6"/>
        <v>135</v>
      </c>
      <c r="M16" s="49">
        <f t="shared" si="7"/>
        <v>96</v>
      </c>
      <c r="N16" s="35">
        <f t="shared" si="8"/>
        <v>0.93538461538461515</v>
      </c>
      <c r="O16" s="36">
        <f t="shared" si="9"/>
        <v>6.5844481605351279E-2</v>
      </c>
      <c r="P16" s="35">
        <f t="shared" si="10"/>
        <v>1.9021739130434812E-2</v>
      </c>
      <c r="Q16" s="35">
        <f ca="1">P16/(J16-$A$4)*365</f>
        <v>8.1681585677749483E-2</v>
      </c>
      <c r="R16" s="78" t="str">
        <f t="shared" si="11"/>
        <v>N</v>
      </c>
      <c r="S16" s="29">
        <f t="shared" ca="1" si="12"/>
        <v>8.1681585677749483E-2</v>
      </c>
      <c r="T16" s="35">
        <f t="shared" si="13"/>
        <v>0.5</v>
      </c>
      <c r="U16" s="35">
        <f t="shared" si="14"/>
        <v>0.2</v>
      </c>
      <c r="V16" s="35">
        <f t="shared" si="15"/>
        <v>0.75</v>
      </c>
      <c r="W16" s="35">
        <f t="shared" si="16"/>
        <v>0.05</v>
      </c>
      <c r="X16" s="35" t="str">
        <f t="shared" ca="1" si="17"/>
        <v/>
      </c>
      <c r="Y16" s="35" t="str">
        <f t="shared" ca="1" si="18"/>
        <v/>
      </c>
      <c r="Z16" s="1" t="e">
        <f t="shared" si="19"/>
        <v>#N/A</v>
      </c>
      <c r="AB16" s="1" t="s">
        <v>98</v>
      </c>
      <c r="AC16" s="1" t="s">
        <v>67</v>
      </c>
      <c r="AD16" s="5">
        <v>42872</v>
      </c>
      <c r="AE16" s="5">
        <v>43525</v>
      </c>
      <c r="AF16" s="1" t="s">
        <v>99</v>
      </c>
      <c r="AG16" s="1" t="s">
        <v>100</v>
      </c>
      <c r="AH16" s="1">
        <v>1</v>
      </c>
      <c r="AI16" s="1">
        <v>132.47999999999999</v>
      </c>
      <c r="AJ16" s="1">
        <v>-9.61</v>
      </c>
      <c r="AK16" s="6">
        <v>96</v>
      </c>
      <c r="AL16" s="1">
        <v>92.26</v>
      </c>
      <c r="AM16" s="1">
        <v>170.92</v>
      </c>
      <c r="AN16" s="1">
        <v>135</v>
      </c>
      <c r="AO16" s="1">
        <v>131.26</v>
      </c>
      <c r="AP16" s="1">
        <v>127.38</v>
      </c>
      <c r="AQ16" s="1">
        <v>-16.670000000000002</v>
      </c>
      <c r="AR16" s="1">
        <v>-12.58</v>
      </c>
      <c r="AS16" s="1">
        <v>103.14</v>
      </c>
      <c r="AT16" s="1">
        <v>-0.03</v>
      </c>
      <c r="AU16" s="1">
        <v>-0.92</v>
      </c>
      <c r="AV16" s="1">
        <v>-3.86</v>
      </c>
      <c r="AW16" s="5">
        <v>43438</v>
      </c>
      <c r="AX16" s="1" t="s">
        <v>84</v>
      </c>
      <c r="AZ16" s="41" t="s">
        <v>101</v>
      </c>
      <c r="BA16" s="41" t="s">
        <v>58</v>
      </c>
      <c r="BB16" s="41" t="s">
        <v>59</v>
      </c>
      <c r="BC16" s="42"/>
    </row>
    <row r="17" spans="1:55" x14ac:dyDescent="0.2">
      <c r="A17" s="15"/>
      <c r="B17" s="31" t="e">
        <f t="shared" si="0"/>
        <v>#VALUE!</v>
      </c>
      <c r="C17" s="1" t="e">
        <f>VLOOKUP(D17&amp;"Equity Special SituationsTAQ",'[7]Eze export'!F:H,3,FALSE)</f>
        <v>#N/A</v>
      </c>
      <c r="D17" s="32" t="str">
        <f t="shared" si="1"/>
        <v>AVYA US</v>
      </c>
      <c r="E17" s="23" t="s">
        <v>51</v>
      </c>
      <c r="F17" s="22" t="str">
        <f t="shared" si="2"/>
        <v>Soft</v>
      </c>
      <c r="G17" s="24">
        <f t="shared" si="3"/>
        <v>3</v>
      </c>
      <c r="H17" s="76" t="str">
        <f>VLOOKUP(D:D,AZ:BB,2,FALSE)</f>
        <v>Re-Rating</v>
      </c>
      <c r="I17" s="76" t="str">
        <f>VLOOKUP(D:D,AZ:BB,3,FALSE)</f>
        <v>Post Re-org Equity</v>
      </c>
      <c r="J17" s="33">
        <f t="shared" si="4"/>
        <v>43830</v>
      </c>
      <c r="K17" s="34">
        <f t="shared" si="5"/>
        <v>16.77</v>
      </c>
      <c r="L17" s="34">
        <f t="shared" si="6"/>
        <v>26</v>
      </c>
      <c r="M17" s="34">
        <f t="shared" si="7"/>
        <v>14.75</v>
      </c>
      <c r="N17" s="35">
        <f t="shared" si="8"/>
        <v>0.17955555555555552</v>
      </c>
      <c r="O17" s="36">
        <f t="shared" si="9"/>
        <v>1.272006890611542</v>
      </c>
      <c r="P17" s="35">
        <f t="shared" si="10"/>
        <v>0.5503875968992249</v>
      </c>
      <c r="Q17" s="35">
        <f ca="1">P17/(J17-$A$4)*365</f>
        <v>0.51510634068773609</v>
      </c>
      <c r="R17" s="78" t="str">
        <f t="shared" si="11"/>
        <v>Y</v>
      </c>
      <c r="S17" s="29">
        <f t="shared" ca="1" si="12"/>
        <v>0.36510634068773606</v>
      </c>
      <c r="T17" s="35">
        <f t="shared" si="13"/>
        <v>0.35</v>
      </c>
      <c r="U17" s="35">
        <f t="shared" si="14"/>
        <v>0.15</v>
      </c>
      <c r="V17" s="35">
        <f t="shared" si="15"/>
        <v>0.65</v>
      </c>
      <c r="W17" s="35">
        <f t="shared" si="16"/>
        <v>0.05</v>
      </c>
      <c r="X17" s="35" t="str">
        <f t="shared" ca="1" si="17"/>
        <v>Y</v>
      </c>
      <c r="Y17" s="35" t="str">
        <f t="shared" ca="1" si="18"/>
        <v/>
      </c>
      <c r="Z17" s="1" t="e">
        <f t="shared" si="19"/>
        <v>#N/A</v>
      </c>
      <c r="AB17" s="1" t="s">
        <v>102</v>
      </c>
      <c r="AC17" s="1" t="s">
        <v>103</v>
      </c>
      <c r="AD17" s="5">
        <v>43088</v>
      </c>
      <c r="AE17" s="5">
        <v>43830</v>
      </c>
      <c r="AF17" s="1" t="s">
        <v>104</v>
      </c>
      <c r="AG17" s="1" t="s">
        <v>55</v>
      </c>
      <c r="AH17" s="1">
        <v>3</v>
      </c>
      <c r="AI17" s="1">
        <v>16.77</v>
      </c>
      <c r="AJ17" s="1">
        <v>1.34</v>
      </c>
      <c r="AK17" s="6">
        <v>14.75</v>
      </c>
      <c r="AL17" s="1">
        <v>14.16</v>
      </c>
      <c r="AN17" s="1">
        <v>26</v>
      </c>
      <c r="AO17" s="1">
        <v>25.41</v>
      </c>
      <c r="AP17" s="1">
        <v>13.01</v>
      </c>
      <c r="AS17" s="1">
        <v>23.23</v>
      </c>
      <c r="AT17" s="1">
        <v>3.31</v>
      </c>
      <c r="AU17" s="1">
        <v>51.5</v>
      </c>
      <c r="AV17" s="1">
        <v>47.37</v>
      </c>
      <c r="AW17" s="5">
        <v>43407</v>
      </c>
      <c r="AX17" s="1" t="s">
        <v>79</v>
      </c>
      <c r="AZ17" s="37" t="s">
        <v>105</v>
      </c>
      <c r="BA17" s="37" t="s">
        <v>64</v>
      </c>
      <c r="BB17" s="37" t="s">
        <v>76</v>
      </c>
      <c r="BC17" s="38"/>
    </row>
    <row r="18" spans="1:55" x14ac:dyDescent="0.2">
      <c r="A18" s="15"/>
      <c r="B18" s="31" t="e">
        <f t="shared" si="0"/>
        <v>#VALUE!</v>
      </c>
      <c r="C18" s="1" t="e">
        <f>VLOOKUP(D18&amp;"Equity Special SituationsTAQ",'[7]Eze export'!F:H,3,FALSE)</f>
        <v>#N/A</v>
      </c>
      <c r="D18" s="32" t="str">
        <f t="shared" si="1"/>
        <v>AXTA US</v>
      </c>
      <c r="E18" s="23" t="s">
        <v>51</v>
      </c>
      <c r="F18" s="22" t="str">
        <f t="shared" si="2"/>
        <v>Soft</v>
      </c>
      <c r="G18" s="24">
        <f t="shared" si="3"/>
        <v>2</v>
      </c>
      <c r="H18" s="76" t="str">
        <f>VLOOKUP(D:D,AZ:BB,2,FALSE)</f>
        <v>Special Situations</v>
      </c>
      <c r="I18" s="76" t="str">
        <f>VLOOKUP(D:D,AZ:BB,3,FALSE)</f>
        <v>Spec M&amp;A</v>
      </c>
      <c r="J18" s="33">
        <f t="shared" si="4"/>
        <v>43830</v>
      </c>
      <c r="K18" s="34">
        <f t="shared" si="5"/>
        <v>24.49</v>
      </c>
      <c r="L18" s="34">
        <f t="shared" si="6"/>
        <v>32.5</v>
      </c>
      <c r="M18" s="34">
        <f t="shared" si="7"/>
        <v>22</v>
      </c>
      <c r="N18" s="35">
        <f t="shared" si="8"/>
        <v>0.23714285714285699</v>
      </c>
      <c r="O18" s="36">
        <f t="shared" si="9"/>
        <v>1.0123665636119703</v>
      </c>
      <c r="P18" s="35">
        <f t="shared" si="10"/>
        <v>0.32707227439771347</v>
      </c>
      <c r="Q18" s="35">
        <f ca="1">P18/(J18-$A$4)*365</f>
        <v>0.30610610296196261</v>
      </c>
      <c r="R18" s="78" t="str">
        <f t="shared" si="11"/>
        <v>N</v>
      </c>
      <c r="S18" s="29">
        <f t="shared" ca="1" si="12"/>
        <v>0.30610610296196261</v>
      </c>
      <c r="T18" s="35">
        <f t="shared" si="13"/>
        <v>0.5</v>
      </c>
      <c r="U18" s="35">
        <f t="shared" si="14"/>
        <v>0.2</v>
      </c>
      <c r="V18" s="35">
        <f t="shared" si="15"/>
        <v>0.75</v>
      </c>
      <c r="W18" s="35">
        <f t="shared" si="16"/>
        <v>0.05</v>
      </c>
      <c r="X18" s="35" t="str">
        <f t="shared" ca="1" si="17"/>
        <v>Y</v>
      </c>
      <c r="Y18" s="35" t="str">
        <f t="shared" ca="1" si="18"/>
        <v/>
      </c>
      <c r="Z18" s="1" t="e">
        <f t="shared" si="19"/>
        <v>#N/A</v>
      </c>
      <c r="AB18" s="1" t="s">
        <v>106</v>
      </c>
      <c r="AC18" s="1" t="s">
        <v>67</v>
      </c>
      <c r="AD18" s="5">
        <v>43034</v>
      </c>
      <c r="AE18" s="5">
        <v>43830</v>
      </c>
      <c r="AF18" s="1" t="s">
        <v>107</v>
      </c>
      <c r="AG18" s="1" t="s">
        <v>55</v>
      </c>
      <c r="AH18" s="1">
        <v>2</v>
      </c>
      <c r="AI18" s="1">
        <v>24.49</v>
      </c>
      <c r="AJ18" s="1">
        <v>-4.8099999999999996</v>
      </c>
      <c r="AK18" s="6">
        <v>22</v>
      </c>
      <c r="AL18" s="1">
        <v>22.53</v>
      </c>
      <c r="AM18" s="1">
        <v>30.51</v>
      </c>
      <c r="AN18" s="1">
        <v>32.5</v>
      </c>
      <c r="AO18" s="1">
        <v>33.03</v>
      </c>
      <c r="AP18" s="1">
        <v>33.19</v>
      </c>
      <c r="AQ18" s="1">
        <v>-7.36</v>
      </c>
      <c r="AR18" s="1">
        <v>-30.06</v>
      </c>
      <c r="AS18" s="1">
        <v>18.690000000000001</v>
      </c>
      <c r="AT18" s="1">
        <v>4.3499999999999996</v>
      </c>
      <c r="AU18" s="1">
        <v>34.86</v>
      </c>
      <c r="AV18" s="1">
        <v>32.200000000000003</v>
      </c>
      <c r="AW18" s="5">
        <v>43407</v>
      </c>
      <c r="AX18" s="1" t="s">
        <v>56</v>
      </c>
      <c r="AZ18" s="41" t="s">
        <v>108</v>
      </c>
      <c r="BA18" s="41" t="s">
        <v>64</v>
      </c>
      <c r="BB18" s="41" t="s">
        <v>65</v>
      </c>
      <c r="BC18" s="42"/>
    </row>
    <row r="19" spans="1:55" x14ac:dyDescent="0.2">
      <c r="A19" s="15"/>
      <c r="B19" s="31" t="e">
        <f t="shared" si="0"/>
        <v>#VALUE!</v>
      </c>
      <c r="C19" s="1" t="e">
        <f>VLOOKUP(D19&amp;"Equity Special SituationsTAQ",'[7]Eze export'!F:H,3,FALSE)</f>
        <v>#N/A</v>
      </c>
      <c r="D19" s="32" t="str">
        <f t="shared" si="1"/>
        <v>BAYN GY</v>
      </c>
      <c r="E19" s="23" t="s">
        <v>51</v>
      </c>
      <c r="F19" s="22" t="str">
        <f t="shared" si="2"/>
        <v>Soft</v>
      </c>
      <c r="G19" s="24">
        <f t="shared" si="3"/>
        <v>3</v>
      </c>
      <c r="H19" s="76" t="str">
        <f>VLOOKUP(D:D,AZ:BB,2,FALSE)</f>
        <v>Re-Rating</v>
      </c>
      <c r="I19" s="76" t="str">
        <f>VLOOKUP(D:D,AZ:BB,3,FALSE)</f>
        <v>Transformational M&amp;A</v>
      </c>
      <c r="J19" s="33">
        <f t="shared" si="4"/>
        <v>43830</v>
      </c>
      <c r="K19" s="50">
        <f t="shared" si="5"/>
        <v>66.48</v>
      </c>
      <c r="L19" s="50">
        <f t="shared" si="6"/>
        <v>86.5</v>
      </c>
      <c r="M19" s="50">
        <f t="shared" si="7"/>
        <v>53</v>
      </c>
      <c r="N19" s="35">
        <f t="shared" si="8"/>
        <v>0.40238805970149266</v>
      </c>
      <c r="O19" s="36">
        <f t="shared" si="9"/>
        <v>0.77757871293352732</v>
      </c>
      <c r="P19" s="35">
        <f t="shared" si="10"/>
        <v>0.30114320096269553</v>
      </c>
      <c r="Q19" s="35">
        <f ca="1">P19/(J19-$A$4)*365</f>
        <v>0.28183914961893303</v>
      </c>
      <c r="R19" s="78" t="str">
        <f t="shared" si="11"/>
        <v>Y</v>
      </c>
      <c r="S19" s="29">
        <f t="shared" ca="1" si="12"/>
        <v>0.13183914961893303</v>
      </c>
      <c r="T19" s="35">
        <f t="shared" si="13"/>
        <v>0.35</v>
      </c>
      <c r="U19" s="35">
        <f t="shared" si="14"/>
        <v>0.15</v>
      </c>
      <c r="V19" s="35">
        <f t="shared" si="15"/>
        <v>0.65</v>
      </c>
      <c r="W19" s="35">
        <f t="shared" si="16"/>
        <v>0.05</v>
      </c>
      <c r="X19" s="35" t="str">
        <f t="shared" ca="1" si="17"/>
        <v/>
      </c>
      <c r="Y19" s="35" t="str">
        <f t="shared" ca="1" si="18"/>
        <v/>
      </c>
      <c r="Z19" s="1" t="e">
        <f t="shared" si="19"/>
        <v>#N/A</v>
      </c>
      <c r="AB19" s="1" t="s">
        <v>109</v>
      </c>
      <c r="AC19" s="1" t="s">
        <v>76</v>
      </c>
      <c r="AD19" s="5">
        <v>43349</v>
      </c>
      <c r="AE19" s="5">
        <v>43830</v>
      </c>
      <c r="AF19" s="1" t="s">
        <v>110</v>
      </c>
      <c r="AG19" s="1" t="s">
        <v>55</v>
      </c>
      <c r="AH19" s="1">
        <v>3</v>
      </c>
      <c r="AI19" s="1">
        <v>66.48</v>
      </c>
      <c r="AJ19" s="1">
        <v>22.64</v>
      </c>
      <c r="AK19" s="6">
        <v>53</v>
      </c>
      <c r="AL19" s="1">
        <v>54.06</v>
      </c>
      <c r="AM19" s="1">
        <v>82.87</v>
      </c>
      <c r="AN19" s="1">
        <v>86.5</v>
      </c>
      <c r="AO19" s="1">
        <v>87.56</v>
      </c>
      <c r="AP19" s="1">
        <v>89.57</v>
      </c>
      <c r="AQ19" s="1">
        <v>-19.739999999999998</v>
      </c>
      <c r="AR19" s="1">
        <v>-29.69</v>
      </c>
      <c r="AS19" s="1">
        <v>37.08</v>
      </c>
      <c r="AT19" s="1">
        <v>1.7</v>
      </c>
      <c r="AU19" s="1">
        <v>31.71</v>
      </c>
      <c r="AV19" s="1">
        <v>29.32</v>
      </c>
      <c r="AW19" s="5">
        <v>43407</v>
      </c>
      <c r="AZ19" s="41" t="s">
        <v>111</v>
      </c>
      <c r="BA19" s="41" t="s">
        <v>64</v>
      </c>
      <c r="BB19" s="41" t="s">
        <v>76</v>
      </c>
      <c r="BC19" s="42"/>
    </row>
    <row r="20" spans="1:55" x14ac:dyDescent="0.2">
      <c r="A20" s="15"/>
      <c r="B20" s="31" t="e">
        <f t="shared" si="0"/>
        <v>#VALUE!</v>
      </c>
      <c r="C20" s="1" t="e">
        <f>VLOOKUP(D20&amp;"Equity Special SituationsTAQ",'[7]Eze export'!F:H,3,FALSE)</f>
        <v>#N/A</v>
      </c>
      <c r="D20" s="32" t="str">
        <f t="shared" si="1"/>
        <v>BEL US</v>
      </c>
      <c r="E20" s="23" t="s">
        <v>51</v>
      </c>
      <c r="F20" s="22" t="str">
        <f t="shared" si="2"/>
        <v>Soft</v>
      </c>
      <c r="G20" s="24">
        <f t="shared" si="3"/>
        <v>1</v>
      </c>
      <c r="H20" s="76" t="str">
        <f>VLOOKUP(D:D,AZ:BB,2,FALSE)</f>
        <v>Special Situations</v>
      </c>
      <c r="I20" s="76" t="str">
        <f>VLOOKUP(D:D,AZ:BB,3,FALSE)</f>
        <v>Spec M&amp;A</v>
      </c>
      <c r="J20" s="33">
        <f t="shared" si="4"/>
        <v>43555</v>
      </c>
      <c r="K20" s="34">
        <f t="shared" si="5"/>
        <v>18.010000000000002</v>
      </c>
      <c r="L20" s="34">
        <f t="shared" si="6"/>
        <v>22</v>
      </c>
      <c r="M20" s="34">
        <f t="shared" si="7"/>
        <v>12</v>
      </c>
      <c r="N20" s="35">
        <f t="shared" si="8"/>
        <v>0.6010000000000002</v>
      </c>
      <c r="O20" s="36">
        <f t="shared" si="9"/>
        <v>0.48739589117157089</v>
      </c>
      <c r="P20" s="35">
        <f t="shared" si="10"/>
        <v>0.2215435868961686</v>
      </c>
      <c r="Q20" s="35">
        <f ca="1">P20/(J20-$A$4)*365</f>
        <v>0.70316008014870901</v>
      </c>
      <c r="R20" s="78" t="str">
        <f t="shared" si="11"/>
        <v>N</v>
      </c>
      <c r="S20" s="29">
        <f t="shared" ca="1" si="12"/>
        <v>0.70316008014870901</v>
      </c>
      <c r="T20" s="35">
        <f t="shared" si="13"/>
        <v>0.5</v>
      </c>
      <c r="U20" s="35">
        <f t="shared" si="14"/>
        <v>0.2</v>
      </c>
      <c r="V20" s="35">
        <f t="shared" si="15"/>
        <v>0.75</v>
      </c>
      <c r="W20" s="35">
        <f t="shared" si="16"/>
        <v>0.05</v>
      </c>
      <c r="X20" s="35" t="str">
        <f t="shared" ca="1" si="17"/>
        <v/>
      </c>
      <c r="Y20" s="35" t="str">
        <f t="shared" ca="1" si="18"/>
        <v/>
      </c>
      <c r="Z20" s="1" t="e">
        <f t="shared" si="19"/>
        <v>#N/A</v>
      </c>
      <c r="AB20" s="1" t="s">
        <v>112</v>
      </c>
      <c r="AC20" s="1" t="s">
        <v>67</v>
      </c>
      <c r="AD20" s="5">
        <v>43290</v>
      </c>
      <c r="AE20" s="5">
        <v>43555</v>
      </c>
      <c r="AF20" s="1" t="s">
        <v>113</v>
      </c>
      <c r="AG20" s="1" t="s">
        <v>55</v>
      </c>
      <c r="AH20" s="1">
        <v>1</v>
      </c>
      <c r="AI20" s="1">
        <v>18.010000000000002</v>
      </c>
      <c r="AJ20" s="1">
        <v>8.23</v>
      </c>
      <c r="AK20" s="6">
        <v>12</v>
      </c>
      <c r="AL20" s="1">
        <v>11.93</v>
      </c>
      <c r="AM20" s="1">
        <v>11.11</v>
      </c>
      <c r="AN20" s="1">
        <v>22</v>
      </c>
      <c r="AO20" s="1">
        <v>21.93</v>
      </c>
      <c r="AP20" s="1">
        <v>22.19</v>
      </c>
      <c r="AQ20" s="1">
        <v>1.36</v>
      </c>
      <c r="AR20" s="1">
        <v>7.54</v>
      </c>
      <c r="AS20" s="1">
        <v>60.85</v>
      </c>
      <c r="AT20" s="1">
        <v>0.64</v>
      </c>
      <c r="AU20" s="1">
        <v>21.74</v>
      </c>
      <c r="AV20" s="1">
        <v>85.69</v>
      </c>
      <c r="AW20" s="5">
        <v>43407</v>
      </c>
      <c r="AX20" s="1" t="s">
        <v>89</v>
      </c>
      <c r="AZ20" s="41" t="s">
        <v>114</v>
      </c>
      <c r="BA20" s="41" t="s">
        <v>64</v>
      </c>
      <c r="BB20" s="41" t="s">
        <v>76</v>
      </c>
      <c r="BC20" s="42"/>
    </row>
    <row r="21" spans="1:55" x14ac:dyDescent="0.2">
      <c r="A21" s="15"/>
      <c r="B21" s="31" t="e">
        <f t="shared" si="0"/>
        <v>#VALUE!</v>
      </c>
      <c r="C21" s="1" t="e">
        <f>VLOOKUP(D21&amp;"Equity Special SituationsTAQ",'[7]Eze export'!F:H,3,FALSE)</f>
        <v>#N/A</v>
      </c>
      <c r="D21" s="32" t="str">
        <f t="shared" si="1"/>
        <v>CAG US</v>
      </c>
      <c r="E21" s="23" t="s">
        <v>51</v>
      </c>
      <c r="F21" s="22" t="str">
        <f t="shared" si="2"/>
        <v>Soft</v>
      </c>
      <c r="G21" s="24">
        <f t="shared" si="3"/>
        <v>3</v>
      </c>
      <c r="H21" s="76" t="str">
        <f>VLOOKUP(D:D,AZ:BB,2,FALSE)</f>
        <v>Re-Rating</v>
      </c>
      <c r="I21" s="76" t="str">
        <f>VLOOKUP(D:D,AZ:BB,3,FALSE)</f>
        <v>Transformational M&amp;A</v>
      </c>
      <c r="J21" s="33">
        <f t="shared" si="4"/>
        <v>43830</v>
      </c>
      <c r="K21" s="34">
        <f t="shared" si="5"/>
        <v>32.08</v>
      </c>
      <c r="L21" s="34">
        <f t="shared" si="6"/>
        <v>39</v>
      </c>
      <c r="M21" s="34">
        <f t="shared" si="7"/>
        <v>28</v>
      </c>
      <c r="N21" s="35">
        <f t="shared" si="8"/>
        <v>0.37090909090909074</v>
      </c>
      <c r="O21" s="36">
        <f t="shared" si="9"/>
        <v>0.76479256404443496</v>
      </c>
      <c r="P21" s="35">
        <f t="shared" si="10"/>
        <v>0.21571072319202012</v>
      </c>
      <c r="Q21" s="35">
        <f ca="1">P21/(J21-$A$4)*365</f>
        <v>0.20188311273099321</v>
      </c>
      <c r="R21" s="78" t="str">
        <f t="shared" si="11"/>
        <v>Y</v>
      </c>
      <c r="S21" s="29">
        <f t="shared" ca="1" si="12"/>
        <v>5.1883112730993219E-2</v>
      </c>
      <c r="T21" s="35">
        <f t="shared" si="13"/>
        <v>0.35</v>
      </c>
      <c r="U21" s="35">
        <f t="shared" si="14"/>
        <v>0.15</v>
      </c>
      <c r="V21" s="35">
        <f t="shared" si="15"/>
        <v>0.65</v>
      </c>
      <c r="W21" s="35">
        <f t="shared" si="16"/>
        <v>0.05</v>
      </c>
      <c r="X21" s="35" t="str">
        <f t="shared" ca="1" si="17"/>
        <v/>
      </c>
      <c r="Y21" s="35" t="str">
        <f t="shared" ca="1" si="18"/>
        <v/>
      </c>
      <c r="Z21" s="1" t="e">
        <f t="shared" si="19"/>
        <v>#N/A</v>
      </c>
      <c r="AB21" s="1" t="s">
        <v>115</v>
      </c>
      <c r="AC21" s="1" t="s">
        <v>76</v>
      </c>
      <c r="AD21" s="5">
        <v>43210</v>
      </c>
      <c r="AE21" s="5">
        <v>43830</v>
      </c>
      <c r="AF21" s="1" t="s">
        <v>116</v>
      </c>
      <c r="AG21" s="1" t="s">
        <v>55</v>
      </c>
      <c r="AH21" s="1">
        <v>3</v>
      </c>
      <c r="AI21" s="1">
        <v>32.08</v>
      </c>
      <c r="AJ21" s="1">
        <v>-6.67</v>
      </c>
      <c r="AK21" s="6">
        <v>28</v>
      </c>
      <c r="AL21" s="1">
        <v>27.97</v>
      </c>
      <c r="AM21" s="1">
        <v>36.72</v>
      </c>
      <c r="AN21" s="1">
        <v>39</v>
      </c>
      <c r="AO21" s="1">
        <v>38.97</v>
      </c>
      <c r="AP21" s="1">
        <v>34.81</v>
      </c>
      <c r="AQ21" s="1">
        <v>-3.68</v>
      </c>
      <c r="AR21" s="1">
        <v>-11.48</v>
      </c>
      <c r="AS21" s="1">
        <v>37.35</v>
      </c>
      <c r="AT21" s="1">
        <v>1.68</v>
      </c>
      <c r="AU21" s="1">
        <v>21.48</v>
      </c>
      <c r="AV21" s="1">
        <v>19.920000000000002</v>
      </c>
      <c r="AW21" s="5">
        <v>43407</v>
      </c>
      <c r="AX21" s="1" t="s">
        <v>89</v>
      </c>
      <c r="AZ21" s="41" t="s">
        <v>117</v>
      </c>
      <c r="BA21" s="41" t="s">
        <v>64</v>
      </c>
      <c r="BB21" s="41" t="s">
        <v>76</v>
      </c>
      <c r="BC21" s="42"/>
    </row>
    <row r="22" spans="1:55" x14ac:dyDescent="0.2">
      <c r="A22" s="15"/>
      <c r="B22" s="31" t="e">
        <f t="shared" si="0"/>
        <v>#VALUE!</v>
      </c>
      <c r="C22" s="1" t="e">
        <f>VLOOKUP(D22&amp;"Equity Special SituationsTAQ",'[7]Eze export'!F:H,3,FALSE)</f>
        <v>#N/A</v>
      </c>
      <c r="D22" s="32" t="str">
        <f t="shared" si="1"/>
        <v>CARS US</v>
      </c>
      <c r="E22" s="23" t="s">
        <v>51</v>
      </c>
      <c r="F22" s="22" t="str">
        <f t="shared" si="2"/>
        <v>Soft</v>
      </c>
      <c r="G22" s="24">
        <f t="shared" si="3"/>
        <v>1</v>
      </c>
      <c r="H22" s="76" t="str">
        <f>VLOOKUP(D:D,AZ:BB,2,FALSE)</f>
        <v>Special Situations</v>
      </c>
      <c r="I22" s="76" t="str">
        <f>VLOOKUP(D:D,AZ:BB,3,FALSE)</f>
        <v>Spec M&amp;A</v>
      </c>
      <c r="J22" s="33">
        <f t="shared" si="4"/>
        <v>43555</v>
      </c>
      <c r="K22" s="34">
        <f t="shared" si="5"/>
        <v>24.59</v>
      </c>
      <c r="L22" s="34">
        <f t="shared" si="6"/>
        <v>29</v>
      </c>
      <c r="M22" s="34">
        <f t="shared" si="7"/>
        <v>20</v>
      </c>
      <c r="N22" s="35">
        <f t="shared" si="8"/>
        <v>0.51</v>
      </c>
      <c r="O22" s="36">
        <f t="shared" si="9"/>
        <v>0.57787718584790559</v>
      </c>
      <c r="P22" s="35">
        <f t="shared" si="10"/>
        <v>0.17934119560797068</v>
      </c>
      <c r="Q22" s="35">
        <f ca="1">P22/(J22-$A$4)*365</f>
        <v>0.56921335997312428</v>
      </c>
      <c r="R22" s="78" t="str">
        <f t="shared" si="11"/>
        <v>N</v>
      </c>
      <c r="S22" s="29">
        <f t="shared" ca="1" si="12"/>
        <v>0.56921335997312428</v>
      </c>
      <c r="T22" s="35">
        <f t="shared" si="13"/>
        <v>0.5</v>
      </c>
      <c r="U22" s="35">
        <f t="shared" si="14"/>
        <v>0.2</v>
      </c>
      <c r="V22" s="35">
        <f t="shared" si="15"/>
        <v>0.75</v>
      </c>
      <c r="W22" s="35">
        <f t="shared" si="16"/>
        <v>0.05</v>
      </c>
      <c r="X22" s="35" t="str">
        <f t="shared" ca="1" si="17"/>
        <v/>
      </c>
      <c r="Y22" s="35" t="str">
        <f t="shared" ca="1" si="18"/>
        <v/>
      </c>
      <c r="Z22" s="1" t="e">
        <f t="shared" si="19"/>
        <v>#N/A</v>
      </c>
      <c r="AB22" s="1" t="s">
        <v>118</v>
      </c>
      <c r="AC22" s="1" t="s">
        <v>67</v>
      </c>
      <c r="AD22" s="5">
        <v>42873</v>
      </c>
      <c r="AE22" s="5">
        <v>43555</v>
      </c>
      <c r="AF22" s="1" t="s">
        <v>119</v>
      </c>
      <c r="AG22" s="1" t="s">
        <v>55</v>
      </c>
      <c r="AH22" s="1">
        <v>1</v>
      </c>
      <c r="AI22" s="1">
        <v>24.59</v>
      </c>
      <c r="AJ22" s="1">
        <v>3.43</v>
      </c>
      <c r="AK22" s="6">
        <v>20</v>
      </c>
      <c r="AL22" s="1">
        <v>17.89</v>
      </c>
      <c r="AN22" s="1">
        <v>29</v>
      </c>
      <c r="AO22" s="1">
        <v>26.89</v>
      </c>
      <c r="AP22" s="1">
        <v>28.83</v>
      </c>
      <c r="AS22" s="1">
        <v>74.41</v>
      </c>
      <c r="AT22" s="1">
        <v>0.34</v>
      </c>
      <c r="AU22" s="1">
        <v>9.3699999999999992</v>
      </c>
      <c r="AV22" s="1">
        <v>32.54</v>
      </c>
      <c r="AW22" s="5">
        <v>43407</v>
      </c>
      <c r="AX22" s="1" t="s">
        <v>79</v>
      </c>
      <c r="AZ22" s="41" t="s">
        <v>120</v>
      </c>
      <c r="BA22" s="41" t="s">
        <v>64</v>
      </c>
      <c r="BB22" s="41" t="s">
        <v>65</v>
      </c>
      <c r="BC22" s="42"/>
    </row>
    <row r="23" spans="1:55" x14ac:dyDescent="0.2">
      <c r="A23" s="15"/>
      <c r="B23" s="31" t="e">
        <f t="shared" si="0"/>
        <v>#VALUE!</v>
      </c>
      <c r="C23" s="1" t="str">
        <f>VLOOKUP(D23&amp;"Equity Special SituationsTAQ",'[7]Eze export'!F:H,3,FALSE)</f>
        <v>DISCA R/R SHORT</v>
      </c>
      <c r="D23" s="32" t="str">
        <f t="shared" si="1"/>
        <v>CBS US</v>
      </c>
      <c r="E23" s="23" t="s">
        <v>51</v>
      </c>
      <c r="F23" s="22" t="str">
        <f t="shared" si="2"/>
        <v>Soft</v>
      </c>
      <c r="G23" s="24">
        <f t="shared" si="3"/>
        <v>1</v>
      </c>
      <c r="H23" s="76" t="str">
        <f>VLOOKUP(D:D,AZ:BB,2,FALSE)</f>
        <v>Special Situations</v>
      </c>
      <c r="I23" s="76" t="str">
        <f>VLOOKUP(D:D,AZ:BB,3,FALSE)</f>
        <v>Spec M&amp;A</v>
      </c>
      <c r="J23" s="33">
        <f t="shared" si="4"/>
        <v>43830</v>
      </c>
      <c r="K23" s="34">
        <f t="shared" si="5"/>
        <v>51.35</v>
      </c>
      <c r="L23" s="34">
        <f t="shared" si="6"/>
        <v>63</v>
      </c>
      <c r="M23" s="34">
        <f t="shared" si="7"/>
        <v>46.5</v>
      </c>
      <c r="N23" s="35">
        <f t="shared" si="8"/>
        <v>0.293939393939394</v>
      </c>
      <c r="O23" s="36">
        <f t="shared" si="9"/>
        <v>0.86624767637425837</v>
      </c>
      <c r="P23" s="35">
        <f t="shared" si="10"/>
        <v>0.22687439143135335</v>
      </c>
      <c r="Q23" s="35">
        <f ca="1">P23/(J23-$A$4)*365</f>
        <v>0.21233116121139481</v>
      </c>
      <c r="R23" s="78" t="str">
        <f t="shared" si="11"/>
        <v>N</v>
      </c>
      <c r="S23" s="29">
        <f t="shared" ca="1" si="12"/>
        <v>0.21233116121139481</v>
      </c>
      <c r="T23" s="35">
        <f t="shared" si="13"/>
        <v>0.5</v>
      </c>
      <c r="U23" s="35">
        <f t="shared" si="14"/>
        <v>0.2</v>
      </c>
      <c r="V23" s="35">
        <f t="shared" si="15"/>
        <v>0.75</v>
      </c>
      <c r="W23" s="35">
        <f t="shared" si="16"/>
        <v>0.05</v>
      </c>
      <c r="X23" s="35" t="str">
        <f t="shared" ca="1" si="17"/>
        <v>Y</v>
      </c>
      <c r="Y23" s="35" t="str">
        <f t="shared" ca="1" si="18"/>
        <v/>
      </c>
      <c r="Z23" s="1" t="str">
        <f t="shared" si="19"/>
        <v>DISCA R/R SHORT</v>
      </c>
      <c r="AB23" s="1" t="s">
        <v>121</v>
      </c>
      <c r="AC23" s="1" t="s">
        <v>67</v>
      </c>
      <c r="AD23" s="5">
        <v>43101</v>
      </c>
      <c r="AE23" s="5">
        <v>43830</v>
      </c>
      <c r="AG23" s="1" t="s">
        <v>55</v>
      </c>
      <c r="AH23" s="1">
        <v>1</v>
      </c>
      <c r="AI23" s="1">
        <v>51.35</v>
      </c>
      <c r="AK23" s="6">
        <v>46.5</v>
      </c>
      <c r="AN23" s="1">
        <v>63</v>
      </c>
      <c r="AS23" s="1">
        <v>29.39</v>
      </c>
      <c r="AT23" s="1">
        <v>2.4</v>
      </c>
      <c r="AU23" s="1">
        <v>22.69</v>
      </c>
      <c r="AV23" s="1">
        <v>21.03</v>
      </c>
      <c r="AW23" s="5">
        <v>43439</v>
      </c>
      <c r="AZ23" s="41" t="s">
        <v>122</v>
      </c>
      <c r="BA23" s="41" t="s">
        <v>58</v>
      </c>
      <c r="BB23" s="41" t="s">
        <v>59</v>
      </c>
      <c r="BC23" s="42"/>
    </row>
    <row r="24" spans="1:55" x14ac:dyDescent="0.2">
      <c r="A24" s="15"/>
      <c r="B24" s="31" t="e">
        <f t="shared" si="0"/>
        <v>#VALUE!</v>
      </c>
      <c r="C24" s="1" t="e">
        <f>VLOOKUP(D24&amp;"Equity Special SituationsTAQ",'[7]Eze export'!F:H,3,FALSE)</f>
        <v>#N/A</v>
      </c>
      <c r="D24" s="32" t="str">
        <f t="shared" si="1"/>
        <v>CLI US</v>
      </c>
      <c r="E24" s="23" t="s">
        <v>51</v>
      </c>
      <c r="F24" s="22" t="str">
        <f t="shared" si="2"/>
        <v>Soft</v>
      </c>
      <c r="G24" s="24">
        <f t="shared" si="3"/>
        <v>2</v>
      </c>
      <c r="H24" s="76" t="str">
        <f>VLOOKUP(D:D,AZ:BB,2,FALSE)</f>
        <v>Special Situations</v>
      </c>
      <c r="I24" s="76" t="str">
        <f>VLOOKUP(D:D,AZ:BB,3,FALSE)</f>
        <v>Spec M&amp;A</v>
      </c>
      <c r="J24" s="33">
        <f t="shared" si="4"/>
        <v>43830</v>
      </c>
      <c r="K24" s="34">
        <f t="shared" si="5"/>
        <v>21</v>
      </c>
      <c r="L24" s="34">
        <f t="shared" si="6"/>
        <v>28.5</v>
      </c>
      <c r="M24" s="34">
        <f t="shared" si="7"/>
        <v>18</v>
      </c>
      <c r="N24" s="35">
        <f t="shared" si="8"/>
        <v>0.2857142857142857</v>
      </c>
      <c r="O24" s="36">
        <f t="shared" si="9"/>
        <v>0.96938775510204089</v>
      </c>
      <c r="P24" s="35">
        <f t="shared" si="10"/>
        <v>0.35714285714285721</v>
      </c>
      <c r="Q24" s="35">
        <f ca="1">P24/(J24-$A$4)*365</f>
        <v>0.33424908424908434</v>
      </c>
      <c r="R24" s="78" t="str">
        <f t="shared" si="11"/>
        <v>N</v>
      </c>
      <c r="S24" s="29">
        <f t="shared" ca="1" si="12"/>
        <v>0.33424908424908434</v>
      </c>
      <c r="T24" s="35">
        <f t="shared" si="13"/>
        <v>0.5</v>
      </c>
      <c r="U24" s="35">
        <f t="shared" si="14"/>
        <v>0.2</v>
      </c>
      <c r="V24" s="35">
        <f t="shared" si="15"/>
        <v>0.75</v>
      </c>
      <c r="W24" s="35">
        <f t="shared" si="16"/>
        <v>0.05</v>
      </c>
      <c r="X24" s="35" t="str">
        <f t="shared" ca="1" si="17"/>
        <v>Y</v>
      </c>
      <c r="Y24" s="35" t="str">
        <f t="shared" ca="1" si="18"/>
        <v/>
      </c>
      <c r="Z24" s="1" t="e">
        <f t="shared" si="19"/>
        <v>#N/A</v>
      </c>
      <c r="AB24" s="1" t="s">
        <v>123</v>
      </c>
      <c r="AC24" s="1" t="s">
        <v>67</v>
      </c>
      <c r="AD24" s="5">
        <v>43325</v>
      </c>
      <c r="AE24" s="5">
        <v>43830</v>
      </c>
      <c r="AG24" s="1" t="s">
        <v>55</v>
      </c>
      <c r="AH24" s="1">
        <v>2</v>
      </c>
      <c r="AI24" s="1">
        <v>21</v>
      </c>
      <c r="AK24" s="6">
        <v>18</v>
      </c>
      <c r="AN24" s="1">
        <v>28.5</v>
      </c>
      <c r="AS24" s="1">
        <v>28.57</v>
      </c>
      <c r="AT24" s="1">
        <v>2.5</v>
      </c>
      <c r="AU24" s="1">
        <v>35.71</v>
      </c>
      <c r="AV24" s="1">
        <v>32.99</v>
      </c>
      <c r="AW24" s="5">
        <v>43407</v>
      </c>
      <c r="AX24" s="1" t="s">
        <v>89</v>
      </c>
      <c r="AZ24" s="37" t="s">
        <v>124</v>
      </c>
      <c r="BA24" s="37" t="s">
        <v>64</v>
      </c>
      <c r="BB24" s="37" t="s">
        <v>65</v>
      </c>
      <c r="BC24" s="38"/>
    </row>
    <row r="25" spans="1:55" x14ac:dyDescent="0.2">
      <c r="A25" s="15"/>
      <c r="B25" s="31" t="e">
        <f t="shared" si="0"/>
        <v>#VALUE!</v>
      </c>
      <c r="C25" s="1" t="e">
        <f>VLOOKUP(D25&amp;"Equity Special SituationsTAQ",'[7]Eze export'!F:H,3,FALSE)</f>
        <v>#N/A</v>
      </c>
      <c r="D25" s="32" t="str">
        <f t="shared" si="1"/>
        <v>CNDT US</v>
      </c>
      <c r="E25" s="23" t="s">
        <v>51</v>
      </c>
      <c r="F25" s="22" t="str">
        <f t="shared" si="2"/>
        <v>Soft</v>
      </c>
      <c r="G25" s="24">
        <f t="shared" si="3"/>
        <v>3</v>
      </c>
      <c r="H25" s="76" t="str">
        <f>VLOOKUP(D:D,AZ:BB,2,FALSE)</f>
        <v>Re-Rating</v>
      </c>
      <c r="I25" s="76" t="str">
        <f>VLOOKUP(D:D,AZ:BB,3,FALSE)</f>
        <v>Spin-Off</v>
      </c>
      <c r="J25" s="33">
        <f t="shared" si="4"/>
        <v>43830</v>
      </c>
      <c r="K25" s="34">
        <f t="shared" si="5"/>
        <v>12.99</v>
      </c>
      <c r="L25" s="34">
        <f t="shared" si="6"/>
        <v>18</v>
      </c>
      <c r="M25" s="34">
        <f t="shared" si="7"/>
        <v>12</v>
      </c>
      <c r="N25" s="35">
        <f t="shared" si="8"/>
        <v>0.16500000000000004</v>
      </c>
      <c r="O25" s="36">
        <f t="shared" si="9"/>
        <v>1.157043879907621</v>
      </c>
      <c r="P25" s="35">
        <f t="shared" si="10"/>
        <v>0.38568129330254042</v>
      </c>
      <c r="Q25" s="35">
        <f ca="1">P25/(J25-$A$4)*365</f>
        <v>0.36095813347545447</v>
      </c>
      <c r="R25" s="78" t="str">
        <f t="shared" si="11"/>
        <v>Y</v>
      </c>
      <c r="S25" s="29">
        <f t="shared" ca="1" si="12"/>
        <v>0.21095813347545447</v>
      </c>
      <c r="T25" s="35">
        <f t="shared" si="13"/>
        <v>0.35</v>
      </c>
      <c r="U25" s="35">
        <f t="shared" si="14"/>
        <v>0.15</v>
      </c>
      <c r="V25" s="35">
        <f t="shared" si="15"/>
        <v>0.65</v>
      </c>
      <c r="W25" s="35">
        <f t="shared" si="16"/>
        <v>0.05</v>
      </c>
      <c r="X25" s="35" t="str">
        <f t="shared" ca="1" si="17"/>
        <v>Y</v>
      </c>
      <c r="Y25" s="35" t="str">
        <f t="shared" ca="1" si="18"/>
        <v/>
      </c>
      <c r="Z25" s="1" t="e">
        <f t="shared" si="19"/>
        <v>#N/A</v>
      </c>
      <c r="AB25" s="1" t="s">
        <v>125</v>
      </c>
      <c r="AC25" s="1" t="s">
        <v>61</v>
      </c>
      <c r="AD25" s="5">
        <v>42738</v>
      </c>
      <c r="AE25" s="5">
        <v>43830</v>
      </c>
      <c r="AF25" s="1" t="s">
        <v>126</v>
      </c>
      <c r="AG25" s="1" t="s">
        <v>55</v>
      </c>
      <c r="AH25" s="1">
        <v>3</v>
      </c>
      <c r="AI25" s="1">
        <v>12.99</v>
      </c>
      <c r="AJ25" s="1">
        <v>-2</v>
      </c>
      <c r="AK25" s="6">
        <v>12</v>
      </c>
      <c r="AL25" s="1">
        <v>11.94</v>
      </c>
      <c r="AM25" s="1">
        <v>16.55</v>
      </c>
      <c r="AN25" s="1">
        <v>18</v>
      </c>
      <c r="AO25" s="1">
        <v>17.940000000000001</v>
      </c>
      <c r="AP25" s="1">
        <v>17.579999999999998</v>
      </c>
      <c r="AQ25" s="1">
        <v>-4.07</v>
      </c>
      <c r="AR25" s="1">
        <v>-31.36</v>
      </c>
      <c r="AS25" s="1">
        <v>17.46</v>
      </c>
      <c r="AT25" s="1">
        <v>4.7300000000000004</v>
      </c>
      <c r="AU25" s="1">
        <v>38.119999999999997</v>
      </c>
      <c r="AV25" s="1">
        <v>35.19</v>
      </c>
      <c r="AW25" s="5">
        <v>43416</v>
      </c>
      <c r="AX25" s="1" t="s">
        <v>79</v>
      </c>
      <c r="AZ25" s="41" t="s">
        <v>127</v>
      </c>
      <c r="BA25" s="41" t="s">
        <v>64</v>
      </c>
      <c r="BB25" s="41" t="s">
        <v>65</v>
      </c>
      <c r="BC25" s="42"/>
    </row>
    <row r="26" spans="1:55" x14ac:dyDescent="0.2">
      <c r="A26" s="15"/>
      <c r="B26" s="31" t="e">
        <f t="shared" si="0"/>
        <v>#VALUE!</v>
      </c>
      <c r="C26" s="1" t="e">
        <f>VLOOKUP(D26&amp;"Equity Special SituationsTAQ",'[7]Eze export'!F:H,3,FALSE)</f>
        <v>#N/A</v>
      </c>
      <c r="D26" s="32" t="str">
        <f t="shared" si="1"/>
        <v>CPLG US</v>
      </c>
      <c r="E26" s="23" t="s">
        <v>51</v>
      </c>
      <c r="F26" s="22" t="str">
        <f t="shared" si="2"/>
        <v>Soft</v>
      </c>
      <c r="G26" s="24">
        <f t="shared" si="3"/>
        <v>3</v>
      </c>
      <c r="H26" s="76" t="str">
        <f>VLOOKUP(D:D,AZ:BB,2,FALSE)</f>
        <v>Re-Rating</v>
      </c>
      <c r="I26" s="76" t="str">
        <f>VLOOKUP(D:D,AZ:BB,3,FALSE)</f>
        <v>Spin-Off</v>
      </c>
      <c r="J26" s="33">
        <f t="shared" si="4"/>
        <v>43830</v>
      </c>
      <c r="K26" s="34">
        <f t="shared" si="5"/>
        <v>13.46</v>
      </c>
      <c r="L26" s="34">
        <f t="shared" si="6"/>
        <v>21</v>
      </c>
      <c r="M26" s="34">
        <f t="shared" si="7"/>
        <v>13</v>
      </c>
      <c r="N26" s="35">
        <f t="shared" si="8"/>
        <v>5.7500000000000107E-2</v>
      </c>
      <c r="O26" s="36">
        <f t="shared" si="9"/>
        <v>1.4704680534918277</v>
      </c>
      <c r="P26" s="35">
        <f t="shared" si="10"/>
        <v>0.56017830609212482</v>
      </c>
      <c r="Q26" s="35">
        <f ca="1">P26/(J26-$A$4)*365</f>
        <v>0.52426944031698863</v>
      </c>
      <c r="R26" s="78" t="str">
        <f t="shared" si="11"/>
        <v>Y</v>
      </c>
      <c r="S26" s="29">
        <f t="shared" ca="1" si="12"/>
        <v>0.37426944031698861</v>
      </c>
      <c r="T26" s="35">
        <f t="shared" si="13"/>
        <v>0.35</v>
      </c>
      <c r="U26" s="35">
        <f t="shared" si="14"/>
        <v>0.15</v>
      </c>
      <c r="V26" s="35">
        <f t="shared" si="15"/>
        <v>0.65</v>
      </c>
      <c r="W26" s="35">
        <f t="shared" si="16"/>
        <v>0.05</v>
      </c>
      <c r="X26" s="35" t="str">
        <f t="shared" ca="1" si="17"/>
        <v>Y</v>
      </c>
      <c r="Y26" s="35" t="str">
        <f t="shared" ca="1" si="18"/>
        <v/>
      </c>
      <c r="Z26" s="1" t="e">
        <f t="shared" si="19"/>
        <v>#N/A</v>
      </c>
      <c r="AB26" s="1" t="s">
        <v>128</v>
      </c>
      <c r="AC26" s="1" t="s">
        <v>61</v>
      </c>
      <c r="AD26" s="5">
        <v>43251</v>
      </c>
      <c r="AE26" s="5">
        <v>43830</v>
      </c>
      <c r="AF26" s="1" t="s">
        <v>129</v>
      </c>
      <c r="AG26" s="1" t="s">
        <v>55</v>
      </c>
      <c r="AH26" s="1">
        <v>3</v>
      </c>
      <c r="AI26" s="1">
        <v>13.46</v>
      </c>
      <c r="AJ26" s="1">
        <v>-6.13</v>
      </c>
      <c r="AK26" s="6">
        <v>13</v>
      </c>
      <c r="AL26" s="1">
        <v>12.61</v>
      </c>
      <c r="AN26" s="1">
        <v>21</v>
      </c>
      <c r="AO26" s="1">
        <v>20.61</v>
      </c>
      <c r="AS26" s="1">
        <v>10.66</v>
      </c>
      <c r="AT26" s="1">
        <v>8.3800000000000008</v>
      </c>
      <c r="AU26" s="1">
        <v>53.1</v>
      </c>
      <c r="AV26" s="1">
        <v>48.82</v>
      </c>
      <c r="AW26" s="5">
        <v>43407</v>
      </c>
      <c r="AX26" s="1" t="s">
        <v>89</v>
      </c>
      <c r="AZ26" s="41" t="s">
        <v>130</v>
      </c>
      <c r="BA26" s="41" t="s">
        <v>64</v>
      </c>
      <c r="BB26" s="41" t="s">
        <v>76</v>
      </c>
      <c r="BC26" s="42"/>
    </row>
    <row r="27" spans="1:55" x14ac:dyDescent="0.2">
      <c r="A27" s="15"/>
      <c r="B27" s="31" t="e">
        <f t="shared" si="0"/>
        <v>#VALUE!</v>
      </c>
      <c r="C27" s="1" t="str">
        <f>VLOOKUP(D27&amp;"Equity Special SituationsTAQ",'[7]Eze export'!F:H,3,FALSE)</f>
        <v>CSX R/R</v>
      </c>
      <c r="D27" s="32" t="str">
        <f t="shared" si="1"/>
        <v>CSX US</v>
      </c>
      <c r="E27" s="23" t="s">
        <v>51</v>
      </c>
      <c r="F27" s="22" t="str">
        <f t="shared" si="2"/>
        <v>Soft</v>
      </c>
      <c r="G27" s="24">
        <f t="shared" si="3"/>
        <v>2</v>
      </c>
      <c r="H27" s="76" t="str">
        <f>VLOOKUP(D:D,AZ:BB,2,FALSE)</f>
        <v>Re-Rating</v>
      </c>
      <c r="I27" s="76" t="str">
        <f>VLOOKUP(D:D,AZ:BB,3,FALSE)</f>
        <v>Turnaround</v>
      </c>
      <c r="J27" s="33">
        <f t="shared" si="4"/>
        <v>43830</v>
      </c>
      <c r="K27" s="34">
        <f t="shared" si="5"/>
        <v>70.599999999999994</v>
      </c>
      <c r="L27" s="34">
        <f t="shared" si="6"/>
        <v>75.25</v>
      </c>
      <c r="M27" s="34">
        <f t="shared" si="7"/>
        <v>59</v>
      </c>
      <c r="N27" s="35">
        <f t="shared" si="8"/>
        <v>0.71384615384615346</v>
      </c>
      <c r="O27" s="36">
        <f t="shared" si="9"/>
        <v>0.30500108956199701</v>
      </c>
      <c r="P27" s="35">
        <f t="shared" si="10"/>
        <v>6.586402266288971E-2</v>
      </c>
      <c r="Q27" s="35">
        <f ca="1">P27/(J27-$A$4)*365</f>
        <v>6.164196992808909E-2</v>
      </c>
      <c r="R27" s="78" t="str">
        <f t="shared" si="11"/>
        <v>Y</v>
      </c>
      <c r="S27" s="29">
        <f t="shared" ca="1" si="12"/>
        <v>-8.8358030071910898E-2</v>
      </c>
      <c r="T27" s="35">
        <f t="shared" si="13"/>
        <v>0.35</v>
      </c>
      <c r="U27" s="35">
        <f t="shared" si="14"/>
        <v>0.15</v>
      </c>
      <c r="V27" s="35">
        <f t="shared" si="15"/>
        <v>0.65</v>
      </c>
      <c r="W27" s="35">
        <f t="shared" si="16"/>
        <v>0.05</v>
      </c>
      <c r="X27" s="35" t="str">
        <f t="shared" ca="1" si="17"/>
        <v/>
      </c>
      <c r="Y27" s="35" t="str">
        <f t="shared" ca="1" si="18"/>
        <v>Y</v>
      </c>
      <c r="Z27" s="1" t="str">
        <f t="shared" si="19"/>
        <v>CSX R/R</v>
      </c>
      <c r="AB27" s="1" t="s">
        <v>131</v>
      </c>
      <c r="AC27" s="1" t="s">
        <v>82</v>
      </c>
      <c r="AD27" s="5">
        <v>42752</v>
      </c>
      <c r="AE27" s="5">
        <v>43830</v>
      </c>
      <c r="AF27" s="1" t="s">
        <v>132</v>
      </c>
      <c r="AG27" s="1" t="s">
        <v>55</v>
      </c>
      <c r="AH27" s="1">
        <v>2</v>
      </c>
      <c r="AI27" s="1">
        <v>70.599999999999994</v>
      </c>
      <c r="AJ27" s="1">
        <v>15.05</v>
      </c>
      <c r="AK27" s="6">
        <v>59</v>
      </c>
      <c r="AL27" s="1">
        <v>58.97</v>
      </c>
      <c r="AM27" s="1">
        <v>56.47</v>
      </c>
      <c r="AN27" s="1">
        <v>75.25</v>
      </c>
      <c r="AO27" s="1">
        <v>75.22</v>
      </c>
      <c r="AP27" s="1">
        <v>75.27</v>
      </c>
      <c r="AQ27" s="1">
        <v>4.7300000000000004</v>
      </c>
      <c r="AR27" s="1">
        <v>6.7</v>
      </c>
      <c r="AS27" s="1">
        <v>71.55</v>
      </c>
      <c r="AT27" s="1">
        <v>0.4</v>
      </c>
      <c r="AU27" s="1">
        <v>6.55</v>
      </c>
      <c r="AV27" s="1">
        <v>6.1</v>
      </c>
      <c r="AW27" s="5">
        <v>43438</v>
      </c>
      <c r="AX27" s="1" t="s">
        <v>84</v>
      </c>
      <c r="AZ27" s="41" t="s">
        <v>133</v>
      </c>
      <c r="BA27" s="41" t="s">
        <v>58</v>
      </c>
      <c r="BB27" s="41" t="s">
        <v>59</v>
      </c>
      <c r="BC27" s="42"/>
    </row>
    <row r="28" spans="1:55" x14ac:dyDescent="0.2">
      <c r="A28" s="15"/>
      <c r="B28" s="44" t="e">
        <f t="shared" si="0"/>
        <v>#VALUE!</v>
      </c>
      <c r="C28" s="1" t="e">
        <f>VLOOKUP(D28&amp;"Equity Special SituationsTAQ",'[7]Eze export'!F:H,3,FALSE)</f>
        <v>#N/A</v>
      </c>
      <c r="D28" s="41" t="str">
        <f t="shared" si="1"/>
        <v>CTL US</v>
      </c>
      <c r="E28" s="23" t="s">
        <v>51</v>
      </c>
      <c r="F28" s="23" t="str">
        <f t="shared" si="2"/>
        <v>Soft</v>
      </c>
      <c r="G28" s="30">
        <f t="shared" si="3"/>
        <v>3</v>
      </c>
      <c r="H28" s="76" t="str">
        <f>VLOOKUP(D:D,AZ:BB,2,FALSE)</f>
        <v>Re-Rating</v>
      </c>
      <c r="I28" s="76" t="str">
        <f>VLOOKUP(D:D,AZ:BB,3,FALSE)</f>
        <v>Transformational M&amp;A</v>
      </c>
      <c r="J28" s="45">
        <f t="shared" si="4"/>
        <v>43830</v>
      </c>
      <c r="K28" s="46">
        <f t="shared" si="5"/>
        <v>17.850000000000001</v>
      </c>
      <c r="L28" s="46">
        <f t="shared" si="6"/>
        <v>21.5</v>
      </c>
      <c r="M28" s="46">
        <f t="shared" si="7"/>
        <v>13.5</v>
      </c>
      <c r="N28" s="47">
        <f t="shared" si="8"/>
        <v>0.54375000000000018</v>
      </c>
      <c r="O28" s="48">
        <f t="shared" si="9"/>
        <v>0.54954481792717069</v>
      </c>
      <c r="P28" s="47">
        <f t="shared" si="10"/>
        <v>0.20448179271708677</v>
      </c>
      <c r="Q28" s="47">
        <f ca="1">P28/(J28-$A$4)*365</f>
        <v>0.19137398549163251</v>
      </c>
      <c r="R28" s="78" t="str">
        <f t="shared" si="11"/>
        <v>Y</v>
      </c>
      <c r="S28" s="29">
        <f t="shared" ca="1" si="12"/>
        <v>4.1373985491632514E-2</v>
      </c>
      <c r="T28" s="47">
        <f t="shared" si="13"/>
        <v>0.35</v>
      </c>
      <c r="U28" s="47">
        <f t="shared" si="14"/>
        <v>0.15</v>
      </c>
      <c r="V28" s="47">
        <f t="shared" si="15"/>
        <v>0.65</v>
      </c>
      <c r="W28" s="47">
        <f t="shared" si="16"/>
        <v>0.05</v>
      </c>
      <c r="X28" s="47" t="str">
        <f t="shared" ca="1" si="17"/>
        <v/>
      </c>
      <c r="Y28" s="47" t="str">
        <f t="shared" ca="1" si="18"/>
        <v/>
      </c>
      <c r="Z28" s="1" t="e">
        <f t="shared" si="19"/>
        <v>#N/A</v>
      </c>
      <c r="AB28" s="1" t="s">
        <v>134</v>
      </c>
      <c r="AC28" s="1" t="s">
        <v>76</v>
      </c>
      <c r="AD28" s="5">
        <v>42669</v>
      </c>
      <c r="AE28" s="5">
        <v>43830</v>
      </c>
      <c r="AF28" s="1" t="s">
        <v>135</v>
      </c>
      <c r="AG28" s="1" t="s">
        <v>55</v>
      </c>
      <c r="AH28" s="1">
        <v>3</v>
      </c>
      <c r="AI28" s="1">
        <v>17.850000000000001</v>
      </c>
      <c r="AJ28" s="1">
        <v>5.19</v>
      </c>
      <c r="AK28" s="6">
        <v>13.5</v>
      </c>
      <c r="AM28" s="1">
        <v>4.82</v>
      </c>
      <c r="AN28" s="1">
        <v>21.5</v>
      </c>
      <c r="AP28" s="1">
        <v>21.5</v>
      </c>
      <c r="AQ28" s="1">
        <v>4.6900000000000004</v>
      </c>
      <c r="AR28" s="1">
        <v>26.28</v>
      </c>
      <c r="AS28" s="1">
        <v>54.38</v>
      </c>
      <c r="AT28" s="1">
        <v>0.84</v>
      </c>
      <c r="AU28" s="1">
        <v>20.45</v>
      </c>
      <c r="AV28" s="1">
        <v>18.97</v>
      </c>
      <c r="AW28" s="5">
        <v>43439</v>
      </c>
      <c r="AX28" s="1" t="s">
        <v>79</v>
      </c>
      <c r="AZ28" s="41" t="s">
        <v>136</v>
      </c>
      <c r="BA28" s="41" t="s">
        <v>58</v>
      </c>
      <c r="BB28" s="41" t="s">
        <v>59</v>
      </c>
      <c r="BC28" s="42"/>
    </row>
    <row r="29" spans="1:55" x14ac:dyDescent="0.2">
      <c r="A29" s="15"/>
      <c r="B29" s="31" t="e">
        <f t="shared" si="0"/>
        <v>#VALUE!</v>
      </c>
      <c r="C29" s="1" t="e">
        <f>VLOOKUP(D29&amp;"Equity Special SituationsTAQ",'[7]Eze export'!F:H,3,FALSE)</f>
        <v>#N/A</v>
      </c>
      <c r="D29" s="32" t="str">
        <f t="shared" si="1"/>
        <v>CZR US</v>
      </c>
      <c r="E29" s="23" t="s">
        <v>51</v>
      </c>
      <c r="F29" s="22" t="str">
        <f t="shared" si="2"/>
        <v>Soft</v>
      </c>
      <c r="G29" s="24">
        <f t="shared" si="3"/>
        <v>3</v>
      </c>
      <c r="H29" s="76" t="str">
        <f>VLOOKUP(D:D,AZ:BB,2,FALSE)</f>
        <v>Re-Rating</v>
      </c>
      <c r="I29" s="76" t="str">
        <f>VLOOKUP(D:D,AZ:BB,3,FALSE)</f>
        <v>Post Re-org Equity</v>
      </c>
      <c r="J29" s="33">
        <f t="shared" si="4"/>
        <v>43830</v>
      </c>
      <c r="K29" s="34">
        <f t="shared" si="5"/>
        <v>7.96</v>
      </c>
      <c r="L29" s="34">
        <f t="shared" si="6"/>
        <v>11.68</v>
      </c>
      <c r="M29" s="34">
        <f t="shared" si="7"/>
        <v>7.2</v>
      </c>
      <c r="N29" s="35">
        <f t="shared" si="8"/>
        <v>0.16964285714285712</v>
      </c>
      <c r="O29" s="36">
        <f t="shared" si="9"/>
        <v>1.2184134960516868</v>
      </c>
      <c r="P29" s="35">
        <f t="shared" si="10"/>
        <v>0.46733668341708534</v>
      </c>
      <c r="Q29" s="35">
        <f ca="1">P29/(J29-$A$4)*365</f>
        <v>0.43737920371086192</v>
      </c>
      <c r="R29" s="78" t="str">
        <f t="shared" si="11"/>
        <v>Y</v>
      </c>
      <c r="S29" s="29">
        <f t="shared" ca="1" si="12"/>
        <v>0.2873792037108619</v>
      </c>
      <c r="T29" s="35">
        <f t="shared" si="13"/>
        <v>0.35</v>
      </c>
      <c r="U29" s="35">
        <f t="shared" si="14"/>
        <v>0.15</v>
      </c>
      <c r="V29" s="35">
        <f t="shared" si="15"/>
        <v>0.65</v>
      </c>
      <c r="W29" s="35">
        <f t="shared" si="16"/>
        <v>0.05</v>
      </c>
      <c r="X29" s="35" t="str">
        <f t="shared" ca="1" si="17"/>
        <v>Y</v>
      </c>
      <c r="Y29" s="35" t="str">
        <f t="shared" ca="1" si="18"/>
        <v/>
      </c>
      <c r="Z29" s="1" t="e">
        <f t="shared" si="19"/>
        <v>#N/A</v>
      </c>
      <c r="AB29" s="1" t="s">
        <v>137</v>
      </c>
      <c r="AC29" s="1" t="s">
        <v>103</v>
      </c>
      <c r="AD29" s="5">
        <v>43014</v>
      </c>
      <c r="AE29" s="5">
        <v>43830</v>
      </c>
      <c r="AF29" s="1" t="s">
        <v>138</v>
      </c>
      <c r="AG29" s="1" t="s">
        <v>55</v>
      </c>
      <c r="AH29" s="1">
        <v>3</v>
      </c>
      <c r="AI29" s="1">
        <v>7.96</v>
      </c>
      <c r="AJ29" s="1">
        <v>2.21</v>
      </c>
      <c r="AK29" s="6">
        <v>7.2</v>
      </c>
      <c r="AL29" s="1">
        <v>7.91</v>
      </c>
      <c r="AN29" s="1">
        <v>11.68</v>
      </c>
      <c r="AO29" s="1">
        <v>12.39</v>
      </c>
      <c r="AP29" s="1">
        <v>12.17</v>
      </c>
      <c r="AS29" s="1">
        <v>1.06</v>
      </c>
      <c r="AT29" s="1">
        <v>93.28</v>
      </c>
      <c r="AU29" s="1">
        <v>55.68</v>
      </c>
      <c r="AV29" s="1">
        <v>51.17</v>
      </c>
      <c r="AW29" s="5">
        <v>43424</v>
      </c>
      <c r="AX29" s="1" t="s">
        <v>89</v>
      </c>
      <c r="AZ29" s="41" t="s">
        <v>139</v>
      </c>
      <c r="BA29" s="41" t="s">
        <v>64</v>
      </c>
      <c r="BB29" s="41" t="s">
        <v>76</v>
      </c>
      <c r="BC29" s="42"/>
    </row>
    <row r="30" spans="1:55" x14ac:dyDescent="0.2">
      <c r="A30" s="15"/>
      <c r="B30" s="31" t="e">
        <f t="shared" si="0"/>
        <v>#VALUE!</v>
      </c>
      <c r="C30" s="1" t="str">
        <f>VLOOKUP(D30&amp;"Equity Special SituationsTAQ",'[7]Eze export'!F:H,3,FALSE)</f>
        <v>DISCA R/R SHORT</v>
      </c>
      <c r="D30" s="32" t="str">
        <f t="shared" si="1"/>
        <v>DISCA US</v>
      </c>
      <c r="E30" s="23" t="s">
        <v>51</v>
      </c>
      <c r="F30" s="22" t="str">
        <f t="shared" si="2"/>
        <v>Soft</v>
      </c>
      <c r="G30" s="24">
        <f t="shared" si="3"/>
        <v>3</v>
      </c>
      <c r="H30" s="76" t="str">
        <f>VLOOKUP(D:D,AZ:BB,2,FALSE)</f>
        <v>Re-Rating</v>
      </c>
      <c r="I30" s="76" t="str">
        <f>VLOOKUP(D:D,AZ:BB,3,FALSE)</f>
        <v>Transformational M&amp;A</v>
      </c>
      <c r="J30" s="33">
        <f t="shared" si="4"/>
        <v>43830</v>
      </c>
      <c r="K30" s="34">
        <f t="shared" si="5"/>
        <v>27.98</v>
      </c>
      <c r="L30" s="34">
        <f t="shared" si="6"/>
        <v>36</v>
      </c>
      <c r="M30" s="34">
        <f t="shared" si="7"/>
        <v>23.65</v>
      </c>
      <c r="N30" s="35">
        <f t="shared" si="8"/>
        <v>0.35060728744939285</v>
      </c>
      <c r="O30" s="36">
        <f t="shared" si="9"/>
        <v>0.83553029491857977</v>
      </c>
      <c r="P30" s="35">
        <f t="shared" si="10"/>
        <v>0.28663330950679056</v>
      </c>
      <c r="Q30" s="35">
        <f ca="1">P30/(J30-$A$4)*365</f>
        <v>0.26825937941020139</v>
      </c>
      <c r="R30" s="78" t="str">
        <f t="shared" si="11"/>
        <v>Y</v>
      </c>
      <c r="S30" s="29">
        <f t="shared" ca="1" si="12"/>
        <v>0.1182593794102014</v>
      </c>
      <c r="T30" s="35">
        <f t="shared" si="13"/>
        <v>0.35</v>
      </c>
      <c r="U30" s="35">
        <f t="shared" si="14"/>
        <v>0.15</v>
      </c>
      <c r="V30" s="35">
        <f t="shared" si="15"/>
        <v>0.65</v>
      </c>
      <c r="W30" s="35">
        <f t="shared" si="16"/>
        <v>0.05</v>
      </c>
      <c r="X30" s="35" t="str">
        <f t="shared" ca="1" si="17"/>
        <v/>
      </c>
      <c r="Y30" s="35" t="str">
        <f t="shared" ca="1" si="18"/>
        <v/>
      </c>
      <c r="Z30" s="1" t="str">
        <f t="shared" si="19"/>
        <v>DISCA R/R SHORT</v>
      </c>
      <c r="AB30" s="1" t="s">
        <v>140</v>
      </c>
      <c r="AC30" s="1" t="s">
        <v>76</v>
      </c>
      <c r="AD30" s="5">
        <v>42934</v>
      </c>
      <c r="AE30" s="5">
        <v>43830</v>
      </c>
      <c r="AF30" s="1" t="s">
        <v>141</v>
      </c>
      <c r="AG30" s="1" t="s">
        <v>55</v>
      </c>
      <c r="AH30" s="1">
        <v>3</v>
      </c>
      <c r="AI30" s="1">
        <v>27.98</v>
      </c>
      <c r="AJ30" s="1">
        <v>3.2</v>
      </c>
      <c r="AK30" s="6">
        <v>23.65</v>
      </c>
      <c r="AM30" s="1">
        <v>68.88</v>
      </c>
      <c r="AN30" s="1">
        <v>36</v>
      </c>
      <c r="AP30" s="1">
        <v>36</v>
      </c>
      <c r="AQ30" s="1">
        <v>-24.46</v>
      </c>
      <c r="AR30" s="1">
        <v>-87.41</v>
      </c>
      <c r="AS30" s="1">
        <v>35.06</v>
      </c>
      <c r="AT30" s="1">
        <v>1.85</v>
      </c>
      <c r="AU30" s="1">
        <v>28.66</v>
      </c>
      <c r="AV30" s="1">
        <v>26.53</v>
      </c>
      <c r="AW30" s="5">
        <v>43439</v>
      </c>
      <c r="AX30" s="1" t="s">
        <v>79</v>
      </c>
      <c r="AZ30" s="41" t="s">
        <v>142</v>
      </c>
      <c r="BA30" s="41" t="s">
        <v>58</v>
      </c>
      <c r="BB30" s="41" t="s">
        <v>143</v>
      </c>
      <c r="BC30" s="42"/>
    </row>
    <row r="31" spans="1:55" x14ac:dyDescent="0.2">
      <c r="A31" s="15"/>
      <c r="B31" s="31" t="e">
        <f t="shared" si="0"/>
        <v>#VALUE!</v>
      </c>
      <c r="C31" s="1" t="e">
        <f>VLOOKUP(D31&amp;"Equity Special SituationsTAQ",'[7]Eze export'!F:H,3,FALSE)</f>
        <v>#N/A</v>
      </c>
      <c r="D31" s="32" t="str">
        <f t="shared" si="1"/>
        <v>DLPH US</v>
      </c>
      <c r="E31" s="23" t="s">
        <v>51</v>
      </c>
      <c r="F31" s="22" t="str">
        <f t="shared" si="2"/>
        <v>Soft</v>
      </c>
      <c r="G31" s="24">
        <f t="shared" si="3"/>
        <v>3</v>
      </c>
      <c r="H31" s="76" t="str">
        <f>VLOOKUP(D:D,AZ:BB,2,FALSE)</f>
        <v>Re-Rating</v>
      </c>
      <c r="I31" s="76" t="str">
        <f>VLOOKUP(D:D,AZ:BB,3,FALSE)</f>
        <v>Spin-Off</v>
      </c>
      <c r="J31" s="33">
        <f t="shared" si="4"/>
        <v>43830</v>
      </c>
      <c r="K31" s="34">
        <f t="shared" si="5"/>
        <v>16.68</v>
      </c>
      <c r="L31" s="34">
        <f t="shared" si="6"/>
        <v>19.25</v>
      </c>
      <c r="M31" s="34">
        <f t="shared" si="7"/>
        <v>13.5</v>
      </c>
      <c r="N31" s="35">
        <f t="shared" si="8"/>
        <v>0.55304347826086953</v>
      </c>
      <c r="O31" s="36">
        <f t="shared" si="9"/>
        <v>0.51582212490876844</v>
      </c>
      <c r="P31" s="35">
        <f t="shared" si="10"/>
        <v>0.15407673860911264</v>
      </c>
      <c r="Q31" s="35">
        <f ca="1">P31/(J31-$A$4)*365</f>
        <v>0.14420002459570799</v>
      </c>
      <c r="R31" s="78" t="str">
        <f t="shared" si="11"/>
        <v>Y</v>
      </c>
      <c r="S31" s="29">
        <f t="shared" ca="1" si="12"/>
        <v>-5.7999754042920015E-3</v>
      </c>
      <c r="T31" s="35">
        <f t="shared" si="13"/>
        <v>0.35</v>
      </c>
      <c r="U31" s="35">
        <f t="shared" si="14"/>
        <v>0.15</v>
      </c>
      <c r="V31" s="35">
        <f t="shared" si="15"/>
        <v>0.65</v>
      </c>
      <c r="W31" s="35">
        <f t="shared" si="16"/>
        <v>0.05</v>
      </c>
      <c r="X31" s="35" t="str">
        <f t="shared" ca="1" si="17"/>
        <v/>
      </c>
      <c r="Y31" s="35" t="str">
        <f t="shared" ca="1" si="18"/>
        <v/>
      </c>
      <c r="Z31" s="1" t="e">
        <f t="shared" si="19"/>
        <v>#N/A</v>
      </c>
      <c r="AB31" s="1" t="s">
        <v>144</v>
      </c>
      <c r="AC31" s="1" t="s">
        <v>61</v>
      </c>
      <c r="AD31" s="5">
        <v>43281</v>
      </c>
      <c r="AE31" s="5">
        <v>43830</v>
      </c>
      <c r="AF31" s="1" t="s">
        <v>145</v>
      </c>
      <c r="AG31" s="1" t="s">
        <v>55</v>
      </c>
      <c r="AH31" s="1">
        <v>3</v>
      </c>
      <c r="AI31" s="1">
        <v>16.68</v>
      </c>
      <c r="AJ31" s="1">
        <v>-7.08</v>
      </c>
      <c r="AK31" s="6">
        <v>13.5</v>
      </c>
      <c r="AL31" s="1">
        <v>11.21</v>
      </c>
      <c r="AM31" s="1">
        <v>23.11</v>
      </c>
      <c r="AN31" s="1">
        <v>19.25</v>
      </c>
      <c r="AO31" s="1">
        <v>16.96</v>
      </c>
      <c r="AP31" s="1">
        <v>18.27</v>
      </c>
      <c r="AQ31" s="1">
        <v>-4.01</v>
      </c>
      <c r="AR31" s="1">
        <v>-24.03</v>
      </c>
      <c r="AS31" s="1">
        <v>95.21</v>
      </c>
      <c r="AT31" s="1">
        <v>0.05</v>
      </c>
      <c r="AU31" s="1">
        <v>1.65</v>
      </c>
      <c r="AV31" s="1">
        <v>1.54</v>
      </c>
      <c r="AW31" s="5">
        <v>43417</v>
      </c>
      <c r="AX31" s="1" t="s">
        <v>89</v>
      </c>
      <c r="AZ31" s="39" t="s">
        <v>146</v>
      </c>
      <c r="BA31" s="39" t="s">
        <v>64</v>
      </c>
      <c r="BB31" s="39" t="s">
        <v>65</v>
      </c>
      <c r="BC31" s="40"/>
    </row>
    <row r="32" spans="1:55" x14ac:dyDescent="0.2">
      <c r="A32" s="15"/>
      <c r="B32" s="31" t="e">
        <f t="shared" si="0"/>
        <v>#VALUE!</v>
      </c>
      <c r="C32" s="1" t="str">
        <f>VLOOKUP(D32&amp;"Equity Special SituationsTAQ",'[7]Eze export'!F:H,3,FALSE)</f>
        <v>DOV R/R SHORT</v>
      </c>
      <c r="D32" s="32" t="str">
        <f t="shared" si="1"/>
        <v>DOV US</v>
      </c>
      <c r="E32" s="23" t="s">
        <v>51</v>
      </c>
      <c r="F32" s="22" t="str">
        <f t="shared" si="2"/>
        <v>Soft</v>
      </c>
      <c r="G32" s="24">
        <f t="shared" si="3"/>
        <v>3</v>
      </c>
      <c r="H32" s="76" t="str">
        <f>VLOOKUP(D:D,AZ:BB,2,FALSE)</f>
        <v>Re-Rating</v>
      </c>
      <c r="I32" s="76" t="str">
        <f>VLOOKUP(D:D,AZ:BB,3,FALSE)</f>
        <v>Spin-Off</v>
      </c>
      <c r="J32" s="33">
        <f t="shared" si="4"/>
        <v>43830</v>
      </c>
      <c r="K32" s="34">
        <f t="shared" si="5"/>
        <v>83.49</v>
      </c>
      <c r="L32" s="34">
        <f t="shared" si="6"/>
        <v>88</v>
      </c>
      <c r="M32" s="34">
        <f t="shared" si="7"/>
        <v>67.7</v>
      </c>
      <c r="N32" s="35">
        <f t="shared" si="8"/>
        <v>0.77783251231527062</v>
      </c>
      <c r="O32" s="36">
        <f t="shared" si="9"/>
        <v>0.23416862997072926</v>
      </c>
      <c r="P32" s="35">
        <f t="shared" si="10"/>
        <v>5.4018445322793207E-2</v>
      </c>
      <c r="Q32" s="35">
        <f ca="1">P32/(J32-$A$4)*365</f>
        <v>5.0555724468768E-2</v>
      </c>
      <c r="R32" s="78" t="str">
        <f t="shared" si="11"/>
        <v>Y</v>
      </c>
      <c r="S32" s="29">
        <f t="shared" ca="1" si="12"/>
        <v>-9.9444275531232001E-2</v>
      </c>
      <c r="T32" s="35">
        <f t="shared" si="13"/>
        <v>0.35</v>
      </c>
      <c r="U32" s="35">
        <f t="shared" si="14"/>
        <v>0.15</v>
      </c>
      <c r="V32" s="35">
        <f t="shared" si="15"/>
        <v>0.65</v>
      </c>
      <c r="W32" s="35">
        <f t="shared" si="16"/>
        <v>0.05</v>
      </c>
      <c r="X32" s="35" t="str">
        <f t="shared" ca="1" si="17"/>
        <v/>
      </c>
      <c r="Y32" s="35" t="str">
        <f t="shared" ca="1" si="18"/>
        <v>Y</v>
      </c>
      <c r="Z32" s="1" t="str">
        <f t="shared" si="19"/>
        <v>DOV R/R SHORT</v>
      </c>
      <c r="AB32" s="1" t="s">
        <v>147</v>
      </c>
      <c r="AC32" s="1" t="s">
        <v>61</v>
      </c>
      <c r="AD32" s="5">
        <v>42949</v>
      </c>
      <c r="AE32" s="5">
        <v>43830</v>
      </c>
      <c r="AF32" s="1" t="s">
        <v>148</v>
      </c>
      <c r="AG32" s="1" t="s">
        <v>55</v>
      </c>
      <c r="AH32" s="1">
        <v>3</v>
      </c>
      <c r="AI32" s="1">
        <v>83.49</v>
      </c>
      <c r="AJ32" s="1">
        <v>10.79</v>
      </c>
      <c r="AK32" s="6">
        <v>67.7</v>
      </c>
      <c r="AM32" s="1">
        <v>70.12</v>
      </c>
      <c r="AN32" s="1">
        <v>88</v>
      </c>
      <c r="AP32" s="1">
        <v>88</v>
      </c>
      <c r="AQ32" s="1">
        <v>4.43</v>
      </c>
      <c r="AR32" s="1">
        <v>5.3</v>
      </c>
      <c r="AS32" s="1">
        <v>77.78</v>
      </c>
      <c r="AT32" s="1">
        <v>0.28999999999999998</v>
      </c>
      <c r="AU32" s="1">
        <v>5.4</v>
      </c>
      <c r="AV32" s="1">
        <v>5.03</v>
      </c>
      <c r="AW32" s="5">
        <v>43439</v>
      </c>
      <c r="AX32" s="1" t="s">
        <v>79</v>
      </c>
      <c r="AZ32" s="39" t="s">
        <v>149</v>
      </c>
      <c r="BA32" s="39" t="s">
        <v>58</v>
      </c>
      <c r="BB32" s="39" t="s">
        <v>59</v>
      </c>
      <c r="BC32" s="40"/>
    </row>
    <row r="33" spans="1:55" x14ac:dyDescent="0.2">
      <c r="A33" s="15"/>
      <c r="B33" s="44" t="e">
        <f t="shared" si="0"/>
        <v>#VALUE!</v>
      </c>
      <c r="C33" s="1" t="e">
        <f>VLOOKUP(D33&amp;"Equity Special SituationsTAQ",'[7]Eze export'!F:H,3,FALSE)</f>
        <v>#N/A</v>
      </c>
      <c r="D33" s="41" t="str">
        <f t="shared" si="1"/>
        <v>DVMT US</v>
      </c>
      <c r="E33" s="23" t="s">
        <v>51</v>
      </c>
      <c r="F33" s="23" t="str">
        <f t="shared" si="2"/>
        <v>Hard</v>
      </c>
      <c r="G33" s="30">
        <f t="shared" si="3"/>
        <v>3</v>
      </c>
      <c r="H33" s="76" t="str">
        <f>VLOOKUP(D:D,AZ:BB,2,FALSE)</f>
        <v>Special Situations</v>
      </c>
      <c r="I33" s="76" t="str">
        <f>VLOOKUP(D:D,AZ:BB,3,FALSE)</f>
        <v>Merger Arbitrage</v>
      </c>
      <c r="J33" s="45">
        <f t="shared" si="4"/>
        <v>43465</v>
      </c>
      <c r="K33" s="51">
        <f t="shared" si="5"/>
        <v>104.46</v>
      </c>
      <c r="L33" s="51">
        <f t="shared" si="6"/>
        <v>110</v>
      </c>
      <c r="M33" s="51">
        <f t="shared" si="7"/>
        <v>75</v>
      </c>
      <c r="N33" s="47">
        <f t="shared" si="8"/>
        <v>0.84171428571428553</v>
      </c>
      <c r="O33" s="48">
        <f t="shared" si="9"/>
        <v>0.16668034244139945</v>
      </c>
      <c r="P33" s="47">
        <f t="shared" si="10"/>
        <v>5.3034654413172566E-2</v>
      </c>
      <c r="Q33" s="47">
        <f ca="1">P33/(J33-$A$4)*365</f>
        <v>0.77430595443231953</v>
      </c>
      <c r="R33" s="78" t="str">
        <f t="shared" si="11"/>
        <v>N</v>
      </c>
      <c r="S33" s="29">
        <f t="shared" ca="1" si="12"/>
        <v>0.77430595443231953</v>
      </c>
      <c r="T33" s="47">
        <f t="shared" si="13"/>
        <v>0.75</v>
      </c>
      <c r="U33" s="47">
        <f t="shared" si="14"/>
        <v>0.08</v>
      </c>
      <c r="V33" s="47">
        <f t="shared" si="15"/>
        <v>0.97</v>
      </c>
      <c r="W33" s="47">
        <f t="shared" si="16"/>
        <v>2.5000000000000001E-2</v>
      </c>
      <c r="X33" s="47" t="str">
        <f t="shared" ca="1" si="17"/>
        <v/>
      </c>
      <c r="Y33" s="47" t="str">
        <f t="shared" ca="1" si="18"/>
        <v/>
      </c>
      <c r="Z33" s="1" t="e">
        <f t="shared" si="19"/>
        <v>#N/A</v>
      </c>
      <c r="AB33" s="1" t="s">
        <v>150</v>
      </c>
      <c r="AC33" s="1" t="s">
        <v>67</v>
      </c>
      <c r="AD33" s="5">
        <v>43220</v>
      </c>
      <c r="AE33" s="5">
        <v>43465</v>
      </c>
      <c r="AF33" s="1" t="s">
        <v>151</v>
      </c>
      <c r="AG33" s="1" t="s">
        <v>100</v>
      </c>
      <c r="AH33" s="1">
        <v>3</v>
      </c>
      <c r="AI33" s="1">
        <v>104.46</v>
      </c>
      <c r="AJ33" s="1">
        <v>54.88</v>
      </c>
      <c r="AK33" s="6">
        <v>75</v>
      </c>
      <c r="AL33" s="1">
        <v>75.010000000000005</v>
      </c>
      <c r="AM33" s="1">
        <v>88.93</v>
      </c>
      <c r="AN33" s="1">
        <v>110</v>
      </c>
      <c r="AO33" s="1">
        <v>110.01</v>
      </c>
      <c r="AP33" s="1">
        <v>110.03</v>
      </c>
      <c r="AQ33" s="1">
        <v>4.9800000000000004</v>
      </c>
      <c r="AR33" s="1">
        <v>4.7699999999999996</v>
      </c>
      <c r="AS33" s="1">
        <v>84.15</v>
      </c>
      <c r="AT33" s="1">
        <v>0.19</v>
      </c>
      <c r="AU33" s="1">
        <v>5.31</v>
      </c>
      <c r="AV33" s="1">
        <v>106.73</v>
      </c>
      <c r="AW33" s="5">
        <v>43439</v>
      </c>
      <c r="AX33" s="1" t="s">
        <v>56</v>
      </c>
      <c r="AZ33" s="41" t="s">
        <v>152</v>
      </c>
      <c r="BA33" s="41" t="s">
        <v>58</v>
      </c>
      <c r="BB33" s="41" t="s">
        <v>59</v>
      </c>
      <c r="BC33" s="42"/>
    </row>
    <row r="34" spans="1:55" x14ac:dyDescent="0.2">
      <c r="A34" s="15"/>
      <c r="B34" s="31" t="e">
        <f t="shared" si="0"/>
        <v>#VALUE!</v>
      </c>
      <c r="C34" s="1" t="e">
        <f>VLOOKUP(D34&amp;"Equity Special SituationsTAQ",'[7]Eze export'!F:H,3,FALSE)</f>
        <v>#N/A</v>
      </c>
      <c r="D34" s="32" t="str">
        <f t="shared" si="1"/>
        <v>DXC US</v>
      </c>
      <c r="E34" s="23" t="s">
        <v>51</v>
      </c>
      <c r="F34" s="22" t="str">
        <f t="shared" si="2"/>
        <v>Soft</v>
      </c>
      <c r="G34" s="24">
        <f t="shared" si="3"/>
        <v>3</v>
      </c>
      <c r="H34" s="76" t="str">
        <f>VLOOKUP(D:D,AZ:BB,2,FALSE)</f>
        <v>Re-Rating</v>
      </c>
      <c r="I34" s="76" t="str">
        <f>VLOOKUP(D:D,AZ:BB,3,FALSE)</f>
        <v>Spin-Off</v>
      </c>
      <c r="J34" s="33">
        <f t="shared" si="4"/>
        <v>43830</v>
      </c>
      <c r="K34" s="34">
        <f t="shared" si="5"/>
        <v>62.03</v>
      </c>
      <c r="L34" s="34">
        <f t="shared" si="6"/>
        <v>93</v>
      </c>
      <c r="M34" s="34">
        <f t="shared" si="7"/>
        <v>64</v>
      </c>
      <c r="N34" s="35">
        <f t="shared" si="8"/>
        <v>-6.7931034482758584E-2</v>
      </c>
      <c r="O34" s="36">
        <f t="shared" si="9"/>
        <v>1.6011218153618665</v>
      </c>
      <c r="P34" s="35">
        <f t="shared" si="10"/>
        <v>0.49927454457520559</v>
      </c>
      <c r="Q34" s="35">
        <f ca="1">P34/(J34-$A$4)*365</f>
        <v>0.46726976607679499</v>
      </c>
      <c r="R34" s="78" t="str">
        <f t="shared" si="11"/>
        <v>Y</v>
      </c>
      <c r="S34" s="29">
        <f t="shared" ca="1" si="12"/>
        <v>0.31726976607679502</v>
      </c>
      <c r="T34" s="35">
        <f t="shared" si="13"/>
        <v>0.35</v>
      </c>
      <c r="U34" s="35">
        <f t="shared" si="14"/>
        <v>0.15</v>
      </c>
      <c r="V34" s="35">
        <f t="shared" si="15"/>
        <v>0.65</v>
      </c>
      <c r="W34" s="35">
        <f t="shared" si="16"/>
        <v>0.05</v>
      </c>
      <c r="X34" s="35" t="str">
        <f t="shared" ca="1" si="17"/>
        <v>Y</v>
      </c>
      <c r="Y34" s="35" t="str">
        <f t="shared" ca="1" si="18"/>
        <v/>
      </c>
      <c r="Z34" s="1" t="e">
        <f t="shared" si="19"/>
        <v>#N/A</v>
      </c>
      <c r="AB34" s="1" t="s">
        <v>153</v>
      </c>
      <c r="AC34" s="1" t="s">
        <v>76</v>
      </c>
      <c r="AD34" s="5">
        <v>42513</v>
      </c>
      <c r="AE34" s="5">
        <v>43830</v>
      </c>
      <c r="AF34" s="1" t="s">
        <v>154</v>
      </c>
      <c r="AG34" s="1" t="s">
        <v>55</v>
      </c>
      <c r="AH34" s="1">
        <v>3</v>
      </c>
      <c r="AI34" s="1">
        <v>62.03</v>
      </c>
      <c r="AJ34" s="1">
        <v>-23.78</v>
      </c>
      <c r="AK34" s="6">
        <v>64</v>
      </c>
      <c r="AL34" s="1">
        <v>67.709999999999994</v>
      </c>
      <c r="AN34" s="1">
        <v>93</v>
      </c>
      <c r="AO34" s="1">
        <v>96.71</v>
      </c>
      <c r="AS34" s="1">
        <v>-19.579999999999998</v>
      </c>
      <c r="AT34" s="1">
        <v>-6.11</v>
      </c>
      <c r="AU34" s="1">
        <v>55.91</v>
      </c>
      <c r="AV34" s="1">
        <v>51.37</v>
      </c>
      <c r="AW34" s="5">
        <v>43407</v>
      </c>
      <c r="AX34" s="1" t="s">
        <v>79</v>
      </c>
      <c r="AZ34" s="41" t="s">
        <v>155</v>
      </c>
      <c r="BA34" s="41" t="s">
        <v>64</v>
      </c>
      <c r="BB34" s="41" t="s">
        <v>76</v>
      </c>
      <c r="BC34" s="42"/>
    </row>
    <row r="35" spans="1:55" x14ac:dyDescent="0.2">
      <c r="A35" s="15"/>
      <c r="B35" s="31" t="e">
        <f t="shared" si="0"/>
        <v>#VALUE!</v>
      </c>
      <c r="C35" s="1" t="e">
        <f>VLOOKUP(D35&amp;"Equity Special SituationsTAQ",'[7]Eze export'!F:H,3,FALSE)</f>
        <v>#N/A</v>
      </c>
      <c r="D35" s="32" t="str">
        <f t="shared" si="1"/>
        <v>EE US</v>
      </c>
      <c r="E35" s="23" t="s">
        <v>51</v>
      </c>
      <c r="F35" s="22" t="str">
        <f t="shared" si="2"/>
        <v>Soft</v>
      </c>
      <c r="G35" s="24">
        <f t="shared" si="3"/>
        <v>1</v>
      </c>
      <c r="H35" s="76" t="str">
        <f>VLOOKUP(D:D,AZ:BB,2,FALSE)</f>
        <v>Special Situations</v>
      </c>
      <c r="I35" s="76" t="str">
        <f>VLOOKUP(D:D,AZ:BB,3,FALSE)</f>
        <v>Spec M&amp;A</v>
      </c>
      <c r="J35" s="33">
        <f t="shared" si="4"/>
        <v>43646</v>
      </c>
      <c r="K35" s="34">
        <f t="shared" si="5"/>
        <v>55.52</v>
      </c>
      <c r="L35" s="34">
        <f t="shared" si="6"/>
        <v>61</v>
      </c>
      <c r="M35" s="34">
        <f t="shared" si="7"/>
        <v>50.1</v>
      </c>
      <c r="N35" s="35">
        <f t="shared" si="8"/>
        <v>0.49724770642201854</v>
      </c>
      <c r="O35" s="36">
        <f t="shared" si="9"/>
        <v>0.55237553869338707</v>
      </c>
      <c r="P35" s="35">
        <f t="shared" si="10"/>
        <v>9.8703170028818343E-2</v>
      </c>
      <c r="Q35" s="35">
        <f ca="1">P35/(J35-$A$4)*365</f>
        <v>0.17488668475979949</v>
      </c>
      <c r="R35" s="78" t="str">
        <f t="shared" si="11"/>
        <v>N</v>
      </c>
      <c r="S35" s="29">
        <f t="shared" ca="1" si="12"/>
        <v>0.17488668475979949</v>
      </c>
      <c r="T35" s="35">
        <f t="shared" si="13"/>
        <v>0.5</v>
      </c>
      <c r="U35" s="35">
        <f t="shared" si="14"/>
        <v>0.2</v>
      </c>
      <c r="V35" s="35">
        <f t="shared" si="15"/>
        <v>0.75</v>
      </c>
      <c r="W35" s="35">
        <f t="shared" si="16"/>
        <v>0.05</v>
      </c>
      <c r="X35" s="35" t="str">
        <f t="shared" ca="1" si="17"/>
        <v/>
      </c>
      <c r="Y35" s="35" t="str">
        <f t="shared" ca="1" si="18"/>
        <v/>
      </c>
      <c r="Z35" s="1" t="e">
        <f t="shared" si="19"/>
        <v>#N/A</v>
      </c>
      <c r="AB35" s="1" t="s">
        <v>156</v>
      </c>
      <c r="AC35" s="1" t="s">
        <v>67</v>
      </c>
      <c r="AD35" s="5">
        <v>43222</v>
      </c>
      <c r="AE35" s="5">
        <v>43646</v>
      </c>
      <c r="AF35" s="1" t="s">
        <v>157</v>
      </c>
      <c r="AG35" s="1" t="s">
        <v>55</v>
      </c>
      <c r="AH35" s="1">
        <v>1</v>
      </c>
      <c r="AI35" s="1">
        <v>55.52</v>
      </c>
      <c r="AJ35" s="1">
        <v>-1.42</v>
      </c>
      <c r="AK35" s="6">
        <v>50.1</v>
      </c>
      <c r="AL35" s="1">
        <v>51.68</v>
      </c>
      <c r="AM35" s="1">
        <v>55.04</v>
      </c>
      <c r="AN35" s="1">
        <v>61</v>
      </c>
      <c r="AO35" s="1">
        <v>62.58</v>
      </c>
      <c r="AP35" s="1">
        <v>62.59</v>
      </c>
      <c r="AQ35" s="1">
        <v>-3.3</v>
      </c>
      <c r="AR35" s="1">
        <v>-5.94</v>
      </c>
      <c r="AS35" s="1">
        <v>35.229999999999997</v>
      </c>
      <c r="AT35" s="1">
        <v>1.84</v>
      </c>
      <c r="AU35" s="1">
        <v>12.72</v>
      </c>
      <c r="AV35" s="1">
        <v>23.5</v>
      </c>
      <c r="AW35" s="5">
        <v>43425</v>
      </c>
      <c r="AX35" s="1" t="s">
        <v>84</v>
      </c>
      <c r="AZ35" s="41" t="s">
        <v>158</v>
      </c>
      <c r="BA35" s="41" t="s">
        <v>64</v>
      </c>
      <c r="BB35" s="41" t="s">
        <v>76</v>
      </c>
      <c r="BC35" s="42"/>
    </row>
    <row r="36" spans="1:55" x14ac:dyDescent="0.2">
      <c r="A36" s="15"/>
      <c r="B36" s="31" t="e">
        <f t="shared" si="0"/>
        <v>#VALUE!</v>
      </c>
      <c r="C36" s="1" t="e">
        <f>VLOOKUP(D36&amp;"Equity Special SituationsTAQ",'[7]Eze export'!F:H,3,FALSE)</f>
        <v>#N/A</v>
      </c>
      <c r="D36" s="32" t="str">
        <f t="shared" si="1"/>
        <v>ELF US</v>
      </c>
      <c r="E36" s="23" t="s">
        <v>51</v>
      </c>
      <c r="F36" s="22" t="str">
        <f t="shared" si="2"/>
        <v>Soft</v>
      </c>
      <c r="G36" s="24">
        <f t="shared" si="3"/>
        <v>2</v>
      </c>
      <c r="H36" s="76" t="str">
        <f>VLOOKUP(D:D,AZ:BB,2,FALSE)</f>
        <v>Re-Rating</v>
      </c>
      <c r="I36" s="76" t="str">
        <f>VLOOKUP(D:D,AZ:BB,3,FALSE)</f>
        <v>Turnaround</v>
      </c>
      <c r="J36" s="33">
        <f t="shared" si="4"/>
        <v>43830</v>
      </c>
      <c r="K36" s="34">
        <f t="shared" si="5"/>
        <v>11.63</v>
      </c>
      <c r="L36" s="34">
        <f t="shared" si="6"/>
        <v>14</v>
      </c>
      <c r="M36" s="34">
        <f t="shared" si="7"/>
        <v>8.5</v>
      </c>
      <c r="N36" s="35">
        <f t="shared" si="8"/>
        <v>0.5690909090909092</v>
      </c>
      <c r="O36" s="36">
        <f t="shared" si="9"/>
        <v>0.51872117564292963</v>
      </c>
      <c r="P36" s="35">
        <f t="shared" si="10"/>
        <v>0.20378331900257951</v>
      </c>
      <c r="Q36" s="35">
        <f ca="1">P36/(J36-$A$4)*365</f>
        <v>0.19072028573318339</v>
      </c>
      <c r="R36" s="78" t="str">
        <f t="shared" si="11"/>
        <v>Y</v>
      </c>
      <c r="S36" s="29">
        <f t="shared" ca="1" si="12"/>
        <v>4.0720285733183398E-2</v>
      </c>
      <c r="T36" s="35">
        <f t="shared" si="13"/>
        <v>0.35</v>
      </c>
      <c r="U36" s="35">
        <f t="shared" si="14"/>
        <v>0.15</v>
      </c>
      <c r="V36" s="35">
        <f t="shared" si="15"/>
        <v>0.65</v>
      </c>
      <c r="W36" s="35">
        <f t="shared" si="16"/>
        <v>0.05</v>
      </c>
      <c r="X36" s="35" t="str">
        <f t="shared" ca="1" si="17"/>
        <v/>
      </c>
      <c r="Y36" s="35" t="str">
        <f t="shared" ca="1" si="18"/>
        <v/>
      </c>
      <c r="Z36" s="1" t="e">
        <f t="shared" si="19"/>
        <v>#N/A</v>
      </c>
      <c r="AB36" s="1" t="s">
        <v>159</v>
      </c>
      <c r="AC36" s="1" t="s">
        <v>82</v>
      </c>
      <c r="AD36" s="5">
        <v>43354</v>
      </c>
      <c r="AE36" s="5">
        <v>43830</v>
      </c>
      <c r="AF36" s="1" t="s">
        <v>160</v>
      </c>
      <c r="AG36" s="1" t="s">
        <v>55</v>
      </c>
      <c r="AH36" s="1">
        <v>2</v>
      </c>
      <c r="AI36" s="1">
        <v>11.63</v>
      </c>
      <c r="AJ36" s="1">
        <v>-0.23</v>
      </c>
      <c r="AK36" s="6">
        <v>8.5</v>
      </c>
      <c r="AL36" s="1">
        <v>7.24</v>
      </c>
      <c r="AM36" s="1">
        <v>11.44</v>
      </c>
      <c r="AN36" s="1">
        <v>14</v>
      </c>
      <c r="AO36" s="1">
        <v>12.74</v>
      </c>
      <c r="AP36" s="1">
        <v>14.83</v>
      </c>
      <c r="AQ36" s="1">
        <v>-1.51</v>
      </c>
      <c r="AR36" s="1">
        <v>-12.97</v>
      </c>
      <c r="AS36" s="1">
        <v>79.88</v>
      </c>
      <c r="AT36" s="1">
        <v>0.25</v>
      </c>
      <c r="AU36" s="1">
        <v>9.52</v>
      </c>
      <c r="AV36" s="1">
        <v>8.86</v>
      </c>
      <c r="AW36" s="5">
        <v>43407</v>
      </c>
      <c r="AX36" s="1" t="s">
        <v>89</v>
      </c>
      <c r="AZ36" s="41" t="s">
        <v>161</v>
      </c>
      <c r="BA36" s="41" t="s">
        <v>64</v>
      </c>
      <c r="BB36" s="41" t="s">
        <v>76</v>
      </c>
      <c r="BC36" s="42"/>
    </row>
    <row r="37" spans="1:55" x14ac:dyDescent="0.2">
      <c r="A37" s="15"/>
      <c r="B37" s="31" t="e">
        <f t="shared" si="0"/>
        <v>#VALUE!</v>
      </c>
      <c r="C37" s="1" t="e">
        <f>VLOOKUP(D37&amp;"Equity Special SituationsTAQ",'[7]Eze export'!F:H,3,FALSE)</f>
        <v>#N/A</v>
      </c>
      <c r="D37" s="32" t="str">
        <f t="shared" si="1"/>
        <v>ENR US</v>
      </c>
      <c r="E37" s="23" t="s">
        <v>51</v>
      </c>
      <c r="F37" s="22" t="str">
        <f t="shared" si="2"/>
        <v>Hard</v>
      </c>
      <c r="G37" s="24">
        <f t="shared" si="3"/>
        <v>3</v>
      </c>
      <c r="H37" s="76" t="str">
        <f>VLOOKUP(D:D,AZ:BB,2,FALSE)</f>
        <v>Special Situations</v>
      </c>
      <c r="I37" s="76" t="str">
        <f>VLOOKUP(D:D,AZ:BB,3,FALSE)</f>
        <v>Transformational M&amp;A</v>
      </c>
      <c r="J37" s="33">
        <f t="shared" si="4"/>
        <v>43646</v>
      </c>
      <c r="K37" s="34">
        <f t="shared" si="5"/>
        <v>45.07</v>
      </c>
      <c r="L37" s="34">
        <f t="shared" si="6"/>
        <v>64</v>
      </c>
      <c r="M37" s="34">
        <f t="shared" si="7"/>
        <v>42.85</v>
      </c>
      <c r="N37" s="35">
        <f t="shared" si="8"/>
        <v>0.10496453900709216</v>
      </c>
      <c r="O37" s="36">
        <f t="shared" si="9"/>
        <v>1.2709622698812091</v>
      </c>
      <c r="P37" s="35">
        <f t="shared" si="10"/>
        <v>0.42001331262480579</v>
      </c>
      <c r="Q37" s="35">
        <f ca="1">P37/(J37-$A$4)*365</f>
        <v>0.74419834518472872</v>
      </c>
      <c r="R37" s="78" t="str">
        <f t="shared" si="11"/>
        <v>Y</v>
      </c>
      <c r="S37" s="29">
        <f t="shared" ca="1" si="12"/>
        <v>0.59419834518472869</v>
      </c>
      <c r="T37" s="35">
        <f t="shared" si="13"/>
        <v>0.5</v>
      </c>
      <c r="U37" s="35">
        <f t="shared" si="14"/>
        <v>0.2</v>
      </c>
      <c r="V37" s="35">
        <f t="shared" si="15"/>
        <v>0.75</v>
      </c>
      <c r="W37" s="35">
        <f t="shared" si="16"/>
        <v>0.05</v>
      </c>
      <c r="X37" s="35" t="str">
        <f t="shared" ca="1" si="17"/>
        <v>Y</v>
      </c>
      <c r="Y37" s="35" t="str">
        <f t="shared" ca="1" si="18"/>
        <v/>
      </c>
      <c r="Z37" s="1" t="e">
        <f t="shared" si="19"/>
        <v>#N/A</v>
      </c>
      <c r="AB37" s="1" t="s">
        <v>162</v>
      </c>
      <c r="AC37" s="1" t="s">
        <v>76</v>
      </c>
      <c r="AD37" s="5">
        <v>43115</v>
      </c>
      <c r="AE37" s="5">
        <v>43646</v>
      </c>
      <c r="AF37" s="1" t="s">
        <v>163</v>
      </c>
      <c r="AG37" s="1" t="s">
        <v>100</v>
      </c>
      <c r="AH37" s="1">
        <v>3</v>
      </c>
      <c r="AI37" s="1">
        <v>45.07</v>
      </c>
      <c r="AJ37" s="1">
        <v>-1.82</v>
      </c>
      <c r="AK37" s="6">
        <v>42.85</v>
      </c>
      <c r="AL37" s="1">
        <v>42.85</v>
      </c>
      <c r="AM37" s="1">
        <v>47.58</v>
      </c>
      <c r="AN37" s="1">
        <v>64</v>
      </c>
      <c r="AO37" s="1">
        <v>64</v>
      </c>
      <c r="AP37" s="1">
        <v>64.02</v>
      </c>
      <c r="AQ37" s="1">
        <v>-10.73</v>
      </c>
      <c r="AR37" s="1">
        <v>-23.82</v>
      </c>
      <c r="AS37" s="1">
        <v>10.5</v>
      </c>
      <c r="AT37" s="1">
        <v>8.5299999999999994</v>
      </c>
      <c r="AU37" s="1">
        <v>42</v>
      </c>
      <c r="AV37" s="1">
        <v>85.58</v>
      </c>
      <c r="AW37" s="5">
        <v>43438</v>
      </c>
      <c r="AX37" s="1" t="s">
        <v>89</v>
      </c>
      <c r="AZ37" s="41" t="s">
        <v>164</v>
      </c>
      <c r="BA37" s="41" t="s">
        <v>58</v>
      </c>
      <c r="BB37" s="41" t="s">
        <v>65</v>
      </c>
      <c r="BC37" s="42"/>
    </row>
    <row r="38" spans="1:55" x14ac:dyDescent="0.2">
      <c r="A38" s="15"/>
      <c r="B38" s="31" t="e">
        <f t="shared" ref="B38:B65" si="20">+B37+1</f>
        <v>#VALUE!</v>
      </c>
      <c r="C38" s="1" t="e">
        <f>VLOOKUP(D38&amp;"Equity Special SituationsTAQ",'[7]Eze export'!F:H,3,FALSE)</f>
        <v>#N/A</v>
      </c>
      <c r="D38" s="32" t="str">
        <f t="shared" ref="D38:D69" si="21">LEFT(AB38,LEN(AB38)-LEN(" EQUITY"))</f>
        <v>FOXA US</v>
      </c>
      <c r="E38" s="23" t="s">
        <v>51</v>
      </c>
      <c r="F38" s="22" t="str">
        <f t="shared" ref="F38:F69" si="22">AG38</f>
        <v>Hard</v>
      </c>
      <c r="G38" s="24">
        <f t="shared" ref="G38:G69" si="23">AH38</f>
        <v>3</v>
      </c>
      <c r="H38" s="76" t="str">
        <f>VLOOKUP(D:D,AZ:BB,2,FALSE)</f>
        <v>Special Situations</v>
      </c>
      <c r="I38" s="76" t="str">
        <f>VLOOKUP(D:D,AZ:BB,3,FALSE)</f>
        <v>Merger Arbitrage</v>
      </c>
      <c r="J38" s="33">
        <f t="shared" ref="J38:J69" si="24">AE38</f>
        <v>43646</v>
      </c>
      <c r="K38" s="34">
        <f t="shared" ref="K38:K69" si="25">AI38</f>
        <v>49.12</v>
      </c>
      <c r="L38" s="34">
        <f t="shared" ref="L38:L69" si="26">AN38</f>
        <v>51.75</v>
      </c>
      <c r="M38" s="34">
        <f t="shared" ref="M38:M69" si="27">AK38</f>
        <v>42.5</v>
      </c>
      <c r="N38" s="35">
        <f t="shared" ref="N38:N69" si="28">(K38-M38)/(L38-M38)</f>
        <v>0.71567567567567536</v>
      </c>
      <c r="O38" s="36">
        <f t="shared" ref="O38:O69" si="29">ABS((L38/K38-1)/(M38/L38-1))</f>
        <v>0.29954771546791148</v>
      </c>
      <c r="P38" s="35">
        <f t="shared" ref="P38:P69" si="30">L38/K38-1</f>
        <v>5.3542345276873071E-2</v>
      </c>
      <c r="Q38" s="35">
        <f ca="1">P38/(J38-$A$4)*365</f>
        <v>9.486871857310035E-2</v>
      </c>
      <c r="R38" s="78" t="str">
        <f t="shared" ref="R38:R69" si="31">IF(OR(I38="Spec M&amp;A",I38="Merger Arbitrage",I38="Stub Value",I38="Other"),"N","Y")</f>
        <v>N</v>
      </c>
      <c r="S38" s="29">
        <f t="shared" ref="S38:S69" ca="1" si="32">IF(R38="Y",Q38-15%,Q38)</f>
        <v>9.486871857310035E-2</v>
      </c>
      <c r="T38" s="35">
        <f t="shared" ref="T38:T69" si="33">IF(H38="Relative Value",70%,IF(H38="Re-Rating",35%,IF(AND(H38="Special Situations",I38="Merger Arbitrage"),75%,50%)))</f>
        <v>0.75</v>
      </c>
      <c r="U38" s="35">
        <f t="shared" ref="U38:U69" si="34">IF(H38="Relative Value",10%,IF(H38="Re-Rating",15%,IF(AND(H38="Special Situations",I38="Merger Arbitrage"),8%,20%)))</f>
        <v>0.08</v>
      </c>
      <c r="V38" s="35">
        <f t="shared" ref="V38:V69" si="35">IF(H38="Relative Value",95%,IF(H38="Re-Rating",65%,IF(AND(H38="Special Situations",I38="Merger Arbitrage"),97%,75%)))</f>
        <v>0.97</v>
      </c>
      <c r="W38" s="35">
        <f t="shared" ref="W38:W69" si="36">IF(H38="Relative Value",3%,IF(H38="Re-Rating",5%,IF(AND(H38="Special Situations",I38="Merger Arbitrage"),2.5%,5%)))</f>
        <v>2.5000000000000001E-2</v>
      </c>
      <c r="X38" s="35" t="str">
        <f t="shared" ref="X38:X69" ca="1" si="37">IF(AND(N38&lt;T38,S38&gt;U38),"Y","")</f>
        <v>Y</v>
      </c>
      <c r="Y38" s="35" t="str">
        <f t="shared" ref="Y38:Y69" ca="1" si="38">IF(AND(N38&gt;V38,S38&lt;W38),"Y","")</f>
        <v/>
      </c>
      <c r="Z38" s="1" t="e">
        <f t="shared" ref="Z38:Z69" si="39">C38</f>
        <v>#N/A</v>
      </c>
      <c r="AB38" s="1" t="s">
        <v>165</v>
      </c>
      <c r="AC38" s="1" t="s">
        <v>67</v>
      </c>
      <c r="AD38" s="5">
        <v>43042</v>
      </c>
      <c r="AE38" s="5">
        <v>43646</v>
      </c>
      <c r="AF38" s="1" t="s">
        <v>166</v>
      </c>
      <c r="AG38" s="1" t="s">
        <v>100</v>
      </c>
      <c r="AH38" s="1">
        <v>3</v>
      </c>
      <c r="AI38" s="1">
        <v>49.12</v>
      </c>
      <c r="AK38" s="6">
        <v>42.5</v>
      </c>
      <c r="AM38" s="1">
        <v>32.270000000000003</v>
      </c>
      <c r="AN38" s="1">
        <v>51.75</v>
      </c>
      <c r="AP38" s="1">
        <v>49.53</v>
      </c>
      <c r="AQ38" s="1">
        <v>8.2200000000000006</v>
      </c>
      <c r="AR38" s="1">
        <v>16.739999999999998</v>
      </c>
      <c r="AS38" s="1">
        <v>71.569999999999993</v>
      </c>
      <c r="AT38" s="1">
        <v>0.4</v>
      </c>
      <c r="AU38" s="1">
        <v>5.35</v>
      </c>
      <c r="AV38" s="1">
        <v>9.6300000000000008</v>
      </c>
      <c r="AW38" s="5">
        <v>43407</v>
      </c>
      <c r="AX38" s="1" t="s">
        <v>89</v>
      </c>
      <c r="AZ38" s="41" t="s">
        <v>167</v>
      </c>
      <c r="BA38" s="41" t="s">
        <v>64</v>
      </c>
      <c r="BB38" s="41" t="s">
        <v>76</v>
      </c>
      <c r="BC38" s="42"/>
    </row>
    <row r="39" spans="1:55" x14ac:dyDescent="0.2">
      <c r="A39" s="15"/>
      <c r="B39" s="31" t="e">
        <f t="shared" si="20"/>
        <v>#VALUE!</v>
      </c>
      <c r="C39" s="1" t="e">
        <f>VLOOKUP(D39&amp;"Equity Special SituationsTAQ",'[7]Eze export'!F:H,3,FALSE)</f>
        <v>#N/A</v>
      </c>
      <c r="D39" s="32" t="str">
        <f t="shared" si="21"/>
        <v>FTDR US</v>
      </c>
      <c r="E39" s="23" t="s">
        <v>51</v>
      </c>
      <c r="F39" s="22" t="str">
        <f t="shared" si="22"/>
        <v>Soft</v>
      </c>
      <c r="G39" s="24">
        <f t="shared" si="23"/>
        <v>3</v>
      </c>
      <c r="H39" s="76" t="str">
        <f>VLOOKUP(D:D,AZ:BB,2,FALSE)</f>
        <v>Re-Rating</v>
      </c>
      <c r="I39" s="76" t="str">
        <f>VLOOKUP(D:D,AZ:BB,3,FALSE)</f>
        <v>Spin-Off</v>
      </c>
      <c r="J39" s="33">
        <f t="shared" si="24"/>
        <v>43830</v>
      </c>
      <c r="K39" s="34">
        <f t="shared" si="25"/>
        <v>22.41</v>
      </c>
      <c r="L39" s="34">
        <f t="shared" si="26"/>
        <v>30</v>
      </c>
      <c r="M39" s="34">
        <f t="shared" si="27"/>
        <v>18</v>
      </c>
      <c r="N39" s="35">
        <f t="shared" si="28"/>
        <v>0.36749999999999999</v>
      </c>
      <c r="O39" s="36">
        <f t="shared" si="29"/>
        <v>0.84672021419009369</v>
      </c>
      <c r="P39" s="35">
        <f t="shared" si="30"/>
        <v>0.33868808567603748</v>
      </c>
      <c r="Q39" s="35">
        <f ca="1">P39/(J39-$A$4)*365</f>
        <v>0.31697731095321457</v>
      </c>
      <c r="R39" s="78" t="str">
        <f t="shared" si="31"/>
        <v>Y</v>
      </c>
      <c r="S39" s="29">
        <f t="shared" ca="1" si="32"/>
        <v>0.16697731095321458</v>
      </c>
      <c r="T39" s="35">
        <f t="shared" si="33"/>
        <v>0.35</v>
      </c>
      <c r="U39" s="35">
        <f t="shared" si="34"/>
        <v>0.15</v>
      </c>
      <c r="V39" s="35">
        <f t="shared" si="35"/>
        <v>0.65</v>
      </c>
      <c r="W39" s="35">
        <f t="shared" si="36"/>
        <v>0.05</v>
      </c>
      <c r="X39" s="35" t="str">
        <f t="shared" ca="1" si="37"/>
        <v/>
      </c>
      <c r="Y39" s="35" t="str">
        <f t="shared" ca="1" si="38"/>
        <v/>
      </c>
      <c r="Z39" s="1" t="e">
        <f t="shared" si="39"/>
        <v>#N/A</v>
      </c>
      <c r="AB39" s="1" t="s">
        <v>168</v>
      </c>
      <c r="AC39" s="1" t="s">
        <v>61</v>
      </c>
      <c r="AD39" s="5">
        <v>43371</v>
      </c>
      <c r="AE39" s="5">
        <v>43830</v>
      </c>
      <c r="AF39" s="1" t="s">
        <v>169</v>
      </c>
      <c r="AG39" s="1" t="s">
        <v>55</v>
      </c>
      <c r="AH39" s="1">
        <v>3</v>
      </c>
      <c r="AI39" s="1">
        <v>22.41</v>
      </c>
      <c r="AJ39" s="1">
        <v>-4.62</v>
      </c>
      <c r="AK39" s="6">
        <v>18</v>
      </c>
      <c r="AL39" s="1">
        <v>17.23</v>
      </c>
      <c r="AN39" s="1">
        <v>30</v>
      </c>
      <c r="AO39" s="1">
        <v>29.23</v>
      </c>
      <c r="AP39" s="1">
        <v>30</v>
      </c>
      <c r="AS39" s="1">
        <v>43.19</v>
      </c>
      <c r="AT39" s="1">
        <v>1.32</v>
      </c>
      <c r="AU39" s="1">
        <v>30.42</v>
      </c>
      <c r="AV39" s="1">
        <v>28.14</v>
      </c>
      <c r="AW39" s="5">
        <v>43416</v>
      </c>
      <c r="AX39" s="1" t="s">
        <v>89</v>
      </c>
      <c r="AZ39" s="41" t="s">
        <v>170</v>
      </c>
      <c r="BA39" s="41" t="s">
        <v>64</v>
      </c>
      <c r="BB39" s="41" t="s">
        <v>65</v>
      </c>
      <c r="BC39" s="42"/>
    </row>
    <row r="40" spans="1:55" x14ac:dyDescent="0.2">
      <c r="A40" s="15"/>
      <c r="B40" s="52" t="e">
        <f t="shared" si="20"/>
        <v>#VALUE!</v>
      </c>
      <c r="C40" s="1" t="e">
        <f>VLOOKUP(D40&amp;"Equity Special SituationsTAQ",'[7]Eze export'!F:H,3,FALSE)</f>
        <v>#N/A</v>
      </c>
      <c r="D40" s="53" t="str">
        <f t="shared" si="21"/>
        <v>GME US</v>
      </c>
      <c r="E40" s="23" t="s">
        <v>51</v>
      </c>
      <c r="F40" s="22" t="str">
        <f t="shared" si="22"/>
        <v>Soft</v>
      </c>
      <c r="G40" s="24">
        <f t="shared" si="23"/>
        <v>1</v>
      </c>
      <c r="H40" s="76" t="str">
        <f>VLOOKUP(D:D,AZ:BB,2,FALSE)</f>
        <v>Special Situations</v>
      </c>
      <c r="I40" s="76" t="str">
        <f>VLOOKUP(D:D,AZ:BB,3,FALSE)</f>
        <v>Spec M&amp;A</v>
      </c>
      <c r="J40" s="54">
        <f t="shared" si="24"/>
        <v>43555</v>
      </c>
      <c r="K40" s="55">
        <f t="shared" si="25"/>
        <v>13.5</v>
      </c>
      <c r="L40" s="55">
        <f t="shared" si="26"/>
        <v>17</v>
      </c>
      <c r="M40" s="55">
        <f t="shared" si="27"/>
        <v>11.5</v>
      </c>
      <c r="N40" s="56">
        <f t="shared" si="28"/>
        <v>0.36363636363636365</v>
      </c>
      <c r="O40" s="57">
        <f t="shared" si="29"/>
        <v>0.80134680134680158</v>
      </c>
      <c r="P40" s="56">
        <f t="shared" si="30"/>
        <v>0.2592592592592593</v>
      </c>
      <c r="Q40" s="56">
        <f ca="1">P40/(J40-$A$4)*365</f>
        <v>0.82286634460547525</v>
      </c>
      <c r="R40" s="79" t="str">
        <f t="shared" si="31"/>
        <v>N</v>
      </c>
      <c r="S40" s="29">
        <f t="shared" ca="1" si="32"/>
        <v>0.82286634460547525</v>
      </c>
      <c r="T40" s="56">
        <f t="shared" si="33"/>
        <v>0.5</v>
      </c>
      <c r="U40" s="56">
        <f t="shared" si="34"/>
        <v>0.2</v>
      </c>
      <c r="V40" s="56">
        <f t="shared" si="35"/>
        <v>0.75</v>
      </c>
      <c r="W40" s="56">
        <f t="shared" si="36"/>
        <v>0.05</v>
      </c>
      <c r="X40" s="56" t="str">
        <f t="shared" ca="1" si="37"/>
        <v>Y</v>
      </c>
      <c r="Y40" s="56" t="str">
        <f t="shared" ca="1" si="38"/>
        <v/>
      </c>
      <c r="Z40" s="1" t="e">
        <f t="shared" si="39"/>
        <v>#N/A</v>
      </c>
      <c r="AB40" s="1" t="s">
        <v>171</v>
      </c>
      <c r="AC40" s="1" t="s">
        <v>67</v>
      </c>
      <c r="AD40" s="5">
        <v>43266</v>
      </c>
      <c r="AE40" s="5">
        <v>43555</v>
      </c>
      <c r="AG40" s="1" t="s">
        <v>55</v>
      </c>
      <c r="AH40" s="1">
        <v>1</v>
      </c>
      <c r="AI40" s="1">
        <v>13.5</v>
      </c>
      <c r="AK40" s="6">
        <v>11.5</v>
      </c>
      <c r="AM40" s="1">
        <v>15.96</v>
      </c>
      <c r="AN40" s="1">
        <v>17</v>
      </c>
      <c r="AP40" s="1">
        <v>1.51</v>
      </c>
      <c r="AQ40" s="1">
        <v>4.7699999999999996</v>
      </c>
      <c r="AR40" s="1">
        <v>35.299999999999997</v>
      </c>
      <c r="AS40" s="1">
        <v>36.36</v>
      </c>
      <c r="AT40" s="1">
        <v>1.75</v>
      </c>
      <c r="AU40" s="1">
        <v>25.93</v>
      </c>
      <c r="AV40" s="1">
        <v>106.55</v>
      </c>
      <c r="AW40" s="5">
        <v>43434</v>
      </c>
      <c r="AX40" s="1" t="s">
        <v>89</v>
      </c>
      <c r="AZ40" s="58" t="s">
        <v>172</v>
      </c>
      <c r="BA40" s="58" t="s">
        <v>58</v>
      </c>
      <c r="BB40" s="58" t="s">
        <v>143</v>
      </c>
      <c r="BC40" s="59"/>
    </row>
    <row r="41" spans="1:55" x14ac:dyDescent="0.2">
      <c r="A41" s="15"/>
      <c r="B41" s="21" t="e">
        <f t="shared" si="20"/>
        <v>#VALUE!</v>
      </c>
      <c r="C41" s="1" t="e">
        <f>VLOOKUP(D41&amp;"Equity Special SituationsTAQ",'[7]Eze export'!F:H,3,FALSE)</f>
        <v>#N/A</v>
      </c>
      <c r="D41" s="22" t="str">
        <f t="shared" si="21"/>
        <v>HAIN US</v>
      </c>
      <c r="E41" s="23" t="s">
        <v>51</v>
      </c>
      <c r="F41" s="22" t="str">
        <f t="shared" si="22"/>
        <v>Soft</v>
      </c>
      <c r="G41" s="24">
        <f t="shared" si="23"/>
        <v>2</v>
      </c>
      <c r="H41" s="76" t="str">
        <f>VLOOKUP(D:D,AZ:BB,2,FALSE)</f>
        <v>Re-Rating</v>
      </c>
      <c r="I41" s="76" t="str">
        <f>VLOOKUP(D:D,AZ:BB,3,FALSE)</f>
        <v>Turnaround</v>
      </c>
      <c r="J41" s="25">
        <f t="shared" si="24"/>
        <v>43830</v>
      </c>
      <c r="K41" s="26">
        <f t="shared" si="25"/>
        <v>20.18</v>
      </c>
      <c r="L41" s="26">
        <f t="shared" si="26"/>
        <v>27</v>
      </c>
      <c r="M41" s="26">
        <f t="shared" si="27"/>
        <v>20.75</v>
      </c>
      <c r="N41" s="27">
        <f t="shared" si="28"/>
        <v>-9.1200000000000045E-2</v>
      </c>
      <c r="O41" s="28">
        <f t="shared" si="29"/>
        <v>1.4599801783944502</v>
      </c>
      <c r="P41" s="27">
        <f t="shared" si="30"/>
        <v>0.33795837462834499</v>
      </c>
      <c r="Q41" s="27">
        <f ca="1">P41/(J41-$A$4)*365</f>
        <v>0.31629437625473311</v>
      </c>
      <c r="R41" s="77" t="str">
        <f t="shared" si="31"/>
        <v>Y</v>
      </c>
      <c r="S41" s="29">
        <f t="shared" ca="1" si="32"/>
        <v>0.16629437625473312</v>
      </c>
      <c r="T41" s="27">
        <f t="shared" si="33"/>
        <v>0.35</v>
      </c>
      <c r="U41" s="27">
        <f t="shared" si="34"/>
        <v>0.15</v>
      </c>
      <c r="V41" s="27">
        <f t="shared" si="35"/>
        <v>0.65</v>
      </c>
      <c r="W41" s="27">
        <f t="shared" si="36"/>
        <v>0.05</v>
      </c>
      <c r="X41" s="27" t="str">
        <f t="shared" ca="1" si="37"/>
        <v>Y</v>
      </c>
      <c r="Y41" s="27" t="str">
        <f t="shared" ca="1" si="38"/>
        <v/>
      </c>
      <c r="Z41" s="1" t="e">
        <f t="shared" si="39"/>
        <v>#N/A</v>
      </c>
      <c r="AB41" s="1" t="s">
        <v>173</v>
      </c>
      <c r="AC41" s="1" t="s">
        <v>67</v>
      </c>
      <c r="AD41" s="5">
        <v>42557</v>
      </c>
      <c r="AE41" s="5">
        <v>43830</v>
      </c>
      <c r="AF41" s="1" t="s">
        <v>174</v>
      </c>
      <c r="AG41" s="1" t="s">
        <v>55</v>
      </c>
      <c r="AH41" s="1">
        <v>2</v>
      </c>
      <c r="AI41" s="1">
        <v>20.18</v>
      </c>
      <c r="AJ41" s="1">
        <v>-13.04</v>
      </c>
      <c r="AK41" s="6">
        <v>20.75</v>
      </c>
      <c r="AL41" s="1">
        <v>20.079999999999998</v>
      </c>
      <c r="AM41" s="1">
        <v>20.260000000000002</v>
      </c>
      <c r="AN41" s="1">
        <v>27</v>
      </c>
      <c r="AO41" s="1">
        <v>26.33</v>
      </c>
      <c r="AP41" s="1">
        <v>25.99</v>
      </c>
      <c r="AQ41" s="1">
        <v>-2.94</v>
      </c>
      <c r="AR41" s="1">
        <v>-14.58</v>
      </c>
      <c r="AS41" s="1">
        <v>1.6</v>
      </c>
      <c r="AT41" s="1">
        <v>61.49</v>
      </c>
      <c r="AU41" s="1">
        <v>30.48</v>
      </c>
      <c r="AV41" s="1">
        <v>28.19</v>
      </c>
      <c r="AW41" s="5">
        <v>43417</v>
      </c>
      <c r="AX41" s="1" t="s">
        <v>89</v>
      </c>
      <c r="AZ41" s="60" t="s">
        <v>175</v>
      </c>
      <c r="BA41" s="60" t="s">
        <v>64</v>
      </c>
      <c r="BB41" s="60" t="s">
        <v>65</v>
      </c>
      <c r="BC41" s="61"/>
    </row>
    <row r="42" spans="1:55" x14ac:dyDescent="0.2">
      <c r="A42" s="15"/>
      <c r="B42" s="44" t="e">
        <f t="shared" si="20"/>
        <v>#VALUE!</v>
      </c>
      <c r="C42" s="1" t="str">
        <f>VLOOKUP(D42&amp;"Equity Special SituationsTAQ",'[7]Eze export'!F:H,3,FALSE)</f>
        <v>HRI R/R</v>
      </c>
      <c r="D42" s="41" t="str">
        <f t="shared" si="21"/>
        <v>HRI US</v>
      </c>
      <c r="E42" s="23" t="s">
        <v>51</v>
      </c>
      <c r="F42" s="23" t="str">
        <f t="shared" si="22"/>
        <v>Soft</v>
      </c>
      <c r="G42" s="30">
        <f t="shared" si="23"/>
        <v>3</v>
      </c>
      <c r="H42" s="76" t="str">
        <f>VLOOKUP(D:D,AZ:BB,2,FALSE)</f>
        <v>Re-Rating</v>
      </c>
      <c r="I42" s="76" t="str">
        <f>VLOOKUP(D:D,AZ:BB,3,FALSE)</f>
        <v>Turnaround</v>
      </c>
      <c r="J42" s="45">
        <f t="shared" si="24"/>
        <v>43830</v>
      </c>
      <c r="K42" s="46">
        <f t="shared" si="25"/>
        <v>31.63</v>
      </c>
      <c r="L42" s="46">
        <f t="shared" si="26"/>
        <v>47</v>
      </c>
      <c r="M42" s="46">
        <f t="shared" si="27"/>
        <v>30</v>
      </c>
      <c r="N42" s="47">
        <f t="shared" si="28"/>
        <v>9.5882352941176419E-2</v>
      </c>
      <c r="O42" s="48">
        <f t="shared" si="29"/>
        <v>1.343456510014692</v>
      </c>
      <c r="P42" s="47">
        <f t="shared" si="30"/>
        <v>0.48593107809042047</v>
      </c>
      <c r="Q42" s="47">
        <f ca="1">P42/(J42-$A$4)*365</f>
        <v>0.45478165000770121</v>
      </c>
      <c r="R42" s="78" t="str">
        <f t="shared" si="31"/>
        <v>Y</v>
      </c>
      <c r="S42" s="29">
        <f t="shared" ca="1" si="32"/>
        <v>0.30478165000770119</v>
      </c>
      <c r="T42" s="47">
        <f t="shared" si="33"/>
        <v>0.35</v>
      </c>
      <c r="U42" s="47">
        <f t="shared" si="34"/>
        <v>0.15</v>
      </c>
      <c r="V42" s="47">
        <f t="shared" si="35"/>
        <v>0.65</v>
      </c>
      <c r="W42" s="47">
        <f t="shared" si="36"/>
        <v>0.05</v>
      </c>
      <c r="X42" s="47" t="str">
        <f t="shared" ca="1" si="37"/>
        <v>Y</v>
      </c>
      <c r="Y42" s="47" t="str">
        <f t="shared" ca="1" si="38"/>
        <v/>
      </c>
      <c r="Z42" s="1" t="str">
        <f t="shared" si="39"/>
        <v>HRI R/R</v>
      </c>
      <c r="AB42" s="1" t="s">
        <v>176</v>
      </c>
      <c r="AC42" s="1" t="s">
        <v>61</v>
      </c>
      <c r="AD42" s="5">
        <v>41716</v>
      </c>
      <c r="AE42" s="5">
        <v>43830</v>
      </c>
      <c r="AF42" s="1" t="s">
        <v>177</v>
      </c>
      <c r="AG42" s="1" t="s">
        <v>55</v>
      </c>
      <c r="AH42" s="1">
        <v>3</v>
      </c>
      <c r="AI42" s="1">
        <v>31.63</v>
      </c>
      <c r="AJ42" s="1">
        <v>12.16</v>
      </c>
      <c r="AK42" s="6">
        <v>30</v>
      </c>
      <c r="AL42" s="1">
        <v>29.99</v>
      </c>
      <c r="AN42" s="1">
        <v>47</v>
      </c>
      <c r="AO42" s="1">
        <v>46.99</v>
      </c>
      <c r="AS42" s="1">
        <v>9.64</v>
      </c>
      <c r="AT42" s="1">
        <v>9.3699999999999992</v>
      </c>
      <c r="AU42" s="1">
        <v>48.56</v>
      </c>
      <c r="AV42" s="1">
        <v>44.7</v>
      </c>
      <c r="AW42" s="5">
        <v>43439</v>
      </c>
      <c r="AX42" s="1" t="s">
        <v>84</v>
      </c>
      <c r="AZ42" s="41" t="s">
        <v>178</v>
      </c>
      <c r="BA42" s="41" t="s">
        <v>58</v>
      </c>
      <c r="BB42" s="41" t="s">
        <v>143</v>
      </c>
      <c r="BC42" s="42"/>
    </row>
    <row r="43" spans="1:55" x14ac:dyDescent="0.2">
      <c r="A43" s="15"/>
      <c r="B43" s="31" t="e">
        <f t="shared" si="20"/>
        <v>#VALUE!</v>
      </c>
      <c r="C43" s="1" t="e">
        <f>VLOOKUP(D43&amp;"Equity Special SituationsTAQ",'[7]Eze export'!F:H,3,FALSE)</f>
        <v>#N/A</v>
      </c>
      <c r="D43" s="32" t="str">
        <f t="shared" si="21"/>
        <v>IFF US</v>
      </c>
      <c r="E43" s="23" t="s">
        <v>51</v>
      </c>
      <c r="F43" s="22" t="str">
        <f t="shared" si="22"/>
        <v>Soft</v>
      </c>
      <c r="G43" s="24">
        <f t="shared" si="23"/>
        <v>3</v>
      </c>
      <c r="H43" s="76" t="str">
        <f>VLOOKUP(D:D,AZ:BB,2,FALSE)</f>
        <v>Re-Rating</v>
      </c>
      <c r="I43" s="76" t="str">
        <f>VLOOKUP(D:D,AZ:BB,3,FALSE)</f>
        <v>Transformational M&amp;A</v>
      </c>
      <c r="J43" s="33">
        <f t="shared" si="24"/>
        <v>43830</v>
      </c>
      <c r="K43" s="34">
        <f t="shared" si="25"/>
        <v>138.25</v>
      </c>
      <c r="L43" s="34">
        <f t="shared" si="26"/>
        <v>165</v>
      </c>
      <c r="M43" s="34">
        <f t="shared" si="27"/>
        <v>122.5</v>
      </c>
      <c r="N43" s="35">
        <f t="shared" si="28"/>
        <v>0.37058823529411766</v>
      </c>
      <c r="O43" s="36">
        <f t="shared" si="29"/>
        <v>0.75119668120412719</v>
      </c>
      <c r="P43" s="35">
        <f t="shared" si="30"/>
        <v>0.1934900542495479</v>
      </c>
      <c r="Q43" s="35">
        <f ca="1">P43/(J43-$A$4)*365</f>
        <v>0.18108684564380764</v>
      </c>
      <c r="R43" s="78" t="str">
        <f t="shared" si="31"/>
        <v>Y</v>
      </c>
      <c r="S43" s="29">
        <f t="shared" ca="1" si="32"/>
        <v>3.1086845643807648E-2</v>
      </c>
      <c r="T43" s="35">
        <f t="shared" si="33"/>
        <v>0.35</v>
      </c>
      <c r="U43" s="35">
        <f t="shared" si="34"/>
        <v>0.15</v>
      </c>
      <c r="V43" s="35">
        <f t="shared" si="35"/>
        <v>0.65</v>
      </c>
      <c r="W43" s="35">
        <f t="shared" si="36"/>
        <v>0.05</v>
      </c>
      <c r="X43" s="35" t="str">
        <f t="shared" ca="1" si="37"/>
        <v/>
      </c>
      <c r="Y43" s="35" t="str">
        <f t="shared" ca="1" si="38"/>
        <v/>
      </c>
      <c r="Z43" s="1" t="e">
        <f t="shared" si="39"/>
        <v>#N/A</v>
      </c>
      <c r="AB43" s="1" t="s">
        <v>179</v>
      </c>
      <c r="AC43" s="1" t="s">
        <v>76</v>
      </c>
      <c r="AD43" s="5">
        <v>43224</v>
      </c>
      <c r="AE43" s="5">
        <v>43830</v>
      </c>
      <c r="AG43" s="1" t="s">
        <v>55</v>
      </c>
      <c r="AH43" s="1">
        <v>3</v>
      </c>
      <c r="AI43" s="1">
        <v>138.25</v>
      </c>
      <c r="AK43" s="6">
        <v>122.5</v>
      </c>
      <c r="AN43" s="1">
        <v>165</v>
      </c>
      <c r="AS43" s="1">
        <v>37.06</v>
      </c>
      <c r="AT43" s="1">
        <v>1.7</v>
      </c>
      <c r="AU43" s="1">
        <v>19.350000000000001</v>
      </c>
      <c r="AV43" s="1">
        <v>17.95</v>
      </c>
      <c r="AW43" s="5">
        <v>43407</v>
      </c>
      <c r="AZ43" s="41" t="s">
        <v>180</v>
      </c>
      <c r="BA43" s="41" t="s">
        <v>64</v>
      </c>
      <c r="BB43" s="41" t="s">
        <v>181</v>
      </c>
      <c r="BC43" s="42"/>
    </row>
    <row r="44" spans="1:55" x14ac:dyDescent="0.2">
      <c r="A44" s="15"/>
      <c r="B44" s="31" t="e">
        <f t="shared" si="20"/>
        <v>#VALUE!</v>
      </c>
      <c r="C44" s="1" t="e">
        <f>VLOOKUP(D44&amp;"Equity Special SituationsTAQ",'[7]Eze export'!F:H,3,FALSE)</f>
        <v>#N/A</v>
      </c>
      <c r="D44" s="32" t="str">
        <f t="shared" si="21"/>
        <v>JACK US</v>
      </c>
      <c r="E44" s="23" t="s">
        <v>51</v>
      </c>
      <c r="F44" s="22" t="str">
        <f t="shared" si="22"/>
        <v>Soft</v>
      </c>
      <c r="G44" s="24">
        <f t="shared" si="23"/>
        <v>2</v>
      </c>
      <c r="H44" s="76" t="str">
        <f>VLOOKUP(D:D,AZ:BB,2,FALSE)</f>
        <v>Re-Rating</v>
      </c>
      <c r="I44" s="76" t="str">
        <f>VLOOKUP(D:D,AZ:BB,3,FALSE)</f>
        <v>Turnaround</v>
      </c>
      <c r="J44" s="33">
        <f t="shared" si="24"/>
        <v>43830</v>
      </c>
      <c r="K44" s="34">
        <f t="shared" si="25"/>
        <v>86.46</v>
      </c>
      <c r="L44" s="34">
        <f t="shared" si="26"/>
        <v>110</v>
      </c>
      <c r="M44" s="34">
        <f t="shared" si="27"/>
        <v>70.5</v>
      </c>
      <c r="N44" s="35">
        <f t="shared" si="28"/>
        <v>0.40405063291139226</v>
      </c>
      <c r="O44" s="36">
        <f t="shared" si="29"/>
        <v>0.75820530163944988</v>
      </c>
      <c r="P44" s="35">
        <f t="shared" si="30"/>
        <v>0.27226463104325704</v>
      </c>
      <c r="Q44" s="35">
        <f ca="1">P44/(J44-$A$4)*365</f>
        <v>0.25481177007894568</v>
      </c>
      <c r="R44" s="78" t="str">
        <f t="shared" si="31"/>
        <v>Y</v>
      </c>
      <c r="S44" s="29">
        <f t="shared" ca="1" si="32"/>
        <v>0.10481177007894568</v>
      </c>
      <c r="T44" s="35">
        <f t="shared" si="33"/>
        <v>0.35</v>
      </c>
      <c r="U44" s="35">
        <f t="shared" si="34"/>
        <v>0.15</v>
      </c>
      <c r="V44" s="35">
        <f t="shared" si="35"/>
        <v>0.65</v>
      </c>
      <c r="W44" s="35">
        <f t="shared" si="36"/>
        <v>0.05</v>
      </c>
      <c r="X44" s="35" t="str">
        <f t="shared" ca="1" si="37"/>
        <v/>
      </c>
      <c r="Y44" s="35" t="str">
        <f t="shared" ca="1" si="38"/>
        <v/>
      </c>
      <c r="Z44" s="1" t="e">
        <f t="shared" si="39"/>
        <v>#N/A</v>
      </c>
      <c r="AB44" s="1" t="s">
        <v>182</v>
      </c>
      <c r="AC44" s="1" t="s">
        <v>95</v>
      </c>
      <c r="AD44" s="5">
        <v>42871</v>
      </c>
      <c r="AE44" s="5">
        <v>43830</v>
      </c>
      <c r="AF44" s="1" t="s">
        <v>183</v>
      </c>
      <c r="AG44" s="1" t="s">
        <v>55</v>
      </c>
      <c r="AH44" s="1">
        <v>2</v>
      </c>
      <c r="AI44" s="1">
        <v>86.46</v>
      </c>
      <c r="AJ44" s="1">
        <v>-44.99</v>
      </c>
      <c r="AK44" s="6">
        <v>70.5</v>
      </c>
      <c r="AL44" s="1">
        <v>71.59</v>
      </c>
      <c r="AM44" s="1">
        <v>138.84</v>
      </c>
      <c r="AN44" s="1">
        <v>110</v>
      </c>
      <c r="AO44" s="1">
        <v>111.09</v>
      </c>
      <c r="AP44" s="1">
        <v>109.43</v>
      </c>
      <c r="AQ44" s="1">
        <v>-37.67</v>
      </c>
      <c r="AR44" s="1">
        <v>-43.57</v>
      </c>
      <c r="AS44" s="1">
        <v>37.65</v>
      </c>
      <c r="AT44" s="1">
        <v>1.66</v>
      </c>
      <c r="AU44" s="1">
        <v>28.49</v>
      </c>
      <c r="AV44" s="1">
        <v>26.36</v>
      </c>
      <c r="AW44" s="5">
        <v>43424</v>
      </c>
      <c r="AX44" s="1" t="s">
        <v>89</v>
      </c>
      <c r="AZ44" s="39" t="s">
        <v>184</v>
      </c>
      <c r="BA44" s="39" t="s">
        <v>64</v>
      </c>
      <c r="BB44" s="39" t="s">
        <v>86</v>
      </c>
      <c r="BC44" s="40"/>
    </row>
    <row r="45" spans="1:55" x14ac:dyDescent="0.2">
      <c r="A45" s="15"/>
      <c r="B45" s="31" t="e">
        <f t="shared" si="20"/>
        <v>#VALUE!</v>
      </c>
      <c r="C45" s="1" t="e">
        <f>VLOOKUP(D45&amp;"Equity Special SituationsTAQ",'[7]Eze export'!F:H,3,FALSE)</f>
        <v>#N/A</v>
      </c>
      <c r="D45" s="32" t="str">
        <f t="shared" si="21"/>
        <v>JBGS US</v>
      </c>
      <c r="E45" s="23" t="s">
        <v>51</v>
      </c>
      <c r="F45" s="22" t="str">
        <f t="shared" si="22"/>
        <v>Soft</v>
      </c>
      <c r="G45" s="24">
        <f t="shared" si="23"/>
        <v>3</v>
      </c>
      <c r="H45" s="76" t="str">
        <f>VLOOKUP(D:D,AZ:BB,2,FALSE)</f>
        <v>Re-Rating</v>
      </c>
      <c r="I45" s="76" t="str">
        <f>VLOOKUP(D:D,AZ:BB,3,FALSE)</f>
        <v>Transformational M&amp;A</v>
      </c>
      <c r="J45" s="33">
        <f t="shared" si="24"/>
        <v>43465</v>
      </c>
      <c r="K45" s="34">
        <f t="shared" si="25"/>
        <v>39.68</v>
      </c>
      <c r="L45" s="34">
        <f t="shared" si="26"/>
        <v>40</v>
      </c>
      <c r="M45" s="34">
        <f t="shared" si="27"/>
        <v>33</v>
      </c>
      <c r="N45" s="35">
        <f t="shared" si="28"/>
        <v>0.95428571428571429</v>
      </c>
      <c r="O45" s="36">
        <f t="shared" si="29"/>
        <v>4.6082949308755707E-2</v>
      </c>
      <c r="P45" s="35">
        <f t="shared" si="30"/>
        <v>8.0645161290322509E-3</v>
      </c>
      <c r="Q45" s="35">
        <f ca="1">P45/(J45-$A$4)*365</f>
        <v>0.11774193548387087</v>
      </c>
      <c r="R45" s="78" t="str">
        <f t="shared" si="31"/>
        <v>Y</v>
      </c>
      <c r="S45" s="29">
        <f t="shared" ca="1" si="32"/>
        <v>-3.2258064516129129E-2</v>
      </c>
      <c r="T45" s="35">
        <f t="shared" si="33"/>
        <v>0.35</v>
      </c>
      <c r="U45" s="35">
        <f t="shared" si="34"/>
        <v>0.15</v>
      </c>
      <c r="V45" s="35">
        <f t="shared" si="35"/>
        <v>0.65</v>
      </c>
      <c r="W45" s="35">
        <f t="shared" si="36"/>
        <v>0.05</v>
      </c>
      <c r="X45" s="35" t="str">
        <f t="shared" ca="1" si="37"/>
        <v/>
      </c>
      <c r="Y45" s="35" t="str">
        <f t="shared" ca="1" si="38"/>
        <v>Y</v>
      </c>
      <c r="Z45" s="1" t="e">
        <f t="shared" si="39"/>
        <v>#N/A</v>
      </c>
      <c r="AB45" s="1" t="s">
        <v>185</v>
      </c>
      <c r="AC45" s="1" t="s">
        <v>53</v>
      </c>
      <c r="AD45" s="5">
        <v>42934</v>
      </c>
      <c r="AE45" s="5">
        <v>43465</v>
      </c>
      <c r="AF45" s="1" t="s">
        <v>186</v>
      </c>
      <c r="AG45" s="1" t="s">
        <v>55</v>
      </c>
      <c r="AH45" s="1">
        <v>3</v>
      </c>
      <c r="AI45" s="1">
        <v>39.68</v>
      </c>
      <c r="AJ45" s="1">
        <v>6.24</v>
      </c>
      <c r="AK45" s="6">
        <v>33</v>
      </c>
      <c r="AL45" s="1">
        <v>32.81</v>
      </c>
      <c r="AN45" s="1">
        <v>40</v>
      </c>
      <c r="AO45" s="1">
        <v>39.81</v>
      </c>
      <c r="AP45" s="1">
        <v>40.1</v>
      </c>
      <c r="AS45" s="1">
        <v>98.17</v>
      </c>
      <c r="AT45" s="1">
        <v>0.02</v>
      </c>
      <c r="AU45" s="1">
        <v>0.32</v>
      </c>
      <c r="AV45" s="1">
        <v>4.6399999999999997</v>
      </c>
      <c r="AW45" s="5">
        <v>43407</v>
      </c>
      <c r="AX45" s="1" t="s">
        <v>89</v>
      </c>
      <c r="AZ45" s="41" t="s">
        <v>187</v>
      </c>
      <c r="BA45" s="41" t="s">
        <v>64</v>
      </c>
      <c r="BB45" s="41" t="s">
        <v>76</v>
      </c>
      <c r="BC45" s="42"/>
    </row>
    <row r="46" spans="1:55" x14ac:dyDescent="0.2">
      <c r="A46" s="15"/>
      <c r="B46" s="31" t="e">
        <f t="shared" si="20"/>
        <v>#VALUE!</v>
      </c>
      <c r="C46" s="1" t="e">
        <f>VLOOKUP(D46&amp;"Equity Special SituationsTAQ",'[7]Eze export'!F:H,3,FALSE)</f>
        <v>#N/A</v>
      </c>
      <c r="D46" s="32" t="str">
        <f t="shared" si="21"/>
        <v>JCI US</v>
      </c>
      <c r="E46" s="23" t="s">
        <v>51</v>
      </c>
      <c r="F46" s="22" t="str">
        <f t="shared" si="22"/>
        <v>Soft</v>
      </c>
      <c r="G46" s="24">
        <f t="shared" si="23"/>
        <v>3</v>
      </c>
      <c r="H46" s="76" t="str">
        <f>VLOOKUP(D:D,AZ:BB,2,FALSE)</f>
        <v>Special Situations</v>
      </c>
      <c r="I46" s="76" t="str">
        <f>VLOOKUP(D:D,AZ:BB,3,FALSE)</f>
        <v>Transformational M&amp;A</v>
      </c>
      <c r="J46" s="33">
        <f t="shared" si="24"/>
        <v>43830</v>
      </c>
      <c r="K46" s="34">
        <f t="shared" si="25"/>
        <v>33.89</v>
      </c>
      <c r="L46" s="34">
        <f t="shared" si="26"/>
        <v>37</v>
      </c>
      <c r="M46" s="34">
        <f t="shared" si="27"/>
        <v>29.75</v>
      </c>
      <c r="N46" s="35">
        <f t="shared" si="28"/>
        <v>0.57103448275862079</v>
      </c>
      <c r="O46" s="36">
        <f t="shared" si="29"/>
        <v>0.46833060306671731</v>
      </c>
      <c r="P46" s="35">
        <f t="shared" si="30"/>
        <v>9.1767483033343256E-2</v>
      </c>
      <c r="Q46" s="35">
        <f ca="1">P46/(J46-$A$4)*365</f>
        <v>8.5884952069667397E-2</v>
      </c>
      <c r="R46" s="78" t="str">
        <f t="shared" si="31"/>
        <v>Y</v>
      </c>
      <c r="S46" s="29">
        <f t="shared" ca="1" si="32"/>
        <v>-6.4115047930332597E-2</v>
      </c>
      <c r="T46" s="35">
        <f t="shared" si="33"/>
        <v>0.5</v>
      </c>
      <c r="U46" s="35">
        <f t="shared" si="34"/>
        <v>0.2</v>
      </c>
      <c r="V46" s="35">
        <f t="shared" si="35"/>
        <v>0.75</v>
      </c>
      <c r="W46" s="35">
        <f t="shared" si="36"/>
        <v>0.05</v>
      </c>
      <c r="X46" s="35" t="str">
        <f t="shared" ca="1" si="37"/>
        <v/>
      </c>
      <c r="Y46" s="35" t="str">
        <f t="shared" ca="1" si="38"/>
        <v/>
      </c>
      <c r="Z46" s="1" t="e">
        <f t="shared" si="39"/>
        <v>#N/A</v>
      </c>
      <c r="AB46" s="1" t="s">
        <v>188</v>
      </c>
      <c r="AC46" s="1" t="s">
        <v>76</v>
      </c>
      <c r="AD46" s="5">
        <v>43168</v>
      </c>
      <c r="AE46" s="5">
        <v>43830</v>
      </c>
      <c r="AF46" s="1" t="s">
        <v>189</v>
      </c>
      <c r="AG46" s="1" t="s">
        <v>55</v>
      </c>
      <c r="AH46" s="1">
        <v>3</v>
      </c>
      <c r="AI46" s="1">
        <v>33.89</v>
      </c>
      <c r="AJ46" s="1">
        <v>-7.86</v>
      </c>
      <c r="AK46" s="6">
        <v>29.75</v>
      </c>
      <c r="AL46" s="1">
        <v>29</v>
      </c>
      <c r="AM46" s="1">
        <v>24.96</v>
      </c>
      <c r="AN46" s="1">
        <v>37</v>
      </c>
      <c r="AO46" s="1">
        <v>36.25</v>
      </c>
      <c r="AP46" s="1">
        <v>25.73</v>
      </c>
      <c r="AQ46" s="1">
        <v>8.5500000000000007</v>
      </c>
      <c r="AR46" s="1">
        <v>25.22</v>
      </c>
      <c r="AS46" s="1">
        <v>67.48</v>
      </c>
      <c r="AT46" s="1">
        <v>0.48</v>
      </c>
      <c r="AU46" s="1">
        <v>6.96</v>
      </c>
      <c r="AV46" s="1">
        <v>6.48</v>
      </c>
      <c r="AW46" s="5">
        <v>43407</v>
      </c>
      <c r="AX46" s="1" t="s">
        <v>190</v>
      </c>
      <c r="AZ46" s="37" t="s">
        <v>191</v>
      </c>
      <c r="BA46" s="37" t="s">
        <v>64</v>
      </c>
      <c r="BB46" s="37" t="s">
        <v>76</v>
      </c>
      <c r="BC46" s="38"/>
    </row>
    <row r="47" spans="1:55" x14ac:dyDescent="0.2">
      <c r="A47" s="15"/>
      <c r="B47" s="31" t="e">
        <f t="shared" si="20"/>
        <v>#VALUE!</v>
      </c>
      <c r="C47" s="1" t="e">
        <f>VLOOKUP(D47&amp;"Equity Special SituationsTAQ",'[7]Eze export'!F:H,3,FALSE)</f>
        <v>#N/A</v>
      </c>
      <c r="D47" s="32" t="str">
        <f t="shared" si="21"/>
        <v>KDP US</v>
      </c>
      <c r="E47" s="23" t="s">
        <v>51</v>
      </c>
      <c r="F47" s="22" t="str">
        <f t="shared" si="22"/>
        <v>Soft</v>
      </c>
      <c r="G47" s="24">
        <f t="shared" si="23"/>
        <v>3</v>
      </c>
      <c r="H47" s="76" t="str">
        <f>VLOOKUP(D:D,AZ:BB,2,FALSE)</f>
        <v>Re-Rating</v>
      </c>
      <c r="I47" s="76" t="str">
        <f>VLOOKUP(D:D,AZ:BB,3,FALSE)</f>
        <v>Transformational M&amp;A</v>
      </c>
      <c r="J47" s="33">
        <f t="shared" si="24"/>
        <v>43830</v>
      </c>
      <c r="K47" s="34">
        <f t="shared" si="25"/>
        <v>26.45</v>
      </c>
      <c r="L47" s="34">
        <f t="shared" si="26"/>
        <v>30</v>
      </c>
      <c r="M47" s="34">
        <f t="shared" si="27"/>
        <v>17</v>
      </c>
      <c r="N47" s="35">
        <f t="shared" si="28"/>
        <v>0.72692307692307689</v>
      </c>
      <c r="O47" s="36">
        <f t="shared" si="29"/>
        <v>0.30972807910426048</v>
      </c>
      <c r="P47" s="35">
        <f t="shared" si="30"/>
        <v>0.13421550094517953</v>
      </c>
      <c r="Q47" s="35">
        <f ca="1">P47/(J47-$A$4)*365</f>
        <v>0.12561194319228342</v>
      </c>
      <c r="R47" s="78" t="str">
        <f t="shared" si="31"/>
        <v>Y</v>
      </c>
      <c r="S47" s="29">
        <f t="shared" ca="1" si="32"/>
        <v>-2.4388056807716579E-2</v>
      </c>
      <c r="T47" s="35">
        <f t="shared" si="33"/>
        <v>0.35</v>
      </c>
      <c r="U47" s="35">
        <f t="shared" si="34"/>
        <v>0.15</v>
      </c>
      <c r="V47" s="35">
        <f t="shared" si="35"/>
        <v>0.65</v>
      </c>
      <c r="W47" s="35">
        <f t="shared" si="36"/>
        <v>0.05</v>
      </c>
      <c r="X47" s="35" t="str">
        <f t="shared" ca="1" si="37"/>
        <v/>
      </c>
      <c r="Y47" s="35" t="str">
        <f t="shared" ca="1" si="38"/>
        <v>Y</v>
      </c>
      <c r="Z47" s="1" t="e">
        <f t="shared" si="39"/>
        <v>#N/A</v>
      </c>
      <c r="AB47" s="1" t="s">
        <v>192</v>
      </c>
      <c r="AC47" s="1" t="s">
        <v>67</v>
      </c>
      <c r="AD47" s="5">
        <v>43126</v>
      </c>
      <c r="AE47" s="5">
        <v>43830</v>
      </c>
      <c r="AF47" s="1" t="s">
        <v>193</v>
      </c>
      <c r="AG47" s="1" t="s">
        <v>55</v>
      </c>
      <c r="AH47" s="1">
        <v>3</v>
      </c>
      <c r="AI47" s="1">
        <v>26.45</v>
      </c>
      <c r="AJ47" s="1">
        <v>0.94</v>
      </c>
      <c r="AK47" s="6">
        <v>17</v>
      </c>
      <c r="AL47" s="1">
        <v>17.02</v>
      </c>
      <c r="AN47" s="1">
        <v>30</v>
      </c>
      <c r="AO47" s="1">
        <v>30.02</v>
      </c>
      <c r="AS47" s="1">
        <v>72.5</v>
      </c>
      <c r="AT47" s="1">
        <v>0.38</v>
      </c>
      <c r="AU47" s="1">
        <v>13.51</v>
      </c>
      <c r="AV47" s="62">
        <v>12.56</v>
      </c>
      <c r="AW47" s="5">
        <v>43407</v>
      </c>
      <c r="AX47" s="1" t="s">
        <v>89</v>
      </c>
      <c r="AZ47" s="37" t="s">
        <v>194</v>
      </c>
      <c r="BA47" s="37" t="s">
        <v>64</v>
      </c>
      <c r="BB47" s="37" t="s">
        <v>86</v>
      </c>
      <c r="BC47" s="38"/>
    </row>
    <row r="48" spans="1:55" x14ac:dyDescent="0.2">
      <c r="A48" s="15"/>
      <c r="B48" s="31" t="e">
        <f t="shared" si="20"/>
        <v>#VALUE!</v>
      </c>
      <c r="C48" s="1" t="e">
        <f>VLOOKUP(D48&amp;"Equity Special SituationsTAQ",'[7]Eze export'!F:H,3,FALSE)</f>
        <v>#N/A</v>
      </c>
      <c r="D48" s="32" t="str">
        <f t="shared" si="21"/>
        <v>KLXE US</v>
      </c>
      <c r="E48" s="23" t="s">
        <v>51</v>
      </c>
      <c r="F48" s="22" t="str">
        <f t="shared" si="22"/>
        <v>Soft</v>
      </c>
      <c r="G48" s="24">
        <f t="shared" si="23"/>
        <v>3</v>
      </c>
      <c r="H48" s="76" t="str">
        <f>VLOOKUP(D:D,AZ:BB,2,FALSE)</f>
        <v>Re-Rating</v>
      </c>
      <c r="I48" s="76" t="str">
        <f>VLOOKUP(D:D,AZ:BB,3,FALSE)</f>
        <v>Spin-Off</v>
      </c>
      <c r="J48" s="33">
        <f t="shared" si="24"/>
        <v>43830</v>
      </c>
      <c r="K48" s="34">
        <f t="shared" si="25"/>
        <v>19.8</v>
      </c>
      <c r="L48" s="34">
        <f t="shared" si="26"/>
        <v>26.4</v>
      </c>
      <c r="M48" s="34">
        <f t="shared" si="27"/>
        <v>16.7</v>
      </c>
      <c r="N48" s="35">
        <f t="shared" si="28"/>
        <v>0.31958762886597958</v>
      </c>
      <c r="O48" s="36">
        <f t="shared" si="29"/>
        <v>0.9072164948453606</v>
      </c>
      <c r="P48" s="35">
        <f t="shared" si="30"/>
        <v>0.33333333333333326</v>
      </c>
      <c r="Q48" s="35">
        <f ca="1">P48/(J48-$A$4)*365</f>
        <v>0.31196581196581191</v>
      </c>
      <c r="R48" s="78" t="str">
        <f t="shared" si="31"/>
        <v>Y</v>
      </c>
      <c r="S48" s="29">
        <f t="shared" ca="1" si="32"/>
        <v>0.16196581196581192</v>
      </c>
      <c r="T48" s="35">
        <f t="shared" si="33"/>
        <v>0.35</v>
      </c>
      <c r="U48" s="35">
        <f t="shared" si="34"/>
        <v>0.15</v>
      </c>
      <c r="V48" s="35">
        <f t="shared" si="35"/>
        <v>0.65</v>
      </c>
      <c r="W48" s="35">
        <f t="shared" si="36"/>
        <v>0.05</v>
      </c>
      <c r="X48" s="35" t="str">
        <f t="shared" ca="1" si="37"/>
        <v>Y</v>
      </c>
      <c r="Y48" s="35" t="str">
        <f t="shared" ca="1" si="38"/>
        <v/>
      </c>
      <c r="Z48" s="1" t="e">
        <f t="shared" si="39"/>
        <v>#N/A</v>
      </c>
      <c r="AB48" s="1" t="s">
        <v>195</v>
      </c>
      <c r="AC48" s="1" t="s">
        <v>61</v>
      </c>
      <c r="AD48" s="5">
        <v>43372</v>
      </c>
      <c r="AE48" s="5">
        <v>43830</v>
      </c>
      <c r="AF48" s="1" t="s">
        <v>196</v>
      </c>
      <c r="AG48" s="1" t="s">
        <v>55</v>
      </c>
      <c r="AH48" s="1">
        <v>3</v>
      </c>
      <c r="AI48" s="1">
        <v>19.8</v>
      </c>
      <c r="AJ48" s="1">
        <v>2.44</v>
      </c>
      <c r="AK48" s="6">
        <v>16.7</v>
      </c>
      <c r="AL48" s="1">
        <v>16.7</v>
      </c>
      <c r="AN48" s="1">
        <v>26.4</v>
      </c>
      <c r="AO48" s="1">
        <v>26.4</v>
      </c>
      <c r="AP48" s="1">
        <v>26.4</v>
      </c>
      <c r="AS48" s="1">
        <v>31.96</v>
      </c>
      <c r="AT48" s="1">
        <v>2.13</v>
      </c>
      <c r="AU48" s="1">
        <v>33.33</v>
      </c>
      <c r="AV48" s="1">
        <v>30.81</v>
      </c>
      <c r="AW48" s="5">
        <v>43438</v>
      </c>
      <c r="AX48" s="1" t="s">
        <v>84</v>
      </c>
      <c r="AZ48" s="41" t="s">
        <v>197</v>
      </c>
      <c r="BA48" s="41" t="s">
        <v>58</v>
      </c>
      <c r="BB48" s="41" t="s">
        <v>59</v>
      </c>
      <c r="BC48" s="42"/>
    </row>
    <row r="49" spans="1:55" x14ac:dyDescent="0.2">
      <c r="A49" s="15"/>
      <c r="B49" s="31" t="e">
        <f t="shared" si="20"/>
        <v>#VALUE!</v>
      </c>
      <c r="C49" s="1" t="e">
        <f>VLOOKUP(D49&amp;"Equity Special SituationsTAQ",'[7]Eze export'!F:H,3,FALSE)</f>
        <v>#N/A</v>
      </c>
      <c r="D49" s="32" t="str">
        <f t="shared" si="21"/>
        <v>KNX US</v>
      </c>
      <c r="E49" s="23" t="s">
        <v>51</v>
      </c>
      <c r="F49" s="22" t="str">
        <f t="shared" si="22"/>
        <v>Soft</v>
      </c>
      <c r="G49" s="24">
        <f t="shared" si="23"/>
        <v>3</v>
      </c>
      <c r="H49" s="76" t="str">
        <f>VLOOKUP(D:D,AZ:BB,2,FALSE)</f>
        <v>Re-Rating</v>
      </c>
      <c r="I49" s="76" t="str">
        <f>VLOOKUP(D:D,AZ:BB,3,FALSE)</f>
        <v>Transformational M&amp;A</v>
      </c>
      <c r="J49" s="33">
        <f t="shared" si="24"/>
        <v>43830</v>
      </c>
      <c r="K49" s="34">
        <f t="shared" si="25"/>
        <v>30.61</v>
      </c>
      <c r="L49" s="34">
        <f t="shared" si="26"/>
        <v>43</v>
      </c>
      <c r="M49" s="34">
        <f t="shared" si="27"/>
        <v>28</v>
      </c>
      <c r="N49" s="35">
        <f t="shared" si="28"/>
        <v>0.17399999999999996</v>
      </c>
      <c r="O49" s="36">
        <f t="shared" si="29"/>
        <v>1.1603397582489388</v>
      </c>
      <c r="P49" s="35">
        <f t="shared" si="30"/>
        <v>0.40476968311009487</v>
      </c>
      <c r="Q49" s="35">
        <f ca="1">P49/(J49-$A$4)*365</f>
        <v>0.37882290855175549</v>
      </c>
      <c r="R49" s="78" t="str">
        <f t="shared" si="31"/>
        <v>Y</v>
      </c>
      <c r="S49" s="29">
        <f t="shared" ca="1" si="32"/>
        <v>0.22882290855175549</v>
      </c>
      <c r="T49" s="35">
        <f t="shared" si="33"/>
        <v>0.35</v>
      </c>
      <c r="U49" s="35">
        <f t="shared" si="34"/>
        <v>0.15</v>
      </c>
      <c r="V49" s="35">
        <f t="shared" si="35"/>
        <v>0.65</v>
      </c>
      <c r="W49" s="35">
        <f t="shared" si="36"/>
        <v>0.05</v>
      </c>
      <c r="X49" s="35" t="str">
        <f t="shared" ca="1" si="37"/>
        <v>Y</v>
      </c>
      <c r="Y49" s="35" t="str">
        <f t="shared" ca="1" si="38"/>
        <v/>
      </c>
      <c r="Z49" s="1" t="e">
        <f t="shared" si="39"/>
        <v>#N/A</v>
      </c>
      <c r="AB49" s="1" t="s">
        <v>198</v>
      </c>
      <c r="AC49" s="1" t="s">
        <v>76</v>
      </c>
      <c r="AD49" s="5">
        <v>42832</v>
      </c>
      <c r="AE49" s="5">
        <v>43830</v>
      </c>
      <c r="AF49" s="1" t="s">
        <v>199</v>
      </c>
      <c r="AG49" s="1" t="s">
        <v>55</v>
      </c>
      <c r="AH49" s="1">
        <v>3</v>
      </c>
      <c r="AI49" s="1">
        <v>30.61</v>
      </c>
      <c r="AJ49" s="1">
        <v>-5.71</v>
      </c>
      <c r="AK49" s="6">
        <v>28</v>
      </c>
      <c r="AL49" s="1">
        <v>26.33</v>
      </c>
      <c r="AM49" s="1">
        <v>46.29</v>
      </c>
      <c r="AN49" s="1">
        <v>43</v>
      </c>
      <c r="AO49" s="1">
        <v>41.33</v>
      </c>
      <c r="AP49" s="1">
        <v>41.28</v>
      </c>
      <c r="AQ49" s="1">
        <v>-13.18</v>
      </c>
      <c r="AR49" s="1">
        <v>-43.04</v>
      </c>
      <c r="AS49" s="1">
        <v>28.57</v>
      </c>
      <c r="AT49" s="1">
        <v>2.5</v>
      </c>
      <c r="AU49" s="1">
        <v>35.01</v>
      </c>
      <c r="AV49" s="1">
        <v>32.340000000000003</v>
      </c>
      <c r="AW49" s="5">
        <v>43407</v>
      </c>
      <c r="AX49" s="1" t="s">
        <v>84</v>
      </c>
      <c r="AZ49" s="41" t="s">
        <v>200</v>
      </c>
      <c r="BA49" s="41" t="s">
        <v>64</v>
      </c>
      <c r="BB49" s="41" t="s">
        <v>76</v>
      </c>
      <c r="BC49" s="42"/>
    </row>
    <row r="50" spans="1:55" x14ac:dyDescent="0.2">
      <c r="A50" s="63"/>
      <c r="B50" s="64" t="e">
        <f t="shared" si="20"/>
        <v>#VALUE!</v>
      </c>
      <c r="C50" s="1" t="str">
        <f>VLOOKUP(D50&amp;"Equity Special SituationsTAQ",'[7]Eze export'!F:H,3,FALSE)</f>
        <v>PX R/R SHORT</v>
      </c>
      <c r="D50" s="65" t="str">
        <f t="shared" si="21"/>
        <v>LIN US</v>
      </c>
      <c r="E50" s="23" t="s">
        <v>51</v>
      </c>
      <c r="F50" s="23" t="str">
        <f t="shared" si="22"/>
        <v>Soft</v>
      </c>
      <c r="G50" s="30">
        <f t="shared" si="23"/>
        <v>3</v>
      </c>
      <c r="H50" s="76" t="str">
        <f>VLOOKUP(D:D,AZ:BB,2,FALSE)</f>
        <v>Re-Rating</v>
      </c>
      <c r="I50" s="76" t="str">
        <f>VLOOKUP(D:D,AZ:BB,3,FALSE)</f>
        <v>Transformational M&amp;A</v>
      </c>
      <c r="J50" s="66">
        <f t="shared" si="24"/>
        <v>43830</v>
      </c>
      <c r="K50" s="67">
        <f t="shared" si="25"/>
        <v>160.83000000000001</v>
      </c>
      <c r="L50" s="67">
        <f t="shared" si="26"/>
        <v>175</v>
      </c>
      <c r="M50" s="67">
        <f t="shared" si="27"/>
        <v>137.5</v>
      </c>
      <c r="N50" s="68">
        <f t="shared" si="28"/>
        <v>0.62213333333333365</v>
      </c>
      <c r="O50" s="69">
        <f t="shared" si="29"/>
        <v>0.41115878049285953</v>
      </c>
      <c r="P50" s="68">
        <f t="shared" si="30"/>
        <v>8.8105452962755626E-2</v>
      </c>
      <c r="Q50" s="68">
        <f ca="1">P50/(J50-$A$4)*365</f>
        <v>8.2457667516425137E-2</v>
      </c>
      <c r="R50" s="80" t="str">
        <f t="shared" si="31"/>
        <v>Y</v>
      </c>
      <c r="S50" s="29">
        <f t="shared" ca="1" si="32"/>
        <v>-6.7542332483574857E-2</v>
      </c>
      <c r="T50" s="68">
        <f t="shared" si="33"/>
        <v>0.35</v>
      </c>
      <c r="U50" s="68">
        <f t="shared" si="34"/>
        <v>0.15</v>
      </c>
      <c r="V50" s="68">
        <f t="shared" si="35"/>
        <v>0.65</v>
      </c>
      <c r="W50" s="68">
        <f t="shared" si="36"/>
        <v>0.05</v>
      </c>
      <c r="X50" s="68" t="str">
        <f t="shared" ca="1" si="37"/>
        <v/>
      </c>
      <c r="Y50" s="68" t="str">
        <f t="shared" ca="1" si="38"/>
        <v/>
      </c>
      <c r="Z50" s="1" t="str">
        <f t="shared" si="39"/>
        <v>PX R/R SHORT</v>
      </c>
      <c r="AA50" s="43"/>
      <c r="AB50" s="1" t="s">
        <v>201</v>
      </c>
      <c r="AC50" s="1" t="s">
        <v>76</v>
      </c>
      <c r="AD50" s="5">
        <v>42597</v>
      </c>
      <c r="AE50" s="5">
        <v>43830</v>
      </c>
      <c r="AF50" s="1" t="s">
        <v>202</v>
      </c>
      <c r="AG50" s="1" t="s">
        <v>55</v>
      </c>
      <c r="AH50" s="1">
        <v>3</v>
      </c>
      <c r="AI50" s="1">
        <v>160.83000000000001</v>
      </c>
      <c r="AJ50" s="1">
        <v>3.58</v>
      </c>
      <c r="AK50" s="6">
        <v>137.5</v>
      </c>
      <c r="AL50" s="1">
        <v>137.53</v>
      </c>
      <c r="AN50" s="1">
        <v>175</v>
      </c>
      <c r="AO50" s="1">
        <v>175.03</v>
      </c>
      <c r="AS50" s="1">
        <v>62.12</v>
      </c>
      <c r="AT50" s="1">
        <v>0.61</v>
      </c>
      <c r="AU50" s="1">
        <v>8.83</v>
      </c>
      <c r="AV50" s="1">
        <v>8.2200000000000006</v>
      </c>
      <c r="AW50" s="5">
        <v>43439</v>
      </c>
      <c r="AY50" s="43"/>
      <c r="AZ50" s="65" t="s">
        <v>203</v>
      </c>
      <c r="BA50" s="65" t="s">
        <v>58</v>
      </c>
      <c r="BB50" s="65" t="s">
        <v>59</v>
      </c>
      <c r="BC50" s="70"/>
    </row>
    <row r="51" spans="1:55" x14ac:dyDescent="0.2">
      <c r="A51" s="15"/>
      <c r="B51" s="31" t="e">
        <f t="shared" si="20"/>
        <v>#VALUE!</v>
      </c>
      <c r="C51" s="1" t="e">
        <f>VLOOKUP(D51&amp;"Equity Special SituationsTAQ",'[7]Eze export'!F:H,3,FALSE)</f>
        <v>#N/A</v>
      </c>
      <c r="D51" s="32" t="str">
        <f t="shared" si="21"/>
        <v>LOGM US</v>
      </c>
      <c r="E51" s="23" t="s">
        <v>51</v>
      </c>
      <c r="F51" s="22" t="str">
        <f t="shared" si="22"/>
        <v>Soft</v>
      </c>
      <c r="G51" s="24">
        <f t="shared" si="23"/>
        <v>3</v>
      </c>
      <c r="H51" s="76" t="str">
        <f>VLOOKUP(D:D,AZ:BB,2,FALSE)</f>
        <v>Re-Rating</v>
      </c>
      <c r="I51" s="76" t="str">
        <f>VLOOKUP(D:D,AZ:BB,3,FALSE)</f>
        <v>Transformational M&amp;A</v>
      </c>
      <c r="J51" s="33">
        <f t="shared" si="24"/>
        <v>43830</v>
      </c>
      <c r="K51" s="34">
        <f t="shared" si="25"/>
        <v>88.4</v>
      </c>
      <c r="L51" s="34">
        <f t="shared" si="26"/>
        <v>109</v>
      </c>
      <c r="M51" s="34">
        <f t="shared" si="27"/>
        <v>81</v>
      </c>
      <c r="N51" s="35">
        <f t="shared" si="28"/>
        <v>0.26428571428571451</v>
      </c>
      <c r="O51" s="36">
        <f t="shared" si="29"/>
        <v>0.90715901745313443</v>
      </c>
      <c r="P51" s="35">
        <f t="shared" si="30"/>
        <v>0.23303167420814463</v>
      </c>
      <c r="Q51" s="35">
        <f ca="1">P51/(J51-$A$4)*365</f>
        <v>0.21809374637428922</v>
      </c>
      <c r="R51" s="78" t="str">
        <f t="shared" si="31"/>
        <v>Y</v>
      </c>
      <c r="S51" s="29">
        <f t="shared" ca="1" si="32"/>
        <v>6.8093746374289221E-2</v>
      </c>
      <c r="T51" s="35">
        <f t="shared" si="33"/>
        <v>0.35</v>
      </c>
      <c r="U51" s="35">
        <f t="shared" si="34"/>
        <v>0.15</v>
      </c>
      <c r="V51" s="35">
        <f t="shared" si="35"/>
        <v>0.65</v>
      </c>
      <c r="W51" s="35">
        <f t="shared" si="36"/>
        <v>0.05</v>
      </c>
      <c r="X51" s="35" t="str">
        <f t="shared" ca="1" si="37"/>
        <v/>
      </c>
      <c r="Y51" s="35" t="str">
        <f t="shared" ca="1" si="38"/>
        <v/>
      </c>
      <c r="Z51" s="1" t="e">
        <f t="shared" si="39"/>
        <v>#N/A</v>
      </c>
      <c r="AB51" s="1" t="s">
        <v>204</v>
      </c>
      <c r="AC51" s="1" t="s">
        <v>76</v>
      </c>
      <c r="AD51" s="5">
        <v>43308</v>
      </c>
      <c r="AE51" s="5">
        <v>43830</v>
      </c>
      <c r="AF51" s="1" t="s">
        <v>205</v>
      </c>
      <c r="AG51" s="1" t="s">
        <v>55</v>
      </c>
      <c r="AH51" s="1">
        <v>3</v>
      </c>
      <c r="AI51" s="1">
        <v>88.4</v>
      </c>
      <c r="AJ51" s="1">
        <v>11.55</v>
      </c>
      <c r="AK51" s="6">
        <v>81</v>
      </c>
      <c r="AL51" s="1">
        <v>81.02</v>
      </c>
      <c r="AM51" s="1">
        <v>87.58</v>
      </c>
      <c r="AN51" s="1">
        <v>109</v>
      </c>
      <c r="AO51" s="1">
        <v>109.02</v>
      </c>
      <c r="AP51" s="1">
        <v>109.02</v>
      </c>
      <c r="AQ51" s="1">
        <v>-9.9</v>
      </c>
      <c r="AR51" s="1">
        <v>-11.2</v>
      </c>
      <c r="AS51" s="1">
        <v>26.36</v>
      </c>
      <c r="AT51" s="1">
        <v>2.79</v>
      </c>
      <c r="AU51" s="1">
        <v>23.32</v>
      </c>
      <c r="AV51" s="1">
        <v>21.62</v>
      </c>
      <c r="AW51" s="5">
        <v>43438</v>
      </c>
      <c r="AX51" s="1" t="s">
        <v>79</v>
      </c>
      <c r="AZ51" s="41" t="s">
        <v>206</v>
      </c>
      <c r="BA51" s="41" t="s">
        <v>58</v>
      </c>
      <c r="BB51" s="41" t="s">
        <v>59</v>
      </c>
      <c r="BC51" s="42"/>
    </row>
    <row r="52" spans="1:55" x14ac:dyDescent="0.2">
      <c r="A52" s="15"/>
      <c r="B52" s="31" t="e">
        <f t="shared" si="20"/>
        <v>#VALUE!</v>
      </c>
      <c r="C52" s="1" t="e">
        <f>VLOOKUP(D52&amp;"Equity Special SituationsTAQ",'[7]Eze export'!F:H,3,FALSE)</f>
        <v>#N/A</v>
      </c>
      <c r="D52" s="32" t="str">
        <f t="shared" si="21"/>
        <v>LOW US</v>
      </c>
      <c r="E52" s="23" t="s">
        <v>51</v>
      </c>
      <c r="F52" s="22" t="str">
        <f t="shared" si="22"/>
        <v>Soft</v>
      </c>
      <c r="G52" s="24">
        <f t="shared" si="23"/>
        <v>2</v>
      </c>
      <c r="H52" s="76" t="str">
        <f>VLOOKUP(D:D,AZ:BB,2,FALSE)</f>
        <v>Re-Rating</v>
      </c>
      <c r="I52" s="76" t="str">
        <f>VLOOKUP(D:D,AZ:BB,3,FALSE)</f>
        <v>Turnaround</v>
      </c>
      <c r="J52" s="33">
        <f t="shared" si="24"/>
        <v>43830</v>
      </c>
      <c r="K52" s="34">
        <f t="shared" si="25"/>
        <v>90.33</v>
      </c>
      <c r="L52" s="34">
        <f t="shared" si="26"/>
        <v>106</v>
      </c>
      <c r="M52" s="34">
        <f t="shared" si="27"/>
        <v>70.25</v>
      </c>
      <c r="N52" s="35">
        <f t="shared" si="28"/>
        <v>0.56167832167832166</v>
      </c>
      <c r="O52" s="36">
        <f t="shared" si="29"/>
        <v>0.51435954723898936</v>
      </c>
      <c r="P52" s="35">
        <f t="shared" si="30"/>
        <v>0.17347503597918745</v>
      </c>
      <c r="Q52" s="35">
        <f ca="1">P52/(J52-$A$4)*365</f>
        <v>0.16235484136513698</v>
      </c>
      <c r="R52" s="78" t="str">
        <f t="shared" si="31"/>
        <v>Y</v>
      </c>
      <c r="S52" s="29">
        <f t="shared" ca="1" si="32"/>
        <v>1.2354841365136982E-2</v>
      </c>
      <c r="T52" s="35">
        <f t="shared" si="33"/>
        <v>0.35</v>
      </c>
      <c r="U52" s="35">
        <f t="shared" si="34"/>
        <v>0.15</v>
      </c>
      <c r="V52" s="35">
        <f t="shared" si="35"/>
        <v>0.65</v>
      </c>
      <c r="W52" s="35">
        <f t="shared" si="36"/>
        <v>0.05</v>
      </c>
      <c r="X52" s="35" t="str">
        <f t="shared" ca="1" si="37"/>
        <v/>
      </c>
      <c r="Y52" s="35" t="str">
        <f t="shared" ca="1" si="38"/>
        <v/>
      </c>
      <c r="Z52" s="1" t="e">
        <f t="shared" si="39"/>
        <v>#N/A</v>
      </c>
      <c r="AB52" s="1" t="s">
        <v>207</v>
      </c>
      <c r="AC52" s="1" t="s">
        <v>82</v>
      </c>
      <c r="AD52" s="5">
        <v>43111</v>
      </c>
      <c r="AE52" s="5">
        <v>43830</v>
      </c>
      <c r="AF52" s="1" t="s">
        <v>208</v>
      </c>
      <c r="AG52" s="1" t="s">
        <v>55</v>
      </c>
      <c r="AH52" s="1">
        <v>2</v>
      </c>
      <c r="AI52" s="1">
        <v>90.33</v>
      </c>
      <c r="AJ52" s="1">
        <v>-6.37</v>
      </c>
      <c r="AK52" s="6">
        <v>70.25</v>
      </c>
      <c r="AL52" s="1">
        <v>74.5</v>
      </c>
      <c r="AM52" s="1">
        <v>73.92</v>
      </c>
      <c r="AN52" s="1">
        <v>106</v>
      </c>
      <c r="AO52" s="1">
        <v>110.25</v>
      </c>
      <c r="AP52" s="1">
        <v>108.92</v>
      </c>
      <c r="AQ52" s="1">
        <v>-1.0900000000000001</v>
      </c>
      <c r="AR52" s="1">
        <v>-1.21</v>
      </c>
      <c r="AS52" s="1">
        <v>44.28</v>
      </c>
      <c r="AT52" s="1">
        <v>1.26</v>
      </c>
      <c r="AU52" s="1">
        <v>22.05</v>
      </c>
      <c r="AV52" s="1">
        <v>20.45</v>
      </c>
      <c r="AW52" s="5">
        <v>43424</v>
      </c>
      <c r="AX52" s="1" t="s">
        <v>89</v>
      </c>
      <c r="AZ52" s="41" t="s">
        <v>209</v>
      </c>
      <c r="BA52" s="41" t="s">
        <v>64</v>
      </c>
      <c r="BB52" s="41" t="s">
        <v>86</v>
      </c>
      <c r="BC52" s="42"/>
    </row>
    <row r="53" spans="1:55" x14ac:dyDescent="0.2">
      <c r="A53" s="15"/>
      <c r="B53" s="31" t="e">
        <f t="shared" si="20"/>
        <v>#VALUE!</v>
      </c>
      <c r="C53" s="1" t="str">
        <f>VLOOKUP(D53&amp;"Equity Special SituationsTAQ",'[7]Eze export'!F:H,3,FALSE)</f>
        <v>MAC2 S/S</v>
      </c>
      <c r="D53" s="32" t="str">
        <f t="shared" si="21"/>
        <v>MAC US</v>
      </c>
      <c r="E53" s="23" t="s">
        <v>51</v>
      </c>
      <c r="F53" s="22" t="str">
        <f t="shared" si="22"/>
        <v>Soft</v>
      </c>
      <c r="G53" s="24">
        <f t="shared" si="23"/>
        <v>1</v>
      </c>
      <c r="H53" s="76" t="str">
        <f>VLOOKUP(D:D,AZ:BB,2,FALSE)</f>
        <v>Special Situations</v>
      </c>
      <c r="I53" s="76" t="str">
        <f>VLOOKUP(D:D,AZ:BB,3,FALSE)</f>
        <v>Spec M&amp;A</v>
      </c>
      <c r="J53" s="33">
        <f t="shared" si="24"/>
        <v>43830</v>
      </c>
      <c r="K53" s="34">
        <f t="shared" si="25"/>
        <v>49.57</v>
      </c>
      <c r="L53" s="34">
        <f t="shared" si="26"/>
        <v>70</v>
      </c>
      <c r="M53" s="34">
        <f t="shared" si="27"/>
        <v>42.75</v>
      </c>
      <c r="N53" s="35">
        <f t="shared" si="28"/>
        <v>0.25027522935779817</v>
      </c>
      <c r="O53" s="36">
        <f t="shared" si="29"/>
        <v>1.058719668044263</v>
      </c>
      <c r="P53" s="35">
        <f t="shared" si="30"/>
        <v>0.41214444220294522</v>
      </c>
      <c r="Q53" s="35">
        <f ca="1">P53/(J53-$A$4)*365</f>
        <v>0.38572492667711533</v>
      </c>
      <c r="R53" s="78" t="str">
        <f t="shared" si="31"/>
        <v>N</v>
      </c>
      <c r="S53" s="29">
        <f t="shared" ca="1" si="32"/>
        <v>0.38572492667711533</v>
      </c>
      <c r="T53" s="35">
        <f t="shared" si="33"/>
        <v>0.5</v>
      </c>
      <c r="U53" s="35">
        <f t="shared" si="34"/>
        <v>0.2</v>
      </c>
      <c r="V53" s="35">
        <f t="shared" si="35"/>
        <v>0.75</v>
      </c>
      <c r="W53" s="35">
        <f t="shared" si="36"/>
        <v>0.05</v>
      </c>
      <c r="X53" s="35" t="str">
        <f t="shared" ca="1" si="37"/>
        <v>Y</v>
      </c>
      <c r="Y53" s="35" t="str">
        <f t="shared" ca="1" si="38"/>
        <v/>
      </c>
      <c r="Z53" s="1" t="str">
        <f t="shared" si="39"/>
        <v>MAC2 S/S</v>
      </c>
      <c r="AB53" s="1" t="s">
        <v>210</v>
      </c>
      <c r="AC53" s="1" t="s">
        <v>67</v>
      </c>
      <c r="AD53" s="5">
        <v>43045</v>
      </c>
      <c r="AE53" s="5">
        <v>43830</v>
      </c>
      <c r="AF53" s="1" t="s">
        <v>211</v>
      </c>
      <c r="AG53" s="1" t="s">
        <v>55</v>
      </c>
      <c r="AH53" s="1">
        <v>1</v>
      </c>
      <c r="AI53" s="1">
        <v>49.57</v>
      </c>
      <c r="AK53" s="6">
        <v>42.75</v>
      </c>
      <c r="AN53" s="1">
        <v>70</v>
      </c>
      <c r="AS53" s="1">
        <v>25.03</v>
      </c>
      <c r="AT53" s="1">
        <v>3</v>
      </c>
      <c r="AU53" s="1">
        <v>41.21</v>
      </c>
      <c r="AV53" s="1">
        <v>38.01</v>
      </c>
      <c r="AW53" s="5">
        <v>43407</v>
      </c>
      <c r="AX53" s="1" t="s">
        <v>89</v>
      </c>
      <c r="AZ53" s="37" t="s">
        <v>212</v>
      </c>
      <c r="BA53" s="37" t="s">
        <v>64</v>
      </c>
      <c r="BB53" s="37" t="s">
        <v>65</v>
      </c>
      <c r="BC53" s="38"/>
    </row>
    <row r="54" spans="1:55" x14ac:dyDescent="0.2">
      <c r="A54" s="15"/>
      <c r="B54" s="31" t="e">
        <f t="shared" si="20"/>
        <v>#VALUE!</v>
      </c>
      <c r="C54" s="1" t="e">
        <f>VLOOKUP(D54&amp;"Equity Special SituationsTAQ",'[7]Eze export'!F:H,3,FALSE)</f>
        <v>#N/A</v>
      </c>
      <c r="D54" s="32" t="str">
        <f t="shared" si="21"/>
        <v>MDP US</v>
      </c>
      <c r="E54" s="23" t="s">
        <v>51</v>
      </c>
      <c r="F54" s="22" t="str">
        <f t="shared" si="22"/>
        <v>Soft</v>
      </c>
      <c r="G54" s="24">
        <f t="shared" si="23"/>
        <v>3</v>
      </c>
      <c r="H54" s="76" t="str">
        <f>VLOOKUP(D:D,AZ:BB,2,FALSE)</f>
        <v>Re-Rating</v>
      </c>
      <c r="I54" s="76" t="str">
        <f>VLOOKUP(D:D,AZ:BB,3,FALSE)</f>
        <v>Transformational M&amp;A</v>
      </c>
      <c r="J54" s="33">
        <f t="shared" si="24"/>
        <v>43830</v>
      </c>
      <c r="K54" s="34">
        <f t="shared" si="25"/>
        <v>57.05</v>
      </c>
      <c r="L54" s="34">
        <f t="shared" si="26"/>
        <v>67.680000000000007</v>
      </c>
      <c r="M54" s="34">
        <f t="shared" si="27"/>
        <v>49.94</v>
      </c>
      <c r="N54" s="35">
        <f t="shared" si="28"/>
        <v>0.40078917700112715</v>
      </c>
      <c r="O54" s="36">
        <f t="shared" si="29"/>
        <v>0.71086044698621798</v>
      </c>
      <c r="P54" s="35">
        <f t="shared" si="30"/>
        <v>0.18632778264680128</v>
      </c>
      <c r="Q54" s="35">
        <f ca="1">P54/(J54-$A$4)*365</f>
        <v>0.17438369401559609</v>
      </c>
      <c r="R54" s="78" t="str">
        <f t="shared" si="31"/>
        <v>Y</v>
      </c>
      <c r="S54" s="29">
        <f t="shared" ca="1" si="32"/>
        <v>2.4383694015596091E-2</v>
      </c>
      <c r="T54" s="35">
        <f t="shared" si="33"/>
        <v>0.35</v>
      </c>
      <c r="U54" s="35">
        <f t="shared" si="34"/>
        <v>0.15</v>
      </c>
      <c r="V54" s="35">
        <f t="shared" si="35"/>
        <v>0.65</v>
      </c>
      <c r="W54" s="35">
        <f t="shared" si="36"/>
        <v>0.05</v>
      </c>
      <c r="X54" s="35" t="str">
        <f t="shared" ca="1" si="37"/>
        <v/>
      </c>
      <c r="Y54" s="35" t="str">
        <f t="shared" ca="1" si="38"/>
        <v/>
      </c>
      <c r="Z54" s="1" t="e">
        <f t="shared" si="39"/>
        <v>#N/A</v>
      </c>
      <c r="AB54" s="1" t="s">
        <v>213</v>
      </c>
      <c r="AC54" s="1" t="s">
        <v>76</v>
      </c>
      <c r="AD54" s="5">
        <v>43053</v>
      </c>
      <c r="AE54" s="5">
        <v>43830</v>
      </c>
      <c r="AF54" s="1" t="s">
        <v>214</v>
      </c>
      <c r="AG54" s="1" t="s">
        <v>55</v>
      </c>
      <c r="AH54" s="1">
        <v>3</v>
      </c>
      <c r="AI54" s="1">
        <v>57.05</v>
      </c>
      <c r="AJ54" s="1">
        <v>-6.29</v>
      </c>
      <c r="AK54" s="6">
        <v>49.94</v>
      </c>
      <c r="AL54" s="1">
        <v>50.03</v>
      </c>
      <c r="AM54" s="1">
        <v>163.44999999999999</v>
      </c>
      <c r="AN54" s="1">
        <v>67.680000000000007</v>
      </c>
      <c r="AO54" s="1">
        <v>67.77</v>
      </c>
      <c r="AP54" s="1">
        <v>72.41</v>
      </c>
      <c r="AQ54" s="1">
        <v>-60.88</v>
      </c>
      <c r="AR54" s="1">
        <v>-106.71</v>
      </c>
      <c r="AS54" s="1">
        <v>39.58</v>
      </c>
      <c r="AT54" s="1">
        <v>1.53</v>
      </c>
      <c r="AU54" s="1">
        <v>18.79</v>
      </c>
      <c r="AV54" s="1">
        <v>17.440000000000001</v>
      </c>
      <c r="AW54" s="5">
        <v>43427</v>
      </c>
      <c r="AX54" s="1" t="s">
        <v>79</v>
      </c>
      <c r="AZ54" s="41" t="s">
        <v>215</v>
      </c>
      <c r="BA54" s="41" t="s">
        <v>64</v>
      </c>
      <c r="BB54" s="41" t="s">
        <v>181</v>
      </c>
      <c r="BC54" s="42"/>
    </row>
    <row r="55" spans="1:55" x14ac:dyDescent="0.2">
      <c r="A55" s="15"/>
      <c r="B55" s="44" t="e">
        <f t="shared" si="20"/>
        <v>#VALUE!</v>
      </c>
      <c r="C55" s="1" t="e">
        <f>VLOOKUP(D55&amp;"Equity Special SituationsTAQ",'[7]Eze export'!F:H,3,FALSE)</f>
        <v>#N/A</v>
      </c>
      <c r="D55" s="41" t="str">
        <f t="shared" si="21"/>
        <v>MFGP US</v>
      </c>
      <c r="E55" s="23" t="s">
        <v>51</v>
      </c>
      <c r="F55" s="23" t="str">
        <f t="shared" si="22"/>
        <v>Soft</v>
      </c>
      <c r="G55" s="30">
        <f t="shared" si="23"/>
        <v>3</v>
      </c>
      <c r="H55" s="76" t="str">
        <f>VLOOKUP(D:D,AZ:BB,2,FALSE)</f>
        <v>Re-Rating</v>
      </c>
      <c r="I55" s="76" t="str">
        <f>VLOOKUP(D:D,AZ:BB,3,FALSE)</f>
        <v>Transformational M&amp;A</v>
      </c>
      <c r="J55" s="45">
        <f t="shared" si="24"/>
        <v>43830</v>
      </c>
      <c r="K55" s="46">
        <f t="shared" si="25"/>
        <v>19.16</v>
      </c>
      <c r="L55" s="46">
        <f t="shared" si="26"/>
        <v>22</v>
      </c>
      <c r="M55" s="46">
        <f t="shared" si="27"/>
        <v>15</v>
      </c>
      <c r="N55" s="47">
        <f t="shared" si="28"/>
        <v>0.59428571428571431</v>
      </c>
      <c r="O55" s="48">
        <f t="shared" si="29"/>
        <v>0.46585147628988932</v>
      </c>
      <c r="P55" s="47">
        <f t="shared" si="30"/>
        <v>0.14822546972860118</v>
      </c>
      <c r="Q55" s="47">
        <f ca="1">P55/(J55-$A$4)*365</f>
        <v>0.13872383705369085</v>
      </c>
      <c r="R55" s="78" t="str">
        <f t="shared" si="31"/>
        <v>Y</v>
      </c>
      <c r="S55" s="29">
        <f t="shared" ca="1" si="32"/>
        <v>-1.1276162946309148E-2</v>
      </c>
      <c r="T55" s="47">
        <f t="shared" si="33"/>
        <v>0.35</v>
      </c>
      <c r="U55" s="47">
        <f t="shared" si="34"/>
        <v>0.15</v>
      </c>
      <c r="V55" s="47">
        <f t="shared" si="35"/>
        <v>0.65</v>
      </c>
      <c r="W55" s="47">
        <f t="shared" si="36"/>
        <v>0.05</v>
      </c>
      <c r="X55" s="47" t="str">
        <f t="shared" ca="1" si="37"/>
        <v/>
      </c>
      <c r="Y55" s="47" t="str">
        <f t="shared" ca="1" si="38"/>
        <v/>
      </c>
      <c r="Z55" s="1" t="e">
        <f t="shared" si="39"/>
        <v>#N/A</v>
      </c>
      <c r="AB55" s="1" t="s">
        <v>216</v>
      </c>
      <c r="AC55" s="1" t="s">
        <v>76</v>
      </c>
      <c r="AD55" s="5">
        <v>43181</v>
      </c>
      <c r="AE55" s="5">
        <v>43830</v>
      </c>
      <c r="AF55" s="1" t="s">
        <v>217</v>
      </c>
      <c r="AG55" s="1" t="s">
        <v>55</v>
      </c>
      <c r="AH55" s="1">
        <v>3</v>
      </c>
      <c r="AI55" s="1">
        <v>19.16</v>
      </c>
      <c r="AJ55" s="1">
        <v>7.44</v>
      </c>
      <c r="AK55" s="6">
        <v>15</v>
      </c>
      <c r="AN55" s="1">
        <v>22</v>
      </c>
      <c r="AS55" s="1">
        <v>59.43</v>
      </c>
      <c r="AT55" s="1">
        <v>0.68</v>
      </c>
      <c r="AU55" s="1">
        <v>14.82</v>
      </c>
      <c r="AV55" s="1">
        <v>13.77</v>
      </c>
      <c r="AW55" s="5">
        <v>43439</v>
      </c>
      <c r="AX55" s="1" t="s">
        <v>79</v>
      </c>
      <c r="AZ55" s="41" t="s">
        <v>218</v>
      </c>
      <c r="BA55" s="41" t="s">
        <v>58</v>
      </c>
      <c r="BB55" s="41" t="s">
        <v>59</v>
      </c>
      <c r="BC55" s="42"/>
    </row>
    <row r="56" spans="1:55" x14ac:dyDescent="0.2">
      <c r="A56" s="15"/>
      <c r="B56" s="31" t="e">
        <f t="shared" si="20"/>
        <v>#VALUE!</v>
      </c>
      <c r="C56" s="1" t="e">
        <f>VLOOKUP(D56&amp;"Equity Special SituationsTAQ",'[7]Eze export'!F:H,3,FALSE)</f>
        <v>#N/A</v>
      </c>
      <c r="D56" s="32" t="str">
        <f t="shared" si="21"/>
        <v>MRT US</v>
      </c>
      <c r="E56" s="23" t="s">
        <v>51</v>
      </c>
      <c r="F56" s="22" t="str">
        <f t="shared" si="22"/>
        <v>Soft</v>
      </c>
      <c r="G56" s="24">
        <f t="shared" si="23"/>
        <v>1</v>
      </c>
      <c r="H56" s="76" t="str">
        <f>VLOOKUP(D:D,AZ:BB,2,FALSE)</f>
        <v>Special Situations</v>
      </c>
      <c r="I56" s="76" t="str">
        <f>VLOOKUP(D:D,AZ:BB,3,FALSE)</f>
        <v>Spec M&amp;A</v>
      </c>
      <c r="J56" s="33">
        <f t="shared" si="24"/>
        <v>43646</v>
      </c>
      <c r="K56" s="34">
        <f t="shared" si="25"/>
        <v>6.82</v>
      </c>
      <c r="L56" s="34">
        <f t="shared" si="26"/>
        <v>11</v>
      </c>
      <c r="M56" s="34">
        <f t="shared" si="27"/>
        <v>7</v>
      </c>
      <c r="N56" s="35">
        <f t="shared" si="28"/>
        <v>-4.4999999999999929E-2</v>
      </c>
      <c r="O56" s="36">
        <f t="shared" si="29"/>
        <v>1.6854838709677415</v>
      </c>
      <c r="P56" s="35">
        <f t="shared" si="30"/>
        <v>0.61290322580645151</v>
      </c>
      <c r="Q56" s="35">
        <f ca="1">P56/(J56-$A$4)*365</f>
        <v>1.0859693078609458</v>
      </c>
      <c r="R56" s="78" t="str">
        <f t="shared" si="31"/>
        <v>N</v>
      </c>
      <c r="S56" s="29">
        <f t="shared" ca="1" si="32"/>
        <v>1.0859693078609458</v>
      </c>
      <c r="T56" s="35">
        <f t="shared" si="33"/>
        <v>0.5</v>
      </c>
      <c r="U56" s="35">
        <f t="shared" si="34"/>
        <v>0.2</v>
      </c>
      <c r="V56" s="35">
        <f t="shared" si="35"/>
        <v>0.75</v>
      </c>
      <c r="W56" s="35">
        <f t="shared" si="36"/>
        <v>0.05</v>
      </c>
      <c r="X56" s="35" t="str">
        <f t="shared" ca="1" si="37"/>
        <v>Y</v>
      </c>
      <c r="Y56" s="35" t="str">
        <f t="shared" ca="1" si="38"/>
        <v/>
      </c>
      <c r="Z56" s="1" t="e">
        <f t="shared" si="39"/>
        <v>#N/A</v>
      </c>
      <c r="AB56" s="1" t="s">
        <v>219</v>
      </c>
      <c r="AC56" s="1" t="s">
        <v>67</v>
      </c>
      <c r="AD56" s="5">
        <v>43357</v>
      </c>
      <c r="AE56" s="5">
        <v>43646</v>
      </c>
      <c r="AF56" s="1" t="s">
        <v>220</v>
      </c>
      <c r="AG56" s="1" t="s">
        <v>55</v>
      </c>
      <c r="AH56" s="1">
        <v>1</v>
      </c>
      <c r="AI56" s="1">
        <v>6.82</v>
      </c>
      <c r="AJ56" s="1">
        <v>-2.83</v>
      </c>
      <c r="AK56" s="6">
        <v>7</v>
      </c>
      <c r="AL56" s="1">
        <v>7.25</v>
      </c>
      <c r="AM56" s="1">
        <v>8.16</v>
      </c>
      <c r="AN56" s="1">
        <v>11</v>
      </c>
      <c r="AO56" s="1">
        <v>11.25</v>
      </c>
      <c r="AP56" s="1">
        <v>7.33</v>
      </c>
      <c r="AQ56" s="1">
        <v>-0.93</v>
      </c>
      <c r="AR56" s="1">
        <v>-13.57</v>
      </c>
      <c r="AS56" s="1">
        <v>-10.84</v>
      </c>
      <c r="AT56" s="1">
        <v>-10.23</v>
      </c>
      <c r="AU56" s="1">
        <v>65.010000000000005</v>
      </c>
      <c r="AV56" s="1">
        <v>141.84</v>
      </c>
      <c r="AW56" s="5">
        <v>43407</v>
      </c>
      <c r="AX56" s="1" t="s">
        <v>89</v>
      </c>
      <c r="AZ56" s="41" t="s">
        <v>221</v>
      </c>
      <c r="BA56" s="41" t="s">
        <v>64</v>
      </c>
      <c r="BB56" s="41" t="s">
        <v>76</v>
      </c>
      <c r="BC56" s="42"/>
    </row>
    <row r="57" spans="1:55" x14ac:dyDescent="0.2">
      <c r="A57" s="15"/>
      <c r="B57" s="31" t="e">
        <f t="shared" si="20"/>
        <v>#VALUE!</v>
      </c>
      <c r="C57" s="1" t="str">
        <f>VLOOKUP(D57&amp;"Equity Special SituationsTAQ",'[7]Eze export'!F:H,3,FALSE)</f>
        <v>NLSN S/S</v>
      </c>
      <c r="D57" s="32" t="str">
        <f t="shared" si="21"/>
        <v>NLSN US</v>
      </c>
      <c r="E57" s="23" t="s">
        <v>51</v>
      </c>
      <c r="F57" s="22" t="str">
        <f t="shared" si="22"/>
        <v>Soft</v>
      </c>
      <c r="G57" s="24">
        <f t="shared" si="23"/>
        <v>1</v>
      </c>
      <c r="H57" s="76" t="str">
        <f>VLOOKUP(D:D,AZ:BB,2,FALSE)</f>
        <v>Special Situations</v>
      </c>
      <c r="I57" s="76" t="str">
        <f>VLOOKUP(D:D,AZ:BB,3,FALSE)</f>
        <v>Spec M&amp;A</v>
      </c>
      <c r="J57" s="33">
        <f t="shared" si="24"/>
        <v>43646</v>
      </c>
      <c r="K57" s="34">
        <f t="shared" si="25"/>
        <v>27.08</v>
      </c>
      <c r="L57" s="34">
        <f t="shared" si="26"/>
        <v>29.5</v>
      </c>
      <c r="M57" s="34">
        <f t="shared" si="27"/>
        <v>16.5</v>
      </c>
      <c r="N57" s="35">
        <f t="shared" si="28"/>
        <v>0.81384615384615366</v>
      </c>
      <c r="O57" s="36">
        <f t="shared" si="29"/>
        <v>0.2027894557436658</v>
      </c>
      <c r="P57" s="35">
        <f t="shared" si="30"/>
        <v>8.9364844903988327E-2</v>
      </c>
      <c r="Q57" s="35">
        <f ca="1">P57/(J57-$A$4)*365</f>
        <v>0.15834062325221232</v>
      </c>
      <c r="R57" s="78" t="str">
        <f t="shared" si="31"/>
        <v>N</v>
      </c>
      <c r="S57" s="29">
        <f t="shared" ca="1" si="32"/>
        <v>0.15834062325221232</v>
      </c>
      <c r="T57" s="35">
        <f t="shared" si="33"/>
        <v>0.5</v>
      </c>
      <c r="U57" s="35">
        <f t="shared" si="34"/>
        <v>0.2</v>
      </c>
      <c r="V57" s="35">
        <f t="shared" si="35"/>
        <v>0.75</v>
      </c>
      <c r="W57" s="35">
        <f t="shared" si="36"/>
        <v>0.05</v>
      </c>
      <c r="X57" s="35" t="str">
        <f t="shared" ca="1" si="37"/>
        <v/>
      </c>
      <c r="Y57" s="35" t="str">
        <f t="shared" ca="1" si="38"/>
        <v/>
      </c>
      <c r="Z57" s="1" t="str">
        <f t="shared" si="39"/>
        <v>NLSN S/S</v>
      </c>
      <c r="AB57" s="1" t="s">
        <v>222</v>
      </c>
      <c r="AC57" s="1" t="s">
        <v>67</v>
      </c>
      <c r="AD57" s="5">
        <v>43322</v>
      </c>
      <c r="AE57" s="5">
        <v>43646</v>
      </c>
      <c r="AF57" s="1" t="s">
        <v>223</v>
      </c>
      <c r="AG57" s="1" t="s">
        <v>55</v>
      </c>
      <c r="AH57" s="1">
        <v>1</v>
      </c>
      <c r="AI57" s="1">
        <v>27.08</v>
      </c>
      <c r="AJ57" s="1">
        <v>4.3600000000000003</v>
      </c>
      <c r="AK57" s="6">
        <v>16.5</v>
      </c>
      <c r="AL57" s="1">
        <v>18.48</v>
      </c>
      <c r="AM57" s="1">
        <v>8.58</v>
      </c>
      <c r="AN57" s="1">
        <v>29.5</v>
      </c>
      <c r="AO57" s="1">
        <v>31.48</v>
      </c>
      <c r="AP57" s="1">
        <v>14.76</v>
      </c>
      <c r="AQ57" s="1">
        <v>15.41</v>
      </c>
      <c r="AR57" s="1">
        <v>56.91</v>
      </c>
      <c r="AS57" s="1">
        <v>66.16</v>
      </c>
      <c r="AT57" s="1">
        <v>0.51</v>
      </c>
      <c r="AU57" s="1">
        <v>16.25</v>
      </c>
      <c r="AV57" s="1">
        <v>30.4</v>
      </c>
      <c r="AW57" s="5">
        <v>43438</v>
      </c>
      <c r="AX57" s="1" t="s">
        <v>89</v>
      </c>
      <c r="AZ57" s="41" t="s">
        <v>224</v>
      </c>
      <c r="BA57" s="41" t="s">
        <v>58</v>
      </c>
      <c r="BB57" s="41" t="s">
        <v>59</v>
      </c>
      <c r="BC57" s="42"/>
    </row>
    <row r="58" spans="1:55" x14ac:dyDescent="0.2">
      <c r="A58" s="15"/>
      <c r="B58" s="31" t="e">
        <f t="shared" si="20"/>
        <v>#VALUE!</v>
      </c>
      <c r="C58" s="1" t="str">
        <f>VLOOKUP(D58&amp;"Equity Special SituationsTAQ",'[7]Eze export'!F:H,3,FALSE)</f>
        <v>NTGR R/R</v>
      </c>
      <c r="D58" s="32" t="str">
        <f t="shared" si="21"/>
        <v>NTGR US</v>
      </c>
      <c r="E58" s="23" t="s">
        <v>51</v>
      </c>
      <c r="F58" s="22" t="str">
        <f t="shared" si="22"/>
        <v>Hard</v>
      </c>
      <c r="G58" s="24">
        <f t="shared" si="23"/>
        <v>3</v>
      </c>
      <c r="H58" s="76" t="str">
        <f>VLOOKUP(D:D,AZ:BB,2,FALSE)</f>
        <v>Special Situations</v>
      </c>
      <c r="I58" s="76" t="str">
        <f>VLOOKUP(D:D,AZ:BB,3,FALSE)</f>
        <v>Spin-Off</v>
      </c>
      <c r="J58" s="33">
        <f t="shared" si="24"/>
        <v>43555</v>
      </c>
      <c r="K58" s="34">
        <f t="shared" si="25"/>
        <v>49.55</v>
      </c>
      <c r="L58" s="34">
        <f t="shared" si="26"/>
        <v>55.68</v>
      </c>
      <c r="M58" s="34">
        <f t="shared" si="27"/>
        <v>47.29</v>
      </c>
      <c r="N58" s="35">
        <f t="shared" si="28"/>
        <v>0.26936829558998782</v>
      </c>
      <c r="O58" s="36">
        <f t="shared" si="29"/>
        <v>0.82102065189807205</v>
      </c>
      <c r="P58" s="35">
        <f t="shared" si="30"/>
        <v>0.12371342078708381</v>
      </c>
      <c r="Q58" s="35">
        <f ca="1">P58/(J58-$A$4)*365</f>
        <v>0.39265563988943991</v>
      </c>
      <c r="R58" s="78" t="str">
        <f t="shared" si="31"/>
        <v>Y</v>
      </c>
      <c r="S58" s="29">
        <f t="shared" ca="1" si="32"/>
        <v>0.24265563988943992</v>
      </c>
      <c r="T58" s="35">
        <f t="shared" si="33"/>
        <v>0.5</v>
      </c>
      <c r="U58" s="35">
        <f t="shared" si="34"/>
        <v>0.2</v>
      </c>
      <c r="V58" s="35">
        <f t="shared" si="35"/>
        <v>0.75</v>
      </c>
      <c r="W58" s="35">
        <f t="shared" si="36"/>
        <v>0.05</v>
      </c>
      <c r="X58" s="35" t="str">
        <f t="shared" ca="1" si="37"/>
        <v>Y</v>
      </c>
      <c r="Y58" s="35" t="str">
        <f t="shared" ca="1" si="38"/>
        <v/>
      </c>
      <c r="Z58" s="1" t="str">
        <f t="shared" si="39"/>
        <v>NTGR R/R</v>
      </c>
      <c r="AB58" s="1" t="s">
        <v>225</v>
      </c>
      <c r="AC58" s="1" t="s">
        <v>61</v>
      </c>
      <c r="AD58" s="5">
        <v>43136</v>
      </c>
      <c r="AE58" s="5">
        <v>43555</v>
      </c>
      <c r="AF58" s="1" t="s">
        <v>226</v>
      </c>
      <c r="AG58" s="1" t="s">
        <v>100</v>
      </c>
      <c r="AH58" s="1">
        <v>3</v>
      </c>
      <c r="AI58" s="1">
        <v>49.55</v>
      </c>
      <c r="AJ58" s="1">
        <v>8.7100000000000009</v>
      </c>
      <c r="AK58" s="6">
        <v>47.29</v>
      </c>
      <c r="AL58" s="1">
        <v>47.29</v>
      </c>
      <c r="AM58" s="1">
        <v>88.67</v>
      </c>
      <c r="AN58" s="1">
        <v>55.68</v>
      </c>
      <c r="AO58" s="1">
        <v>55.68</v>
      </c>
      <c r="AP58" s="1">
        <v>55.72</v>
      </c>
      <c r="AQ58" s="1">
        <v>-22.64</v>
      </c>
      <c r="AR58" s="1">
        <v>-45.7</v>
      </c>
      <c r="AS58" s="1">
        <v>26.94</v>
      </c>
      <c r="AT58" s="1">
        <v>2.71</v>
      </c>
      <c r="AU58" s="1">
        <v>12.37</v>
      </c>
      <c r="AV58" s="1">
        <v>44.34</v>
      </c>
      <c r="AW58" s="5">
        <v>43438</v>
      </c>
      <c r="AX58" s="1" t="s">
        <v>56</v>
      </c>
      <c r="AZ58" s="39" t="s">
        <v>227</v>
      </c>
      <c r="BA58" s="39" t="s">
        <v>58</v>
      </c>
      <c r="BB58" s="39" t="s">
        <v>76</v>
      </c>
      <c r="BC58" s="40"/>
    </row>
    <row r="59" spans="1:55" x14ac:dyDescent="0.2">
      <c r="A59" s="15"/>
      <c r="B59" s="31" t="e">
        <f t="shared" si="20"/>
        <v>#VALUE!</v>
      </c>
      <c r="C59" s="1" t="e">
        <f>VLOOKUP(D59&amp;"Equity Special SituationsTAQ",'[7]Eze export'!F:H,3,FALSE)</f>
        <v>#N/A</v>
      </c>
      <c r="D59" s="32" t="str">
        <f t="shared" si="21"/>
        <v>PAH US</v>
      </c>
      <c r="E59" s="23" t="s">
        <v>51</v>
      </c>
      <c r="F59" s="22" t="str">
        <f t="shared" si="22"/>
        <v>Soft</v>
      </c>
      <c r="G59" s="24">
        <f t="shared" si="23"/>
        <v>3</v>
      </c>
      <c r="H59" s="76" t="str">
        <f>VLOOKUP(D:D,AZ:BB,2,FALSE)</f>
        <v>Special Situations</v>
      </c>
      <c r="I59" s="76" t="str">
        <f>VLOOKUP(D:D,AZ:BB,3,FALSE)</f>
        <v>Transformational M&amp;A</v>
      </c>
      <c r="J59" s="33">
        <f t="shared" si="24"/>
        <v>43646</v>
      </c>
      <c r="K59" s="34">
        <f t="shared" si="25"/>
        <v>11.44</v>
      </c>
      <c r="L59" s="34">
        <f t="shared" si="26"/>
        <v>12.5</v>
      </c>
      <c r="M59" s="34">
        <f t="shared" si="27"/>
        <v>8.25</v>
      </c>
      <c r="N59" s="35">
        <f t="shared" si="28"/>
        <v>0.75058823529411756</v>
      </c>
      <c r="O59" s="36">
        <f t="shared" si="29"/>
        <v>0.27252159605100801</v>
      </c>
      <c r="P59" s="35">
        <f t="shared" si="30"/>
        <v>9.2657342657342712E-2</v>
      </c>
      <c r="Q59" s="35">
        <f ca="1">P59/(J59-$A$4)*365</f>
        <v>0.16417441781519462</v>
      </c>
      <c r="R59" s="78" t="str">
        <f t="shared" si="31"/>
        <v>Y</v>
      </c>
      <c r="S59" s="29">
        <f t="shared" ca="1" si="32"/>
        <v>1.4174417815194629E-2</v>
      </c>
      <c r="T59" s="35">
        <f t="shared" si="33"/>
        <v>0.5</v>
      </c>
      <c r="U59" s="35">
        <f t="shared" si="34"/>
        <v>0.2</v>
      </c>
      <c r="V59" s="35">
        <f t="shared" si="35"/>
        <v>0.75</v>
      </c>
      <c r="W59" s="35">
        <f t="shared" si="36"/>
        <v>0.05</v>
      </c>
      <c r="X59" s="35" t="str">
        <f t="shared" ca="1" si="37"/>
        <v/>
      </c>
      <c r="Y59" s="35" t="str">
        <f t="shared" ca="1" si="38"/>
        <v>Y</v>
      </c>
      <c r="Z59" s="1" t="e">
        <f t="shared" si="39"/>
        <v>#N/A</v>
      </c>
      <c r="AB59" s="1" t="s">
        <v>228</v>
      </c>
      <c r="AC59" s="1" t="s">
        <v>103</v>
      </c>
      <c r="AD59" s="5">
        <v>42782</v>
      </c>
      <c r="AE59" s="5">
        <v>43646</v>
      </c>
      <c r="AF59" s="1" t="s">
        <v>229</v>
      </c>
      <c r="AG59" s="1" t="s">
        <v>55</v>
      </c>
      <c r="AH59" s="1">
        <v>3</v>
      </c>
      <c r="AI59" s="1">
        <v>11.44</v>
      </c>
      <c r="AJ59" s="1">
        <v>1.59</v>
      </c>
      <c r="AK59" s="6">
        <v>8.25</v>
      </c>
      <c r="AL59" s="1">
        <v>8.5</v>
      </c>
      <c r="AN59" s="1">
        <v>12.5</v>
      </c>
      <c r="AO59" s="1">
        <v>12.75</v>
      </c>
      <c r="AP59" s="1">
        <v>12.66</v>
      </c>
      <c r="AS59" s="1">
        <v>69.13</v>
      </c>
      <c r="AT59" s="1">
        <v>0.45</v>
      </c>
      <c r="AU59" s="1">
        <v>11.47</v>
      </c>
      <c r="AV59" s="1">
        <v>21.1</v>
      </c>
      <c r="AW59" s="5">
        <v>43407</v>
      </c>
      <c r="AX59" s="1" t="s">
        <v>84</v>
      </c>
      <c r="AZ59" s="41" t="s">
        <v>230</v>
      </c>
      <c r="BA59" s="41" t="s">
        <v>64</v>
      </c>
      <c r="BB59" s="41" t="s">
        <v>76</v>
      </c>
      <c r="BC59" s="42"/>
    </row>
    <row r="60" spans="1:55" x14ac:dyDescent="0.2">
      <c r="A60" s="15"/>
      <c r="B60" s="31" t="e">
        <f t="shared" si="20"/>
        <v>#VALUE!</v>
      </c>
      <c r="C60" s="1" t="e">
        <f>VLOOKUP(D60&amp;"Equity Special SituationsTAQ",'[7]Eze export'!F:H,3,FALSE)</f>
        <v>#N/A</v>
      </c>
      <c r="D60" s="32" t="str">
        <f t="shared" si="21"/>
        <v>PRSP US</v>
      </c>
      <c r="E60" s="23" t="s">
        <v>51</v>
      </c>
      <c r="F60" s="22" t="str">
        <f t="shared" si="22"/>
        <v>Soft</v>
      </c>
      <c r="G60" s="24">
        <f t="shared" si="23"/>
        <v>3</v>
      </c>
      <c r="H60" s="76" t="str">
        <f>VLOOKUP(D:D,AZ:BB,2,FALSE)</f>
        <v>Re-Rating</v>
      </c>
      <c r="I60" s="76" t="str">
        <f>VLOOKUP(D:D,AZ:BB,3,FALSE)</f>
        <v>Spin-Off</v>
      </c>
      <c r="J60" s="33">
        <f t="shared" si="24"/>
        <v>43830</v>
      </c>
      <c r="K60" s="34">
        <f t="shared" si="25"/>
        <v>20.55</v>
      </c>
      <c r="L60" s="34">
        <f t="shared" si="26"/>
        <v>24.75</v>
      </c>
      <c r="M60" s="34">
        <f t="shared" si="27"/>
        <v>18.25</v>
      </c>
      <c r="N60" s="35">
        <f t="shared" si="28"/>
        <v>0.35384615384615398</v>
      </c>
      <c r="O60" s="36">
        <f t="shared" si="29"/>
        <v>0.77821448624368317</v>
      </c>
      <c r="P60" s="35">
        <f t="shared" si="30"/>
        <v>0.20437956204379559</v>
      </c>
      <c r="Q60" s="35">
        <f ca="1">P60/(J60-$A$4)*365</f>
        <v>0.19127830806662921</v>
      </c>
      <c r="R60" s="78" t="str">
        <f t="shared" si="31"/>
        <v>Y</v>
      </c>
      <c r="S60" s="29">
        <f t="shared" ca="1" si="32"/>
        <v>4.1278308066629216E-2</v>
      </c>
      <c r="T60" s="35">
        <f t="shared" si="33"/>
        <v>0.35</v>
      </c>
      <c r="U60" s="35">
        <f t="shared" si="34"/>
        <v>0.15</v>
      </c>
      <c r="V60" s="35">
        <f t="shared" si="35"/>
        <v>0.65</v>
      </c>
      <c r="W60" s="35">
        <f t="shared" si="36"/>
        <v>0.05</v>
      </c>
      <c r="X60" s="35" t="str">
        <f t="shared" ca="1" si="37"/>
        <v/>
      </c>
      <c r="Y60" s="35" t="str">
        <f t="shared" ca="1" si="38"/>
        <v/>
      </c>
      <c r="Z60" s="1" t="e">
        <f t="shared" si="39"/>
        <v>#N/A</v>
      </c>
      <c r="AB60" s="1" t="s">
        <v>231</v>
      </c>
      <c r="AC60" s="1" t="s">
        <v>61</v>
      </c>
      <c r="AD60" s="5">
        <v>43252</v>
      </c>
      <c r="AE60" s="5">
        <v>43830</v>
      </c>
      <c r="AF60" s="1" t="s">
        <v>232</v>
      </c>
      <c r="AG60" s="1" t="s">
        <v>55</v>
      </c>
      <c r="AH60" s="1">
        <v>3</v>
      </c>
      <c r="AI60" s="1">
        <v>20.55</v>
      </c>
      <c r="AJ60" s="1">
        <v>-3.36</v>
      </c>
      <c r="AK60" s="6">
        <v>18.25</v>
      </c>
      <c r="AL60" s="1">
        <v>17.32</v>
      </c>
      <c r="AN60" s="1">
        <v>24.75</v>
      </c>
      <c r="AO60" s="1">
        <v>23.82</v>
      </c>
      <c r="AP60" s="1">
        <v>12.31</v>
      </c>
      <c r="AS60" s="1">
        <v>49.68</v>
      </c>
      <c r="AT60" s="1">
        <v>1.01</v>
      </c>
      <c r="AU60" s="1">
        <v>15.92</v>
      </c>
      <c r="AV60" s="1">
        <v>14.78</v>
      </c>
      <c r="AW60" s="5">
        <v>43407</v>
      </c>
      <c r="AX60" s="1" t="s">
        <v>79</v>
      </c>
      <c r="AZ60" s="41" t="s">
        <v>233</v>
      </c>
      <c r="BA60" s="41" t="s">
        <v>64</v>
      </c>
      <c r="BB60" s="41" t="s">
        <v>86</v>
      </c>
      <c r="BC60" s="42"/>
    </row>
    <row r="61" spans="1:55" x14ac:dyDescent="0.2">
      <c r="A61" s="15"/>
      <c r="B61" s="31" t="e">
        <f t="shared" si="20"/>
        <v>#VALUE!</v>
      </c>
      <c r="C61" s="1" t="str">
        <f>VLOOKUP(D61&amp;"Equity Special SituationsTAQ",'[7]Eze export'!F:H,3,FALSE)</f>
        <v>PRTK S/S</v>
      </c>
      <c r="D61" s="32" t="str">
        <f t="shared" si="21"/>
        <v>PRTK US</v>
      </c>
      <c r="E61" s="23" t="s">
        <v>51</v>
      </c>
      <c r="F61" s="22" t="str">
        <f t="shared" si="22"/>
        <v>Soft</v>
      </c>
      <c r="G61" s="24">
        <f t="shared" si="23"/>
        <v>3</v>
      </c>
      <c r="H61" s="76" t="str">
        <f>VLOOKUP(D:D,AZ:BB,2,FALSE)</f>
        <v>Re-Rating</v>
      </c>
      <c r="I61" s="76" t="str">
        <f>VLOOKUP(D:D,AZ:BB,3,FALSE)</f>
        <v>Turnaround</v>
      </c>
      <c r="J61" s="33">
        <f t="shared" si="24"/>
        <v>44196</v>
      </c>
      <c r="K61" s="34">
        <f t="shared" si="25"/>
        <v>7.17</v>
      </c>
      <c r="L61" s="34">
        <f t="shared" si="26"/>
        <v>14</v>
      </c>
      <c r="M61" s="34">
        <f t="shared" si="27"/>
        <v>5</v>
      </c>
      <c r="N61" s="35">
        <f t="shared" si="28"/>
        <v>0.24111111111111111</v>
      </c>
      <c r="O61" s="36">
        <f t="shared" si="29"/>
        <v>1.4817914148458082</v>
      </c>
      <c r="P61" s="35">
        <f t="shared" si="30"/>
        <v>0.95258019525801951</v>
      </c>
      <c r="Q61" s="35">
        <f ca="1">P61/(J61-$A$4)*365</f>
        <v>0.45990975035605436</v>
      </c>
      <c r="R61" s="78" t="str">
        <f t="shared" si="31"/>
        <v>Y</v>
      </c>
      <c r="S61" s="29">
        <f t="shared" ca="1" si="32"/>
        <v>0.30990975035605439</v>
      </c>
      <c r="T61" s="35">
        <f t="shared" si="33"/>
        <v>0.35</v>
      </c>
      <c r="U61" s="35">
        <f t="shared" si="34"/>
        <v>0.15</v>
      </c>
      <c r="V61" s="35">
        <f t="shared" si="35"/>
        <v>0.65</v>
      </c>
      <c r="W61" s="35">
        <f t="shared" si="36"/>
        <v>0.05</v>
      </c>
      <c r="X61" s="35" t="str">
        <f t="shared" ca="1" si="37"/>
        <v>Y</v>
      </c>
      <c r="Y61" s="35" t="str">
        <f t="shared" ca="1" si="38"/>
        <v/>
      </c>
      <c r="Z61" s="1" t="str">
        <f t="shared" si="39"/>
        <v>PRTK S/S</v>
      </c>
      <c r="AB61" s="1" t="s">
        <v>234</v>
      </c>
      <c r="AC61" s="1" t="s">
        <v>67</v>
      </c>
      <c r="AD61" s="5">
        <v>42969</v>
      </c>
      <c r="AE61" s="5">
        <v>44196</v>
      </c>
      <c r="AF61" s="1" t="s">
        <v>235</v>
      </c>
      <c r="AG61" s="1" t="s">
        <v>55</v>
      </c>
      <c r="AH61" s="1">
        <v>3</v>
      </c>
      <c r="AI61" s="1">
        <v>7.17</v>
      </c>
      <c r="AJ61" s="1">
        <v>-7.34</v>
      </c>
      <c r="AK61" s="6">
        <v>5</v>
      </c>
      <c r="AL61" s="1">
        <v>5.36</v>
      </c>
      <c r="AN61" s="1">
        <v>14</v>
      </c>
      <c r="AO61" s="1">
        <v>14.36</v>
      </c>
      <c r="AS61" s="1">
        <v>20.13</v>
      </c>
      <c r="AT61" s="1">
        <v>3.97</v>
      </c>
      <c r="AU61" s="1">
        <v>100.25</v>
      </c>
      <c r="AV61" s="1">
        <v>39.770000000000003</v>
      </c>
      <c r="AW61" s="5">
        <v>43407</v>
      </c>
      <c r="AX61" s="1" t="s">
        <v>56</v>
      </c>
      <c r="AZ61" s="41" t="s">
        <v>236</v>
      </c>
      <c r="BA61" s="41" t="s">
        <v>64</v>
      </c>
      <c r="BB61" s="41" t="s">
        <v>86</v>
      </c>
      <c r="BC61" s="42"/>
    </row>
    <row r="62" spans="1:55" x14ac:dyDescent="0.2">
      <c r="A62" s="15"/>
      <c r="B62" s="31" t="e">
        <f t="shared" si="20"/>
        <v>#VALUE!</v>
      </c>
      <c r="C62" s="1" t="str">
        <f>VLOOKUP(D62&amp;"Equity Special SituationsTAQ",'[7]Eze export'!F:H,3,FALSE)</f>
        <v>PZZA S/S</v>
      </c>
      <c r="D62" s="32" t="str">
        <f t="shared" si="21"/>
        <v>PZZA US</v>
      </c>
      <c r="E62" s="23" t="s">
        <v>51</v>
      </c>
      <c r="F62" s="22" t="str">
        <f t="shared" si="22"/>
        <v>Soft</v>
      </c>
      <c r="G62" s="24">
        <f t="shared" si="23"/>
        <v>1</v>
      </c>
      <c r="H62" s="76" t="str">
        <f>VLOOKUP(D:D,AZ:BB,2,FALSE)</f>
        <v>Special Situations</v>
      </c>
      <c r="I62" s="76" t="str">
        <f>VLOOKUP(D:D,AZ:BB,3,FALSE)</f>
        <v>Spec M&amp;A</v>
      </c>
      <c r="J62" s="33">
        <f t="shared" si="24"/>
        <v>43646</v>
      </c>
      <c r="K62" s="34">
        <f t="shared" si="25"/>
        <v>45.91</v>
      </c>
      <c r="L62" s="34">
        <f t="shared" si="26"/>
        <v>60</v>
      </c>
      <c r="M62" s="34">
        <f t="shared" si="27"/>
        <v>35</v>
      </c>
      <c r="N62" s="35">
        <f t="shared" si="28"/>
        <v>0.43639999999999984</v>
      </c>
      <c r="O62" s="36">
        <f t="shared" si="29"/>
        <v>0.73657155303855404</v>
      </c>
      <c r="P62" s="35">
        <f t="shared" si="30"/>
        <v>0.30690481376606416</v>
      </c>
      <c r="Q62" s="35">
        <f ca="1">P62/(J62-$A$4)*365</f>
        <v>0.54378765545928842</v>
      </c>
      <c r="R62" s="78" t="str">
        <f t="shared" si="31"/>
        <v>N</v>
      </c>
      <c r="S62" s="29">
        <f t="shared" ca="1" si="32"/>
        <v>0.54378765545928842</v>
      </c>
      <c r="T62" s="35">
        <f t="shared" si="33"/>
        <v>0.5</v>
      </c>
      <c r="U62" s="35">
        <f t="shared" si="34"/>
        <v>0.2</v>
      </c>
      <c r="V62" s="35">
        <f t="shared" si="35"/>
        <v>0.75</v>
      </c>
      <c r="W62" s="35">
        <f t="shared" si="36"/>
        <v>0.05</v>
      </c>
      <c r="X62" s="35" t="str">
        <f t="shared" ca="1" si="37"/>
        <v>Y</v>
      </c>
      <c r="Y62" s="35" t="str">
        <f t="shared" ca="1" si="38"/>
        <v/>
      </c>
      <c r="Z62" s="1" t="str">
        <f t="shared" si="39"/>
        <v>PZZA S/S</v>
      </c>
      <c r="AB62" s="1" t="s">
        <v>237</v>
      </c>
      <c r="AC62" s="1" t="s">
        <v>67</v>
      </c>
      <c r="AD62" s="5">
        <v>43292</v>
      </c>
      <c r="AE62" s="5">
        <v>43646</v>
      </c>
      <c r="AF62" s="1" t="s">
        <v>238</v>
      </c>
      <c r="AG62" s="1" t="s">
        <v>55</v>
      </c>
      <c r="AH62" s="1">
        <v>1</v>
      </c>
      <c r="AI62" s="1">
        <v>45.91</v>
      </c>
      <c r="AJ62" s="1">
        <v>-3.54</v>
      </c>
      <c r="AK62" s="6">
        <v>35</v>
      </c>
      <c r="AL62" s="1">
        <v>35</v>
      </c>
      <c r="AM62" s="1">
        <v>29.02</v>
      </c>
      <c r="AN62" s="1">
        <v>60</v>
      </c>
      <c r="AO62" s="1">
        <v>60</v>
      </c>
      <c r="AP62" s="1">
        <v>60</v>
      </c>
      <c r="AQ62" s="1">
        <v>1.4</v>
      </c>
      <c r="AR62" s="1">
        <v>3.05</v>
      </c>
      <c r="AS62" s="1">
        <v>43.64</v>
      </c>
      <c r="AT62" s="1">
        <v>1.29</v>
      </c>
      <c r="AU62" s="1">
        <v>30.69</v>
      </c>
      <c r="AV62" s="1">
        <v>60.31</v>
      </c>
      <c r="AW62" s="5">
        <v>43439</v>
      </c>
      <c r="AX62" s="1" t="s">
        <v>56</v>
      </c>
      <c r="AZ62" s="39" t="s">
        <v>239</v>
      </c>
      <c r="BA62" s="39" t="s">
        <v>58</v>
      </c>
      <c r="BB62" s="39" t="s">
        <v>65</v>
      </c>
      <c r="BC62" s="40"/>
    </row>
    <row r="63" spans="1:55" x14ac:dyDescent="0.2">
      <c r="A63" s="15"/>
      <c r="B63" s="31" t="e">
        <f t="shared" si="20"/>
        <v>#VALUE!</v>
      </c>
      <c r="C63" s="1" t="str">
        <f>VLOOKUP(D63&amp;"Equity Special SituationsTAQ",'[7]Eze export'!F:H,3,FALSE)</f>
        <v>RAMP S/S</v>
      </c>
      <c r="D63" s="32" t="str">
        <f t="shared" si="21"/>
        <v>RAMP US</v>
      </c>
      <c r="E63" s="23" t="s">
        <v>51</v>
      </c>
      <c r="F63" s="22" t="str">
        <f t="shared" si="22"/>
        <v>Hard</v>
      </c>
      <c r="G63" s="24">
        <f t="shared" si="23"/>
        <v>2</v>
      </c>
      <c r="H63" s="76" t="str">
        <f>VLOOKUP(D:D,AZ:BB,2,FALSE)</f>
        <v>Special Situations</v>
      </c>
      <c r="I63" s="76" t="str">
        <f>VLOOKUP(D:D,AZ:BB,3,FALSE)</f>
        <v>Dutch Tender</v>
      </c>
      <c r="J63" s="33">
        <f t="shared" si="24"/>
        <v>43465</v>
      </c>
      <c r="K63" s="34">
        <f t="shared" si="25"/>
        <v>46.77</v>
      </c>
      <c r="L63" s="34">
        <f t="shared" si="26"/>
        <v>49.26</v>
      </c>
      <c r="M63" s="34">
        <f t="shared" si="27"/>
        <v>42.16</v>
      </c>
      <c r="N63" s="35">
        <f t="shared" si="28"/>
        <v>0.64929577464788812</v>
      </c>
      <c r="O63" s="36">
        <f t="shared" si="29"/>
        <v>0.3693754573625187</v>
      </c>
      <c r="P63" s="35">
        <f t="shared" si="30"/>
        <v>5.3239255933290375E-2</v>
      </c>
      <c r="Q63" s="35">
        <f ca="1">P63/(J63-$A$4)*365</f>
        <v>0.77729313662603949</v>
      </c>
      <c r="R63" s="78" t="str">
        <f t="shared" si="31"/>
        <v>Y</v>
      </c>
      <c r="S63" s="29">
        <f t="shared" ca="1" si="32"/>
        <v>0.62729313662603947</v>
      </c>
      <c r="T63" s="35">
        <f t="shared" si="33"/>
        <v>0.5</v>
      </c>
      <c r="U63" s="35">
        <f t="shared" si="34"/>
        <v>0.2</v>
      </c>
      <c r="V63" s="35">
        <f t="shared" si="35"/>
        <v>0.75</v>
      </c>
      <c r="W63" s="35">
        <f t="shared" si="36"/>
        <v>0.05</v>
      </c>
      <c r="X63" s="35" t="str">
        <f t="shared" ca="1" si="37"/>
        <v/>
      </c>
      <c r="Y63" s="35" t="str">
        <f t="shared" ca="1" si="38"/>
        <v/>
      </c>
      <c r="Z63" s="1" t="str">
        <f t="shared" si="39"/>
        <v>RAMP S/S</v>
      </c>
      <c r="AB63" s="1" t="s">
        <v>240</v>
      </c>
      <c r="AC63" s="1" t="s">
        <v>241</v>
      </c>
      <c r="AD63" s="5">
        <v>43374</v>
      </c>
      <c r="AE63" s="5">
        <v>43465</v>
      </c>
      <c r="AF63" s="1" t="s">
        <v>242</v>
      </c>
      <c r="AG63" s="1" t="s">
        <v>100</v>
      </c>
      <c r="AH63" s="1">
        <v>2</v>
      </c>
      <c r="AI63" s="1">
        <v>46.77</v>
      </c>
      <c r="AJ63" s="1">
        <v>39.69</v>
      </c>
      <c r="AK63" s="6">
        <v>42.16</v>
      </c>
      <c r="AL63" s="1">
        <v>42.13</v>
      </c>
      <c r="AM63" s="1">
        <v>4.97</v>
      </c>
      <c r="AN63" s="1">
        <v>49.26</v>
      </c>
      <c r="AO63" s="1">
        <v>49.23</v>
      </c>
      <c r="AP63" s="1">
        <v>49.26</v>
      </c>
      <c r="AQ63" s="1">
        <v>19.66</v>
      </c>
      <c r="AR63" s="1">
        <v>42.03</v>
      </c>
      <c r="AS63" s="1">
        <v>65.33</v>
      </c>
      <c r="AT63" s="1">
        <v>0.53</v>
      </c>
      <c r="AU63" s="1">
        <v>5.26</v>
      </c>
      <c r="AV63" s="1">
        <v>105.46</v>
      </c>
      <c r="AW63" s="5">
        <v>43439</v>
      </c>
      <c r="AZ63" s="41" t="s">
        <v>243</v>
      </c>
      <c r="BA63" s="41" t="s">
        <v>58</v>
      </c>
      <c r="BB63" s="41" t="s">
        <v>59</v>
      </c>
      <c r="BC63" s="42"/>
    </row>
    <row r="64" spans="1:55" x14ac:dyDescent="0.2">
      <c r="A64" s="15"/>
      <c r="B64" s="31" t="e">
        <f t="shared" si="20"/>
        <v>#VALUE!</v>
      </c>
      <c r="C64" s="1" t="str">
        <f>VLOOKUP(D64&amp;"Equity Special SituationsTAQ",'[7]Eze export'!F:H,3,FALSE)</f>
        <v>RPC LN S/S</v>
      </c>
      <c r="D64" s="32" t="str">
        <f t="shared" si="21"/>
        <v>RPC LN</v>
      </c>
      <c r="E64" s="23" t="s">
        <v>51</v>
      </c>
      <c r="F64" s="22" t="str">
        <f t="shared" si="22"/>
        <v>Soft</v>
      </c>
      <c r="G64" s="24">
        <f t="shared" si="23"/>
        <v>1</v>
      </c>
      <c r="H64" s="76" t="str">
        <f>VLOOKUP(D:D,AZ:BB,2,FALSE)</f>
        <v>Special Situations</v>
      </c>
      <c r="I64" s="76" t="str">
        <f>VLOOKUP(D:D,AZ:BB,3,FALSE)</f>
        <v>Spec M&amp;A</v>
      </c>
      <c r="J64" s="33">
        <f t="shared" si="24"/>
        <v>43465</v>
      </c>
      <c r="K64" s="34">
        <f t="shared" si="25"/>
        <v>671.2</v>
      </c>
      <c r="L64" s="34">
        <f t="shared" si="26"/>
        <v>850</v>
      </c>
      <c r="M64" s="34">
        <f t="shared" si="27"/>
        <v>540</v>
      </c>
      <c r="N64" s="35">
        <f t="shared" si="28"/>
        <v>0.42322580645161306</v>
      </c>
      <c r="O64" s="36">
        <f t="shared" si="29"/>
        <v>0.73042023914798704</v>
      </c>
      <c r="P64" s="35">
        <f t="shared" si="30"/>
        <v>0.26638855780691295</v>
      </c>
      <c r="Q64" s="35">
        <f ca="1">P64/(J64-$A$4)*365</f>
        <v>3.889272943980929</v>
      </c>
      <c r="R64" s="78" t="str">
        <f t="shared" si="31"/>
        <v>N</v>
      </c>
      <c r="S64" s="29">
        <f t="shared" ca="1" si="32"/>
        <v>3.889272943980929</v>
      </c>
      <c r="T64" s="35">
        <f t="shared" si="33"/>
        <v>0.5</v>
      </c>
      <c r="U64" s="35">
        <f t="shared" si="34"/>
        <v>0.2</v>
      </c>
      <c r="V64" s="35">
        <f t="shared" si="35"/>
        <v>0.75</v>
      </c>
      <c r="W64" s="35">
        <f t="shared" si="36"/>
        <v>0.05</v>
      </c>
      <c r="X64" s="35" t="str">
        <f t="shared" ca="1" si="37"/>
        <v>Y</v>
      </c>
      <c r="Y64" s="35" t="str">
        <f t="shared" ca="1" si="38"/>
        <v/>
      </c>
      <c r="Z64" s="1" t="str">
        <f t="shared" si="39"/>
        <v>RPC LN S/S</v>
      </c>
      <c r="AB64" s="1" t="s">
        <v>244</v>
      </c>
      <c r="AC64" s="1" t="s">
        <v>67</v>
      </c>
      <c r="AD64" s="5">
        <v>43350</v>
      </c>
      <c r="AE64" s="5">
        <v>43465</v>
      </c>
      <c r="AF64" s="1" t="s">
        <v>245</v>
      </c>
      <c r="AG64" s="1" t="s">
        <v>55</v>
      </c>
      <c r="AH64" s="1">
        <v>1</v>
      </c>
      <c r="AI64" s="1">
        <v>671.2</v>
      </c>
      <c r="AJ64" s="1">
        <v>662.85</v>
      </c>
      <c r="AK64" s="6">
        <v>540</v>
      </c>
      <c r="AL64" s="1">
        <v>540.4</v>
      </c>
      <c r="AM64" s="1">
        <v>4.92</v>
      </c>
      <c r="AN64" s="1">
        <v>850</v>
      </c>
      <c r="AO64" s="1">
        <v>850.4</v>
      </c>
      <c r="AP64" s="1">
        <v>849.99</v>
      </c>
      <c r="AQ64" s="1">
        <v>243.74</v>
      </c>
      <c r="AR64" s="1">
        <v>36.31</v>
      </c>
      <c r="AS64" s="1">
        <v>42.19</v>
      </c>
      <c r="AT64" s="1">
        <v>1.37</v>
      </c>
      <c r="AU64" s="1">
        <v>26.7</v>
      </c>
      <c r="AV64" s="1">
        <v>2671.91</v>
      </c>
      <c r="AW64" s="5">
        <v>43439</v>
      </c>
      <c r="AZ64" s="41" t="s">
        <v>246</v>
      </c>
      <c r="BA64" s="41" t="s">
        <v>58</v>
      </c>
      <c r="BB64" s="41" t="s">
        <v>59</v>
      </c>
      <c r="BC64" s="42"/>
    </row>
    <row r="65" spans="1:55" x14ac:dyDescent="0.2">
      <c r="A65" s="15"/>
      <c r="B65" s="31" t="e">
        <f t="shared" si="20"/>
        <v>#VALUE!</v>
      </c>
      <c r="C65" s="1" t="e">
        <f>VLOOKUP(D65&amp;"Equity Special SituationsTAQ",'[7]Eze export'!F:H,3,FALSE)</f>
        <v>#N/A</v>
      </c>
      <c r="D65" s="32" t="str">
        <f t="shared" si="21"/>
        <v>SERV US</v>
      </c>
      <c r="E65" s="23" t="s">
        <v>51</v>
      </c>
      <c r="F65" s="22" t="str">
        <f t="shared" si="22"/>
        <v>Soft</v>
      </c>
      <c r="G65" s="24">
        <f t="shared" si="23"/>
        <v>3</v>
      </c>
      <c r="H65" s="76" t="str">
        <f>VLOOKUP(D:D,AZ:BB,2,FALSE)</f>
        <v>Re-Rating</v>
      </c>
      <c r="I65" s="76" t="str">
        <f>VLOOKUP(D:D,AZ:BB,3,FALSE)</f>
        <v>Spin-Off</v>
      </c>
      <c r="J65" s="33">
        <f t="shared" si="24"/>
        <v>43830</v>
      </c>
      <c r="K65" s="34">
        <f t="shared" si="25"/>
        <v>42.88</v>
      </c>
      <c r="L65" s="34">
        <f t="shared" si="26"/>
        <v>46.5</v>
      </c>
      <c r="M65" s="34">
        <f t="shared" si="27"/>
        <v>35</v>
      </c>
      <c r="N65" s="35">
        <f t="shared" si="28"/>
        <v>0.685217391304348</v>
      </c>
      <c r="O65" s="36">
        <f t="shared" si="29"/>
        <v>0.34135707332900644</v>
      </c>
      <c r="P65" s="35">
        <f t="shared" si="30"/>
        <v>8.442164179104461E-2</v>
      </c>
      <c r="Q65" s="35">
        <f ca="1">P65/(J65-$A$4)*365</f>
        <v>7.9009998086490466E-2</v>
      </c>
      <c r="R65" s="78" t="str">
        <f t="shared" si="31"/>
        <v>Y</v>
      </c>
      <c r="S65" s="29">
        <f t="shared" ca="1" si="32"/>
        <v>-7.0990001913509529E-2</v>
      </c>
      <c r="T65" s="35">
        <f t="shared" si="33"/>
        <v>0.35</v>
      </c>
      <c r="U65" s="35">
        <f t="shared" si="34"/>
        <v>0.15</v>
      </c>
      <c r="V65" s="35">
        <f t="shared" si="35"/>
        <v>0.65</v>
      </c>
      <c r="W65" s="35">
        <f t="shared" si="36"/>
        <v>0.05</v>
      </c>
      <c r="X65" s="35" t="str">
        <f t="shared" ca="1" si="37"/>
        <v/>
      </c>
      <c r="Y65" s="35" t="str">
        <f t="shared" ca="1" si="38"/>
        <v>Y</v>
      </c>
      <c r="Z65" s="1" t="e">
        <f t="shared" si="39"/>
        <v>#N/A</v>
      </c>
      <c r="AB65" s="1" t="s">
        <v>247</v>
      </c>
      <c r="AC65" s="1" t="s">
        <v>61</v>
      </c>
      <c r="AD65" s="5">
        <v>42942</v>
      </c>
      <c r="AE65" s="5">
        <v>43830</v>
      </c>
      <c r="AF65" s="1" t="s">
        <v>248</v>
      </c>
      <c r="AG65" s="1" t="s">
        <v>55</v>
      </c>
      <c r="AH65" s="1">
        <v>3</v>
      </c>
      <c r="AI65" s="1">
        <v>42.88</v>
      </c>
      <c r="AJ65" s="1">
        <v>-0.03</v>
      </c>
      <c r="AK65" s="6">
        <v>35</v>
      </c>
      <c r="AL65" s="1">
        <v>37.72</v>
      </c>
      <c r="AM65" s="1">
        <v>31.76</v>
      </c>
      <c r="AN65" s="1">
        <v>46.5</v>
      </c>
      <c r="AO65" s="1">
        <v>49.22</v>
      </c>
      <c r="AP65" s="1">
        <v>48.39</v>
      </c>
      <c r="AQ65" s="1">
        <v>2.81</v>
      </c>
      <c r="AR65" s="1">
        <v>6.54</v>
      </c>
      <c r="AS65" s="1">
        <v>44.89</v>
      </c>
      <c r="AT65" s="1">
        <v>1.23</v>
      </c>
      <c r="AU65" s="1">
        <v>14.78</v>
      </c>
      <c r="AV65" s="1">
        <v>13.73</v>
      </c>
      <c r="AW65" s="5">
        <v>43407</v>
      </c>
      <c r="AX65" s="1" t="s">
        <v>89</v>
      </c>
      <c r="AZ65" s="37" t="s">
        <v>249</v>
      </c>
      <c r="BA65" s="37" t="s">
        <v>64</v>
      </c>
      <c r="BB65" s="37" t="s">
        <v>86</v>
      </c>
      <c r="BC65" s="38"/>
    </row>
    <row r="66" spans="1:55" x14ac:dyDescent="0.2">
      <c r="A66" s="15"/>
      <c r="B66" s="44">
        <v>1</v>
      </c>
      <c r="C66" s="1" t="e">
        <f>VLOOKUP(D66&amp;"Equity Special SituationsTAQ",'[7]Eze export'!F:H,3,FALSE)</f>
        <v>#N/A</v>
      </c>
      <c r="D66" s="41" t="str">
        <f t="shared" si="21"/>
        <v>SMTA US</v>
      </c>
      <c r="E66" s="23" t="s">
        <v>51</v>
      </c>
      <c r="F66" s="23" t="str">
        <f t="shared" si="22"/>
        <v>Soft</v>
      </c>
      <c r="G66" s="30">
        <f t="shared" si="23"/>
        <v>3</v>
      </c>
      <c r="H66" s="76" t="str">
        <f>VLOOKUP(D:D,AZ:BB,2,FALSE)</f>
        <v>Re-Rating</v>
      </c>
      <c r="I66" s="76" t="str">
        <f>VLOOKUP(D:D,AZ:BB,3,FALSE)</f>
        <v>Spin-Off</v>
      </c>
      <c r="J66" s="45">
        <f t="shared" si="24"/>
        <v>44196</v>
      </c>
      <c r="K66" s="46">
        <f t="shared" si="25"/>
        <v>9.48</v>
      </c>
      <c r="L66" s="46">
        <f t="shared" si="26"/>
        <v>15</v>
      </c>
      <c r="M66" s="46">
        <f t="shared" si="27"/>
        <v>9.25</v>
      </c>
      <c r="N66" s="47">
        <f t="shared" si="28"/>
        <v>4.0000000000000077E-2</v>
      </c>
      <c r="O66" s="48">
        <f t="shared" si="29"/>
        <v>1.518987341772152</v>
      </c>
      <c r="P66" s="47">
        <f t="shared" si="30"/>
        <v>0.58227848101265822</v>
      </c>
      <c r="Q66" s="47">
        <f ca="1">P66/(J66-$A$4)*365</f>
        <v>0.28112651530373051</v>
      </c>
      <c r="R66" s="78" t="str">
        <f t="shared" si="31"/>
        <v>Y</v>
      </c>
      <c r="S66" s="29">
        <f t="shared" ca="1" si="32"/>
        <v>0.13112651530373051</v>
      </c>
      <c r="T66" s="47">
        <f t="shared" si="33"/>
        <v>0.35</v>
      </c>
      <c r="U66" s="47">
        <f t="shared" si="34"/>
        <v>0.15</v>
      </c>
      <c r="V66" s="47">
        <f t="shared" si="35"/>
        <v>0.65</v>
      </c>
      <c r="W66" s="47">
        <f t="shared" si="36"/>
        <v>0.05</v>
      </c>
      <c r="X66" s="47" t="str">
        <f t="shared" ca="1" si="37"/>
        <v/>
      </c>
      <c r="Y66" s="47" t="str">
        <f t="shared" ca="1" si="38"/>
        <v/>
      </c>
      <c r="Z66" s="1" t="e">
        <f t="shared" si="39"/>
        <v>#N/A</v>
      </c>
      <c r="AB66" s="1" t="s">
        <v>250</v>
      </c>
      <c r="AC66" s="1" t="s">
        <v>61</v>
      </c>
      <c r="AD66" s="5">
        <v>43221</v>
      </c>
      <c r="AE66" s="5">
        <v>44196</v>
      </c>
      <c r="AG66" s="1" t="s">
        <v>55</v>
      </c>
      <c r="AH66" s="1">
        <v>3</v>
      </c>
      <c r="AI66" s="1">
        <v>9.48</v>
      </c>
      <c r="AK66" s="6">
        <v>9.25</v>
      </c>
      <c r="AN66" s="1">
        <v>15</v>
      </c>
      <c r="AS66" s="1">
        <v>4</v>
      </c>
      <c r="AT66" s="1">
        <v>24</v>
      </c>
      <c r="AU66" s="1">
        <v>58.23</v>
      </c>
      <c r="AV66" s="1">
        <v>24.76</v>
      </c>
      <c r="AW66" s="5">
        <v>43439</v>
      </c>
      <c r="AX66" s="1" t="s">
        <v>89</v>
      </c>
      <c r="AZ66" s="41" t="s">
        <v>251</v>
      </c>
      <c r="BA66" s="41" t="s">
        <v>58</v>
      </c>
      <c r="BB66" s="41" t="s">
        <v>59</v>
      </c>
      <c r="BC66" s="42"/>
    </row>
    <row r="67" spans="1:55" x14ac:dyDescent="0.2">
      <c r="A67" s="15"/>
      <c r="B67" s="31">
        <f t="shared" ref="B67:B83" si="40">+B66+1</f>
        <v>2</v>
      </c>
      <c r="C67" s="1" t="e">
        <f>VLOOKUP(D67&amp;"Equity Special SituationsTAQ",'[7]Eze export'!F:H,3,FALSE)</f>
        <v>#N/A</v>
      </c>
      <c r="D67" s="32" t="str">
        <f t="shared" si="21"/>
        <v>SNX US</v>
      </c>
      <c r="E67" s="23" t="s">
        <v>51</v>
      </c>
      <c r="F67" s="22" t="str">
        <f t="shared" si="22"/>
        <v>Soft</v>
      </c>
      <c r="G67" s="24">
        <f t="shared" si="23"/>
        <v>3</v>
      </c>
      <c r="H67" s="76" t="str">
        <f>VLOOKUP(D:D,AZ:BB,2,FALSE)</f>
        <v>Re-Rating</v>
      </c>
      <c r="I67" s="76" t="str">
        <f>VLOOKUP(D:D,AZ:BB,3,FALSE)</f>
        <v>Transformational M&amp;A</v>
      </c>
      <c r="J67" s="33">
        <f t="shared" si="24"/>
        <v>43830</v>
      </c>
      <c r="K67" s="34">
        <f t="shared" si="25"/>
        <v>76.75</v>
      </c>
      <c r="L67" s="34">
        <f t="shared" si="26"/>
        <v>95</v>
      </c>
      <c r="M67" s="34">
        <f t="shared" si="27"/>
        <v>75</v>
      </c>
      <c r="N67" s="35">
        <f t="shared" si="28"/>
        <v>8.7499999999999994E-2</v>
      </c>
      <c r="O67" s="36">
        <f t="shared" si="29"/>
        <v>1.1294788273615641</v>
      </c>
      <c r="P67" s="35">
        <f t="shared" si="30"/>
        <v>0.23778501628664506</v>
      </c>
      <c r="Q67" s="35">
        <f ca="1">P67/(J67-$A$4)*365</f>
        <v>0.22254238703750112</v>
      </c>
      <c r="R67" s="78" t="str">
        <f t="shared" si="31"/>
        <v>Y</v>
      </c>
      <c r="S67" s="29">
        <f t="shared" ca="1" si="32"/>
        <v>7.2542387037501127E-2</v>
      </c>
      <c r="T67" s="35">
        <f t="shared" si="33"/>
        <v>0.35</v>
      </c>
      <c r="U67" s="35">
        <f t="shared" si="34"/>
        <v>0.15</v>
      </c>
      <c r="V67" s="35">
        <f t="shared" si="35"/>
        <v>0.65</v>
      </c>
      <c r="W67" s="35">
        <f t="shared" si="36"/>
        <v>0.05</v>
      </c>
      <c r="X67" s="35" t="str">
        <f t="shared" ca="1" si="37"/>
        <v/>
      </c>
      <c r="Y67" s="35" t="str">
        <f t="shared" ca="1" si="38"/>
        <v/>
      </c>
      <c r="Z67" s="1" t="e">
        <f t="shared" si="39"/>
        <v>#N/A</v>
      </c>
      <c r="AB67" s="1" t="s">
        <v>252</v>
      </c>
      <c r="AC67" s="1" t="s">
        <v>76</v>
      </c>
      <c r="AD67" s="5">
        <v>43279</v>
      </c>
      <c r="AE67" s="5">
        <v>43830</v>
      </c>
      <c r="AG67" s="1" t="s">
        <v>55</v>
      </c>
      <c r="AH67" s="1">
        <v>3</v>
      </c>
      <c r="AI67" s="1">
        <v>76.75</v>
      </c>
      <c r="AK67" s="6">
        <v>75</v>
      </c>
      <c r="AN67" s="1">
        <v>95</v>
      </c>
      <c r="AP67" s="1">
        <v>95</v>
      </c>
      <c r="AS67" s="1">
        <v>8.75</v>
      </c>
      <c r="AT67" s="1">
        <v>10.43</v>
      </c>
      <c r="AU67" s="1">
        <v>23.78</v>
      </c>
      <c r="AV67" s="1">
        <v>22.04</v>
      </c>
      <c r="AW67" s="5">
        <v>43407</v>
      </c>
      <c r="AX67" s="1" t="s">
        <v>84</v>
      </c>
      <c r="AZ67" s="41" t="s">
        <v>253</v>
      </c>
      <c r="BA67" s="41" t="s">
        <v>64</v>
      </c>
      <c r="BB67" s="41" t="s">
        <v>65</v>
      </c>
      <c r="BC67" s="42"/>
    </row>
    <row r="68" spans="1:55" x14ac:dyDescent="0.2">
      <c r="A68" s="15"/>
      <c r="B68" s="31">
        <f t="shared" si="40"/>
        <v>3</v>
      </c>
      <c r="C68" s="1" t="str">
        <f>VLOOKUP(D68&amp;"Equity Special SituationsTAQ",'[7]Eze export'!F:H,3,FALSE)</f>
        <v>SPA S/S</v>
      </c>
      <c r="D68" s="32" t="str">
        <f t="shared" si="21"/>
        <v>SPA US</v>
      </c>
      <c r="E68" s="23" t="s">
        <v>51</v>
      </c>
      <c r="F68" s="22" t="str">
        <f t="shared" si="22"/>
        <v>Soft</v>
      </c>
      <c r="G68" s="24">
        <f t="shared" si="23"/>
        <v>1</v>
      </c>
      <c r="H68" s="76" t="str">
        <f>VLOOKUP(D:D,AZ:BB,2,FALSE)</f>
        <v>Special Situations</v>
      </c>
      <c r="I68" s="76" t="str">
        <f>VLOOKUP(D:D,AZ:BB,3,FALSE)</f>
        <v>Spec M&amp;A</v>
      </c>
      <c r="J68" s="33">
        <f t="shared" si="24"/>
        <v>43646</v>
      </c>
      <c r="K68" s="34">
        <f t="shared" si="25"/>
        <v>13.67</v>
      </c>
      <c r="L68" s="34">
        <f t="shared" si="26"/>
        <v>18</v>
      </c>
      <c r="M68" s="34">
        <f t="shared" si="27"/>
        <v>8</v>
      </c>
      <c r="N68" s="35">
        <f t="shared" si="28"/>
        <v>0.56699999999999995</v>
      </c>
      <c r="O68" s="36">
        <f t="shared" si="29"/>
        <v>0.57015362106803236</v>
      </c>
      <c r="P68" s="35">
        <f t="shared" si="30"/>
        <v>0.31675201170446243</v>
      </c>
      <c r="Q68" s="35">
        <f ca="1">P68/(J68-$A$4)*365</f>
        <v>0.56123536054431455</v>
      </c>
      <c r="R68" s="78" t="str">
        <f t="shared" si="31"/>
        <v>N</v>
      </c>
      <c r="S68" s="29">
        <f t="shared" ca="1" si="32"/>
        <v>0.56123536054431455</v>
      </c>
      <c r="T68" s="35">
        <f t="shared" si="33"/>
        <v>0.5</v>
      </c>
      <c r="U68" s="35">
        <f t="shared" si="34"/>
        <v>0.2</v>
      </c>
      <c r="V68" s="35">
        <f t="shared" si="35"/>
        <v>0.75</v>
      </c>
      <c r="W68" s="35">
        <f t="shared" si="36"/>
        <v>0.05</v>
      </c>
      <c r="X68" s="35" t="str">
        <f t="shared" ca="1" si="37"/>
        <v/>
      </c>
      <c r="Y68" s="35" t="str">
        <f t="shared" ca="1" si="38"/>
        <v/>
      </c>
      <c r="Z68" s="1" t="str">
        <f t="shared" si="39"/>
        <v>SPA S/S</v>
      </c>
      <c r="AB68" s="1" t="s">
        <v>254</v>
      </c>
      <c r="AC68" s="1" t="s">
        <v>67</v>
      </c>
      <c r="AD68" s="5">
        <v>42440</v>
      </c>
      <c r="AE68" s="5">
        <v>43646</v>
      </c>
      <c r="AF68" s="1" t="s">
        <v>255</v>
      </c>
      <c r="AG68" s="1" t="s">
        <v>55</v>
      </c>
      <c r="AH68" s="1">
        <v>1</v>
      </c>
      <c r="AI68" s="1">
        <v>13.67</v>
      </c>
      <c r="AK68" s="6">
        <v>8</v>
      </c>
      <c r="AN68" s="1">
        <v>18</v>
      </c>
      <c r="AS68" s="1">
        <v>56.7</v>
      </c>
      <c r="AT68" s="1">
        <v>0.76</v>
      </c>
      <c r="AU68" s="1">
        <v>31.68</v>
      </c>
      <c r="AV68" s="1">
        <v>62.45</v>
      </c>
      <c r="AW68" s="5">
        <v>43407</v>
      </c>
      <c r="AX68" s="1" t="s">
        <v>84</v>
      </c>
      <c r="AZ68" s="41" t="s">
        <v>256</v>
      </c>
      <c r="BA68" s="41" t="s">
        <v>64</v>
      </c>
      <c r="BB68" s="41" t="s">
        <v>65</v>
      </c>
      <c r="BC68" s="42"/>
    </row>
    <row r="69" spans="1:55" x14ac:dyDescent="0.2">
      <c r="A69" s="15"/>
      <c r="B69" s="31">
        <f t="shared" si="40"/>
        <v>4</v>
      </c>
      <c r="C69" s="1" t="e">
        <f>VLOOKUP(D69&amp;"Equity Special SituationsTAQ",'[7]Eze export'!F:H,3,FALSE)</f>
        <v>#N/A</v>
      </c>
      <c r="D69" s="32" t="str">
        <f t="shared" si="21"/>
        <v>SRC US</v>
      </c>
      <c r="E69" s="23" t="s">
        <v>51</v>
      </c>
      <c r="F69" s="22" t="str">
        <f t="shared" si="22"/>
        <v>Soft</v>
      </c>
      <c r="G69" s="24">
        <f t="shared" si="23"/>
        <v>3</v>
      </c>
      <c r="H69" s="76" t="str">
        <f>VLOOKUP(D:D,AZ:BB,2,FALSE)</f>
        <v>Re-Rating</v>
      </c>
      <c r="I69" s="76" t="str">
        <f>VLOOKUP(D:D,AZ:BB,3,FALSE)</f>
        <v>Spin-Off</v>
      </c>
      <c r="J69" s="33">
        <f t="shared" si="24"/>
        <v>43830</v>
      </c>
      <c r="K69" s="34">
        <f t="shared" si="25"/>
        <v>7.76</v>
      </c>
      <c r="L69" s="34">
        <f t="shared" si="26"/>
        <v>9.5</v>
      </c>
      <c r="M69" s="34">
        <f t="shared" si="27"/>
        <v>7.5</v>
      </c>
      <c r="N69" s="35">
        <f t="shared" si="28"/>
        <v>0.12999999999999989</v>
      </c>
      <c r="O69" s="36">
        <f t="shared" si="29"/>
        <v>1.0650773195876293</v>
      </c>
      <c r="P69" s="35">
        <f t="shared" si="30"/>
        <v>0.22422680412371143</v>
      </c>
      <c r="Q69" s="35">
        <f ca="1">P69/(J69-$A$4)*365</f>
        <v>0.20985329103885814</v>
      </c>
      <c r="R69" s="78" t="str">
        <f t="shared" si="31"/>
        <v>Y</v>
      </c>
      <c r="S69" s="29">
        <f t="shared" ca="1" si="32"/>
        <v>5.9853291038858142E-2</v>
      </c>
      <c r="T69" s="35">
        <f t="shared" si="33"/>
        <v>0.35</v>
      </c>
      <c r="U69" s="35">
        <f t="shared" si="34"/>
        <v>0.15</v>
      </c>
      <c r="V69" s="35">
        <f t="shared" si="35"/>
        <v>0.65</v>
      </c>
      <c r="W69" s="35">
        <f t="shared" si="36"/>
        <v>0.05</v>
      </c>
      <c r="X69" s="35" t="str">
        <f t="shared" ca="1" si="37"/>
        <v/>
      </c>
      <c r="Y69" s="35" t="str">
        <f t="shared" ca="1" si="38"/>
        <v/>
      </c>
      <c r="Z69" s="1" t="e">
        <f t="shared" si="39"/>
        <v>#N/A</v>
      </c>
      <c r="AB69" s="1" t="s">
        <v>257</v>
      </c>
      <c r="AC69" s="1" t="s">
        <v>61</v>
      </c>
      <c r="AD69" s="5">
        <v>42936</v>
      </c>
      <c r="AE69" s="5">
        <v>43830</v>
      </c>
      <c r="AF69" s="1" t="s">
        <v>258</v>
      </c>
      <c r="AG69" s="1" t="s">
        <v>55</v>
      </c>
      <c r="AH69" s="1">
        <v>3</v>
      </c>
      <c r="AI69" s="1">
        <v>7.76</v>
      </c>
      <c r="AJ69" s="1">
        <v>3.14</v>
      </c>
      <c r="AK69" s="6">
        <v>7.5</v>
      </c>
      <c r="AL69" s="1">
        <v>7.84</v>
      </c>
      <c r="AM69" s="1">
        <v>7.26</v>
      </c>
      <c r="AN69" s="1">
        <v>9.5</v>
      </c>
      <c r="AO69" s="1">
        <v>9.84</v>
      </c>
      <c r="AP69" s="1">
        <v>9.02</v>
      </c>
      <c r="AQ69" s="1">
        <v>-0.38</v>
      </c>
      <c r="AR69" s="1">
        <v>-4.9400000000000004</v>
      </c>
      <c r="AS69" s="1">
        <v>-4.03</v>
      </c>
      <c r="AT69" s="1">
        <v>-25.8</v>
      </c>
      <c r="AU69" s="1">
        <v>26.81</v>
      </c>
      <c r="AV69" s="62">
        <v>24.83</v>
      </c>
      <c r="AW69" s="5">
        <v>43407</v>
      </c>
      <c r="AX69" s="1" t="s">
        <v>56</v>
      </c>
      <c r="AZ69" s="41" t="s">
        <v>259</v>
      </c>
      <c r="BA69" s="41" t="s">
        <v>64</v>
      </c>
      <c r="BB69" s="41" t="s">
        <v>86</v>
      </c>
      <c r="BC69" s="42"/>
    </row>
    <row r="70" spans="1:55" x14ac:dyDescent="0.2">
      <c r="A70" s="15"/>
      <c r="B70" s="31">
        <f t="shared" si="40"/>
        <v>5</v>
      </c>
      <c r="C70" s="1" t="str">
        <f>VLOOKUP(D70&amp;"Equity Special SituationsTAQ",'[7]Eze export'!F:H,3,FALSE)</f>
        <v>ALV R/R SHORT</v>
      </c>
      <c r="D70" s="32" t="str">
        <f t="shared" ref="D70:D81" si="41">LEFT(AB70,LEN(AB70)-LEN(" EQUITY"))</f>
        <v>TEN US</v>
      </c>
      <c r="E70" s="23" t="s">
        <v>51</v>
      </c>
      <c r="F70" s="22" t="str">
        <f t="shared" ref="F70:F81" si="42">AG70</f>
        <v>Hard</v>
      </c>
      <c r="G70" s="24">
        <f t="shared" ref="G70:G81" si="43">AH70</f>
        <v>3</v>
      </c>
      <c r="H70" s="76" t="str">
        <f>VLOOKUP(D:D,AZ:BB,2,FALSE)</f>
        <v>Special Situations</v>
      </c>
      <c r="I70" s="76" t="str">
        <f>VLOOKUP(D:D,AZ:BB,3,FALSE)</f>
        <v>Spin-Off</v>
      </c>
      <c r="J70" s="33">
        <f t="shared" ref="J70:J81" si="44">AE70</f>
        <v>43830</v>
      </c>
      <c r="K70" s="34">
        <f t="shared" ref="K70:K81" si="45">AI70</f>
        <v>31.78</v>
      </c>
      <c r="L70" s="34">
        <f t="shared" ref="L70:L81" si="46">AN70</f>
        <v>52.5</v>
      </c>
      <c r="M70" s="34">
        <f t="shared" ref="M70:M81" si="47">AK70</f>
        <v>21</v>
      </c>
      <c r="N70" s="35">
        <f t="shared" ref="N70:N101" si="48">(K70-M70)/(L70-M70)</f>
        <v>0.34222222222222226</v>
      </c>
      <c r="O70" s="36">
        <f t="shared" ref="O70:O81" si="49">ABS((L70/K70-1)/(M70/L70-1))</f>
        <v>1.0866372980910426</v>
      </c>
      <c r="P70" s="35">
        <f t="shared" ref="P70:P81" si="50">L70/K70-1</f>
        <v>0.65198237885462551</v>
      </c>
      <c r="Q70" s="35">
        <f ca="1">P70/(J70-$A$4)*365</f>
        <v>0.61018863662035461</v>
      </c>
      <c r="R70" s="78" t="str">
        <f t="shared" ref="R70:R81" si="51">IF(OR(I70="Spec M&amp;A",I70="Merger Arbitrage",I70="Stub Value",I70="Other"),"N","Y")</f>
        <v>Y</v>
      </c>
      <c r="S70" s="29">
        <f t="shared" ref="S70:S81" ca="1" si="52">IF(R70="Y",Q70-15%,Q70)</f>
        <v>0.46018863662035459</v>
      </c>
      <c r="T70" s="35">
        <f t="shared" ref="T70:T81" si="53">IF(H70="Relative Value",70%,IF(H70="Re-Rating",35%,IF(AND(H70="Special Situations",I70="Merger Arbitrage"),75%,50%)))</f>
        <v>0.5</v>
      </c>
      <c r="U70" s="35">
        <f t="shared" ref="U70:U81" si="54">IF(H70="Relative Value",10%,IF(H70="Re-Rating",15%,IF(AND(H70="Special Situations",I70="Merger Arbitrage"),8%,20%)))</f>
        <v>0.2</v>
      </c>
      <c r="V70" s="35">
        <f t="shared" ref="V70:V81" si="55">IF(H70="Relative Value",95%,IF(H70="Re-Rating",65%,IF(AND(H70="Special Situations",I70="Merger Arbitrage"),97%,75%)))</f>
        <v>0.75</v>
      </c>
      <c r="W70" s="35">
        <f t="shared" ref="W70:W81" si="56">IF(H70="Relative Value",3%,IF(H70="Re-Rating",5%,IF(AND(H70="Special Situations",I70="Merger Arbitrage"),2.5%,5%)))</f>
        <v>0.05</v>
      </c>
      <c r="X70" s="35" t="str">
        <f t="shared" ref="X70:X81" ca="1" si="57">IF(AND(N70&lt;T70,S70&gt;U70),"Y","")</f>
        <v>Y</v>
      </c>
      <c r="Y70" s="35" t="str">
        <f t="shared" ref="Y70:Y81" ca="1" si="58">IF(AND(N70&gt;V70,S70&lt;W70),"Y","")</f>
        <v/>
      </c>
      <c r="Z70" s="1" t="str">
        <f t="shared" ref="Z70:Z81" si="59">C70</f>
        <v>ALV R/R SHORT</v>
      </c>
      <c r="AB70" s="1" t="s">
        <v>260</v>
      </c>
      <c r="AC70" s="1" t="s">
        <v>61</v>
      </c>
      <c r="AD70" s="5">
        <v>43199</v>
      </c>
      <c r="AE70" s="5">
        <v>43830</v>
      </c>
      <c r="AF70" s="1" t="s">
        <v>261</v>
      </c>
      <c r="AG70" s="1" t="s">
        <v>100</v>
      </c>
      <c r="AH70" s="1">
        <v>3</v>
      </c>
      <c r="AI70" s="1">
        <v>31.78</v>
      </c>
      <c r="AJ70" s="1">
        <v>-9.15</v>
      </c>
      <c r="AK70" s="6">
        <v>21</v>
      </c>
      <c r="AL70" s="1">
        <v>21</v>
      </c>
      <c r="AM70" s="1">
        <v>53.18</v>
      </c>
      <c r="AN70" s="1">
        <v>52.5</v>
      </c>
      <c r="AO70" s="1">
        <v>52.5</v>
      </c>
      <c r="AP70" s="1">
        <v>52.63</v>
      </c>
      <c r="AQ70" s="1">
        <v>-21.13</v>
      </c>
      <c r="AR70" s="1">
        <v>-66.47</v>
      </c>
      <c r="AS70" s="1">
        <v>34.22</v>
      </c>
      <c r="AT70" s="1">
        <v>1.92</v>
      </c>
      <c r="AU70" s="1">
        <v>65.2</v>
      </c>
      <c r="AV70" s="1">
        <v>59.77</v>
      </c>
      <c r="AW70" s="5">
        <v>43438</v>
      </c>
      <c r="AX70" s="1" t="s">
        <v>89</v>
      </c>
      <c r="AZ70" s="41" t="s">
        <v>262</v>
      </c>
      <c r="BA70" s="41" t="s">
        <v>58</v>
      </c>
      <c r="BB70" s="41" t="s">
        <v>59</v>
      </c>
      <c r="BC70" s="42"/>
    </row>
    <row r="71" spans="1:55" x14ac:dyDescent="0.2">
      <c r="A71" s="15"/>
      <c r="B71" s="31">
        <f t="shared" si="40"/>
        <v>6</v>
      </c>
      <c r="C71" s="1" t="e">
        <f>VLOOKUP(D71&amp;"Equity Special SituationsTAQ",'[7]Eze export'!F:H,3,FALSE)</f>
        <v>#N/A</v>
      </c>
      <c r="D71" s="32" t="str">
        <f t="shared" si="41"/>
        <v>TOM2 NA</v>
      </c>
      <c r="E71" s="23" t="s">
        <v>51</v>
      </c>
      <c r="F71" s="22" t="str">
        <f t="shared" si="42"/>
        <v>Soft</v>
      </c>
      <c r="G71" s="24">
        <f t="shared" si="43"/>
        <v>1</v>
      </c>
      <c r="H71" s="76" t="str">
        <f>VLOOKUP(D:D,AZ:BB,2,FALSE)</f>
        <v>Special Situations</v>
      </c>
      <c r="I71" s="76" t="str">
        <f>VLOOKUP(D:D,AZ:BB,3,FALSE)</f>
        <v>Spec M&amp;A</v>
      </c>
      <c r="J71" s="33">
        <f t="shared" si="44"/>
        <v>43644</v>
      </c>
      <c r="K71" s="34">
        <f t="shared" si="45"/>
        <v>8.2899999999999991</v>
      </c>
      <c r="L71" s="34">
        <f t="shared" si="46"/>
        <v>10.5</v>
      </c>
      <c r="M71" s="34">
        <f t="shared" si="47"/>
        <v>6.9</v>
      </c>
      <c r="N71" s="35">
        <f t="shared" si="48"/>
        <v>0.38611111111111079</v>
      </c>
      <c r="O71" s="36">
        <f t="shared" si="49"/>
        <v>0.77754322476879789</v>
      </c>
      <c r="P71" s="35">
        <f t="shared" si="50"/>
        <v>0.26658624849215928</v>
      </c>
      <c r="Q71" s="35">
        <f ca="1">P71/(J71-$A$4)*365</f>
        <v>0.4769802975472458</v>
      </c>
      <c r="R71" s="78" t="str">
        <f t="shared" si="51"/>
        <v>N</v>
      </c>
      <c r="S71" s="29">
        <f t="shared" ca="1" si="52"/>
        <v>0.4769802975472458</v>
      </c>
      <c r="T71" s="35">
        <f t="shared" si="53"/>
        <v>0.5</v>
      </c>
      <c r="U71" s="35">
        <f t="shared" si="54"/>
        <v>0.2</v>
      </c>
      <c r="V71" s="35">
        <f t="shared" si="55"/>
        <v>0.75</v>
      </c>
      <c r="W71" s="35">
        <f t="shared" si="56"/>
        <v>0.05</v>
      </c>
      <c r="X71" s="35" t="str">
        <f t="shared" ca="1" si="57"/>
        <v>Y</v>
      </c>
      <c r="Y71" s="35" t="str">
        <f t="shared" ca="1" si="58"/>
        <v/>
      </c>
      <c r="Z71" s="1" t="e">
        <f t="shared" si="59"/>
        <v>#N/A</v>
      </c>
      <c r="AB71" s="1" t="s">
        <v>263</v>
      </c>
      <c r="AC71" s="1" t="s">
        <v>67</v>
      </c>
      <c r="AD71" s="5">
        <v>43368</v>
      </c>
      <c r="AE71" s="5">
        <v>43644</v>
      </c>
      <c r="AG71" s="1" t="s">
        <v>55</v>
      </c>
      <c r="AH71" s="1">
        <v>1</v>
      </c>
      <c r="AI71" s="1">
        <v>8.2899999999999991</v>
      </c>
      <c r="AK71" s="6">
        <v>6.9</v>
      </c>
      <c r="AM71" s="1">
        <v>5.83</v>
      </c>
      <c r="AN71" s="1">
        <v>10.5</v>
      </c>
      <c r="AP71" s="1">
        <v>10.5</v>
      </c>
      <c r="AQ71" s="1">
        <v>0.13</v>
      </c>
      <c r="AR71" s="1">
        <v>1.53</v>
      </c>
      <c r="AS71" s="1">
        <v>38.61</v>
      </c>
      <c r="AT71" s="1">
        <v>1.59</v>
      </c>
      <c r="AU71" s="1">
        <v>26.66</v>
      </c>
      <c r="AV71" s="1">
        <v>52.31</v>
      </c>
      <c r="AW71" s="5">
        <v>43438</v>
      </c>
      <c r="AZ71" s="41" t="s">
        <v>264</v>
      </c>
      <c r="BA71" s="41" t="s">
        <v>58</v>
      </c>
      <c r="BB71" s="41" t="s">
        <v>143</v>
      </c>
      <c r="BC71" s="42"/>
    </row>
    <row r="72" spans="1:55" x14ac:dyDescent="0.2">
      <c r="A72" s="15"/>
      <c r="B72" s="31">
        <f t="shared" si="40"/>
        <v>7</v>
      </c>
      <c r="C72" s="1" t="str">
        <f>VLOOKUP(D72&amp;"Equity Special SituationsTAQ",'[7]Eze export'!F:H,3,FALSE)</f>
        <v>TRNC S/S</v>
      </c>
      <c r="D72" s="32" t="str">
        <f t="shared" si="41"/>
        <v>TPCO US</v>
      </c>
      <c r="E72" s="23" t="s">
        <v>51</v>
      </c>
      <c r="F72" s="22" t="str">
        <f t="shared" si="42"/>
        <v>Soft</v>
      </c>
      <c r="G72" s="24">
        <f t="shared" si="43"/>
        <v>1</v>
      </c>
      <c r="H72" s="76" t="str">
        <f>VLOOKUP(D:D,AZ:BB,2,FALSE)</f>
        <v>Special Situations</v>
      </c>
      <c r="I72" s="76" t="str">
        <f>VLOOKUP(D:D,AZ:BB,3,FALSE)</f>
        <v>Spec M&amp;A</v>
      </c>
      <c r="J72" s="33">
        <f t="shared" si="44"/>
        <v>43465</v>
      </c>
      <c r="K72" s="34">
        <f t="shared" si="45"/>
        <v>14.38</v>
      </c>
      <c r="L72" s="34">
        <f t="shared" si="46"/>
        <v>17.86</v>
      </c>
      <c r="M72" s="34">
        <f t="shared" si="47"/>
        <v>12</v>
      </c>
      <c r="N72" s="35">
        <f t="shared" si="48"/>
        <v>0.40614334470989777</v>
      </c>
      <c r="O72" s="36">
        <f t="shared" si="49"/>
        <v>0.73757161776642766</v>
      </c>
      <c r="P72" s="35">
        <f t="shared" si="50"/>
        <v>0.24200278164116829</v>
      </c>
      <c r="Q72" s="35">
        <f ca="1">P72/(J72-$A$4)*365</f>
        <v>3.5332406119610571</v>
      </c>
      <c r="R72" s="78" t="str">
        <f t="shared" si="51"/>
        <v>N</v>
      </c>
      <c r="S72" s="29">
        <f t="shared" ca="1" si="52"/>
        <v>3.5332406119610571</v>
      </c>
      <c r="T72" s="35">
        <f t="shared" si="53"/>
        <v>0.5</v>
      </c>
      <c r="U72" s="35">
        <f t="shared" si="54"/>
        <v>0.2</v>
      </c>
      <c r="V72" s="35">
        <f t="shared" si="55"/>
        <v>0.75</v>
      </c>
      <c r="W72" s="35">
        <f t="shared" si="56"/>
        <v>0.05</v>
      </c>
      <c r="X72" s="35" t="str">
        <f t="shared" ca="1" si="57"/>
        <v>Y</v>
      </c>
      <c r="Y72" s="35" t="str">
        <f t="shared" ca="1" si="58"/>
        <v/>
      </c>
      <c r="Z72" s="1" t="str">
        <f t="shared" si="59"/>
        <v>TRNC S/S</v>
      </c>
      <c r="AB72" s="1" t="s">
        <v>265</v>
      </c>
      <c r="AC72" s="1" t="s">
        <v>67</v>
      </c>
      <c r="AD72" s="5">
        <v>43319</v>
      </c>
      <c r="AE72" s="5">
        <v>43465</v>
      </c>
      <c r="AF72" s="1" t="s">
        <v>266</v>
      </c>
      <c r="AG72" s="1" t="s">
        <v>55</v>
      </c>
      <c r="AH72" s="1">
        <v>1</v>
      </c>
      <c r="AI72" s="1">
        <v>14.38</v>
      </c>
      <c r="AJ72" s="1">
        <v>1.49</v>
      </c>
      <c r="AK72" s="6">
        <v>12</v>
      </c>
      <c r="AL72" s="1">
        <v>11.82</v>
      </c>
      <c r="AM72" s="1">
        <v>9.5</v>
      </c>
      <c r="AN72" s="1">
        <v>17.86</v>
      </c>
      <c r="AO72" s="1">
        <v>17.68</v>
      </c>
      <c r="AP72" s="1">
        <v>17.649999999999999</v>
      </c>
      <c r="AQ72" s="1">
        <v>0.8</v>
      </c>
      <c r="AR72" s="1">
        <v>5.58</v>
      </c>
      <c r="AS72" s="1">
        <v>43.7</v>
      </c>
      <c r="AT72" s="1">
        <v>1.29</v>
      </c>
      <c r="AU72" s="1">
        <v>22.94</v>
      </c>
      <c r="AV72" s="1">
        <v>1717.1</v>
      </c>
      <c r="AW72" s="5">
        <v>43437</v>
      </c>
      <c r="AX72" s="1" t="s">
        <v>79</v>
      </c>
      <c r="AZ72" s="41" t="s">
        <v>267</v>
      </c>
      <c r="BA72" s="41" t="s">
        <v>58</v>
      </c>
      <c r="BB72" s="41" t="s">
        <v>76</v>
      </c>
      <c r="BC72" s="42"/>
    </row>
    <row r="73" spans="1:55" x14ac:dyDescent="0.2">
      <c r="A73" s="15"/>
      <c r="B73" s="31">
        <f t="shared" si="40"/>
        <v>8</v>
      </c>
      <c r="C73" s="1" t="str">
        <f>VLOOKUP(D73&amp;"Equity Special SituationsTAQ",'[7]Eze export'!F:H,3,FALSE)</f>
        <v>TRN R/R</v>
      </c>
      <c r="D73" s="32" t="str">
        <f t="shared" si="41"/>
        <v>TRN US</v>
      </c>
      <c r="E73" s="23" t="s">
        <v>51</v>
      </c>
      <c r="F73" s="22" t="str">
        <f t="shared" si="42"/>
        <v>Soft</v>
      </c>
      <c r="G73" s="24">
        <f t="shared" si="43"/>
        <v>3</v>
      </c>
      <c r="H73" s="76" t="str">
        <f>VLOOKUP(D:D,AZ:BB,2,FALSE)</f>
        <v>Re-Rating</v>
      </c>
      <c r="I73" s="76" t="str">
        <f>VLOOKUP(D:D,AZ:BB,3,FALSE)</f>
        <v>Spin-Off</v>
      </c>
      <c r="J73" s="33">
        <f t="shared" si="44"/>
        <v>43829</v>
      </c>
      <c r="K73" s="34">
        <f t="shared" si="45"/>
        <v>22.42</v>
      </c>
      <c r="L73" s="34">
        <f t="shared" si="46"/>
        <v>31.75</v>
      </c>
      <c r="M73" s="34">
        <f t="shared" si="47"/>
        <v>19.5</v>
      </c>
      <c r="N73" s="35">
        <f t="shared" si="48"/>
        <v>0.23836734693877565</v>
      </c>
      <c r="O73" s="36">
        <f t="shared" si="49"/>
        <v>1.0785832620291649</v>
      </c>
      <c r="P73" s="35">
        <f t="shared" si="50"/>
        <v>0.41614629794826041</v>
      </c>
      <c r="Q73" s="35">
        <f ca="1">P73/(J73-$A$4)*365</f>
        <v>0.39047146208512867</v>
      </c>
      <c r="R73" s="78" t="str">
        <f t="shared" si="51"/>
        <v>Y</v>
      </c>
      <c r="S73" s="29">
        <f t="shared" ca="1" si="52"/>
        <v>0.24047146208512868</v>
      </c>
      <c r="T73" s="35">
        <f t="shared" si="53"/>
        <v>0.35</v>
      </c>
      <c r="U73" s="35">
        <f t="shared" si="54"/>
        <v>0.15</v>
      </c>
      <c r="V73" s="35">
        <f t="shared" si="55"/>
        <v>0.65</v>
      </c>
      <c r="W73" s="35">
        <f t="shared" si="56"/>
        <v>0.05</v>
      </c>
      <c r="X73" s="35" t="str">
        <f t="shared" ca="1" si="57"/>
        <v>Y</v>
      </c>
      <c r="Y73" s="35" t="str">
        <f t="shared" ca="1" si="58"/>
        <v/>
      </c>
      <c r="Z73" s="1" t="str">
        <f t="shared" si="59"/>
        <v>TRN R/R</v>
      </c>
      <c r="AB73" s="1" t="s">
        <v>268</v>
      </c>
      <c r="AC73" s="1" t="s">
        <v>61</v>
      </c>
      <c r="AD73" s="5">
        <v>43080</v>
      </c>
      <c r="AE73" s="5">
        <v>43829</v>
      </c>
      <c r="AF73" s="1" t="s">
        <v>269</v>
      </c>
      <c r="AG73" s="1" t="s">
        <v>55</v>
      </c>
      <c r="AH73" s="1">
        <v>3</v>
      </c>
      <c r="AI73" s="1">
        <v>22.42</v>
      </c>
      <c r="AJ73" s="1">
        <v>4.87</v>
      </c>
      <c r="AK73" s="6">
        <v>19.5</v>
      </c>
      <c r="AM73" s="1">
        <v>21.37</v>
      </c>
      <c r="AN73" s="1">
        <v>31.75</v>
      </c>
      <c r="AP73" s="1">
        <v>31.75</v>
      </c>
      <c r="AQ73" s="1">
        <v>-4.1399999999999997</v>
      </c>
      <c r="AR73" s="1">
        <v>-18.47</v>
      </c>
      <c r="AS73" s="1">
        <v>23.84</v>
      </c>
      <c r="AT73" s="1">
        <v>3.2</v>
      </c>
      <c r="AU73" s="1">
        <v>41.61</v>
      </c>
      <c r="AV73" s="62">
        <v>38.49</v>
      </c>
      <c r="AW73" s="5">
        <v>43439</v>
      </c>
      <c r="AX73" s="1" t="s">
        <v>84</v>
      </c>
      <c r="AZ73" s="41" t="s">
        <v>270</v>
      </c>
      <c r="BA73" s="41" t="s">
        <v>58</v>
      </c>
      <c r="BB73" s="41" t="s">
        <v>59</v>
      </c>
      <c r="BC73" s="42"/>
    </row>
    <row r="74" spans="1:55" x14ac:dyDescent="0.2">
      <c r="A74" s="15"/>
      <c r="B74" s="31">
        <f t="shared" si="40"/>
        <v>9</v>
      </c>
      <c r="C74" s="1" t="e">
        <f>VLOOKUP(D74&amp;"Equity Special SituationsTAQ",'[7]Eze export'!F:H,3,FALSE)</f>
        <v>#N/A</v>
      </c>
      <c r="D74" s="32" t="str">
        <f t="shared" si="41"/>
        <v>TROX US</v>
      </c>
      <c r="E74" s="23" t="s">
        <v>51</v>
      </c>
      <c r="F74" s="22" t="str">
        <f t="shared" si="42"/>
        <v>Hard</v>
      </c>
      <c r="G74" s="24">
        <f t="shared" si="43"/>
        <v>3</v>
      </c>
      <c r="H74" s="76" t="str">
        <f>VLOOKUP(D:D,AZ:BB,2,FALSE)</f>
        <v>Special Situations</v>
      </c>
      <c r="I74" s="76" t="str">
        <f>VLOOKUP(D:D,AZ:BB,3,FALSE)</f>
        <v>Merger Arbitrage</v>
      </c>
      <c r="J74" s="33">
        <f t="shared" si="44"/>
        <v>43555</v>
      </c>
      <c r="K74" s="34">
        <f t="shared" si="45"/>
        <v>10.01</v>
      </c>
      <c r="L74" s="34">
        <f t="shared" si="46"/>
        <v>12.26</v>
      </c>
      <c r="M74" s="34">
        <f t="shared" si="47"/>
        <v>6.75</v>
      </c>
      <c r="N74" s="35">
        <f t="shared" si="48"/>
        <v>0.59165154264972775</v>
      </c>
      <c r="O74" s="36">
        <f t="shared" si="49"/>
        <v>0.50013507363779608</v>
      </c>
      <c r="P74" s="35">
        <f t="shared" si="50"/>
        <v>0.22477522477522482</v>
      </c>
      <c r="Q74" s="35">
        <f ca="1">P74/(J74-$A$4)*365</f>
        <v>0.71341701776484412</v>
      </c>
      <c r="R74" s="78" t="str">
        <f t="shared" si="51"/>
        <v>N</v>
      </c>
      <c r="S74" s="29">
        <f t="shared" ca="1" si="52"/>
        <v>0.71341701776484412</v>
      </c>
      <c r="T74" s="35">
        <f t="shared" si="53"/>
        <v>0.75</v>
      </c>
      <c r="U74" s="35">
        <f t="shared" si="54"/>
        <v>0.08</v>
      </c>
      <c r="V74" s="35">
        <f t="shared" si="55"/>
        <v>0.97</v>
      </c>
      <c r="W74" s="35">
        <f t="shared" si="56"/>
        <v>2.5000000000000001E-2</v>
      </c>
      <c r="X74" s="35" t="str">
        <f t="shared" ca="1" si="57"/>
        <v>Y</v>
      </c>
      <c r="Y74" s="35" t="str">
        <f t="shared" ca="1" si="58"/>
        <v/>
      </c>
      <c r="Z74" s="1" t="e">
        <f t="shared" si="59"/>
        <v>#N/A</v>
      </c>
      <c r="AB74" s="1" t="s">
        <v>271</v>
      </c>
      <c r="AC74" s="1" t="s">
        <v>76</v>
      </c>
      <c r="AD74" s="5">
        <v>42786</v>
      </c>
      <c r="AE74" s="5">
        <v>43555</v>
      </c>
      <c r="AF74" s="1" t="s">
        <v>272</v>
      </c>
      <c r="AG74" s="1" t="s">
        <v>100</v>
      </c>
      <c r="AH74" s="1">
        <v>3</v>
      </c>
      <c r="AI74" s="1">
        <v>10.01</v>
      </c>
      <c r="AJ74" s="1">
        <v>-0.82</v>
      </c>
      <c r="AK74" s="6">
        <v>6.75</v>
      </c>
      <c r="AL74" s="1">
        <v>6.75</v>
      </c>
      <c r="AM74" s="1">
        <v>8.61</v>
      </c>
      <c r="AN74" s="1">
        <v>12.26</v>
      </c>
      <c r="AO74" s="1">
        <v>12.26</v>
      </c>
      <c r="AP74" s="1">
        <v>12.36</v>
      </c>
      <c r="AQ74" s="1">
        <v>-0.48</v>
      </c>
      <c r="AR74" s="1">
        <v>-4.75</v>
      </c>
      <c r="AS74" s="1">
        <v>59.16</v>
      </c>
      <c r="AT74" s="1">
        <v>0.69</v>
      </c>
      <c r="AU74" s="1">
        <v>22.48</v>
      </c>
      <c r="AV74" s="1">
        <v>89.27</v>
      </c>
      <c r="AW74" s="5">
        <v>43438</v>
      </c>
      <c r="AX74" s="1" t="s">
        <v>84</v>
      </c>
      <c r="AZ74" s="41" t="s">
        <v>273</v>
      </c>
      <c r="BA74" s="41" t="s">
        <v>58</v>
      </c>
      <c r="BB74" s="41" t="s">
        <v>59</v>
      </c>
      <c r="BC74" s="42"/>
    </row>
    <row r="75" spans="1:55" x14ac:dyDescent="0.2">
      <c r="A75" s="15"/>
      <c r="B75" s="31">
        <f t="shared" si="40"/>
        <v>10</v>
      </c>
      <c r="C75" s="1" t="str">
        <f>VLOOKUP(D75&amp;"Equity Special SituationsTAQ",'[7]Eze export'!F:H,3,FALSE)</f>
        <v>TVPT S/S</v>
      </c>
      <c r="D75" s="32" t="str">
        <f t="shared" si="41"/>
        <v>TVPT US</v>
      </c>
      <c r="E75" s="23" t="s">
        <v>51</v>
      </c>
      <c r="F75" s="22" t="str">
        <f t="shared" si="42"/>
        <v>Soft</v>
      </c>
      <c r="G75" s="24">
        <f t="shared" si="43"/>
        <v>1</v>
      </c>
      <c r="H75" s="76" t="str">
        <f>VLOOKUP(D:D,AZ:BB,2,FALSE)</f>
        <v>Special Situations</v>
      </c>
      <c r="I75" s="76" t="str">
        <f>VLOOKUP(D:D,AZ:BB,3,FALSE)</f>
        <v>Spec M&amp;A</v>
      </c>
      <c r="J75" s="33">
        <f t="shared" si="44"/>
        <v>43646</v>
      </c>
      <c r="K75" s="34">
        <f t="shared" si="45"/>
        <v>14.95</v>
      </c>
      <c r="L75" s="34">
        <f t="shared" si="46"/>
        <v>19</v>
      </c>
      <c r="M75" s="34">
        <f t="shared" si="47"/>
        <v>13</v>
      </c>
      <c r="N75" s="35">
        <f t="shared" si="48"/>
        <v>0.3249999999999999</v>
      </c>
      <c r="O75" s="36">
        <f t="shared" si="49"/>
        <v>0.85785953177257546</v>
      </c>
      <c r="P75" s="35">
        <f t="shared" si="50"/>
        <v>0.27090301003344486</v>
      </c>
      <c r="Q75" s="35">
        <f ca="1">P75/(J75-$A$4)*365</f>
        <v>0.47999805175828825</v>
      </c>
      <c r="R75" s="78" t="str">
        <f t="shared" si="51"/>
        <v>N</v>
      </c>
      <c r="S75" s="29">
        <f t="shared" ca="1" si="52"/>
        <v>0.47999805175828825</v>
      </c>
      <c r="T75" s="35">
        <f t="shared" si="53"/>
        <v>0.5</v>
      </c>
      <c r="U75" s="35">
        <f t="shared" si="54"/>
        <v>0.2</v>
      </c>
      <c r="V75" s="35">
        <f t="shared" si="55"/>
        <v>0.75</v>
      </c>
      <c r="W75" s="35">
        <f t="shared" si="56"/>
        <v>0.05</v>
      </c>
      <c r="X75" s="35" t="str">
        <f t="shared" ca="1" si="57"/>
        <v>Y</v>
      </c>
      <c r="Y75" s="35" t="str">
        <f t="shared" ca="1" si="58"/>
        <v/>
      </c>
      <c r="Z75" s="1" t="str">
        <f t="shared" si="59"/>
        <v>TVPT S/S</v>
      </c>
      <c r="AB75" s="1" t="s">
        <v>274</v>
      </c>
      <c r="AC75" s="1" t="s">
        <v>67</v>
      </c>
      <c r="AD75" s="5">
        <v>43182</v>
      </c>
      <c r="AE75" s="5">
        <v>43646</v>
      </c>
      <c r="AF75" s="1" t="s">
        <v>275</v>
      </c>
      <c r="AG75" s="1" t="s">
        <v>55</v>
      </c>
      <c r="AH75" s="1">
        <v>1</v>
      </c>
      <c r="AI75" s="1">
        <v>14.95</v>
      </c>
      <c r="AJ75" s="1">
        <v>-1.04</v>
      </c>
      <c r="AK75" s="6">
        <v>13</v>
      </c>
      <c r="AL75" s="1">
        <v>13.01</v>
      </c>
      <c r="AM75" s="1">
        <v>17.72</v>
      </c>
      <c r="AN75" s="1">
        <v>19</v>
      </c>
      <c r="AO75" s="1">
        <v>19.010000000000002</v>
      </c>
      <c r="AP75" s="1">
        <v>19</v>
      </c>
      <c r="AQ75" s="1">
        <v>-3.41</v>
      </c>
      <c r="AR75" s="1">
        <v>-22.83</v>
      </c>
      <c r="AS75" s="1">
        <v>32.299999999999997</v>
      </c>
      <c r="AT75" s="1">
        <v>2.1</v>
      </c>
      <c r="AU75" s="1">
        <v>27.17</v>
      </c>
      <c r="AV75" s="1">
        <v>52.78</v>
      </c>
      <c r="AW75" s="5">
        <v>43438</v>
      </c>
      <c r="AX75" s="1" t="s">
        <v>89</v>
      </c>
      <c r="AZ75" s="39" t="s">
        <v>276</v>
      </c>
      <c r="BA75" s="39" t="s">
        <v>58</v>
      </c>
      <c r="BB75" s="39" t="s">
        <v>59</v>
      </c>
      <c r="BC75" s="40"/>
    </row>
    <row r="76" spans="1:55" x14ac:dyDescent="0.2">
      <c r="A76" s="15"/>
      <c r="B76" s="31">
        <f t="shared" si="40"/>
        <v>11</v>
      </c>
      <c r="C76" s="1" t="e">
        <f>VLOOKUP(D76&amp;"Equity Special SituationsTAQ",'[7]Eze export'!F:H,3,FALSE)</f>
        <v>#N/A</v>
      </c>
      <c r="D76" s="32" t="str">
        <f t="shared" si="41"/>
        <v>VAC US</v>
      </c>
      <c r="E76" s="23" t="s">
        <v>51</v>
      </c>
      <c r="F76" s="22" t="str">
        <f t="shared" si="42"/>
        <v>Soft</v>
      </c>
      <c r="G76" s="24">
        <f t="shared" si="43"/>
        <v>3</v>
      </c>
      <c r="H76" s="76" t="str">
        <f>VLOOKUP(D:D,AZ:BB,2,FALSE)</f>
        <v>Re-Rating</v>
      </c>
      <c r="I76" s="76" t="str">
        <f>VLOOKUP(D:D,AZ:BB,3,FALSE)</f>
        <v>Transformational M&amp;A</v>
      </c>
      <c r="J76" s="33">
        <f t="shared" si="44"/>
        <v>43830</v>
      </c>
      <c r="K76" s="34">
        <f t="shared" si="45"/>
        <v>77.84</v>
      </c>
      <c r="L76" s="34">
        <f t="shared" si="46"/>
        <v>104.5</v>
      </c>
      <c r="M76" s="34">
        <f t="shared" si="47"/>
        <v>71</v>
      </c>
      <c r="N76" s="35">
        <f t="shared" si="48"/>
        <v>0.20417910447761203</v>
      </c>
      <c r="O76" s="36">
        <f t="shared" si="49"/>
        <v>1.0683875074780262</v>
      </c>
      <c r="P76" s="35">
        <f t="shared" si="50"/>
        <v>0.34249743062692706</v>
      </c>
      <c r="Q76" s="35">
        <f ca="1">P76/(J76-$A$4)*365</f>
        <v>0.32054246712520096</v>
      </c>
      <c r="R76" s="78" t="str">
        <f t="shared" si="51"/>
        <v>Y</v>
      </c>
      <c r="S76" s="29">
        <f t="shared" ca="1" si="52"/>
        <v>0.17054246712520096</v>
      </c>
      <c r="T76" s="35">
        <f t="shared" si="53"/>
        <v>0.35</v>
      </c>
      <c r="U76" s="35">
        <f t="shared" si="54"/>
        <v>0.15</v>
      </c>
      <c r="V76" s="35">
        <f t="shared" si="55"/>
        <v>0.65</v>
      </c>
      <c r="W76" s="35">
        <f t="shared" si="56"/>
        <v>0.05</v>
      </c>
      <c r="X76" s="35" t="str">
        <f t="shared" ca="1" si="57"/>
        <v>Y</v>
      </c>
      <c r="Y76" s="35" t="str">
        <f t="shared" ca="1" si="58"/>
        <v/>
      </c>
      <c r="Z76" s="1" t="e">
        <f t="shared" si="59"/>
        <v>#N/A</v>
      </c>
      <c r="AB76" s="1" t="s">
        <v>277</v>
      </c>
      <c r="AC76" s="1" t="s">
        <v>76</v>
      </c>
      <c r="AD76" s="5">
        <v>42817</v>
      </c>
      <c r="AE76" s="5">
        <v>43830</v>
      </c>
      <c r="AF76" s="1" t="s">
        <v>278</v>
      </c>
      <c r="AG76" s="1" t="s">
        <v>55</v>
      </c>
      <c r="AH76" s="1">
        <v>3</v>
      </c>
      <c r="AI76" s="1">
        <v>77.84</v>
      </c>
      <c r="AJ76" s="1">
        <v>-11.93</v>
      </c>
      <c r="AK76" s="6">
        <v>71</v>
      </c>
      <c r="AL76" s="1">
        <v>71.849999999999994</v>
      </c>
      <c r="AN76" s="1">
        <v>104.5</v>
      </c>
      <c r="AO76" s="1">
        <v>105.35</v>
      </c>
      <c r="AP76" s="1">
        <v>106.26</v>
      </c>
      <c r="AS76" s="1">
        <v>17.88</v>
      </c>
      <c r="AT76" s="1">
        <v>4.59</v>
      </c>
      <c r="AU76" s="1">
        <v>35.340000000000003</v>
      </c>
      <c r="AV76" s="1">
        <v>32.65</v>
      </c>
      <c r="AW76" s="5">
        <v>43417</v>
      </c>
      <c r="AX76" s="1" t="s">
        <v>89</v>
      </c>
      <c r="AZ76" s="41" t="s">
        <v>279</v>
      </c>
      <c r="BA76" s="41" t="s">
        <v>64</v>
      </c>
      <c r="BB76" s="41" t="s">
        <v>65</v>
      </c>
      <c r="BC76" s="42"/>
    </row>
    <row r="77" spans="1:55" x14ac:dyDescent="0.2">
      <c r="A77" s="15"/>
      <c r="B77" s="31">
        <f t="shared" si="40"/>
        <v>12</v>
      </c>
      <c r="C77" s="1" t="e">
        <f>VLOOKUP(D77&amp;"Equity Special SituationsTAQ",'[7]Eze export'!F:H,3,FALSE)</f>
        <v>#N/A</v>
      </c>
      <c r="D77" s="32" t="str">
        <f t="shared" si="41"/>
        <v>VIAB US</v>
      </c>
      <c r="E77" s="23" t="s">
        <v>51</v>
      </c>
      <c r="F77" s="22" t="str">
        <f t="shared" si="42"/>
        <v>Soft</v>
      </c>
      <c r="G77" s="24">
        <f t="shared" si="43"/>
        <v>1</v>
      </c>
      <c r="H77" s="76" t="str">
        <f>VLOOKUP(D:D,AZ:BB,2,FALSE)</f>
        <v>Special Situations</v>
      </c>
      <c r="I77" s="76" t="str">
        <f>VLOOKUP(D:D,AZ:BB,3,FALSE)</f>
        <v>Spec M&amp;A</v>
      </c>
      <c r="J77" s="33">
        <f t="shared" si="44"/>
        <v>43830</v>
      </c>
      <c r="K77" s="34">
        <f t="shared" si="45"/>
        <v>30.88</v>
      </c>
      <c r="L77" s="34">
        <f t="shared" si="46"/>
        <v>41</v>
      </c>
      <c r="M77" s="34">
        <f t="shared" si="47"/>
        <v>23</v>
      </c>
      <c r="N77" s="35">
        <f t="shared" si="48"/>
        <v>0.43777777777777771</v>
      </c>
      <c r="O77" s="36">
        <f t="shared" si="49"/>
        <v>0.74647380541162944</v>
      </c>
      <c r="P77" s="35">
        <f t="shared" si="50"/>
        <v>0.32772020725388606</v>
      </c>
      <c r="Q77" s="35">
        <f ca="1">P77/(J77-$A$4)*365</f>
        <v>0.3067125016606882</v>
      </c>
      <c r="R77" s="78" t="str">
        <f t="shared" si="51"/>
        <v>N</v>
      </c>
      <c r="S77" s="29">
        <f t="shared" ca="1" si="52"/>
        <v>0.3067125016606882</v>
      </c>
      <c r="T77" s="35">
        <f t="shared" si="53"/>
        <v>0.5</v>
      </c>
      <c r="U77" s="35">
        <f t="shared" si="54"/>
        <v>0.2</v>
      </c>
      <c r="V77" s="35">
        <f t="shared" si="55"/>
        <v>0.75</v>
      </c>
      <c r="W77" s="35">
        <f t="shared" si="56"/>
        <v>0.05</v>
      </c>
      <c r="X77" s="35" t="str">
        <f t="shared" ca="1" si="57"/>
        <v>Y</v>
      </c>
      <c r="Y77" s="35" t="str">
        <f t="shared" ca="1" si="58"/>
        <v/>
      </c>
      <c r="Z77" s="1" t="e">
        <f t="shared" si="59"/>
        <v>#N/A</v>
      </c>
      <c r="AB77" s="1" t="s">
        <v>280</v>
      </c>
      <c r="AC77" s="1" t="s">
        <v>67</v>
      </c>
      <c r="AD77" s="5">
        <v>43101</v>
      </c>
      <c r="AE77" s="5">
        <v>43830</v>
      </c>
      <c r="AG77" s="1" t="s">
        <v>55</v>
      </c>
      <c r="AH77" s="1">
        <v>1</v>
      </c>
      <c r="AI77" s="1">
        <v>30.88</v>
      </c>
      <c r="AK77" s="6">
        <v>23</v>
      </c>
      <c r="AM77" s="1">
        <v>34.79</v>
      </c>
      <c r="AN77" s="1">
        <v>41</v>
      </c>
      <c r="AP77" s="1">
        <v>35.39</v>
      </c>
      <c r="AQ77" s="1">
        <v>-4.21</v>
      </c>
      <c r="AR77" s="1">
        <v>-13.63</v>
      </c>
      <c r="AS77" s="1">
        <v>43.78</v>
      </c>
      <c r="AT77" s="1">
        <v>1.28</v>
      </c>
      <c r="AU77" s="1">
        <v>32.770000000000003</v>
      </c>
      <c r="AV77" s="1">
        <v>30.29</v>
      </c>
      <c r="AW77" s="5">
        <v>43407</v>
      </c>
      <c r="AX77" s="1" t="s">
        <v>56</v>
      </c>
      <c r="AZ77" s="41" t="s">
        <v>281</v>
      </c>
      <c r="BA77" s="41" t="s">
        <v>64</v>
      </c>
      <c r="BB77" s="41" t="s">
        <v>65</v>
      </c>
      <c r="BC77" s="42"/>
    </row>
    <row r="78" spans="1:55" x14ac:dyDescent="0.2">
      <c r="A78" s="15"/>
      <c r="B78" s="31">
        <f t="shared" si="40"/>
        <v>13</v>
      </c>
      <c r="C78" s="1" t="str">
        <f>VLOOKUP(D78&amp;"Equity Special SituationsTAQ",'[7]Eze export'!F:H,3,FALSE)</f>
        <v>WH R/R</v>
      </c>
      <c r="D78" s="32" t="str">
        <f t="shared" si="41"/>
        <v>WH US</v>
      </c>
      <c r="E78" s="23" t="s">
        <v>51</v>
      </c>
      <c r="F78" s="22" t="str">
        <f t="shared" si="42"/>
        <v>Soft</v>
      </c>
      <c r="G78" s="24">
        <f t="shared" si="43"/>
        <v>3</v>
      </c>
      <c r="H78" s="76" t="str">
        <f>VLOOKUP(D:D,AZ:BB,2,FALSE)</f>
        <v>Re-Rating</v>
      </c>
      <c r="I78" s="76" t="str">
        <f>VLOOKUP(D:D,AZ:BB,3,FALSE)</f>
        <v>Spin-Off</v>
      </c>
      <c r="J78" s="33">
        <f t="shared" si="44"/>
        <v>43830</v>
      </c>
      <c r="K78" s="34">
        <f t="shared" si="45"/>
        <v>50.38</v>
      </c>
      <c r="L78" s="34">
        <f t="shared" si="46"/>
        <v>63.75</v>
      </c>
      <c r="M78" s="34">
        <f t="shared" si="47"/>
        <v>42.75</v>
      </c>
      <c r="N78" s="35">
        <f t="shared" si="48"/>
        <v>0.36333333333333345</v>
      </c>
      <c r="O78" s="36">
        <f t="shared" si="49"/>
        <v>0.80562723302897943</v>
      </c>
      <c r="P78" s="35">
        <f t="shared" si="50"/>
        <v>0.26538308852719328</v>
      </c>
      <c r="Q78" s="35">
        <f ca="1">P78/(J78-$A$4)*365</f>
        <v>0.24837135208314243</v>
      </c>
      <c r="R78" s="78" t="str">
        <f t="shared" si="51"/>
        <v>Y</v>
      </c>
      <c r="S78" s="29">
        <f t="shared" ca="1" si="52"/>
        <v>9.8371352083142433E-2</v>
      </c>
      <c r="T78" s="35">
        <f t="shared" si="53"/>
        <v>0.35</v>
      </c>
      <c r="U78" s="35">
        <f t="shared" si="54"/>
        <v>0.15</v>
      </c>
      <c r="V78" s="35">
        <f t="shared" si="55"/>
        <v>0.65</v>
      </c>
      <c r="W78" s="35">
        <f t="shared" si="56"/>
        <v>0.05</v>
      </c>
      <c r="X78" s="35" t="str">
        <f t="shared" ca="1" si="57"/>
        <v/>
      </c>
      <c r="Y78" s="35" t="str">
        <f t="shared" ca="1" si="58"/>
        <v/>
      </c>
      <c r="Z78" s="1" t="str">
        <f t="shared" si="59"/>
        <v>WH R/R</v>
      </c>
      <c r="AB78" s="1" t="s">
        <v>282</v>
      </c>
      <c r="AC78" s="1" t="s">
        <v>61</v>
      </c>
      <c r="AD78" s="5">
        <v>43238</v>
      </c>
      <c r="AE78" s="5">
        <v>43830</v>
      </c>
      <c r="AF78" s="1" t="s">
        <v>283</v>
      </c>
      <c r="AG78" s="1" t="s">
        <v>55</v>
      </c>
      <c r="AH78" s="1">
        <v>3</v>
      </c>
      <c r="AI78" s="1">
        <v>50.38</v>
      </c>
      <c r="AJ78" s="1">
        <v>-1.1599999999999999</v>
      </c>
      <c r="AK78" s="6">
        <v>42.75</v>
      </c>
      <c r="AL78" s="1">
        <v>42.81</v>
      </c>
      <c r="AN78" s="1">
        <v>63.75</v>
      </c>
      <c r="AO78" s="1">
        <v>63.81</v>
      </c>
      <c r="AP78" s="1">
        <v>63.75</v>
      </c>
      <c r="AS78" s="1">
        <v>36.03</v>
      </c>
      <c r="AT78" s="1">
        <v>1.78</v>
      </c>
      <c r="AU78" s="1">
        <v>26.66</v>
      </c>
      <c r="AV78" s="1">
        <v>24.69</v>
      </c>
      <c r="AW78" s="5">
        <v>43438</v>
      </c>
      <c r="AX78" s="1" t="s">
        <v>89</v>
      </c>
      <c r="AZ78" s="41" t="s">
        <v>284</v>
      </c>
      <c r="BA78" s="41" t="s">
        <v>58</v>
      </c>
      <c r="BB78" s="41" t="s">
        <v>59</v>
      </c>
      <c r="BC78" s="42"/>
    </row>
    <row r="79" spans="1:55" x14ac:dyDescent="0.2">
      <c r="A79" s="15"/>
      <c r="B79" s="31">
        <f t="shared" si="40"/>
        <v>14</v>
      </c>
      <c r="C79" s="1" t="e">
        <f>VLOOKUP(D79&amp;"Equity Special SituationsTAQ",'[7]Eze export'!F:H,3,FALSE)</f>
        <v>#N/A</v>
      </c>
      <c r="D79" s="32" t="str">
        <f t="shared" si="41"/>
        <v>WSC US</v>
      </c>
      <c r="E79" s="23" t="s">
        <v>51</v>
      </c>
      <c r="F79" s="22" t="str">
        <f t="shared" si="42"/>
        <v>Soft</v>
      </c>
      <c r="G79" s="24">
        <f t="shared" si="43"/>
        <v>3</v>
      </c>
      <c r="H79" s="76" t="str">
        <f>VLOOKUP(D:D,AZ:BB,2,FALSE)</f>
        <v>Re-Rating</v>
      </c>
      <c r="I79" s="76" t="str">
        <f>VLOOKUP(D:D,AZ:BB,3,FALSE)</f>
        <v>Transformational M&amp;A</v>
      </c>
      <c r="J79" s="33">
        <f t="shared" si="44"/>
        <v>43830</v>
      </c>
      <c r="K79" s="34">
        <f t="shared" si="45"/>
        <v>13.43</v>
      </c>
      <c r="L79" s="34">
        <f t="shared" si="46"/>
        <v>18</v>
      </c>
      <c r="M79" s="34">
        <f t="shared" si="47"/>
        <v>11</v>
      </c>
      <c r="N79" s="35">
        <f t="shared" si="48"/>
        <v>0.34714285714285709</v>
      </c>
      <c r="O79" s="36">
        <f t="shared" si="49"/>
        <v>0.87501329645782377</v>
      </c>
      <c r="P79" s="35">
        <f t="shared" si="50"/>
        <v>0.34028294862248698</v>
      </c>
      <c r="Q79" s="35">
        <f ca="1">P79/(J79-$A$4)*365</f>
        <v>0.31846993909540444</v>
      </c>
      <c r="R79" s="78" t="str">
        <f t="shared" si="51"/>
        <v>Y</v>
      </c>
      <c r="S79" s="29">
        <f t="shared" ca="1" si="52"/>
        <v>0.16846993909540445</v>
      </c>
      <c r="T79" s="35">
        <f t="shared" si="53"/>
        <v>0.35</v>
      </c>
      <c r="U79" s="35">
        <f t="shared" si="54"/>
        <v>0.15</v>
      </c>
      <c r="V79" s="35">
        <f t="shared" si="55"/>
        <v>0.65</v>
      </c>
      <c r="W79" s="35">
        <f t="shared" si="56"/>
        <v>0.05</v>
      </c>
      <c r="X79" s="35" t="str">
        <f t="shared" ca="1" si="57"/>
        <v>Y</v>
      </c>
      <c r="Y79" s="35" t="str">
        <f t="shared" ca="1" si="58"/>
        <v/>
      </c>
      <c r="Z79" s="1" t="e">
        <f t="shared" si="59"/>
        <v>#N/A</v>
      </c>
      <c r="AB79" s="1" t="s">
        <v>285</v>
      </c>
      <c r="AC79" s="1" t="s">
        <v>76</v>
      </c>
      <c r="AD79" s="5">
        <v>43270</v>
      </c>
      <c r="AE79" s="5">
        <v>43830</v>
      </c>
      <c r="AF79" s="1" t="s">
        <v>286</v>
      </c>
      <c r="AG79" s="1" t="s">
        <v>55</v>
      </c>
      <c r="AH79" s="1">
        <v>3</v>
      </c>
      <c r="AI79" s="1">
        <v>13.43</v>
      </c>
      <c r="AJ79" s="1">
        <v>3.69</v>
      </c>
      <c r="AK79" s="6">
        <v>11</v>
      </c>
      <c r="AL79" s="1">
        <v>11</v>
      </c>
      <c r="AM79" s="1">
        <v>8.15</v>
      </c>
      <c r="AN79" s="1">
        <v>18</v>
      </c>
      <c r="AO79" s="1">
        <v>18</v>
      </c>
      <c r="AP79" s="1">
        <v>18.04</v>
      </c>
      <c r="AQ79" s="1">
        <v>0.33</v>
      </c>
      <c r="AR79" s="1">
        <v>2.4900000000000002</v>
      </c>
      <c r="AS79" s="1">
        <v>34.71</v>
      </c>
      <c r="AT79" s="1">
        <v>1.88</v>
      </c>
      <c r="AU79" s="1">
        <v>34.03</v>
      </c>
      <c r="AV79" s="1">
        <v>31.44</v>
      </c>
      <c r="AW79" s="5">
        <v>43438</v>
      </c>
      <c r="AX79" s="1" t="s">
        <v>89</v>
      </c>
      <c r="AZ79" s="41" t="s">
        <v>287</v>
      </c>
      <c r="BA79" s="41" t="s">
        <v>58</v>
      </c>
      <c r="BB79" s="41" t="s">
        <v>76</v>
      </c>
      <c r="BC79" s="42"/>
    </row>
    <row r="80" spans="1:55" x14ac:dyDescent="0.2">
      <c r="A80" s="15"/>
      <c r="B80" s="31">
        <f t="shared" si="40"/>
        <v>15</v>
      </c>
      <c r="C80" s="1" t="str">
        <f>VLOOKUP(D80&amp;"Equity Special SituationsTAQ",'[7]Eze export'!F:H,3,FALSE)</f>
        <v>XRX2 R/R</v>
      </c>
      <c r="D80" s="32" t="str">
        <f t="shared" si="41"/>
        <v>XRX US</v>
      </c>
      <c r="E80" s="23" t="s">
        <v>51</v>
      </c>
      <c r="F80" s="22" t="str">
        <f t="shared" si="42"/>
        <v>Soft</v>
      </c>
      <c r="G80" s="24">
        <f t="shared" si="43"/>
        <v>2</v>
      </c>
      <c r="H80" s="76" t="str">
        <f>VLOOKUP(D:D,AZ:BB,2,FALSE)</f>
        <v>Special Situations</v>
      </c>
      <c r="I80" s="76" t="str">
        <f>VLOOKUP(D:D,AZ:BB,3,FALSE)</f>
        <v>Spec M&amp;A</v>
      </c>
      <c r="J80" s="33">
        <f t="shared" si="44"/>
        <v>43646</v>
      </c>
      <c r="K80" s="34">
        <f t="shared" si="45"/>
        <v>26.7</v>
      </c>
      <c r="L80" s="34">
        <f t="shared" si="46"/>
        <v>34</v>
      </c>
      <c r="M80" s="34">
        <f t="shared" si="47"/>
        <v>22.25</v>
      </c>
      <c r="N80" s="35">
        <f t="shared" si="48"/>
        <v>0.37872340425531908</v>
      </c>
      <c r="O80" s="36">
        <f t="shared" si="49"/>
        <v>0.79113873615427521</v>
      </c>
      <c r="P80" s="35">
        <f t="shared" si="50"/>
        <v>0.27340823970037453</v>
      </c>
      <c r="Q80" s="35">
        <f ca="1">P80/(J80-$A$4)*365</f>
        <v>0.48443692956619755</v>
      </c>
      <c r="R80" s="78" t="str">
        <f t="shared" si="51"/>
        <v>N</v>
      </c>
      <c r="S80" s="29">
        <f t="shared" ca="1" si="52"/>
        <v>0.48443692956619755</v>
      </c>
      <c r="T80" s="35">
        <f t="shared" si="53"/>
        <v>0.5</v>
      </c>
      <c r="U80" s="35">
        <f t="shared" si="54"/>
        <v>0.2</v>
      </c>
      <c r="V80" s="35">
        <f t="shared" si="55"/>
        <v>0.75</v>
      </c>
      <c r="W80" s="35">
        <f t="shared" si="56"/>
        <v>0.05</v>
      </c>
      <c r="X80" s="35" t="str">
        <f t="shared" ca="1" si="57"/>
        <v>Y</v>
      </c>
      <c r="Y80" s="35" t="str">
        <f t="shared" ca="1" si="58"/>
        <v/>
      </c>
      <c r="Z80" s="1" t="str">
        <f t="shared" si="59"/>
        <v>XRX2 R/R</v>
      </c>
      <c r="AB80" s="1" t="s">
        <v>288</v>
      </c>
      <c r="AC80" s="1" t="s">
        <v>82</v>
      </c>
      <c r="AD80" s="5">
        <v>43061</v>
      </c>
      <c r="AE80" s="5">
        <v>43646</v>
      </c>
      <c r="AF80" s="1" t="s">
        <v>289</v>
      </c>
      <c r="AG80" s="1" t="s">
        <v>55</v>
      </c>
      <c r="AH80" s="1">
        <v>2</v>
      </c>
      <c r="AI80" s="1">
        <v>26.7</v>
      </c>
      <c r="AJ80" s="1">
        <v>9.68</v>
      </c>
      <c r="AK80" s="6">
        <v>22.25</v>
      </c>
      <c r="AL80" s="1">
        <v>22.2</v>
      </c>
      <c r="AM80" s="1">
        <v>16.059999999999999</v>
      </c>
      <c r="AN80" s="1">
        <v>34</v>
      </c>
      <c r="AO80" s="1">
        <v>33.950000000000003</v>
      </c>
      <c r="AP80" s="1">
        <v>33.979999999999997</v>
      </c>
      <c r="AQ80" s="1">
        <v>1.68</v>
      </c>
      <c r="AR80" s="1">
        <v>6.3</v>
      </c>
      <c r="AS80" s="1">
        <v>38.29</v>
      </c>
      <c r="AT80" s="1">
        <v>1.61</v>
      </c>
      <c r="AU80" s="1">
        <v>27.16</v>
      </c>
      <c r="AV80" s="1">
        <v>52.75</v>
      </c>
      <c r="AW80" s="5">
        <v>43438</v>
      </c>
      <c r="AX80" s="1" t="s">
        <v>79</v>
      </c>
      <c r="AZ80" s="39" t="s">
        <v>290</v>
      </c>
      <c r="BA80" s="39" t="s">
        <v>58</v>
      </c>
      <c r="BB80" s="39" t="s">
        <v>59</v>
      </c>
      <c r="BC80" s="40"/>
    </row>
    <row r="81" spans="1:55" x14ac:dyDescent="0.2">
      <c r="A81" s="15"/>
      <c r="B81" s="52">
        <f t="shared" si="40"/>
        <v>16</v>
      </c>
      <c r="C81" s="1" t="e">
        <f>VLOOKUP(D81&amp;"Equity Special SituationsTAQ",'[7]Eze export'!F:H,3,FALSE)</f>
        <v>#N/A</v>
      </c>
      <c r="D81" s="32" t="str">
        <f t="shared" si="41"/>
        <v>ZAYO US</v>
      </c>
      <c r="E81" s="23" t="s">
        <v>51</v>
      </c>
      <c r="F81" s="22" t="str">
        <f t="shared" si="42"/>
        <v>Hard</v>
      </c>
      <c r="G81" s="24">
        <f t="shared" si="43"/>
        <v>3</v>
      </c>
      <c r="H81" s="76" t="str">
        <f>VLOOKUP(D:D,AZ:BB,2,FALSE)</f>
        <v>Special Situations</v>
      </c>
      <c r="I81" s="76" t="str">
        <f>VLOOKUP(D:D,AZ:BB,3,FALSE)</f>
        <v>Spin-Off</v>
      </c>
      <c r="J81" s="33">
        <f t="shared" si="44"/>
        <v>43830</v>
      </c>
      <c r="K81" s="34">
        <f t="shared" si="45"/>
        <v>25.12</v>
      </c>
      <c r="L81" s="34">
        <f t="shared" si="46"/>
        <v>36</v>
      </c>
      <c r="M81" s="34">
        <f t="shared" si="47"/>
        <v>16</v>
      </c>
      <c r="N81" s="35">
        <f t="shared" si="48"/>
        <v>0.45600000000000007</v>
      </c>
      <c r="O81" s="36">
        <f t="shared" si="49"/>
        <v>0.77961783439490429</v>
      </c>
      <c r="P81" s="35">
        <f t="shared" si="50"/>
        <v>0.43312101910828016</v>
      </c>
      <c r="Q81" s="35">
        <f ca="1">P81/(J81-$A$4)*365</f>
        <v>0.40535685121672371</v>
      </c>
      <c r="R81" s="78" t="str">
        <f t="shared" si="51"/>
        <v>Y</v>
      </c>
      <c r="S81" s="29">
        <f t="shared" ca="1" si="52"/>
        <v>0.25535685121672369</v>
      </c>
      <c r="T81" s="35">
        <f t="shared" si="53"/>
        <v>0.5</v>
      </c>
      <c r="U81" s="35">
        <f t="shared" si="54"/>
        <v>0.2</v>
      </c>
      <c r="V81" s="35">
        <f t="shared" si="55"/>
        <v>0.75</v>
      </c>
      <c r="W81" s="35">
        <f t="shared" si="56"/>
        <v>0.05</v>
      </c>
      <c r="X81" s="35" t="str">
        <f t="shared" ca="1" si="57"/>
        <v>Y</v>
      </c>
      <c r="Y81" s="35" t="str">
        <f t="shared" ca="1" si="58"/>
        <v/>
      </c>
      <c r="Z81" s="1" t="e">
        <f t="shared" si="59"/>
        <v>#N/A</v>
      </c>
      <c r="AB81" s="1" t="s">
        <v>291</v>
      </c>
      <c r="AC81" s="1" t="s">
        <v>61</v>
      </c>
      <c r="AD81" s="5">
        <v>43419</v>
      </c>
      <c r="AE81" s="5">
        <v>43830</v>
      </c>
      <c r="AF81" s="1" t="s">
        <v>292</v>
      </c>
      <c r="AG81" s="1" t="s">
        <v>100</v>
      </c>
      <c r="AH81" s="1">
        <v>3</v>
      </c>
      <c r="AI81" s="1">
        <v>25.12</v>
      </c>
      <c r="AJ81" s="1">
        <v>2.06</v>
      </c>
      <c r="AK81" s="6">
        <v>16</v>
      </c>
      <c r="AL81" s="1">
        <v>15.19</v>
      </c>
      <c r="AM81" s="1">
        <v>35.99</v>
      </c>
      <c r="AN81" s="1">
        <v>36</v>
      </c>
      <c r="AO81" s="1">
        <v>35.19</v>
      </c>
      <c r="AP81" s="1">
        <v>35.700000000000003</v>
      </c>
      <c r="AQ81" s="1">
        <v>-10.73</v>
      </c>
      <c r="AR81" s="1">
        <v>-42.7</v>
      </c>
      <c r="AS81" s="1">
        <v>49.63</v>
      </c>
      <c r="AT81" s="1">
        <v>1.01</v>
      </c>
      <c r="AU81" s="1">
        <v>40.1</v>
      </c>
      <c r="AV81" s="1">
        <v>37</v>
      </c>
      <c r="AW81" s="5">
        <v>43438</v>
      </c>
      <c r="AZ81" s="58" t="s">
        <v>293</v>
      </c>
      <c r="BA81" s="58" t="s">
        <v>58</v>
      </c>
      <c r="BB81" s="58" t="s">
        <v>76</v>
      </c>
      <c r="BC81" s="59"/>
    </row>
    <row r="82" spans="1:55" x14ac:dyDescent="0.2">
      <c r="A82" s="15"/>
      <c r="B82" s="52">
        <f t="shared" si="40"/>
        <v>17</v>
      </c>
      <c r="D82" s="32"/>
      <c r="E82" s="23"/>
      <c r="F82" s="22"/>
      <c r="G82" s="24"/>
      <c r="H82" s="22"/>
      <c r="I82" s="23"/>
      <c r="J82" s="33"/>
      <c r="K82" s="34"/>
      <c r="L82" s="34"/>
      <c r="M82" s="34"/>
      <c r="N82" s="35"/>
      <c r="O82" s="36"/>
      <c r="P82" s="35"/>
      <c r="Q82" s="35"/>
      <c r="R82" s="34"/>
      <c r="S82" s="29"/>
      <c r="T82" s="35"/>
      <c r="U82" s="35"/>
      <c r="V82" s="35"/>
      <c r="W82" s="35"/>
      <c r="X82" s="35"/>
      <c r="Y82" s="35"/>
      <c r="AA82" s="71"/>
      <c r="AC82" s="1"/>
      <c r="AD82" s="5"/>
      <c r="AE82" s="5"/>
      <c r="AW82" s="5"/>
      <c r="AZ82" s="72" t="s">
        <v>294</v>
      </c>
      <c r="BA82" s="72" t="s">
        <v>295</v>
      </c>
      <c r="BB82" s="72" t="s">
        <v>296</v>
      </c>
      <c r="BC82" s="73"/>
    </row>
    <row r="83" spans="1:55" x14ac:dyDescent="0.2">
      <c r="B83" s="52">
        <f t="shared" si="40"/>
        <v>18</v>
      </c>
      <c r="D83" s="32"/>
      <c r="E83" s="23"/>
      <c r="F83" s="22"/>
      <c r="G83" s="24"/>
      <c r="H83" s="22"/>
      <c r="I83" s="23"/>
      <c r="J83" s="33"/>
      <c r="K83" s="34"/>
      <c r="L83" s="34"/>
      <c r="M83" s="34"/>
      <c r="N83" s="35"/>
      <c r="O83" s="36"/>
      <c r="P83" s="35"/>
      <c r="Q83" s="35"/>
      <c r="R83" s="34"/>
      <c r="S83" s="29"/>
      <c r="T83" s="35"/>
      <c r="U83" s="35"/>
      <c r="V83" s="35"/>
      <c r="W83" s="35"/>
      <c r="X83" s="35"/>
      <c r="Y83" s="35"/>
      <c r="AA83" s="71"/>
      <c r="AZ83" s="41" t="s">
        <v>297</v>
      </c>
      <c r="BA83" s="41" t="s">
        <v>58</v>
      </c>
      <c r="BB83" s="1" t="s">
        <v>298</v>
      </c>
    </row>
    <row r="84" spans="1:55" x14ac:dyDescent="0.2">
      <c r="B84" s="71"/>
      <c r="C84" s="71"/>
      <c r="D84" s="32"/>
      <c r="E84" s="74"/>
      <c r="F84" s="22"/>
      <c r="G84" s="24"/>
      <c r="H84" s="22"/>
      <c r="I84" s="22"/>
      <c r="J84" s="33"/>
      <c r="K84" s="34"/>
      <c r="L84" s="34"/>
      <c r="M84" s="34"/>
      <c r="N84" s="35"/>
      <c r="O84" s="36"/>
      <c r="P84" s="75"/>
      <c r="Q84" s="35"/>
      <c r="R84" s="34"/>
      <c r="S84" s="35"/>
      <c r="T84" s="35"/>
      <c r="U84" s="35"/>
      <c r="V84" s="35"/>
      <c r="W84" s="35"/>
      <c r="X84" s="35"/>
      <c r="Y84" s="35"/>
      <c r="Z84" s="71"/>
      <c r="AA84" s="71"/>
      <c r="AZ84" s="23" t="s">
        <v>299</v>
      </c>
      <c r="BA84" s="41" t="s">
        <v>58</v>
      </c>
      <c r="BB84" s="41" t="s">
        <v>65</v>
      </c>
    </row>
    <row r="85" spans="1:55" x14ac:dyDescent="0.2">
      <c r="C85" s="71"/>
      <c r="D85" s="32"/>
      <c r="E85" s="74"/>
      <c r="F85" s="22"/>
      <c r="G85" s="24"/>
      <c r="H85" s="22"/>
      <c r="I85" s="22"/>
      <c r="J85" s="33"/>
      <c r="K85" s="34"/>
      <c r="L85" s="34"/>
      <c r="M85" s="34"/>
      <c r="N85" s="35"/>
      <c r="O85" s="36"/>
      <c r="P85" s="35"/>
      <c r="Q85" s="35"/>
      <c r="R85" s="34"/>
      <c r="S85" s="35"/>
      <c r="T85" s="35"/>
      <c r="U85" s="35"/>
      <c r="V85" s="35"/>
      <c r="W85" s="35"/>
      <c r="X85" s="35"/>
      <c r="Y85" s="35"/>
      <c r="AZ85" s="32" t="s">
        <v>300</v>
      </c>
      <c r="BA85" s="41" t="s">
        <v>58</v>
      </c>
      <c r="BB85" s="41" t="s">
        <v>59</v>
      </c>
    </row>
    <row r="86" spans="1:55" x14ac:dyDescent="0.2">
      <c r="C86" s="71"/>
      <c r="D86" s="32"/>
      <c r="E86" s="74"/>
      <c r="F86" s="22"/>
      <c r="G86" s="24"/>
      <c r="H86" s="22"/>
      <c r="I86" s="22"/>
      <c r="J86" s="33"/>
      <c r="K86" s="34"/>
      <c r="L86" s="34"/>
      <c r="M86" s="34"/>
      <c r="N86" s="35"/>
      <c r="O86" s="36"/>
      <c r="P86" s="35"/>
      <c r="Q86" s="35"/>
      <c r="R86" s="34"/>
      <c r="S86" s="35"/>
      <c r="T86" s="35"/>
      <c r="U86" s="35"/>
      <c r="V86" s="35"/>
      <c r="W86" s="35"/>
      <c r="X86" s="35"/>
      <c r="Y86" s="35"/>
    </row>
    <row r="87" spans="1:55" x14ac:dyDescent="0.2">
      <c r="C87" s="71"/>
      <c r="D87" s="32"/>
      <c r="E87" s="74"/>
      <c r="F87" s="22"/>
      <c r="G87" s="24"/>
      <c r="H87" s="22"/>
      <c r="I87" s="22"/>
      <c r="J87" s="33"/>
      <c r="K87" s="34"/>
      <c r="L87" s="34"/>
      <c r="M87" s="34"/>
      <c r="N87" s="35"/>
      <c r="O87" s="36"/>
      <c r="P87" s="35"/>
      <c r="Q87" s="35"/>
      <c r="R87" s="34"/>
      <c r="S87" s="35"/>
      <c r="T87" s="35"/>
      <c r="U87" s="35"/>
      <c r="V87" s="35"/>
      <c r="W87" s="35"/>
      <c r="X87" s="35"/>
      <c r="Y87" s="35"/>
    </row>
    <row r="88" spans="1:55" x14ac:dyDescent="0.2">
      <c r="C88" s="71"/>
      <c r="D88" s="32"/>
      <c r="E88" s="74"/>
      <c r="F88" s="22"/>
      <c r="G88" s="24"/>
      <c r="H88" s="22"/>
      <c r="I88" s="22"/>
      <c r="J88" s="33"/>
      <c r="K88" s="34"/>
      <c r="L88" s="34"/>
      <c r="M88" s="34"/>
      <c r="N88" s="35"/>
      <c r="O88" s="36"/>
      <c r="P88" s="35"/>
      <c r="Q88" s="35"/>
      <c r="R88" s="34"/>
      <c r="S88" s="35"/>
      <c r="T88" s="35"/>
      <c r="U88" s="35"/>
      <c r="V88" s="35"/>
      <c r="W88" s="35"/>
      <c r="X88" s="35"/>
      <c r="Y88" s="35"/>
    </row>
    <row r="89" spans="1:55" x14ac:dyDescent="0.2">
      <c r="C89" s="71"/>
      <c r="D89" s="32"/>
      <c r="E89" s="74"/>
      <c r="F89" s="22"/>
      <c r="G89" s="24"/>
      <c r="H89" s="22"/>
      <c r="I89" s="22"/>
      <c r="J89" s="33"/>
      <c r="K89" s="34"/>
      <c r="L89" s="34"/>
      <c r="M89" s="34"/>
      <c r="N89" s="35"/>
      <c r="O89" s="36"/>
      <c r="P89" s="35"/>
      <c r="Q89" s="35"/>
      <c r="R89" s="34"/>
      <c r="S89" s="35"/>
      <c r="T89" s="35"/>
      <c r="U89" s="35"/>
      <c r="V89" s="35"/>
      <c r="W89" s="35"/>
      <c r="X89" s="35"/>
      <c r="Y89" s="35"/>
    </row>
  </sheetData>
  <autoFilter ref="A5:BC83" xr:uid="{2171D6BF-542B-47F2-8250-2047287E70CF}">
    <sortState xmlns:xlrd2="http://schemas.microsoft.com/office/spreadsheetml/2017/richdata2" ref="A6:BC83">
      <sortCondition ref="D5:D8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Plunkett</dc:creator>
  <cp:lastModifiedBy>Kshitij Gorde</cp:lastModifiedBy>
  <dcterms:created xsi:type="dcterms:W3CDTF">2018-12-06T17:03:28Z</dcterms:created>
  <dcterms:modified xsi:type="dcterms:W3CDTF">2018-12-06T20:03:36Z</dcterms:modified>
</cp:coreProperties>
</file>