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ronfeldman/Downloads/"/>
    </mc:Choice>
  </mc:AlternateContent>
  <bookViews>
    <workbookView xWindow="600" yWindow="460" windowWidth="28200" windowHeight="16780" tabRatio="620"/>
  </bookViews>
  <sheets>
    <sheet name="Flights" sheetId="1" r:id="rId1"/>
    <sheet name="Lifters" sheetId="4" r:id="rId2"/>
    <sheet name="5'OALC" sheetId="10" r:id="rId3"/>
    <sheet name="5'MHS Sn" sheetId="8" r:id="rId4"/>
    <sheet name="5'Rank" sheetId="11" r:id="rId5"/>
    <sheet name="10'J" sheetId="7" r:id="rId6"/>
    <sheet name="10'LC" sheetId="9" r:id="rId7"/>
    <sheet name="10'Sn" sheetId="12" r:id="rId8"/>
    <sheet name="Mace" sheetId="15" r:id="rId9"/>
    <sheet name="Biathlon" sheetId="18" r:id="rId10"/>
    <sheet name="Sheet1" sheetId="13" r:id="rId11"/>
    <sheet name="Indices" sheetId="14" r:id="rId12"/>
    <sheet name="Prizes" sheetId="16" r:id="rId13"/>
  </sheets>
  <definedNames>
    <definedName name="_xlnm._FilterDatabase" localSheetId="5" hidden="1">'10''J'!$A$1:$G$3</definedName>
    <definedName name="_xlnm._FilterDatabase" localSheetId="6" hidden="1">'10''LC'!$A$1:$G$5</definedName>
    <definedName name="_xlnm._FilterDatabase" localSheetId="7" hidden="1">'10''Sn'!$A$1:$G$9</definedName>
    <definedName name="_xlnm._FilterDatabase" localSheetId="3" hidden="1">'5''MHS Sn'!$A$1:$G$7</definedName>
    <definedName name="_xlnm._FilterDatabase" localSheetId="2" hidden="1">'5''OALC'!$A$1:$G$6</definedName>
    <definedName name="_xlnm._FilterDatabase" localSheetId="4" hidden="1">'5''Rank'!$A$1:$G$5</definedName>
    <definedName name="_xlnm._FilterDatabase" localSheetId="1" hidden="1">Lifters!$A$1:$M$60</definedName>
    <definedName name="_xlnm.Print_Area" localSheetId="0">Flights!$A$1:$T$29</definedName>
    <definedName name="_xlnm.Print_Area" localSheetId="10">Sheet1!$A$1:$H$19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1" l="1"/>
  <c r="C8" i="11"/>
  <c r="D8" i="11"/>
  <c r="F8" i="11"/>
  <c r="G8" i="11"/>
  <c r="J2" i="15"/>
  <c r="C4" i="15"/>
  <c r="B4" i="15"/>
  <c r="O3" i="10"/>
  <c r="O7" i="10"/>
  <c r="O4" i="10"/>
  <c r="O5" i="10"/>
  <c r="O9" i="10"/>
  <c r="P3" i="10"/>
  <c r="P4" i="10"/>
  <c r="P5" i="10"/>
  <c r="P7" i="10"/>
  <c r="P9" i="10"/>
  <c r="M7" i="10"/>
  <c r="D4" i="12"/>
  <c r="B4" i="12"/>
  <c r="F4" i="12"/>
  <c r="D2" i="12"/>
  <c r="B2" i="12"/>
  <c r="F2" i="12"/>
  <c r="D5" i="12"/>
  <c r="B5" i="12"/>
  <c r="F5" i="12"/>
  <c r="D6" i="12"/>
  <c r="B6" i="12"/>
  <c r="F6" i="12"/>
  <c r="D7" i="12"/>
  <c r="B7" i="12"/>
  <c r="F7" i="12"/>
  <c r="D8" i="12"/>
  <c r="B8" i="12"/>
  <c r="F8" i="12"/>
  <c r="D9" i="12"/>
  <c r="B9" i="12"/>
  <c r="F9" i="12"/>
  <c r="D10" i="12"/>
  <c r="B10" i="12"/>
  <c r="F10" i="12"/>
  <c r="D11" i="12"/>
  <c r="B11" i="12"/>
  <c r="F11" i="12"/>
  <c r="D12" i="12"/>
  <c r="B12" i="12"/>
  <c r="F12" i="12"/>
  <c r="D13" i="12"/>
  <c r="B13" i="12"/>
  <c r="F13" i="12"/>
  <c r="D14" i="12"/>
  <c r="B14" i="12"/>
  <c r="F14" i="12"/>
  <c r="G4" i="12"/>
  <c r="G5" i="12"/>
  <c r="G6" i="12"/>
  <c r="G7" i="12"/>
  <c r="G8" i="12"/>
  <c r="G9" i="12"/>
  <c r="G10" i="12"/>
  <c r="G11" i="12"/>
  <c r="G12" i="12"/>
  <c r="G13" i="12"/>
  <c r="G14" i="12"/>
  <c r="G2" i="12"/>
  <c r="L4" i="12"/>
  <c r="J4" i="12"/>
  <c r="N4" i="12"/>
  <c r="L2" i="12"/>
  <c r="J2" i="12"/>
  <c r="N2" i="12"/>
  <c r="L5" i="12"/>
  <c r="J5" i="12"/>
  <c r="N5" i="12"/>
  <c r="L6" i="12"/>
  <c r="J6" i="12"/>
  <c r="N6" i="12"/>
  <c r="L7" i="12"/>
  <c r="J7" i="12"/>
  <c r="N7" i="12"/>
  <c r="L8" i="12"/>
  <c r="J8" i="12"/>
  <c r="N8" i="12"/>
  <c r="L10" i="12"/>
  <c r="J10" i="12"/>
  <c r="N10" i="12"/>
  <c r="L11" i="12"/>
  <c r="J11" i="12"/>
  <c r="N11" i="12"/>
  <c r="L12" i="12"/>
  <c r="J12" i="12"/>
  <c r="N12" i="12"/>
  <c r="O4" i="12"/>
  <c r="O5" i="12"/>
  <c r="O6" i="12"/>
  <c r="O7" i="12"/>
  <c r="O8" i="12"/>
  <c r="O10" i="12"/>
  <c r="O11" i="12"/>
  <c r="O12" i="12"/>
  <c r="O2" i="12"/>
  <c r="D3" i="11"/>
  <c r="B3" i="11"/>
  <c r="F3" i="11"/>
  <c r="D2" i="11"/>
  <c r="B2" i="11"/>
  <c r="F2" i="11"/>
  <c r="D4" i="11"/>
  <c r="B4" i="11"/>
  <c r="F4" i="11"/>
  <c r="G3" i="11"/>
  <c r="G4" i="11"/>
  <c r="G2" i="11"/>
  <c r="C4" i="11"/>
  <c r="J3" i="9"/>
  <c r="N3" i="9"/>
  <c r="J2" i="9"/>
  <c r="N2" i="9"/>
  <c r="J10" i="9"/>
  <c r="N10" i="9"/>
  <c r="N6" i="9"/>
  <c r="N4" i="9"/>
  <c r="N14" i="9"/>
  <c r="N8" i="9"/>
  <c r="N5" i="9"/>
  <c r="N9" i="9"/>
  <c r="N13" i="9"/>
  <c r="N16" i="9"/>
  <c r="N7" i="9"/>
  <c r="O3" i="9"/>
  <c r="J4" i="9"/>
  <c r="O4" i="9"/>
  <c r="J5" i="9"/>
  <c r="O5" i="9"/>
  <c r="J6" i="9"/>
  <c r="O6" i="9"/>
  <c r="O7" i="9"/>
  <c r="J8" i="9"/>
  <c r="O8" i="9"/>
  <c r="J9" i="9"/>
  <c r="O9" i="9"/>
  <c r="O10" i="9"/>
  <c r="J13" i="9"/>
  <c r="O13" i="9"/>
  <c r="J14" i="9"/>
  <c r="O14" i="9"/>
  <c r="J16" i="9"/>
  <c r="O16" i="9"/>
  <c r="B3" i="7"/>
  <c r="D3" i="7"/>
  <c r="F3" i="7"/>
  <c r="B4" i="7"/>
  <c r="D4" i="7"/>
  <c r="F4" i="7"/>
  <c r="B6" i="7"/>
  <c r="D6" i="7"/>
  <c r="F6" i="7"/>
  <c r="D7" i="7"/>
  <c r="B7" i="7"/>
  <c r="F7" i="7"/>
  <c r="G3" i="7"/>
  <c r="N53" i="1"/>
  <c r="N51" i="1"/>
  <c r="N50" i="1"/>
  <c r="N49" i="1"/>
  <c r="N48" i="1"/>
  <c r="N47" i="1"/>
  <c r="L3" i="8"/>
  <c r="J3" i="8"/>
  <c r="N3" i="8"/>
  <c r="L2" i="8"/>
  <c r="J2" i="8"/>
  <c r="N2" i="8"/>
  <c r="O3" i="8"/>
  <c r="L5" i="8"/>
  <c r="J5" i="8"/>
  <c r="N5" i="8"/>
  <c r="O5" i="8"/>
  <c r="L6" i="8"/>
  <c r="J6" i="8"/>
  <c r="N6" i="8"/>
  <c r="O6" i="8"/>
  <c r="L7" i="8"/>
  <c r="J7" i="8"/>
  <c r="N7" i="8"/>
  <c r="O7" i="8"/>
  <c r="L8" i="8"/>
  <c r="J8" i="8"/>
  <c r="N8" i="8"/>
  <c r="O8" i="8"/>
  <c r="O2" i="8"/>
  <c r="M5" i="15"/>
  <c r="M4" i="15"/>
  <c r="M3" i="15"/>
  <c r="C3" i="15"/>
  <c r="B3" i="15"/>
  <c r="M2" i="15"/>
  <c r="C2" i="15"/>
  <c r="B2" i="15"/>
  <c r="C9" i="12"/>
  <c r="C8" i="12"/>
  <c r="C7" i="12"/>
  <c r="C6" i="12"/>
  <c r="C5" i="12"/>
  <c r="C4" i="12"/>
  <c r="C2" i="12"/>
  <c r="L16" i="9"/>
  <c r="K16" i="9"/>
  <c r="L14" i="9"/>
  <c r="K14" i="9"/>
  <c r="L13" i="9"/>
  <c r="K13" i="9"/>
  <c r="L10" i="9"/>
  <c r="K10" i="9"/>
  <c r="L9" i="9"/>
  <c r="K9" i="9"/>
  <c r="L8" i="9"/>
  <c r="K8" i="9"/>
  <c r="L7" i="9"/>
  <c r="K7" i="9"/>
  <c r="J7" i="9"/>
  <c r="L6" i="9"/>
  <c r="K6" i="9"/>
  <c r="L5" i="9"/>
  <c r="K5" i="9"/>
  <c r="L4" i="9"/>
  <c r="K4" i="9"/>
  <c r="L3" i="9"/>
  <c r="K3" i="9"/>
  <c r="L2" i="9"/>
  <c r="K2" i="9"/>
  <c r="D16" i="9"/>
  <c r="C16" i="9"/>
  <c r="B16" i="9"/>
  <c r="D15" i="9"/>
  <c r="C15" i="9"/>
  <c r="B15" i="9"/>
  <c r="D14" i="9"/>
  <c r="C14" i="9"/>
  <c r="B14" i="9"/>
  <c r="D13" i="9"/>
  <c r="C13" i="9"/>
  <c r="B13" i="9"/>
  <c r="D11" i="9"/>
  <c r="C11" i="9"/>
  <c r="B11" i="9"/>
  <c r="D9" i="9"/>
  <c r="C9" i="9"/>
  <c r="B9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C7" i="7"/>
  <c r="C6" i="7"/>
  <c r="C4" i="7"/>
  <c r="C3" i="7"/>
  <c r="C3" i="11"/>
  <c r="C2" i="11"/>
  <c r="K8" i="8"/>
  <c r="K7" i="8"/>
  <c r="K6" i="8"/>
  <c r="K5" i="8"/>
  <c r="K3" i="8"/>
  <c r="K2" i="8"/>
  <c r="D4" i="8"/>
  <c r="C4" i="8"/>
  <c r="B4" i="8"/>
  <c r="D3" i="8"/>
  <c r="C3" i="8"/>
  <c r="B3" i="8"/>
  <c r="D2" i="8"/>
  <c r="C2" i="8"/>
  <c r="B2" i="8"/>
  <c r="M9" i="10"/>
  <c r="L9" i="10"/>
  <c r="K9" i="10"/>
  <c r="M5" i="10"/>
  <c r="L5" i="10"/>
  <c r="K5" i="10"/>
  <c r="M4" i="10"/>
  <c r="L4" i="10"/>
  <c r="K4" i="10"/>
  <c r="M3" i="10"/>
  <c r="L3" i="10"/>
  <c r="K3" i="10"/>
  <c r="D4" i="10"/>
  <c r="C4" i="10"/>
  <c r="B4" i="10"/>
  <c r="D2" i="10"/>
  <c r="C2" i="10"/>
  <c r="B2" i="10"/>
  <c r="O2" i="9"/>
  <c r="F3" i="9"/>
  <c r="F2" i="9"/>
  <c r="F4" i="9"/>
  <c r="F7" i="9"/>
  <c r="F15" i="9"/>
  <c r="F16" i="9"/>
  <c r="F6" i="9"/>
  <c r="F13" i="9"/>
  <c r="F5" i="9"/>
  <c r="G3" i="9"/>
  <c r="G4" i="9"/>
  <c r="G5" i="9"/>
  <c r="G6" i="9"/>
  <c r="G7" i="9"/>
  <c r="F9" i="9"/>
  <c r="G9" i="9"/>
  <c r="D10" i="9"/>
  <c r="B10" i="9"/>
  <c r="F10" i="9"/>
  <c r="G10" i="9"/>
  <c r="F11" i="9"/>
  <c r="G11" i="9"/>
  <c r="G13" i="9"/>
  <c r="F14" i="9"/>
  <c r="G14" i="9"/>
  <c r="G15" i="9"/>
  <c r="G16" i="9"/>
  <c r="G2" i="9"/>
  <c r="N4" i="7"/>
  <c r="N5" i="7"/>
  <c r="N8" i="7"/>
  <c r="N7" i="7"/>
  <c r="N6" i="7"/>
  <c r="O4" i="7"/>
  <c r="O5" i="7"/>
  <c r="O6" i="7"/>
  <c r="O7" i="7"/>
  <c r="O8" i="7"/>
  <c r="G4" i="7"/>
  <c r="G6" i="7"/>
  <c r="G7" i="7"/>
  <c r="F3" i="8"/>
  <c r="F2" i="8"/>
  <c r="F4" i="8"/>
  <c r="G3" i="8"/>
  <c r="G4" i="8"/>
  <c r="G2" i="8"/>
  <c r="K4" i="12"/>
  <c r="K12" i="12"/>
  <c r="K11" i="12"/>
  <c r="K10" i="12"/>
  <c r="K8" i="12"/>
  <c r="K7" i="12"/>
  <c r="K6" i="12"/>
  <c r="K5" i="12"/>
  <c r="K2" i="12"/>
  <c r="C14" i="12"/>
  <c r="C13" i="12"/>
  <c r="C12" i="12"/>
  <c r="C11" i="12"/>
  <c r="C10" i="12"/>
  <c r="C10" i="9"/>
  <c r="K7" i="10"/>
  <c r="F2" i="10"/>
  <c r="L7" i="10"/>
  <c r="F4" i="10"/>
  <c r="G2" i="10"/>
  <c r="G4" i="10"/>
</calcChain>
</file>

<file path=xl/sharedStrings.xml><?xml version="1.0" encoding="utf-8"?>
<sst xmlns="http://schemas.openxmlformats.org/spreadsheetml/2006/main" count="853" uniqueCount="272">
  <si>
    <t>Age</t>
  </si>
  <si>
    <t>Gender</t>
  </si>
  <si>
    <t>Weight Class</t>
  </si>
  <si>
    <t>Score</t>
  </si>
  <si>
    <t>Weigh-In</t>
  </si>
  <si>
    <t>Place</t>
  </si>
  <si>
    <t>KB</t>
  </si>
  <si>
    <t>Reps</t>
  </si>
  <si>
    <t>Rep</t>
  </si>
  <si>
    <t>Team</t>
  </si>
  <si>
    <t>Name</t>
  </si>
  <si>
    <t>Lauren Weiss</t>
  </si>
  <si>
    <t>TIME</t>
  </si>
  <si>
    <t>EVENT</t>
  </si>
  <si>
    <t>PLATFORM 1</t>
  </si>
  <si>
    <t>PLATFORM 2</t>
  </si>
  <si>
    <t>PLATFORM 3</t>
  </si>
  <si>
    <t>PLATFORM 4</t>
  </si>
  <si>
    <t>Body Weight KGS</t>
  </si>
  <si>
    <t>Awards</t>
  </si>
  <si>
    <t>12 x 2</t>
  </si>
  <si>
    <t>20 x 2</t>
  </si>
  <si>
    <t>16 x 2</t>
  </si>
  <si>
    <t>KBS Needed</t>
  </si>
  <si>
    <t>QTY</t>
  </si>
  <si>
    <t>Erik</t>
  </si>
  <si>
    <t>Dan</t>
  </si>
  <si>
    <t>Eric</t>
  </si>
  <si>
    <t>Sum</t>
  </si>
  <si>
    <t>10' Jerk Kettlebell Size</t>
  </si>
  <si>
    <t>10' Snatch Kettlebell Size</t>
  </si>
  <si>
    <t>Jordan Levine</t>
  </si>
  <si>
    <t>12kg</t>
  </si>
  <si>
    <t>KOR</t>
  </si>
  <si>
    <t>Marlon Byrd</t>
  </si>
  <si>
    <t>M</t>
  </si>
  <si>
    <t>Float Fitness</t>
  </si>
  <si>
    <t>Geena Pearson</t>
  </si>
  <si>
    <t>F</t>
  </si>
  <si>
    <t>Danielle Sigman</t>
  </si>
  <si>
    <t>16kg</t>
  </si>
  <si>
    <t>TXKB</t>
  </si>
  <si>
    <t>Brianne Page</t>
  </si>
  <si>
    <t>Michael Teisher</t>
  </si>
  <si>
    <t>20kg</t>
  </si>
  <si>
    <t>Jason Dolby</t>
  </si>
  <si>
    <t>Marian Hart</t>
  </si>
  <si>
    <t>Manny Aragon</t>
  </si>
  <si>
    <t>Ram Gnanasekar</t>
  </si>
  <si>
    <t>Lauren Sautkulis</t>
  </si>
  <si>
    <t>Jeff Coon</t>
  </si>
  <si>
    <t>Pam Singer</t>
  </si>
  <si>
    <t>8kg</t>
  </si>
  <si>
    <t>Renee Anderson</t>
  </si>
  <si>
    <t>105+</t>
  </si>
  <si>
    <t>LBKC</t>
  </si>
  <si>
    <t>Willian Solis</t>
  </si>
  <si>
    <t>Pete Sevilla</t>
  </si>
  <si>
    <t>Gary Page</t>
  </si>
  <si>
    <t>Liz Pacaoan</t>
  </si>
  <si>
    <t>Jeff Costa</t>
  </si>
  <si>
    <t>Jenn Null</t>
  </si>
  <si>
    <t>Chelsey Marr</t>
  </si>
  <si>
    <t>William Haas</t>
  </si>
  <si>
    <t>Justin Jeffries</t>
  </si>
  <si>
    <t>Sophia Figueroa</t>
  </si>
  <si>
    <t>OKC</t>
  </si>
  <si>
    <t>Vincent Rivera</t>
  </si>
  <si>
    <t>Dan Bettcher</t>
  </si>
  <si>
    <t>Brittany van Schravendijk</t>
  </si>
  <si>
    <t>Emily Bettcher</t>
  </si>
  <si>
    <t>10' Long Cycle Kettlebell Size</t>
  </si>
  <si>
    <t>Sharon Macdonald</t>
  </si>
  <si>
    <t>Aaron Lieberman</t>
  </si>
  <si>
    <t>10' Jerk</t>
  </si>
  <si>
    <t>10' LC</t>
  </si>
  <si>
    <t>10' Snatch</t>
  </si>
  <si>
    <t>Erik Velasquez</t>
  </si>
  <si>
    <t>MALE</t>
  </si>
  <si>
    <t>FEMALE</t>
  </si>
  <si>
    <t>Elsa Oros</t>
  </si>
  <si>
    <t>Brittany</t>
  </si>
  <si>
    <t>5' OALC Kettlebell Size</t>
  </si>
  <si>
    <t>5' MHS Snatch Kettlebell Size</t>
  </si>
  <si>
    <t>Catherine Muller</t>
  </si>
  <si>
    <t>Innovative Results</t>
  </si>
  <si>
    <t>Margaret Fajardo</t>
  </si>
  <si>
    <t>Diane Luszniak</t>
  </si>
  <si>
    <t>Cobi Hopkins</t>
  </si>
  <si>
    <t>Matt Hasler</t>
  </si>
  <si>
    <t>Jody Astemborski</t>
  </si>
  <si>
    <t>Scott McElroy</t>
  </si>
  <si>
    <t>Chris Chamberlin</t>
  </si>
  <si>
    <t>Tiffany Longcor</t>
  </si>
  <si>
    <t>Eileen Dotter</t>
  </si>
  <si>
    <t>Mike Teisher</t>
  </si>
  <si>
    <t>Dustin Oros</t>
  </si>
  <si>
    <t>Kristopher Anderson</t>
  </si>
  <si>
    <t>Ada Wong</t>
  </si>
  <si>
    <t>Roberto Enriquez</t>
  </si>
  <si>
    <t>Mike Salemi</t>
  </si>
  <si>
    <t>Doug Campbell</t>
  </si>
  <si>
    <t>Audrey Carlson</t>
  </si>
  <si>
    <t>Stefanie Obregozo</t>
  </si>
  <si>
    <t>Stephanie Fernandez</t>
  </si>
  <si>
    <t>Girevik Gear</t>
  </si>
  <si>
    <t>Jenna Sanchez</t>
  </si>
  <si>
    <t>Eric Burmaster</t>
  </si>
  <si>
    <t>Jessica Gorman</t>
  </si>
  <si>
    <t>Tony Dyrek</t>
  </si>
  <si>
    <t>LVKC</t>
  </si>
  <si>
    <t>Marco Eres</t>
  </si>
  <si>
    <t>Tara Benesch</t>
  </si>
  <si>
    <t>Christina Sloyer</t>
  </si>
  <si>
    <t>KDA</t>
  </si>
  <si>
    <t>Denis Vasilev</t>
  </si>
  <si>
    <t>Dane Fernandez</t>
  </si>
  <si>
    <t>Eleanor Chen-Ranstrom</t>
  </si>
  <si>
    <t>Nocona Jodrey</t>
  </si>
  <si>
    <t>RKC</t>
  </si>
  <si>
    <t>Jeremy Heath</t>
  </si>
  <si>
    <t xml:space="preserve">Judges: </t>
  </si>
  <si>
    <t>Brianne</t>
  </si>
  <si>
    <t>Gary</t>
  </si>
  <si>
    <t>Sonal</t>
  </si>
  <si>
    <t>Marian</t>
  </si>
  <si>
    <t>Dustin</t>
  </si>
  <si>
    <t>Elsa</t>
  </si>
  <si>
    <t>Matt</t>
  </si>
  <si>
    <t>Jordan</t>
  </si>
  <si>
    <t>Liz</t>
  </si>
  <si>
    <t>Manny</t>
  </si>
  <si>
    <t>Lolo</t>
  </si>
  <si>
    <t>PLATFORM 5</t>
  </si>
  <si>
    <t>5' Rank set Kettlebell Size</t>
  </si>
  <si>
    <t>Dan Bettcher (Snatch)</t>
  </si>
  <si>
    <t>Kristopher Anderson (Jerk)</t>
  </si>
  <si>
    <t xml:space="preserve">Jason </t>
  </si>
  <si>
    <t>Veronica</t>
  </si>
  <si>
    <t>Mike Burmaster</t>
  </si>
  <si>
    <t xml:space="preserve">Christabbel </t>
  </si>
  <si>
    <t>Willian</t>
  </si>
  <si>
    <t>Catherine</t>
  </si>
  <si>
    <t>Doug</t>
  </si>
  <si>
    <t>Emily</t>
  </si>
  <si>
    <t>Tiffany</t>
  </si>
  <si>
    <t>Matthew Belter</t>
  </si>
  <si>
    <t>Albert Rivera</t>
  </si>
  <si>
    <t>Ralph Hernandez</t>
  </si>
  <si>
    <t>Michelle Morales</t>
  </si>
  <si>
    <t>Shermayne Shepherd</t>
  </si>
  <si>
    <t>73+</t>
  </si>
  <si>
    <t>5' MHS Snatch</t>
  </si>
  <si>
    <t>5' Rank</t>
  </si>
  <si>
    <t>5' OALC</t>
  </si>
  <si>
    <t>Ralph Fernandez</t>
  </si>
  <si>
    <t>Kristen Karhio</t>
  </si>
  <si>
    <t>10' Mace</t>
  </si>
  <si>
    <t>Travis</t>
  </si>
  <si>
    <t>John Buckley</t>
  </si>
  <si>
    <t>Jos</t>
  </si>
  <si>
    <t>Phoebe Lee</t>
  </si>
  <si>
    <t>Rik Brown</t>
  </si>
  <si>
    <t>Joselina Sutoyo</t>
  </si>
  <si>
    <t>Jim McCollum</t>
  </si>
  <si>
    <t>Danielle</t>
  </si>
  <si>
    <t>Aubrie Pohl</t>
  </si>
  <si>
    <t>Linda Hardenbergh</t>
  </si>
  <si>
    <t>Liz Kimmey</t>
  </si>
  <si>
    <t>4x20kg</t>
  </si>
  <si>
    <t>8x12kg</t>
  </si>
  <si>
    <t>2x16kg</t>
  </si>
  <si>
    <t>6x32kg</t>
  </si>
  <si>
    <t>2x8kg</t>
  </si>
  <si>
    <t>4x16kg</t>
  </si>
  <si>
    <t>3x12kg</t>
  </si>
  <si>
    <t>3x20kg</t>
  </si>
  <si>
    <t>3x24kg</t>
  </si>
  <si>
    <t>2x12kg</t>
  </si>
  <si>
    <t>2x20kg</t>
  </si>
  <si>
    <t>4x32kg</t>
  </si>
  <si>
    <t>40kg, 2x8kg, 2x8kg, 24kg</t>
  </si>
  <si>
    <t>10x12kg</t>
  </si>
  <si>
    <t>4x8kg</t>
  </si>
  <si>
    <t>6x16kg</t>
  </si>
  <si>
    <t>10x16kg</t>
  </si>
  <si>
    <t>6x20kg</t>
  </si>
  <si>
    <t>8x20kg</t>
  </si>
  <si>
    <t>4x24kg</t>
  </si>
  <si>
    <t>16kg, 24kg, 28kg</t>
  </si>
  <si>
    <t>2x16kg, 20kg, 24kg</t>
  </si>
  <si>
    <t>8kg, 3x12kg</t>
  </si>
  <si>
    <t>Judges</t>
  </si>
  <si>
    <t>Catherine, Veronica, Marian, Christabbel</t>
  </si>
  <si>
    <t>Elsa, John, Jason, Denis, Willian</t>
  </si>
  <si>
    <t xml:space="preserve">Denis, John, Willian </t>
  </si>
  <si>
    <t>Gary, Jeff C, John</t>
  </si>
  <si>
    <t>Danielle, Jeff C, Matt</t>
  </si>
  <si>
    <t>Jeff C, Danielle</t>
  </si>
  <si>
    <t>Catherine, Veronica,Christabbel, Marian</t>
  </si>
  <si>
    <t>Dustin, Jos, Lolo, Sonal, Tiffany</t>
  </si>
  <si>
    <t>Weight Class Women</t>
  </si>
  <si>
    <t>Weight Class Men</t>
  </si>
  <si>
    <t>Weigh-in</t>
  </si>
  <si>
    <t>Rank</t>
  </si>
  <si>
    <t>LC</t>
  </si>
  <si>
    <t>OALC</t>
  </si>
  <si>
    <t>SN</t>
  </si>
  <si>
    <t>Jerk</t>
  </si>
  <si>
    <t>A</t>
  </si>
  <si>
    <t>B</t>
  </si>
  <si>
    <t>C</t>
  </si>
  <si>
    <t>D</t>
  </si>
  <si>
    <t>Doug Cambell</t>
  </si>
  <si>
    <t>TKBA</t>
  </si>
  <si>
    <t>PRIZES</t>
  </si>
  <si>
    <t>1st Place</t>
  </si>
  <si>
    <t>2nd Place</t>
  </si>
  <si>
    <t>3rd Place</t>
  </si>
  <si>
    <t>10'J</t>
  </si>
  <si>
    <t>10'Sn</t>
  </si>
  <si>
    <t>10'LC</t>
  </si>
  <si>
    <t>5'OALC</t>
  </si>
  <si>
    <t>5'MHS Sn</t>
  </si>
  <si>
    <t>VIKN Mug</t>
  </si>
  <si>
    <t>Kettleguard</t>
  </si>
  <si>
    <t>Small chalk bag</t>
  </si>
  <si>
    <t>Kettlebell</t>
  </si>
  <si>
    <t>Chilltonic gift card</t>
  </si>
  <si>
    <t>Mace</t>
  </si>
  <si>
    <t>Mead</t>
  </si>
  <si>
    <t>Festive Outfit</t>
  </si>
  <si>
    <t>Leggings</t>
  </si>
  <si>
    <t>Rollflex</t>
  </si>
  <si>
    <t>FitAid gift cards</t>
  </si>
  <si>
    <t>4th Place</t>
  </si>
  <si>
    <t>Waiver?</t>
  </si>
  <si>
    <t>Travis, Emily, Doug, Manny</t>
  </si>
  <si>
    <t>Doug, Manny</t>
  </si>
  <si>
    <t>Travis, Emily, Manny, Dustin, Britt</t>
  </si>
  <si>
    <t>Doug, Travis, Emily, Mike B, Ada</t>
  </si>
  <si>
    <t>Travis, Gary, Mike B, Ada, Mike B</t>
  </si>
  <si>
    <t>Gary, Jos, Sonal</t>
  </si>
  <si>
    <t>Jos, Sonal, Ada</t>
  </si>
  <si>
    <t>Williian Solis</t>
  </si>
  <si>
    <t>Veronica, Dustin, Christabbel, Tiffany, Sonal</t>
  </si>
  <si>
    <t>Aubrie</t>
  </si>
  <si>
    <t>Robert Enriquez</t>
  </si>
  <si>
    <t>Veronica, Marian, Christabbel</t>
  </si>
  <si>
    <t>Catherine, Marian, Elsa, Jason</t>
  </si>
  <si>
    <t xml:space="preserve">Denis, John, Jason, Gary, Aubrie </t>
  </si>
  <si>
    <t>Denis, Aubrie</t>
  </si>
  <si>
    <t>Danielle, Jeff C, Aubrie, John</t>
  </si>
  <si>
    <t>Veronica, Matt, Manny, Phoebe</t>
  </si>
  <si>
    <t>Veronica, Matt, Phoebe, Manny</t>
  </si>
  <si>
    <t>Veronica, Manny, Phoebe, Jason, John</t>
  </si>
  <si>
    <t>Ada</t>
  </si>
  <si>
    <t>Phoebe</t>
  </si>
  <si>
    <t>Crazy Monkey</t>
  </si>
  <si>
    <t>Y</t>
  </si>
  <si>
    <t>Kor Waiver?</t>
  </si>
  <si>
    <t xml:space="preserve">Y </t>
  </si>
  <si>
    <t>Gary signed</t>
  </si>
  <si>
    <t>both</t>
  </si>
  <si>
    <t>CMS</t>
  </si>
  <si>
    <t>MSIC</t>
  </si>
  <si>
    <t>Eric Burmaster (Long Cycle)</t>
  </si>
  <si>
    <t>MS</t>
  </si>
  <si>
    <t>Jessica</t>
  </si>
  <si>
    <t>Points</t>
  </si>
  <si>
    <t>none</t>
  </si>
  <si>
    <t>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</si>
</sst>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6"/>
      <color theme="1"/>
      <name val="Calibri"/>
      <scheme val="minor"/>
    </font>
    <font>
      <strike/>
      <sz val="10"/>
      <color indexed="8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indexed="16"/>
      </patternFill>
    </fill>
    <fill>
      <patternFill patternType="solid">
        <fgColor theme="0" tint="-0.34998626667073579"/>
        <bgColor indexed="1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/>
      <bottom/>
      <diagonal/>
    </border>
  </borders>
  <cellStyleXfs count="18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6" xfId="0" applyNumberFormat="1" applyFont="1" applyFill="1" applyBorder="1" applyAlignment="1" applyProtection="1">
      <alignment horizontal="left" vertical="center" wrapText="1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3" fillId="3" borderId="5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4" fillId="0" borderId="8" xfId="0" applyNumberFormat="1" applyFont="1" applyFill="1" applyBorder="1" applyAlignment="1" applyProtection="1">
      <alignment horizontal="left" vertical="center"/>
    </xf>
    <xf numFmtId="0" fontId="3" fillId="3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0" fillId="0" borderId="9" xfId="0" applyFill="1" applyBorder="1"/>
    <xf numFmtId="0" fontId="5" fillId="0" borderId="2" xfId="0" applyFont="1" applyFill="1" applyBorder="1" applyAlignment="1">
      <alignment horizontal="center" vertical="center"/>
    </xf>
    <xf numFmtId="0" fontId="0" fillId="0" borderId="11" xfId="0" applyFill="1" applyBorder="1"/>
    <xf numFmtId="0" fontId="5" fillId="0" borderId="2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2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7" xfId="0" applyNumberFormat="1" applyFont="1" applyFill="1" applyBorder="1" applyAlignment="1" applyProtection="1">
      <alignment horizontal="center" vertical="center"/>
    </xf>
    <xf numFmtId="0" fontId="8" fillId="0" borderId="18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16" xfId="0" applyNumberFormat="1" applyFont="1" applyFill="1" applyBorder="1" applyAlignment="1">
      <alignment horizontal="center" vertical="center"/>
    </xf>
    <xf numFmtId="0" fontId="7" fillId="0" borderId="16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0" borderId="19" xfId="0" applyNumberFormat="1" applyFont="1" applyFill="1" applyBorder="1" applyAlignment="1" applyProtection="1">
      <alignment horizontal="center" vertical="center"/>
    </xf>
    <xf numFmtId="0" fontId="7" fillId="5" borderId="19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/>
    </xf>
    <xf numFmtId="0" fontId="7" fillId="6" borderId="19" xfId="0" applyNumberFormat="1" applyFont="1" applyFill="1" applyBorder="1" applyAlignment="1">
      <alignment horizontal="center" vertical="center"/>
    </xf>
    <xf numFmtId="0" fontId="8" fillId="0" borderId="2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12" fillId="0" borderId="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7" fillId="6" borderId="19" xfId="0" applyNumberFormat="1" applyFont="1" applyFill="1" applyBorder="1" applyAlignment="1" applyProtection="1">
      <alignment horizontal="center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20" fontId="7" fillId="0" borderId="24" xfId="0" applyNumberFormat="1" applyFont="1" applyFill="1" applyBorder="1" applyAlignment="1" applyProtection="1">
      <alignment horizontal="center"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7" fillId="0" borderId="26" xfId="0" applyNumberFormat="1" applyFont="1" applyFill="1" applyBorder="1" applyAlignment="1" applyProtection="1">
      <alignment horizontal="center" vertical="center"/>
    </xf>
    <xf numFmtId="0" fontId="7" fillId="0" borderId="27" xfId="0" applyNumberFormat="1" applyFont="1" applyFill="1" applyBorder="1" applyAlignment="1" applyProtection="1">
      <alignment horizontal="center" vertical="center"/>
    </xf>
    <xf numFmtId="0" fontId="0" fillId="7" borderId="0" xfId="0" applyFill="1"/>
    <xf numFmtId="0" fontId="7" fillId="6" borderId="16" xfId="0" applyNumberFormat="1" applyFont="1" applyFill="1" applyBorder="1" applyAlignment="1" applyProtection="1">
      <alignment horizontal="center" vertical="center"/>
    </xf>
    <xf numFmtId="20" fontId="7" fillId="6" borderId="1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3" fillId="3" borderId="23" xfId="0" applyNumberFormat="1" applyFont="1" applyFill="1" applyBorder="1" applyAlignment="1" applyProtection="1">
      <alignment horizontal="left" vertical="center" wrapText="1"/>
    </xf>
    <xf numFmtId="0" fontId="4" fillId="0" borderId="22" xfId="0" applyNumberFormat="1" applyFont="1" applyFill="1" applyBorder="1" applyAlignment="1" applyProtection="1">
      <alignment horizontal="center" vertical="center"/>
    </xf>
    <xf numFmtId="0" fontId="3" fillId="3" borderId="0" xfId="0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3" borderId="23" xfId="0" applyNumberFormat="1" applyFont="1" applyFill="1" applyBorder="1" applyAlignment="1" applyProtection="1">
      <alignment horizontal="center" vertical="center" wrapText="1"/>
    </xf>
    <xf numFmtId="0" fontId="4" fillId="0" borderId="28" xfId="0" applyNumberFormat="1" applyFont="1" applyFill="1" applyBorder="1" applyAlignment="1" applyProtection="1">
      <alignment horizontal="center" vertical="center"/>
    </xf>
    <xf numFmtId="0" fontId="4" fillId="0" borderId="22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4" fillId="0" borderId="0" xfId="0" applyFont="1"/>
    <xf numFmtId="0" fontId="3" fillId="4" borderId="29" xfId="0" applyNumberFormat="1" applyFont="1" applyFill="1" applyBorder="1" applyAlignment="1" applyProtection="1">
      <alignment horizontal="center" vertical="center" wrapText="1"/>
    </xf>
    <xf numFmtId="0" fontId="13" fillId="8" borderId="3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5" fillId="0" borderId="8" xfId="0" applyNumberFormat="1" applyFont="1" applyFill="1" applyBorder="1" applyAlignment="1" applyProtection="1">
      <alignment horizontal="left" vertical="center"/>
    </xf>
    <xf numFmtId="0" fontId="15" fillId="0" borderId="22" xfId="0" applyNumberFormat="1" applyFont="1" applyFill="1" applyBorder="1" applyAlignment="1" applyProtection="1">
      <alignment horizontal="left" vertical="center"/>
    </xf>
    <xf numFmtId="0" fontId="15" fillId="0" borderId="1" xfId="0" applyNumberFormat="1" applyFont="1" applyFill="1" applyBorder="1" applyAlignment="1" applyProtection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 applyProtection="1">
      <alignment horizontal="center" vertical="center"/>
    </xf>
    <xf numFmtId="0" fontId="15" fillId="0" borderId="22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7" fillId="7" borderId="16" xfId="0" applyNumberFormat="1" applyFont="1" applyFill="1" applyBorder="1" applyAlignment="1" applyProtection="1">
      <alignment horizontal="center" vertical="center"/>
    </xf>
    <xf numFmtId="0" fontId="15" fillId="11" borderId="1" xfId="0" applyNumberFormat="1" applyFont="1" applyFill="1" applyBorder="1" applyAlignment="1" applyProtection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4" fillId="11" borderId="1" xfId="0" applyNumberFormat="1" applyFont="1" applyFill="1" applyBorder="1" applyAlignment="1" applyProtection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7" fillId="0" borderId="0" xfId="0" applyFont="1" applyFill="1"/>
    <xf numFmtId="0" fontId="0" fillId="0" borderId="0" xfId="0" applyFill="1" applyBorder="1"/>
    <xf numFmtId="0" fontId="4" fillId="10" borderId="1" xfId="0" applyNumberFormat="1" applyFont="1" applyFill="1" applyBorder="1" applyAlignment="1" applyProtection="1">
      <alignment horizontal="center" vertical="center"/>
    </xf>
    <xf numFmtId="0" fontId="3" fillId="3" borderId="31" xfId="0" applyNumberFormat="1" applyFont="1" applyFill="1" applyBorder="1" applyAlignment="1" applyProtection="1">
      <alignment horizontal="left" vertical="center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3" borderId="3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7" fillId="10" borderId="26" xfId="0" applyNumberFormat="1" applyFont="1" applyFill="1" applyBorder="1" applyAlignment="1" applyProtection="1">
      <alignment horizontal="center" vertical="center"/>
    </xf>
    <xf numFmtId="0" fontId="4" fillId="10" borderId="8" xfId="0" applyNumberFormat="1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4" fillId="10" borderId="22" xfId="0" applyNumberFormat="1" applyFont="1" applyFill="1" applyBorder="1" applyAlignment="1" applyProtection="1">
      <alignment horizontal="center" vertical="center"/>
    </xf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5" fillId="10" borderId="0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Table13" displayName="Table13" ref="A1:G41" totalsRowShown="0" headerRowDxfId="8" dataDxfId="7" headerRowBorderDxfId="6">
  <autoFilter ref="A1:G41"/>
  <tableColumns count="7">
    <tableColumn id="3" name="TIME" dataDxfId="5"/>
    <tableColumn id="4" name="EVENT" dataDxfId="4"/>
    <tableColumn id="5" name="PLATFORM 1" dataDxfId="3"/>
    <tableColumn id="6" name="PLATFORM 2" dataDxfId="2"/>
    <tableColumn id="1" name="PLATFORM 3" dataDxfId="1"/>
    <tableColumn id="2" name="PLATFORM 4"/>
    <tableColumn id="7" name="PLATFORM 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71"/>
  <sheetViews>
    <sheetView tabSelected="1" zoomScale="90" zoomScaleNormal="90" zoomScalePageLayoutView="90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2" width="12.5" style="37" bestFit="1" customWidth="1"/>
    <col min="3" max="7" width="28.6640625" style="37" customWidth="1"/>
    <col min="9" max="10" width="9.1640625" hidden="1" customWidth="1"/>
    <col min="11" max="11" width="14.1640625" hidden="1" customWidth="1"/>
    <col min="12" max="12" width="11.83203125" hidden="1" customWidth="1"/>
    <col min="13" max="18" width="9.1640625" hidden="1" customWidth="1"/>
  </cols>
  <sheetData>
    <row r="1" spans="1:23" ht="20" customHeight="1" x14ac:dyDescent="0.2">
      <c r="A1" s="42" t="s">
        <v>12</v>
      </c>
      <c r="B1" s="43" t="s">
        <v>13</v>
      </c>
      <c r="C1" s="43" t="s">
        <v>14</v>
      </c>
      <c r="D1" s="43" t="s">
        <v>15</v>
      </c>
      <c r="E1" s="43" t="s">
        <v>16</v>
      </c>
      <c r="F1" s="89" t="s">
        <v>17</v>
      </c>
      <c r="G1" s="44" t="s">
        <v>133</v>
      </c>
      <c r="H1" s="51" t="s">
        <v>192</v>
      </c>
    </row>
    <row r="2" spans="1:23" ht="20" customHeight="1" x14ac:dyDescent="0.2">
      <c r="A2" s="45">
        <v>0.375</v>
      </c>
      <c r="B2" s="40" t="s">
        <v>74</v>
      </c>
      <c r="C2" s="40" t="s">
        <v>98</v>
      </c>
      <c r="D2" s="40" t="s">
        <v>53</v>
      </c>
      <c r="E2" s="71"/>
      <c r="F2" s="46" t="s">
        <v>163</v>
      </c>
      <c r="G2" s="46"/>
      <c r="H2" s="57" t="s">
        <v>237</v>
      </c>
      <c r="I2" t="s">
        <v>20</v>
      </c>
      <c r="L2" s="49" t="s">
        <v>23</v>
      </c>
      <c r="M2" s="49" t="s">
        <v>24</v>
      </c>
      <c r="N2" s="49" t="s">
        <v>25</v>
      </c>
      <c r="O2" s="49" t="s">
        <v>26</v>
      </c>
      <c r="P2" s="49" t="s">
        <v>27</v>
      </c>
      <c r="Q2" s="49" t="s">
        <v>28</v>
      </c>
      <c r="S2" s="49"/>
    </row>
    <row r="3" spans="1:23" ht="20" customHeight="1" x14ac:dyDescent="0.2">
      <c r="A3" s="45">
        <v>0.38541666666666669</v>
      </c>
      <c r="B3" s="40" t="s">
        <v>74</v>
      </c>
      <c r="C3" s="40"/>
      <c r="D3" s="40"/>
      <c r="E3" s="71"/>
      <c r="F3" s="71" t="s">
        <v>108</v>
      </c>
      <c r="G3" s="46" t="s">
        <v>39</v>
      </c>
      <c r="H3" t="s">
        <v>238</v>
      </c>
      <c r="W3" s="13" t="s">
        <v>121</v>
      </c>
    </row>
    <row r="4" spans="1:23" ht="20" customHeight="1" x14ac:dyDescent="0.2">
      <c r="A4" s="45">
        <v>0.39583333333333331</v>
      </c>
      <c r="B4" s="40" t="s">
        <v>74</v>
      </c>
      <c r="D4" s="40" t="s">
        <v>120</v>
      </c>
      <c r="E4" s="46" t="s">
        <v>109</v>
      </c>
      <c r="F4" s="71" t="s">
        <v>45</v>
      </c>
      <c r="G4" s="40" t="s">
        <v>100</v>
      </c>
      <c r="H4" t="s">
        <v>239</v>
      </c>
      <c r="W4" s="37" t="s">
        <v>123</v>
      </c>
    </row>
    <row r="5" spans="1:23" ht="20" customHeight="1" x14ac:dyDescent="0.2">
      <c r="A5" s="45">
        <v>0.40625</v>
      </c>
      <c r="B5" s="40" t="s">
        <v>152</v>
      </c>
      <c r="C5" s="10" t="s">
        <v>166</v>
      </c>
      <c r="D5" s="10" t="s">
        <v>88</v>
      </c>
      <c r="E5" s="46" t="s">
        <v>91</v>
      </c>
      <c r="F5" s="71" t="s">
        <v>97</v>
      </c>
      <c r="G5" s="46" t="s">
        <v>168</v>
      </c>
      <c r="H5" t="s">
        <v>240</v>
      </c>
      <c r="W5" s="37" t="s">
        <v>124</v>
      </c>
    </row>
    <row r="6" spans="1:23" ht="20" customHeight="1" x14ac:dyDescent="0.2">
      <c r="A6" s="45">
        <v>0.41319444444444442</v>
      </c>
      <c r="B6" s="40" t="s">
        <v>152</v>
      </c>
      <c r="C6" s="41" t="s">
        <v>53</v>
      </c>
      <c r="D6" s="41" t="s">
        <v>113</v>
      </c>
      <c r="E6" s="41"/>
      <c r="F6" s="41" t="s">
        <v>150</v>
      </c>
      <c r="G6" s="41" t="s">
        <v>163</v>
      </c>
      <c r="H6" t="s">
        <v>241</v>
      </c>
      <c r="W6" s="37" t="s">
        <v>126</v>
      </c>
    </row>
    <row r="7" spans="1:23" ht="20" customHeight="1" x14ac:dyDescent="0.2">
      <c r="A7" s="45">
        <v>0.4201388888888889</v>
      </c>
      <c r="B7" s="40" t="s">
        <v>76</v>
      </c>
      <c r="C7" s="40"/>
      <c r="D7" s="40" t="s">
        <v>87</v>
      </c>
      <c r="E7" s="40" t="s">
        <v>86</v>
      </c>
      <c r="F7" s="71" t="s">
        <v>93</v>
      </c>
      <c r="G7" s="46"/>
      <c r="H7" t="s">
        <v>242</v>
      </c>
      <c r="W7" s="37" t="s">
        <v>125</v>
      </c>
    </row>
    <row r="8" spans="1:23" ht="20" customHeight="1" x14ac:dyDescent="0.2">
      <c r="A8" s="45">
        <v>0.43055555555555558</v>
      </c>
      <c r="B8" s="40" t="s">
        <v>76</v>
      </c>
      <c r="C8" s="40"/>
      <c r="D8" s="40" t="s">
        <v>80</v>
      </c>
      <c r="E8" s="40" t="s">
        <v>46</v>
      </c>
      <c r="G8" s="46"/>
      <c r="H8" t="s">
        <v>243</v>
      </c>
      <c r="W8" s="37" t="s">
        <v>127</v>
      </c>
    </row>
    <row r="9" spans="1:23" ht="20" customHeight="1" x14ac:dyDescent="0.2">
      <c r="A9" s="45">
        <v>0.44097222222222227</v>
      </c>
      <c r="B9" s="40" t="s">
        <v>76</v>
      </c>
      <c r="C9" s="40" t="s">
        <v>73</v>
      </c>
      <c r="D9" s="40" t="s">
        <v>89</v>
      </c>
      <c r="E9" s="40" t="s">
        <v>116</v>
      </c>
      <c r="F9" s="71" t="s">
        <v>60</v>
      </c>
      <c r="G9" s="46" t="s">
        <v>107</v>
      </c>
      <c r="H9" t="s">
        <v>200</v>
      </c>
      <c r="W9" s="37" t="s">
        <v>128</v>
      </c>
    </row>
    <row r="10" spans="1:23" ht="20" customHeight="1" x14ac:dyDescent="0.2">
      <c r="A10" s="45">
        <v>0.4513888888888889</v>
      </c>
      <c r="B10" s="40" t="s">
        <v>76</v>
      </c>
      <c r="D10" s="71" t="s">
        <v>49</v>
      </c>
      <c r="E10" s="40" t="s">
        <v>84</v>
      </c>
      <c r="F10" s="71" t="s">
        <v>108</v>
      </c>
      <c r="G10" s="46" t="s">
        <v>39</v>
      </c>
      <c r="H10" t="s">
        <v>245</v>
      </c>
      <c r="W10" s="37" t="s">
        <v>246</v>
      </c>
    </row>
    <row r="11" spans="1:23" ht="20" customHeight="1" x14ac:dyDescent="0.2">
      <c r="A11" s="45">
        <v>0.46180555555555558</v>
      </c>
      <c r="B11" s="40" t="s">
        <v>76</v>
      </c>
      <c r="C11" s="151" t="s">
        <v>244</v>
      </c>
      <c r="D11" s="46"/>
      <c r="E11" s="40" t="s">
        <v>120</v>
      </c>
      <c r="F11" s="71" t="s">
        <v>247</v>
      </c>
      <c r="G11" s="46"/>
      <c r="H11" t="s">
        <v>248</v>
      </c>
      <c r="W11" s="37" t="s">
        <v>131</v>
      </c>
    </row>
    <row r="12" spans="1:23" ht="20" customHeight="1" x14ac:dyDescent="0.2">
      <c r="A12" s="45">
        <v>0.47222222222222227</v>
      </c>
      <c r="B12" s="40" t="s">
        <v>76</v>
      </c>
      <c r="C12" s="40"/>
      <c r="D12" s="40" t="s">
        <v>115</v>
      </c>
      <c r="E12" s="40" t="s">
        <v>109</v>
      </c>
      <c r="F12" s="71" t="s">
        <v>45</v>
      </c>
      <c r="G12" s="46" t="s">
        <v>100</v>
      </c>
      <c r="H12" t="s">
        <v>199</v>
      </c>
      <c r="W12" s="37" t="s">
        <v>132</v>
      </c>
    </row>
    <row r="13" spans="1:23" ht="20" customHeight="1" x14ac:dyDescent="0.2">
      <c r="A13" s="45">
        <v>0.4826388888888889</v>
      </c>
      <c r="B13" s="40" t="s">
        <v>153</v>
      </c>
      <c r="C13" s="40" t="s">
        <v>68</v>
      </c>
      <c r="D13" s="71" t="s">
        <v>107</v>
      </c>
      <c r="E13" s="40" t="s">
        <v>97</v>
      </c>
      <c r="F13" s="71" t="s">
        <v>69</v>
      </c>
      <c r="G13" s="137"/>
      <c r="H13" t="s">
        <v>193</v>
      </c>
      <c r="W13" s="37" t="s">
        <v>144</v>
      </c>
    </row>
    <row r="14" spans="1:23" s="96" customFormat="1" ht="20" customHeight="1" x14ac:dyDescent="0.2">
      <c r="A14" s="98">
        <v>0.49305555555555558</v>
      </c>
      <c r="B14" s="69" t="s">
        <v>75</v>
      </c>
      <c r="C14" s="61"/>
      <c r="D14" s="122" t="s">
        <v>166</v>
      </c>
      <c r="E14" s="61" t="s">
        <v>87</v>
      </c>
      <c r="F14" s="90" t="s">
        <v>117</v>
      </c>
      <c r="G14" s="97"/>
      <c r="H14" s="96" t="s">
        <v>249</v>
      </c>
      <c r="W14" s="123" t="s">
        <v>137</v>
      </c>
    </row>
    <row r="15" spans="1:23" ht="20" customHeight="1" x14ac:dyDescent="0.2">
      <c r="A15" s="45">
        <v>0.50347222222222221</v>
      </c>
      <c r="B15" s="40" t="s">
        <v>75</v>
      </c>
      <c r="C15" s="40" t="s">
        <v>106</v>
      </c>
      <c r="D15" s="40" t="s">
        <v>102</v>
      </c>
      <c r="E15" s="40" t="s">
        <v>94</v>
      </c>
      <c r="F15" s="40" t="s">
        <v>168</v>
      </c>
      <c r="G15" s="40" t="s">
        <v>103</v>
      </c>
      <c r="H15" t="s">
        <v>194</v>
      </c>
      <c r="W15" s="37" t="s">
        <v>60</v>
      </c>
    </row>
    <row r="16" spans="1:23" ht="20" customHeight="1" x14ac:dyDescent="0.2">
      <c r="A16" s="45">
        <v>0.51388888888888895</v>
      </c>
      <c r="B16" s="40" t="s">
        <v>75</v>
      </c>
      <c r="C16" s="40"/>
      <c r="D16" s="40" t="s">
        <v>49</v>
      </c>
      <c r="E16" s="40"/>
      <c r="F16" s="71" t="s">
        <v>161</v>
      </c>
      <c r="G16" s="71"/>
      <c r="H16" t="s">
        <v>195</v>
      </c>
      <c r="W16" s="37" t="s">
        <v>138</v>
      </c>
    </row>
    <row r="17" spans="1:23" ht="20" customHeight="1" x14ac:dyDescent="0.2">
      <c r="A17" s="45">
        <v>0.52430555555555558</v>
      </c>
      <c r="B17" s="40" t="s">
        <v>75</v>
      </c>
      <c r="C17" s="40" t="s">
        <v>64</v>
      </c>
      <c r="D17" s="40" t="s">
        <v>147</v>
      </c>
      <c r="E17" s="40" t="s">
        <v>60</v>
      </c>
      <c r="F17" s="71" t="s">
        <v>146</v>
      </c>
      <c r="G17" s="46" t="s">
        <v>164</v>
      </c>
      <c r="H17" t="s">
        <v>250</v>
      </c>
      <c r="W17" s="37" t="s">
        <v>139</v>
      </c>
    </row>
    <row r="18" spans="1:23" ht="20" customHeight="1" x14ac:dyDescent="0.2">
      <c r="A18" s="45">
        <v>0.53472222222222221</v>
      </c>
      <c r="B18" s="40" t="s">
        <v>75</v>
      </c>
      <c r="C18" s="153" t="s">
        <v>86</v>
      </c>
      <c r="D18" s="40" t="s">
        <v>70</v>
      </c>
      <c r="E18" s="40" t="s">
        <v>112</v>
      </c>
      <c r="F18" s="40"/>
      <c r="G18" s="40"/>
      <c r="H18" t="s">
        <v>251</v>
      </c>
      <c r="W18" s="37" t="s">
        <v>140</v>
      </c>
    </row>
    <row r="19" spans="1:23" ht="20" customHeight="1" x14ac:dyDescent="0.2">
      <c r="A19" s="45">
        <v>0.54513888888888895</v>
      </c>
      <c r="B19" s="40" t="s">
        <v>75</v>
      </c>
      <c r="C19" s="40"/>
      <c r="D19" s="40" t="s">
        <v>95</v>
      </c>
      <c r="E19" s="40" t="s">
        <v>96</v>
      </c>
      <c r="F19" s="71" t="s">
        <v>73</v>
      </c>
      <c r="G19" s="46"/>
      <c r="H19" t="s">
        <v>196</v>
      </c>
      <c r="W19" s="37" t="s">
        <v>141</v>
      </c>
    </row>
    <row r="20" spans="1:23" ht="20" customHeight="1" x14ac:dyDescent="0.2">
      <c r="A20" s="92">
        <v>0.55555555555555558</v>
      </c>
      <c r="B20" s="93" t="s">
        <v>75</v>
      </c>
      <c r="C20" s="93" t="s">
        <v>116</v>
      </c>
      <c r="D20" s="93" t="s">
        <v>89</v>
      </c>
      <c r="E20" s="93" t="s">
        <v>91</v>
      </c>
      <c r="F20" s="94" t="s">
        <v>101</v>
      </c>
      <c r="G20" s="93" t="s">
        <v>92</v>
      </c>
      <c r="H20" t="s">
        <v>252</v>
      </c>
      <c r="W20" s="37" t="s">
        <v>142</v>
      </c>
    </row>
    <row r="21" spans="1:23" ht="20" customHeight="1" x14ac:dyDescent="0.2">
      <c r="B21" s="93"/>
      <c r="C21" s="93"/>
      <c r="E21" s="93"/>
      <c r="F21" s="94"/>
      <c r="G21" s="95"/>
      <c r="H21" t="s">
        <v>198</v>
      </c>
      <c r="W21" s="37" t="s">
        <v>143</v>
      </c>
    </row>
    <row r="22" spans="1:23" ht="20" customHeight="1" x14ac:dyDescent="0.2">
      <c r="A22" s="92">
        <v>0.56597222222222221</v>
      </c>
      <c r="B22" s="93" t="s">
        <v>154</v>
      </c>
      <c r="C22" s="93" t="s">
        <v>58</v>
      </c>
      <c r="D22" s="93" t="s">
        <v>88</v>
      </c>
      <c r="E22" s="93" t="s">
        <v>155</v>
      </c>
      <c r="F22" s="94" t="s">
        <v>56</v>
      </c>
      <c r="G22" s="95"/>
      <c r="H22" t="s">
        <v>197</v>
      </c>
      <c r="W22" s="37" t="s">
        <v>145</v>
      </c>
    </row>
    <row r="23" spans="1:23" ht="20" customHeight="1" x14ac:dyDescent="0.2">
      <c r="A23" s="92">
        <v>0.57638888888888895</v>
      </c>
      <c r="B23" s="93" t="s">
        <v>154</v>
      </c>
      <c r="C23" s="93" t="s">
        <v>167</v>
      </c>
      <c r="D23" s="93" t="s">
        <v>90</v>
      </c>
      <c r="E23" s="93" t="s">
        <v>93</v>
      </c>
      <c r="F23" s="94"/>
      <c r="G23" s="95"/>
      <c r="H23" t="s">
        <v>253</v>
      </c>
      <c r="W23" s="37" t="s">
        <v>158</v>
      </c>
    </row>
    <row r="24" spans="1:23" ht="20" customHeight="1" x14ac:dyDescent="0.2">
      <c r="A24" s="92">
        <v>0.58680555555555558</v>
      </c>
      <c r="B24" s="93" t="s">
        <v>154</v>
      </c>
      <c r="C24" s="93"/>
      <c r="D24" s="93" t="s">
        <v>113</v>
      </c>
      <c r="E24" s="93"/>
      <c r="F24" s="94" t="s">
        <v>70</v>
      </c>
      <c r="G24" s="95"/>
      <c r="H24" t="s">
        <v>254</v>
      </c>
      <c r="W24" s="37" t="s">
        <v>159</v>
      </c>
    </row>
    <row r="25" spans="1:23" ht="20" customHeight="1" x14ac:dyDescent="0.2">
      <c r="A25" s="92">
        <v>0.59722222222222221</v>
      </c>
      <c r="B25" s="93" t="s">
        <v>157</v>
      </c>
      <c r="C25" s="93" t="s">
        <v>46</v>
      </c>
      <c r="D25" s="93" t="s">
        <v>156</v>
      </c>
      <c r="E25" s="93" t="s">
        <v>162</v>
      </c>
      <c r="F25" s="94" t="s">
        <v>101</v>
      </c>
      <c r="G25" s="95" t="s">
        <v>56</v>
      </c>
      <c r="H25" t="s">
        <v>255</v>
      </c>
      <c r="J25" s="73"/>
      <c r="W25" s="37" t="s">
        <v>160</v>
      </c>
    </row>
    <row r="26" spans="1:23" ht="20" customHeight="1" x14ac:dyDescent="0.2">
      <c r="A26" s="92">
        <v>0.60763888888888895</v>
      </c>
      <c r="B26" s="93"/>
      <c r="C26" s="93"/>
      <c r="D26" s="93"/>
      <c r="E26" s="93"/>
      <c r="F26" s="94"/>
      <c r="G26" s="95"/>
      <c r="J26" s="73"/>
      <c r="W26" s="37" t="s">
        <v>165</v>
      </c>
    </row>
    <row r="27" spans="1:23" ht="20" customHeight="1" thickBot="1" x14ac:dyDescent="0.25">
      <c r="A27" s="47" t="s">
        <v>19</v>
      </c>
      <c r="B27" s="47" t="s">
        <v>19</v>
      </c>
      <c r="C27" s="47" t="s">
        <v>19</v>
      </c>
      <c r="D27" s="47" t="s">
        <v>19</v>
      </c>
      <c r="E27" s="47" t="s">
        <v>19</v>
      </c>
      <c r="F27" s="91" t="s">
        <v>19</v>
      </c>
      <c r="G27" s="48" t="s">
        <v>19</v>
      </c>
      <c r="W27" s="37" t="s">
        <v>256</v>
      </c>
    </row>
    <row r="28" spans="1:23" ht="20" hidden="1" customHeight="1" x14ac:dyDescent="0.2">
      <c r="A28" s="36"/>
      <c r="B28" s="36"/>
      <c r="C28" s="36"/>
    </row>
    <row r="29" spans="1:23" ht="20" hidden="1" customHeight="1" thickBot="1" x14ac:dyDescent="0.25">
      <c r="A29" s="38"/>
      <c r="B29" s="38"/>
      <c r="C29" s="38"/>
    </row>
    <row r="30" spans="1:23" ht="20" hidden="1" customHeight="1" x14ac:dyDescent="0.2">
      <c r="A30" s="38"/>
      <c r="B30" s="38"/>
      <c r="C30" s="38"/>
    </row>
    <row r="31" spans="1:23" ht="20" hidden="1" customHeight="1" x14ac:dyDescent="0.2">
      <c r="A31" s="38"/>
      <c r="B31" s="38"/>
      <c r="C31" s="38"/>
    </row>
    <row r="32" spans="1:23" ht="20" hidden="1" customHeight="1" x14ac:dyDescent="0.2">
      <c r="A32" s="38"/>
      <c r="B32" s="38"/>
      <c r="C32" s="38"/>
    </row>
    <row r="33" spans="1:23" ht="20" hidden="1" customHeight="1" x14ac:dyDescent="0.2">
      <c r="A33" s="38"/>
      <c r="B33" s="38"/>
      <c r="C33" s="38"/>
    </row>
    <row r="34" spans="1:23" ht="20" hidden="1" customHeight="1" x14ac:dyDescent="0.2">
      <c r="A34" s="38"/>
      <c r="B34" s="38"/>
      <c r="C34" s="38"/>
    </row>
    <row r="35" spans="1:23" ht="20" hidden="1" customHeight="1" x14ac:dyDescent="0.2">
      <c r="A35" s="38"/>
      <c r="B35" s="38"/>
      <c r="C35" s="38"/>
      <c r="D35"/>
      <c r="E35"/>
      <c r="F35"/>
      <c r="G35"/>
    </row>
    <row r="36" spans="1:23" ht="20" hidden="1" customHeight="1" x14ac:dyDescent="0.2">
      <c r="A36" s="38"/>
      <c r="B36" s="38"/>
      <c r="C36" s="38"/>
      <c r="D36"/>
      <c r="E36"/>
      <c r="F36"/>
      <c r="G36"/>
    </row>
    <row r="37" spans="1:23" ht="20" hidden="1" customHeight="1" x14ac:dyDescent="0.2">
      <c r="A37" s="38"/>
      <c r="B37" s="38"/>
      <c r="C37" s="38"/>
      <c r="D37"/>
      <c r="E37"/>
      <c r="F37"/>
      <c r="G37"/>
    </row>
    <row r="38" spans="1:23" ht="20" hidden="1" customHeight="1" x14ac:dyDescent="0.2">
      <c r="A38" s="38"/>
      <c r="B38" s="38"/>
      <c r="C38" s="38"/>
      <c r="D38"/>
      <c r="E38"/>
      <c r="F38"/>
      <c r="G38"/>
    </row>
    <row r="39" spans="1:23" ht="20" hidden="1" customHeight="1" x14ac:dyDescent="0.2">
      <c r="A39" s="39"/>
      <c r="B39" s="39"/>
      <c r="C39" s="39"/>
      <c r="D39"/>
      <c r="E39"/>
      <c r="F39"/>
      <c r="G39"/>
    </row>
    <row r="40" spans="1:23" ht="35.25" hidden="1" customHeight="1" x14ac:dyDescent="0.2">
      <c r="D40"/>
      <c r="E40"/>
      <c r="F40"/>
      <c r="G40"/>
    </row>
    <row r="41" spans="1:23" ht="15" hidden="1" customHeight="1" thickBot="1" x14ac:dyDescent="0.25">
      <c r="A41" s="13"/>
      <c r="B41" s="13"/>
      <c r="C41" s="13"/>
      <c r="D41"/>
      <c r="E41"/>
      <c r="F41"/>
      <c r="G41"/>
    </row>
    <row r="42" spans="1:23" ht="15" hidden="1" customHeight="1" x14ac:dyDescent="0.2">
      <c r="W42" t="s">
        <v>257</v>
      </c>
    </row>
    <row r="43" spans="1:23" x14ac:dyDescent="0.2">
      <c r="C43" s="13" t="s">
        <v>121</v>
      </c>
    </row>
    <row r="44" spans="1:23" x14ac:dyDescent="0.2">
      <c r="C44" s="37" t="s">
        <v>122</v>
      </c>
    </row>
    <row r="45" spans="1:23" x14ac:dyDescent="0.2">
      <c r="C45" s="37" t="s">
        <v>123</v>
      </c>
      <c r="E45" s="57" t="s">
        <v>170</v>
      </c>
      <c r="F45" t="s">
        <v>20</v>
      </c>
      <c r="G45"/>
      <c r="I45" s="49" t="s">
        <v>23</v>
      </c>
      <c r="J45" s="49" t="s">
        <v>24</v>
      </c>
      <c r="K45" s="49" t="s">
        <v>25</v>
      </c>
      <c r="L45" s="49" t="s">
        <v>26</v>
      </c>
      <c r="M45" s="49" t="s">
        <v>27</v>
      </c>
      <c r="N45" s="49" t="s">
        <v>28</v>
      </c>
      <c r="P45" s="49"/>
    </row>
    <row r="46" spans="1:23" x14ac:dyDescent="0.2">
      <c r="C46" s="37" t="s">
        <v>124</v>
      </c>
      <c r="E46" s="57" t="s">
        <v>169</v>
      </c>
      <c r="F46"/>
      <c r="G46"/>
      <c r="I46" s="49"/>
      <c r="J46" s="49"/>
      <c r="K46" s="49"/>
      <c r="L46" s="49"/>
      <c r="M46" s="49"/>
      <c r="N46" s="49"/>
      <c r="P46" s="49"/>
    </row>
    <row r="47" spans="1:23" x14ac:dyDescent="0.2">
      <c r="C47" s="37" t="s">
        <v>126</v>
      </c>
      <c r="E47" t="s">
        <v>171</v>
      </c>
      <c r="F47" t="s">
        <v>21</v>
      </c>
      <c r="G47"/>
      <c r="I47">
        <v>12</v>
      </c>
      <c r="J47">
        <v>3</v>
      </c>
      <c r="K47">
        <v>2</v>
      </c>
      <c r="L47">
        <v>1</v>
      </c>
      <c r="M47">
        <v>1</v>
      </c>
      <c r="N47">
        <f t="shared" ref="N47:N51" si="0">SUM(K47:M47)</f>
        <v>4</v>
      </c>
      <c r="P47" t="s">
        <v>169</v>
      </c>
    </row>
    <row r="48" spans="1:23" x14ac:dyDescent="0.2">
      <c r="C48" s="37" t="s">
        <v>125</v>
      </c>
      <c r="E48" t="s">
        <v>172</v>
      </c>
      <c r="F48"/>
      <c r="G48"/>
      <c r="I48">
        <v>14</v>
      </c>
      <c r="J48">
        <v>1</v>
      </c>
      <c r="K48">
        <v>1</v>
      </c>
      <c r="N48">
        <f t="shared" si="0"/>
        <v>1</v>
      </c>
      <c r="S48" s="4"/>
    </row>
    <row r="49" spans="3:17" customFormat="1" x14ac:dyDescent="0.2">
      <c r="C49" s="37" t="s">
        <v>127</v>
      </c>
      <c r="D49" s="37"/>
      <c r="E49" t="s">
        <v>171</v>
      </c>
      <c r="F49" t="s">
        <v>22</v>
      </c>
      <c r="I49">
        <v>16</v>
      </c>
      <c r="J49">
        <v>3</v>
      </c>
      <c r="K49">
        <v>2</v>
      </c>
      <c r="L49">
        <v>1</v>
      </c>
      <c r="M49">
        <v>2</v>
      </c>
      <c r="N49">
        <f t="shared" si="0"/>
        <v>5</v>
      </c>
      <c r="P49" t="s">
        <v>173</v>
      </c>
    </row>
    <row r="50" spans="3:17" customFormat="1" x14ac:dyDescent="0.2">
      <c r="C50" s="37" t="s">
        <v>128</v>
      </c>
      <c r="D50" s="37"/>
      <c r="E50" t="s">
        <v>174</v>
      </c>
      <c r="I50">
        <v>18</v>
      </c>
      <c r="J50">
        <v>1</v>
      </c>
      <c r="K50">
        <v>1</v>
      </c>
      <c r="N50">
        <f t="shared" si="0"/>
        <v>1</v>
      </c>
      <c r="P50" t="s">
        <v>32</v>
      </c>
    </row>
    <row r="51" spans="3:17" customFormat="1" x14ac:dyDescent="0.2">
      <c r="C51" s="37" t="s">
        <v>129</v>
      </c>
      <c r="D51" s="37"/>
      <c r="E51" t="s">
        <v>175</v>
      </c>
      <c r="I51">
        <v>20</v>
      </c>
      <c r="J51">
        <v>2</v>
      </c>
      <c r="K51">
        <v>1</v>
      </c>
      <c r="L51">
        <v>1</v>
      </c>
      <c r="M51">
        <v>1</v>
      </c>
      <c r="N51">
        <f t="shared" si="0"/>
        <v>3</v>
      </c>
      <c r="P51" t="s">
        <v>52</v>
      </c>
    </row>
    <row r="52" spans="3:17" customFormat="1" x14ac:dyDescent="0.2">
      <c r="C52" s="37" t="s">
        <v>130</v>
      </c>
      <c r="D52" s="37"/>
      <c r="E52" t="s">
        <v>171</v>
      </c>
      <c r="P52" t="s">
        <v>44</v>
      </c>
    </row>
    <row r="53" spans="3:17" customFormat="1" x14ac:dyDescent="0.2">
      <c r="C53" s="37" t="s">
        <v>131</v>
      </c>
      <c r="D53" s="37"/>
      <c r="E53" t="s">
        <v>176</v>
      </c>
      <c r="I53">
        <v>24</v>
      </c>
      <c r="J53">
        <v>2</v>
      </c>
      <c r="K53">
        <v>1</v>
      </c>
      <c r="M53">
        <v>1</v>
      </c>
      <c r="N53">
        <f t="shared" ref="N53" si="1">SUM(K53:M53)</f>
        <v>2</v>
      </c>
      <c r="P53" t="s">
        <v>40</v>
      </c>
      <c r="Q53" t="s">
        <v>32</v>
      </c>
    </row>
    <row r="54" spans="3:17" customFormat="1" x14ac:dyDescent="0.2">
      <c r="C54" s="37" t="s">
        <v>132</v>
      </c>
      <c r="D54" s="37"/>
      <c r="E54" t="s">
        <v>177</v>
      </c>
    </row>
    <row r="55" spans="3:17" customFormat="1" x14ac:dyDescent="0.2">
      <c r="C55" s="37" t="s">
        <v>144</v>
      </c>
      <c r="D55" s="37"/>
      <c r="E55" t="s">
        <v>178</v>
      </c>
      <c r="P55" t="s">
        <v>179</v>
      </c>
    </row>
    <row r="56" spans="3:17" customFormat="1" x14ac:dyDescent="0.2">
      <c r="C56" s="37" t="s">
        <v>137</v>
      </c>
      <c r="D56" s="37"/>
      <c r="E56" t="s">
        <v>176</v>
      </c>
      <c r="P56" t="s">
        <v>40</v>
      </c>
    </row>
    <row r="57" spans="3:17" customFormat="1" x14ac:dyDescent="0.2">
      <c r="C57" s="37" t="s">
        <v>60</v>
      </c>
      <c r="D57" s="37"/>
      <c r="E57" t="s">
        <v>180</v>
      </c>
    </row>
    <row r="58" spans="3:17" customFormat="1" x14ac:dyDescent="0.2">
      <c r="C58" s="37" t="s">
        <v>138</v>
      </c>
      <c r="D58" s="37"/>
      <c r="E58" t="s">
        <v>181</v>
      </c>
    </row>
    <row r="59" spans="3:17" customFormat="1" x14ac:dyDescent="0.2">
      <c r="C59" s="37" t="s">
        <v>139</v>
      </c>
      <c r="D59" s="37"/>
      <c r="E59" s="96" t="s">
        <v>182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</row>
    <row r="60" spans="3:17" customFormat="1" x14ac:dyDescent="0.2">
      <c r="C60" s="37" t="s">
        <v>140</v>
      </c>
      <c r="D60" s="37"/>
      <c r="E60" t="s">
        <v>183</v>
      </c>
      <c r="P60" t="s">
        <v>184</v>
      </c>
    </row>
    <row r="61" spans="3:17" customFormat="1" x14ac:dyDescent="0.2">
      <c r="C61" s="37" t="s">
        <v>141</v>
      </c>
      <c r="D61" s="37"/>
      <c r="E61" t="s">
        <v>184</v>
      </c>
    </row>
    <row r="62" spans="3:17" customFormat="1" x14ac:dyDescent="0.2">
      <c r="C62" s="37" t="s">
        <v>142</v>
      </c>
      <c r="D62" s="37"/>
      <c r="E62" t="s">
        <v>185</v>
      </c>
    </row>
    <row r="63" spans="3:17" customFormat="1" x14ac:dyDescent="0.2">
      <c r="C63" s="37" t="s">
        <v>143</v>
      </c>
      <c r="D63" s="37"/>
      <c r="E63" t="s">
        <v>169</v>
      </c>
    </row>
    <row r="64" spans="3:17" customFormat="1" x14ac:dyDescent="0.2">
      <c r="C64" s="37" t="s">
        <v>145</v>
      </c>
      <c r="D64" s="37"/>
      <c r="E64" t="s">
        <v>186</v>
      </c>
      <c r="G64" s="50"/>
    </row>
    <row r="65" spans="3:7" customFormat="1" x14ac:dyDescent="0.2">
      <c r="C65" s="37" t="s">
        <v>158</v>
      </c>
      <c r="D65" s="37"/>
      <c r="E65" t="s">
        <v>187</v>
      </c>
      <c r="G65" s="73"/>
    </row>
    <row r="66" spans="3:7" customFormat="1" x14ac:dyDescent="0.2">
      <c r="C66" s="37" t="s">
        <v>159</v>
      </c>
      <c r="D66" s="37"/>
      <c r="E66" t="s">
        <v>188</v>
      </c>
      <c r="G66" s="73"/>
    </row>
    <row r="67" spans="3:7" customFormat="1" x14ac:dyDescent="0.2">
      <c r="C67" s="37" t="s">
        <v>160</v>
      </c>
      <c r="D67" s="37"/>
      <c r="E67" t="s">
        <v>189</v>
      </c>
      <c r="G67" s="73"/>
    </row>
    <row r="68" spans="3:7" customFormat="1" x14ac:dyDescent="0.2">
      <c r="C68" s="37" t="s">
        <v>165</v>
      </c>
      <c r="D68" s="37"/>
      <c r="E68" t="s">
        <v>191</v>
      </c>
      <c r="G68" s="73"/>
    </row>
    <row r="69" spans="3:7" customFormat="1" x14ac:dyDescent="0.2">
      <c r="C69" s="37"/>
      <c r="D69" s="37"/>
      <c r="E69" t="s">
        <v>190</v>
      </c>
      <c r="G69" s="73"/>
    </row>
    <row r="70" spans="3:7" customFormat="1" x14ac:dyDescent="0.2">
      <c r="C70" s="37"/>
      <c r="D70" s="37"/>
      <c r="E70" s="37"/>
      <c r="F70" s="37"/>
      <c r="G70" s="37"/>
    </row>
    <row r="71" spans="3:7" customFormat="1" x14ac:dyDescent="0.2">
      <c r="C71" s="37"/>
      <c r="D71" s="37"/>
      <c r="E71" s="37"/>
      <c r="F71" s="37"/>
      <c r="G71" s="37"/>
    </row>
  </sheetData>
  <phoneticPr fontId="11" type="noConversion"/>
  <pageMargins left="0.7" right="0.7" top="0.75" bottom="0.75" header="0.3" footer="0.3"/>
  <pageSetup scale="69" fitToHeight="0" orientation="landscape" horizontalDpi="4294967293" verticalDpi="429496729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5"/>
  <sheetViews>
    <sheetView zoomScale="125" zoomScaleNormal="125" zoomScalePageLayoutView="125" workbookViewId="0">
      <pane ySplit="1" topLeftCell="A2" activePane="bottomLeft" state="frozen"/>
      <selection activeCell="C1" sqref="C1"/>
      <selection pane="bottomLeft" activeCell="N22" sqref="N22"/>
    </sheetView>
  </sheetViews>
  <sheetFormatPr baseColWidth="10" defaultColWidth="8.83203125" defaultRowHeight="15" x14ac:dyDescent="0.2"/>
  <cols>
    <col min="1" max="1" width="18.83203125" style="3" bestFit="1" customWidth="1"/>
    <col min="2" max="2" width="10" style="3" bestFit="1" customWidth="1"/>
    <col min="3" max="3" width="6.6640625" style="3" bestFit="1" customWidth="1"/>
    <col min="4" max="4" width="8.83203125" style="3"/>
    <col min="5" max="5" width="8" style="3" customWidth="1"/>
    <col min="6" max="6" width="12.83203125" style="3" customWidth="1"/>
    <col min="7" max="7" width="12.33203125" style="3" customWidth="1"/>
    <col min="8" max="8" width="13.5" style="3" customWidth="1"/>
    <col min="9" max="9" width="8.83203125" style="3"/>
    <col min="10" max="10" width="11" style="3" bestFit="1" customWidth="1"/>
    <col min="11" max="11" width="14" style="3" customWidth="1"/>
    <col min="12" max="12" width="12" style="3" customWidth="1"/>
    <col min="13" max="13" width="16" customWidth="1"/>
    <col min="14" max="14" width="8.83203125" style="56"/>
    <col min="15" max="16384" width="8.83203125" style="4"/>
  </cols>
  <sheetData>
    <row r="1" spans="1:15" ht="42" x14ac:dyDescent="0.2">
      <c r="A1" s="103" t="s">
        <v>10</v>
      </c>
      <c r="B1" s="103" t="s">
        <v>1</v>
      </c>
      <c r="C1" s="103" t="s">
        <v>0</v>
      </c>
      <c r="D1" s="103" t="s">
        <v>18</v>
      </c>
      <c r="E1" s="103" t="s">
        <v>4</v>
      </c>
      <c r="F1" s="103" t="s">
        <v>2</v>
      </c>
      <c r="G1" s="103" t="s">
        <v>82</v>
      </c>
      <c r="H1" s="103" t="s">
        <v>83</v>
      </c>
      <c r="I1" s="103" t="s">
        <v>134</v>
      </c>
      <c r="J1" s="103" t="s">
        <v>29</v>
      </c>
      <c r="K1" s="103" t="s">
        <v>71</v>
      </c>
      <c r="L1" s="103" t="s">
        <v>30</v>
      </c>
      <c r="M1" s="103" t="s">
        <v>9</v>
      </c>
      <c r="N1" s="121" t="s">
        <v>236</v>
      </c>
      <c r="O1" s="121" t="s">
        <v>260</v>
      </c>
    </row>
    <row r="2" spans="1:15" x14ac:dyDescent="0.2">
      <c r="A2" s="5" t="s">
        <v>73</v>
      </c>
      <c r="B2" s="5" t="s">
        <v>35</v>
      </c>
      <c r="C2" s="5"/>
      <c r="D2" s="5">
        <v>95</v>
      </c>
      <c r="E2" s="5">
        <v>98.9</v>
      </c>
      <c r="F2" s="5">
        <v>105</v>
      </c>
      <c r="G2" s="5"/>
      <c r="H2" s="5"/>
      <c r="I2" s="5"/>
      <c r="J2" s="5"/>
      <c r="K2" s="5">
        <v>20</v>
      </c>
      <c r="L2" s="5">
        <v>20</v>
      </c>
      <c r="M2" s="6" t="s">
        <v>85</v>
      </c>
      <c r="N2" s="56" t="s">
        <v>259</v>
      </c>
      <c r="O2" s="4" t="s">
        <v>259</v>
      </c>
    </row>
    <row r="3" spans="1:15" x14ac:dyDescent="0.2">
      <c r="A3" s="5" t="s">
        <v>98</v>
      </c>
      <c r="B3" s="5" t="s">
        <v>38</v>
      </c>
      <c r="C3" s="5"/>
      <c r="D3" s="5">
        <v>68</v>
      </c>
      <c r="E3" s="5">
        <v>67.400000000000006</v>
      </c>
      <c r="F3" s="5">
        <v>68</v>
      </c>
      <c r="G3" s="5"/>
      <c r="H3" s="5"/>
      <c r="I3" s="5"/>
      <c r="J3" s="5">
        <v>12</v>
      </c>
      <c r="K3" s="5"/>
      <c r="L3" s="5"/>
      <c r="M3" s="6" t="s">
        <v>66</v>
      </c>
      <c r="N3" s="56" t="s">
        <v>259</v>
      </c>
      <c r="O3" s="4" t="s">
        <v>259</v>
      </c>
    </row>
    <row r="4" spans="1:15" x14ac:dyDescent="0.2">
      <c r="A4" s="5" t="s">
        <v>147</v>
      </c>
      <c r="B4" s="5" t="s">
        <v>35</v>
      </c>
      <c r="C4" s="106"/>
      <c r="D4" s="106">
        <v>95</v>
      </c>
      <c r="E4" s="106">
        <v>90</v>
      </c>
      <c r="F4" s="5">
        <v>95</v>
      </c>
      <c r="G4" s="106"/>
      <c r="H4" s="106"/>
      <c r="I4" s="106"/>
      <c r="J4" s="106"/>
      <c r="K4" s="106">
        <v>16</v>
      </c>
      <c r="L4" s="106"/>
      <c r="M4" s="6" t="s">
        <v>33</v>
      </c>
      <c r="N4" s="56" t="s">
        <v>259</v>
      </c>
      <c r="O4" s="4" t="s">
        <v>261</v>
      </c>
    </row>
    <row r="5" spans="1:15" x14ac:dyDescent="0.2">
      <c r="A5" s="5" t="s">
        <v>166</v>
      </c>
      <c r="B5" s="5" t="s">
        <v>38</v>
      </c>
      <c r="C5" s="106"/>
      <c r="D5" s="106">
        <v>73</v>
      </c>
      <c r="E5" s="106">
        <v>75.3</v>
      </c>
      <c r="F5" s="5" t="s">
        <v>151</v>
      </c>
      <c r="G5" s="106"/>
      <c r="H5" s="106">
        <v>12</v>
      </c>
      <c r="I5" s="106"/>
      <c r="J5" s="106"/>
      <c r="K5" s="106">
        <v>12</v>
      </c>
      <c r="L5" s="106"/>
      <c r="M5" s="6" t="s">
        <v>85</v>
      </c>
      <c r="N5" s="56" t="s">
        <v>259</v>
      </c>
      <c r="O5" s="145" t="s">
        <v>259</v>
      </c>
    </row>
    <row r="6" spans="1:15" x14ac:dyDescent="0.2">
      <c r="A6" s="5" t="s">
        <v>102</v>
      </c>
      <c r="B6" s="5" t="s">
        <v>38</v>
      </c>
      <c r="C6" s="5"/>
      <c r="D6" s="5">
        <v>68</v>
      </c>
      <c r="E6" s="5">
        <v>64.900000000000006</v>
      </c>
      <c r="F6" s="5">
        <v>68</v>
      </c>
      <c r="G6" s="5"/>
      <c r="H6" s="104"/>
      <c r="I6" s="104"/>
      <c r="J6" s="105"/>
      <c r="K6" s="105">
        <v>16</v>
      </c>
      <c r="L6" s="104"/>
      <c r="M6" s="6" t="s">
        <v>41</v>
      </c>
      <c r="N6" s="56" t="s">
        <v>259</v>
      </c>
      <c r="O6" s="145" t="s">
        <v>259</v>
      </c>
    </row>
    <row r="7" spans="1:15" x14ac:dyDescent="0.2">
      <c r="A7" s="5" t="s">
        <v>69</v>
      </c>
      <c r="B7" s="5" t="s">
        <v>38</v>
      </c>
      <c r="C7" s="5"/>
      <c r="D7" s="5">
        <v>73</v>
      </c>
      <c r="E7" s="5"/>
      <c r="F7" s="5"/>
      <c r="G7" s="5"/>
      <c r="H7" s="5">
        <v>24</v>
      </c>
      <c r="I7" s="5"/>
      <c r="J7" s="5"/>
      <c r="K7" s="5"/>
      <c r="L7" s="5"/>
      <c r="M7" s="6" t="s">
        <v>33</v>
      </c>
      <c r="N7" s="150" t="s">
        <v>259</v>
      </c>
    </row>
    <row r="8" spans="1:15" x14ac:dyDescent="0.2">
      <c r="A8" s="5" t="s">
        <v>84</v>
      </c>
      <c r="B8" s="5" t="s">
        <v>38</v>
      </c>
      <c r="C8" s="5"/>
      <c r="D8" s="5">
        <v>73</v>
      </c>
      <c r="E8" s="5">
        <v>82.2</v>
      </c>
      <c r="F8" s="5" t="s">
        <v>151</v>
      </c>
      <c r="G8" s="5"/>
      <c r="H8" s="5"/>
      <c r="I8" s="5"/>
      <c r="J8" s="132"/>
      <c r="K8" s="5"/>
      <c r="L8" s="5">
        <v>12</v>
      </c>
      <c r="M8" s="6" t="s">
        <v>85</v>
      </c>
      <c r="N8" s="56" t="s">
        <v>259</v>
      </c>
      <c r="O8" s="4" t="s">
        <v>259</v>
      </c>
    </row>
    <row r="9" spans="1:15" x14ac:dyDescent="0.2">
      <c r="A9" s="5" t="s">
        <v>92</v>
      </c>
      <c r="B9" s="5" t="s">
        <v>35</v>
      </c>
      <c r="C9" s="5"/>
      <c r="D9" s="5">
        <v>85</v>
      </c>
      <c r="E9" s="5">
        <v>84.9</v>
      </c>
      <c r="F9" s="5">
        <v>85</v>
      </c>
      <c r="G9" s="5"/>
      <c r="H9" s="5"/>
      <c r="I9" s="5"/>
      <c r="J9" s="5"/>
      <c r="K9" s="5">
        <v>24</v>
      </c>
      <c r="L9" s="5"/>
      <c r="M9" s="6" t="s">
        <v>33</v>
      </c>
      <c r="N9" s="150"/>
    </row>
    <row r="10" spans="1:15" x14ac:dyDescent="0.2">
      <c r="A10" s="5" t="s">
        <v>113</v>
      </c>
      <c r="B10" s="5" t="s">
        <v>38</v>
      </c>
      <c r="C10" s="5"/>
      <c r="D10" s="5">
        <v>58</v>
      </c>
      <c r="E10" s="5">
        <v>57.4</v>
      </c>
      <c r="F10" s="5">
        <v>58</v>
      </c>
      <c r="G10" s="5">
        <v>16</v>
      </c>
      <c r="H10" s="5">
        <v>16</v>
      </c>
      <c r="I10" s="5"/>
      <c r="J10" s="5"/>
      <c r="K10" s="5"/>
      <c r="L10" s="5"/>
      <c r="M10" s="6" t="s">
        <v>114</v>
      </c>
      <c r="N10" s="56" t="s">
        <v>259</v>
      </c>
      <c r="O10" s="4" t="s">
        <v>259</v>
      </c>
    </row>
    <row r="11" spans="1:15" x14ac:dyDescent="0.2">
      <c r="A11" s="5" t="s">
        <v>88</v>
      </c>
      <c r="B11" s="5" t="s">
        <v>35</v>
      </c>
      <c r="C11" s="5"/>
      <c r="D11" s="5">
        <v>85</v>
      </c>
      <c r="E11" s="5">
        <v>80.8</v>
      </c>
      <c r="F11" s="5">
        <v>85</v>
      </c>
      <c r="G11" s="5">
        <v>16</v>
      </c>
      <c r="H11" s="5">
        <v>16</v>
      </c>
      <c r="I11" s="5"/>
      <c r="J11" s="5"/>
      <c r="K11" s="5"/>
      <c r="L11" s="5"/>
      <c r="M11" s="6" t="s">
        <v>33</v>
      </c>
    </row>
    <row r="12" spans="1:15" x14ac:dyDescent="0.2">
      <c r="A12" s="5" t="s">
        <v>68</v>
      </c>
      <c r="B12" s="5" t="s">
        <v>35</v>
      </c>
      <c r="C12" s="106"/>
      <c r="D12" s="106">
        <v>95</v>
      </c>
      <c r="E12" s="106">
        <v>93.5</v>
      </c>
      <c r="F12" s="5">
        <v>95</v>
      </c>
      <c r="G12" s="106"/>
      <c r="H12" s="106"/>
      <c r="I12" s="106">
        <v>40</v>
      </c>
      <c r="J12" s="106"/>
      <c r="K12" s="106"/>
      <c r="L12" s="106"/>
      <c r="M12" s="6" t="s">
        <v>33</v>
      </c>
    </row>
    <row r="13" spans="1:15" x14ac:dyDescent="0.2">
      <c r="A13" s="5" t="s">
        <v>116</v>
      </c>
      <c r="B13" s="5" t="s">
        <v>35</v>
      </c>
      <c r="C13" s="5"/>
      <c r="D13" s="5">
        <v>78</v>
      </c>
      <c r="E13" s="5">
        <v>79.900000000000006</v>
      </c>
      <c r="F13" s="5">
        <v>85</v>
      </c>
      <c r="G13" s="5"/>
      <c r="H13" s="5"/>
      <c r="I13" s="5"/>
      <c r="J13" s="5"/>
      <c r="K13" s="5">
        <v>20</v>
      </c>
      <c r="L13" s="5">
        <v>20</v>
      </c>
      <c r="M13" s="6" t="s">
        <v>85</v>
      </c>
      <c r="N13" s="56" t="s">
        <v>259</v>
      </c>
      <c r="O13" s="4" t="s">
        <v>259</v>
      </c>
    </row>
    <row r="14" spans="1:15" x14ac:dyDescent="0.2">
      <c r="A14" s="106" t="s">
        <v>39</v>
      </c>
      <c r="B14" s="106" t="s">
        <v>38</v>
      </c>
      <c r="C14" s="106"/>
      <c r="D14" s="106">
        <v>68</v>
      </c>
      <c r="E14" s="106">
        <v>64.7</v>
      </c>
      <c r="F14" s="106">
        <v>68</v>
      </c>
      <c r="G14" s="106"/>
      <c r="H14" s="106"/>
      <c r="I14" s="106"/>
      <c r="J14" s="106">
        <v>20</v>
      </c>
      <c r="K14" s="106"/>
      <c r="L14" s="106">
        <v>20</v>
      </c>
      <c r="M14" s="105" t="s">
        <v>41</v>
      </c>
      <c r="N14" s="56" t="s">
        <v>259</v>
      </c>
    </row>
    <row r="15" spans="1:15" x14ac:dyDescent="0.2">
      <c r="A15" s="5" t="s">
        <v>115</v>
      </c>
      <c r="B15" s="5" t="s">
        <v>35</v>
      </c>
      <c r="C15" s="5"/>
      <c r="D15" s="5">
        <v>85</v>
      </c>
      <c r="E15" s="5">
        <v>83.3</v>
      </c>
      <c r="F15" s="5">
        <v>85</v>
      </c>
      <c r="G15" s="5"/>
      <c r="H15" s="5"/>
      <c r="I15" s="5"/>
      <c r="J15" s="5"/>
      <c r="K15" s="5"/>
      <c r="L15" s="5">
        <v>32</v>
      </c>
      <c r="M15" s="6" t="s">
        <v>66</v>
      </c>
      <c r="N15" s="150"/>
    </row>
    <row r="16" spans="1:15" x14ac:dyDescent="0.2">
      <c r="A16" s="5" t="s">
        <v>87</v>
      </c>
      <c r="B16" s="5" t="s">
        <v>38</v>
      </c>
      <c r="C16" s="5"/>
      <c r="D16" s="5">
        <v>63</v>
      </c>
      <c r="E16" s="5">
        <v>64</v>
      </c>
      <c r="F16" s="5">
        <v>68</v>
      </c>
      <c r="G16" s="5"/>
      <c r="H16" s="5"/>
      <c r="I16" s="5"/>
      <c r="J16" s="5"/>
      <c r="K16" s="5">
        <v>12</v>
      </c>
      <c r="L16" s="5">
        <v>12</v>
      </c>
      <c r="M16" s="6"/>
      <c r="N16" s="56" t="s">
        <v>259</v>
      </c>
      <c r="O16" s="4" t="s">
        <v>259</v>
      </c>
    </row>
    <row r="17" spans="1:15" x14ac:dyDescent="0.2">
      <c r="A17" s="5" t="s">
        <v>213</v>
      </c>
      <c r="B17" s="5" t="s">
        <v>35</v>
      </c>
      <c r="C17" s="5"/>
      <c r="D17" s="5">
        <v>78</v>
      </c>
      <c r="E17" s="5">
        <v>78.7</v>
      </c>
      <c r="F17" s="5">
        <v>85</v>
      </c>
      <c r="G17" s="5"/>
      <c r="H17" s="5"/>
      <c r="I17" s="5"/>
      <c r="J17" s="5"/>
      <c r="K17" s="5">
        <v>20</v>
      </c>
      <c r="L17" s="5"/>
      <c r="M17" s="6" t="s">
        <v>214</v>
      </c>
    </row>
    <row r="18" spans="1:15" x14ac:dyDescent="0.2">
      <c r="A18" s="5" t="s">
        <v>96</v>
      </c>
      <c r="B18" s="5" t="s">
        <v>35</v>
      </c>
      <c r="C18" s="5"/>
      <c r="D18" s="5">
        <v>73</v>
      </c>
      <c r="E18" s="5">
        <v>72.900000000000006</v>
      </c>
      <c r="F18" s="5">
        <v>73</v>
      </c>
      <c r="G18" s="5"/>
      <c r="H18" s="5"/>
      <c r="I18" s="5"/>
      <c r="J18" s="5"/>
      <c r="K18" s="5">
        <v>20</v>
      </c>
      <c r="L18" s="5"/>
      <c r="M18" s="6" t="s">
        <v>33</v>
      </c>
      <c r="N18" s="56" t="s">
        <v>259</v>
      </c>
    </row>
    <row r="19" spans="1:15" x14ac:dyDescent="0.2">
      <c r="A19" s="5" t="s">
        <v>94</v>
      </c>
      <c r="B19" s="5" t="s">
        <v>38</v>
      </c>
      <c r="C19" s="5"/>
      <c r="D19" s="5">
        <v>58</v>
      </c>
      <c r="E19" s="5">
        <v>57.1</v>
      </c>
      <c r="F19" s="5">
        <v>58</v>
      </c>
      <c r="G19" s="5"/>
      <c r="H19" s="5"/>
      <c r="I19" s="5"/>
      <c r="J19" s="5"/>
      <c r="K19" s="5">
        <v>16</v>
      </c>
      <c r="L19" s="5"/>
      <c r="M19" s="6" t="s">
        <v>258</v>
      </c>
      <c r="N19" s="56" t="s">
        <v>259</v>
      </c>
    </row>
    <row r="20" spans="1:15" x14ac:dyDescent="0.2">
      <c r="A20" s="5" t="s">
        <v>117</v>
      </c>
      <c r="B20" s="5" t="s">
        <v>38</v>
      </c>
      <c r="C20" s="5"/>
      <c r="D20" s="5">
        <v>58</v>
      </c>
      <c r="E20" s="5">
        <v>56.1</v>
      </c>
      <c r="F20" s="5">
        <v>58</v>
      </c>
      <c r="G20" s="5"/>
      <c r="H20" s="5"/>
      <c r="I20" s="5"/>
      <c r="J20" s="5"/>
      <c r="K20" s="5">
        <v>12</v>
      </c>
      <c r="L20" s="5"/>
      <c r="M20" s="6" t="s">
        <v>66</v>
      </c>
      <c r="N20" s="56" t="s">
        <v>259</v>
      </c>
    </row>
    <row r="21" spans="1:15" x14ac:dyDescent="0.2">
      <c r="A21" s="5" t="s">
        <v>80</v>
      </c>
      <c r="B21" s="5" t="s">
        <v>38</v>
      </c>
      <c r="C21" s="5"/>
      <c r="D21" s="5">
        <v>68</v>
      </c>
      <c r="E21" s="5">
        <v>72.3</v>
      </c>
      <c r="F21" s="5">
        <v>73</v>
      </c>
      <c r="G21" s="5"/>
      <c r="H21" s="5"/>
      <c r="I21" s="5"/>
      <c r="J21" s="5"/>
      <c r="K21" s="5"/>
      <c r="L21" s="5">
        <v>16</v>
      </c>
      <c r="M21" s="6" t="s">
        <v>33</v>
      </c>
      <c r="N21" s="56" t="s">
        <v>259</v>
      </c>
    </row>
    <row r="22" spans="1:15" x14ac:dyDescent="0.2">
      <c r="A22" s="5" t="s">
        <v>70</v>
      </c>
      <c r="B22" s="5" t="s">
        <v>38</v>
      </c>
      <c r="C22" s="5"/>
      <c r="D22" s="5">
        <v>58</v>
      </c>
      <c r="E22" s="5">
        <v>62.9</v>
      </c>
      <c r="F22" s="5">
        <v>63</v>
      </c>
      <c r="G22" s="5">
        <v>24</v>
      </c>
      <c r="H22" s="5"/>
      <c r="I22" s="5"/>
      <c r="J22" s="5"/>
      <c r="K22" s="5">
        <v>20</v>
      </c>
      <c r="L22" s="5"/>
      <c r="M22" s="6" t="s">
        <v>33</v>
      </c>
    </row>
    <row r="23" spans="1:15" x14ac:dyDescent="0.2">
      <c r="A23" s="5" t="s">
        <v>107</v>
      </c>
      <c r="B23" s="5" t="s">
        <v>35</v>
      </c>
      <c r="C23" s="5"/>
      <c r="D23" s="5">
        <v>63</v>
      </c>
      <c r="E23" s="5">
        <v>53.9</v>
      </c>
      <c r="F23" s="5">
        <v>63</v>
      </c>
      <c r="G23" s="5"/>
      <c r="H23" s="5"/>
      <c r="I23" s="5">
        <v>12</v>
      </c>
      <c r="J23" s="5"/>
      <c r="K23" s="5"/>
      <c r="L23" s="5">
        <v>12</v>
      </c>
      <c r="M23" s="6" t="s">
        <v>55</v>
      </c>
      <c r="N23" s="56" t="s">
        <v>259</v>
      </c>
      <c r="O23" s="4" t="s">
        <v>259</v>
      </c>
    </row>
    <row r="24" spans="1:15" x14ac:dyDescent="0.2">
      <c r="A24" s="5" t="s">
        <v>45</v>
      </c>
      <c r="B24" s="5" t="s">
        <v>35</v>
      </c>
      <c r="C24" s="106"/>
      <c r="D24" s="106">
        <v>85</v>
      </c>
      <c r="E24" s="106">
        <v>89.3</v>
      </c>
      <c r="F24" s="5">
        <v>95</v>
      </c>
      <c r="G24" s="106"/>
      <c r="H24" s="106"/>
      <c r="I24" s="106"/>
      <c r="J24" s="106">
        <v>32</v>
      </c>
      <c r="K24" s="106"/>
      <c r="L24" s="106">
        <v>32</v>
      </c>
      <c r="M24" s="6" t="s">
        <v>66</v>
      </c>
      <c r="N24" s="56" t="s">
        <v>259</v>
      </c>
      <c r="O24" s="4" t="s">
        <v>259</v>
      </c>
    </row>
    <row r="25" spans="1:15" x14ac:dyDescent="0.2">
      <c r="A25" s="5" t="s">
        <v>60</v>
      </c>
      <c r="B25" s="5" t="s">
        <v>35</v>
      </c>
      <c r="C25" s="5"/>
      <c r="D25" s="5">
        <v>105</v>
      </c>
      <c r="E25" s="5">
        <v>107.8</v>
      </c>
      <c r="F25" s="5" t="s">
        <v>54</v>
      </c>
      <c r="G25" s="5"/>
      <c r="H25" s="5"/>
      <c r="I25" s="5"/>
      <c r="J25" s="5"/>
      <c r="K25" s="5">
        <v>16</v>
      </c>
      <c r="L25" s="5">
        <v>16</v>
      </c>
      <c r="M25" s="6" t="s">
        <v>85</v>
      </c>
      <c r="N25" s="56" t="s">
        <v>259</v>
      </c>
      <c r="O25" s="4" t="s">
        <v>259</v>
      </c>
    </row>
    <row r="26" spans="1:15" x14ac:dyDescent="0.2">
      <c r="A26" s="5" t="s">
        <v>106</v>
      </c>
      <c r="B26" s="5" t="s">
        <v>38</v>
      </c>
      <c r="C26" s="5"/>
      <c r="D26" s="5">
        <v>68</v>
      </c>
      <c r="E26" s="5">
        <v>69.900000000000006</v>
      </c>
      <c r="F26" s="5">
        <v>73</v>
      </c>
      <c r="G26" s="5"/>
      <c r="H26" s="5"/>
      <c r="I26" s="5"/>
      <c r="J26" s="5"/>
      <c r="K26" s="5">
        <v>16</v>
      </c>
      <c r="L26" s="5"/>
      <c r="M26" s="6" t="s">
        <v>66</v>
      </c>
      <c r="N26" s="56" t="s">
        <v>259</v>
      </c>
    </row>
    <row r="27" spans="1:15" x14ac:dyDescent="0.2">
      <c r="A27" s="5" t="s">
        <v>120</v>
      </c>
      <c r="B27" s="5" t="s">
        <v>35</v>
      </c>
      <c r="C27" s="106"/>
      <c r="D27" s="106">
        <v>78</v>
      </c>
      <c r="E27" s="106">
        <v>79.900000000000006</v>
      </c>
      <c r="F27" s="5">
        <v>85</v>
      </c>
      <c r="G27" s="106"/>
      <c r="H27" s="106"/>
      <c r="I27" s="106"/>
      <c r="J27" s="106">
        <v>20</v>
      </c>
      <c r="K27" s="106"/>
      <c r="L27" s="106">
        <v>20</v>
      </c>
      <c r="M27" s="104"/>
      <c r="N27" s="56" t="s">
        <v>259</v>
      </c>
      <c r="O27" s="4" t="s">
        <v>259</v>
      </c>
    </row>
    <row r="28" spans="1:15" x14ac:dyDescent="0.2">
      <c r="A28" s="5" t="s">
        <v>108</v>
      </c>
      <c r="B28" s="5" t="s">
        <v>38</v>
      </c>
      <c r="C28" s="5"/>
      <c r="D28" s="5">
        <v>68</v>
      </c>
      <c r="E28" s="5">
        <v>62.6</v>
      </c>
      <c r="F28" s="5">
        <v>63</v>
      </c>
      <c r="G28" s="5"/>
      <c r="H28" s="5"/>
      <c r="I28" s="5"/>
      <c r="J28" s="5">
        <v>20</v>
      </c>
      <c r="K28" s="5"/>
      <c r="L28" s="5">
        <v>20</v>
      </c>
      <c r="M28" s="6" t="s">
        <v>41</v>
      </c>
      <c r="N28" s="56" t="s">
        <v>259</v>
      </c>
      <c r="O28" s="4" t="s">
        <v>259</v>
      </c>
    </row>
    <row r="29" spans="1:15" x14ac:dyDescent="0.2">
      <c r="A29" s="5" t="s">
        <v>164</v>
      </c>
      <c r="B29" s="5" t="s">
        <v>35</v>
      </c>
      <c r="C29" s="106"/>
      <c r="D29" s="106">
        <v>105</v>
      </c>
      <c r="E29" s="106">
        <v>107.7</v>
      </c>
      <c r="F29" s="5" t="s">
        <v>54</v>
      </c>
      <c r="G29" s="106"/>
      <c r="H29" s="106"/>
      <c r="I29" s="106"/>
      <c r="J29" s="106"/>
      <c r="K29" s="106">
        <v>16</v>
      </c>
      <c r="L29" s="106"/>
      <c r="M29" s="6" t="s">
        <v>66</v>
      </c>
      <c r="N29" s="56" t="s">
        <v>259</v>
      </c>
      <c r="O29" s="4" t="s">
        <v>259</v>
      </c>
    </row>
    <row r="30" spans="1:15" x14ac:dyDescent="0.2">
      <c r="A30" s="5" t="s">
        <v>90</v>
      </c>
      <c r="B30" s="5" t="s">
        <v>38</v>
      </c>
      <c r="C30" s="5"/>
      <c r="D30" s="5">
        <v>68</v>
      </c>
      <c r="E30" s="5">
        <v>68.8</v>
      </c>
      <c r="F30" s="5">
        <v>73</v>
      </c>
      <c r="G30" s="5">
        <v>12</v>
      </c>
      <c r="H30" s="5"/>
      <c r="I30" s="5"/>
      <c r="J30" s="5"/>
      <c r="K30" s="5"/>
      <c r="L30" s="5"/>
      <c r="M30" s="6"/>
      <c r="N30" s="56" t="s">
        <v>259</v>
      </c>
    </row>
    <row r="31" spans="1:15" s="144" customFormat="1" x14ac:dyDescent="0.2">
      <c r="A31" s="138" t="s">
        <v>31</v>
      </c>
      <c r="B31" s="138" t="s">
        <v>35</v>
      </c>
      <c r="C31" s="138"/>
      <c r="D31" s="138">
        <v>78</v>
      </c>
      <c r="E31" s="138"/>
      <c r="F31" s="138"/>
      <c r="G31" s="138"/>
      <c r="H31" s="138"/>
      <c r="I31" s="138"/>
      <c r="J31" s="138">
        <v>16</v>
      </c>
      <c r="K31" s="138"/>
      <c r="L31" s="138">
        <v>20</v>
      </c>
      <c r="M31" s="139" t="s">
        <v>33</v>
      </c>
      <c r="N31" s="140"/>
    </row>
    <row r="32" spans="1:15" x14ac:dyDescent="0.2">
      <c r="A32" s="5" t="s">
        <v>163</v>
      </c>
      <c r="B32" s="5" t="s">
        <v>38</v>
      </c>
      <c r="C32" s="5"/>
      <c r="D32" s="5">
        <v>53</v>
      </c>
      <c r="E32" s="5">
        <v>49.4</v>
      </c>
      <c r="F32" s="5">
        <v>48</v>
      </c>
      <c r="G32" s="5"/>
      <c r="H32" s="5">
        <v>12</v>
      </c>
      <c r="I32" s="5"/>
      <c r="J32" s="5">
        <v>8</v>
      </c>
      <c r="K32" s="5"/>
      <c r="L32" s="5"/>
      <c r="M32" s="6" t="s">
        <v>55</v>
      </c>
      <c r="N32" s="56" t="s">
        <v>259</v>
      </c>
      <c r="O32" s="4" t="s">
        <v>259</v>
      </c>
    </row>
    <row r="33" spans="1:15" x14ac:dyDescent="0.2">
      <c r="A33" s="5" t="s">
        <v>64</v>
      </c>
      <c r="B33" s="5" t="s">
        <v>35</v>
      </c>
      <c r="C33" s="5"/>
      <c r="D33" s="5">
        <v>68</v>
      </c>
      <c r="E33" s="5">
        <v>67.900000000000006</v>
      </c>
      <c r="F33" s="5">
        <v>68</v>
      </c>
      <c r="G33" s="5"/>
      <c r="H33" s="5"/>
      <c r="I33" s="5"/>
      <c r="J33" s="5"/>
      <c r="K33" s="5">
        <v>16</v>
      </c>
      <c r="L33" s="5"/>
      <c r="M33" s="6" t="s">
        <v>33</v>
      </c>
      <c r="N33" s="56" t="s">
        <v>259</v>
      </c>
      <c r="O33" s="4" t="s">
        <v>259</v>
      </c>
    </row>
    <row r="34" spans="1:15" x14ac:dyDescent="0.2">
      <c r="A34" s="5" t="s">
        <v>97</v>
      </c>
      <c r="B34" s="5" t="s">
        <v>35</v>
      </c>
      <c r="C34" s="5"/>
      <c r="D34" s="5">
        <v>63</v>
      </c>
      <c r="E34" s="5">
        <v>63.1</v>
      </c>
      <c r="F34" s="5">
        <v>68</v>
      </c>
      <c r="G34" s="5"/>
      <c r="H34" s="5">
        <v>8</v>
      </c>
      <c r="I34" s="5">
        <v>12</v>
      </c>
      <c r="J34" s="5"/>
      <c r="K34" s="5"/>
      <c r="L34" s="5"/>
      <c r="M34" s="6" t="s">
        <v>55</v>
      </c>
      <c r="N34" s="56" t="s">
        <v>259</v>
      </c>
      <c r="O34" s="4" t="s">
        <v>259</v>
      </c>
    </row>
    <row r="35" spans="1:15" x14ac:dyDescent="0.2">
      <c r="A35" s="5" t="s">
        <v>49</v>
      </c>
      <c r="B35" s="5" t="s">
        <v>38</v>
      </c>
      <c r="C35" s="5"/>
      <c r="D35" s="5">
        <v>63</v>
      </c>
      <c r="E35" s="5">
        <v>62.9</v>
      </c>
      <c r="F35" s="5">
        <v>63</v>
      </c>
      <c r="G35" s="5"/>
      <c r="H35" s="5"/>
      <c r="I35" s="5"/>
      <c r="J35" s="5"/>
      <c r="K35" s="5">
        <v>16</v>
      </c>
      <c r="L35" s="5">
        <v>20</v>
      </c>
      <c r="M35" s="6" t="s">
        <v>33</v>
      </c>
      <c r="N35" s="56" t="s">
        <v>259</v>
      </c>
      <c r="O35" s="4" t="s">
        <v>259</v>
      </c>
    </row>
    <row r="36" spans="1:15" x14ac:dyDescent="0.2">
      <c r="A36" s="5" t="s">
        <v>167</v>
      </c>
      <c r="B36" s="5" t="s">
        <v>38</v>
      </c>
      <c r="C36" s="106"/>
      <c r="D36" s="106" t="s">
        <v>151</v>
      </c>
      <c r="E36" s="106">
        <v>85.5</v>
      </c>
      <c r="F36" s="5" t="s">
        <v>151</v>
      </c>
      <c r="G36" s="106">
        <v>8</v>
      </c>
      <c r="H36" s="106"/>
      <c r="I36" s="106"/>
      <c r="J36" s="106"/>
      <c r="K36" s="106"/>
      <c r="L36" s="106"/>
      <c r="M36" s="104"/>
      <c r="N36" s="56" t="s">
        <v>259</v>
      </c>
    </row>
    <row r="37" spans="1:15" x14ac:dyDescent="0.2">
      <c r="A37" s="5" t="s">
        <v>168</v>
      </c>
      <c r="B37" s="5" t="s">
        <v>38</v>
      </c>
      <c r="C37" s="106"/>
      <c r="D37" s="106">
        <v>73</v>
      </c>
      <c r="E37" s="106">
        <v>89.6</v>
      </c>
      <c r="F37" s="5" t="s">
        <v>151</v>
      </c>
      <c r="G37" s="106"/>
      <c r="H37" s="106">
        <v>12</v>
      </c>
      <c r="I37" s="106"/>
      <c r="J37" s="106"/>
      <c r="K37" s="106">
        <v>8</v>
      </c>
      <c r="L37" s="106"/>
      <c r="M37" s="6" t="s">
        <v>85</v>
      </c>
      <c r="N37" s="56" t="s">
        <v>259</v>
      </c>
      <c r="O37" s="4" t="s">
        <v>259</v>
      </c>
    </row>
    <row r="38" spans="1:15" s="144" customFormat="1" x14ac:dyDescent="0.2">
      <c r="A38" s="138" t="s">
        <v>59</v>
      </c>
      <c r="B38" s="138" t="s">
        <v>38</v>
      </c>
      <c r="C38" s="138"/>
      <c r="D38" s="138">
        <v>53</v>
      </c>
      <c r="E38" s="138"/>
      <c r="F38" s="138"/>
      <c r="G38" s="138"/>
      <c r="H38" s="138"/>
      <c r="I38" s="138"/>
      <c r="J38" s="138"/>
      <c r="K38" s="138">
        <v>12</v>
      </c>
      <c r="L38" s="138">
        <v>12</v>
      </c>
      <c r="M38" s="139" t="s">
        <v>33</v>
      </c>
      <c r="N38" s="140"/>
    </row>
    <row r="39" spans="1:15" s="144" customFormat="1" x14ac:dyDescent="0.2">
      <c r="A39" s="138" t="s">
        <v>47</v>
      </c>
      <c r="B39" s="138" t="s">
        <v>35</v>
      </c>
      <c r="C39" s="138"/>
      <c r="D39" s="138">
        <v>95</v>
      </c>
      <c r="E39" s="138"/>
      <c r="F39" s="138"/>
      <c r="G39" s="138"/>
      <c r="H39" s="138"/>
      <c r="I39" s="138"/>
      <c r="J39" s="138"/>
      <c r="K39" s="138">
        <v>24</v>
      </c>
      <c r="L39" s="138">
        <v>24</v>
      </c>
      <c r="M39" s="139" t="s">
        <v>85</v>
      </c>
      <c r="N39" s="140"/>
    </row>
    <row r="40" spans="1:15" x14ac:dyDescent="0.2">
      <c r="A40" s="141" t="s">
        <v>111</v>
      </c>
      <c r="B40" s="141" t="s">
        <v>35</v>
      </c>
      <c r="C40" s="141"/>
      <c r="D40" s="141">
        <v>85</v>
      </c>
      <c r="E40" s="141"/>
      <c r="F40" s="141"/>
      <c r="G40" s="141"/>
      <c r="H40" s="141"/>
      <c r="I40" s="141"/>
      <c r="J40" s="141">
        <v>20</v>
      </c>
      <c r="K40" s="141"/>
      <c r="L40" s="141"/>
      <c r="M40" s="142" t="s">
        <v>66</v>
      </c>
      <c r="N40" s="143"/>
    </row>
    <row r="41" spans="1:15" x14ac:dyDescent="0.2">
      <c r="A41" s="5" t="s">
        <v>86</v>
      </c>
      <c r="B41" s="5" t="s">
        <v>38</v>
      </c>
      <c r="C41" s="5"/>
      <c r="D41" s="5">
        <v>58</v>
      </c>
      <c r="E41" s="5">
        <v>56.7</v>
      </c>
      <c r="F41" s="5">
        <v>58</v>
      </c>
      <c r="G41" s="5">
        <v>12</v>
      </c>
      <c r="H41" s="5"/>
      <c r="I41" s="5"/>
      <c r="J41" s="5"/>
      <c r="K41" s="5"/>
      <c r="L41" s="5">
        <v>12</v>
      </c>
      <c r="M41" s="6" t="s">
        <v>85</v>
      </c>
      <c r="N41" s="56" t="s">
        <v>259</v>
      </c>
      <c r="O41" s="4" t="s">
        <v>259</v>
      </c>
    </row>
    <row r="42" spans="1:15" x14ac:dyDescent="0.2">
      <c r="A42" s="5" t="s">
        <v>46</v>
      </c>
      <c r="B42" s="5" t="s">
        <v>38</v>
      </c>
      <c r="C42" s="5"/>
      <c r="D42" s="5">
        <v>73</v>
      </c>
      <c r="E42" s="5">
        <v>70.900000000000006</v>
      </c>
      <c r="F42" s="5">
        <v>73</v>
      </c>
      <c r="G42" s="5"/>
      <c r="H42" s="5"/>
      <c r="I42" s="5"/>
      <c r="J42" s="5"/>
      <c r="K42" s="5"/>
      <c r="L42" s="5">
        <v>16</v>
      </c>
      <c r="M42" s="6" t="s">
        <v>33</v>
      </c>
      <c r="N42" s="56" t="s">
        <v>259</v>
      </c>
      <c r="O42" s="4" t="s">
        <v>259</v>
      </c>
    </row>
    <row r="43" spans="1:15" x14ac:dyDescent="0.2">
      <c r="A43" s="5" t="s">
        <v>89</v>
      </c>
      <c r="B43" s="5" t="s">
        <v>35</v>
      </c>
      <c r="C43" s="5"/>
      <c r="D43" s="5">
        <v>105</v>
      </c>
      <c r="E43" s="5">
        <v>92</v>
      </c>
      <c r="F43" s="5">
        <v>95</v>
      </c>
      <c r="G43" s="5"/>
      <c r="H43" s="5"/>
      <c r="I43" s="5"/>
      <c r="J43" s="5"/>
      <c r="K43" s="5">
        <v>20</v>
      </c>
      <c r="L43" s="5">
        <v>16</v>
      </c>
      <c r="M43" s="6" t="s">
        <v>33</v>
      </c>
      <c r="N43" s="56" t="s">
        <v>259</v>
      </c>
    </row>
    <row r="44" spans="1:15" x14ac:dyDescent="0.2">
      <c r="A44" s="5" t="s">
        <v>146</v>
      </c>
      <c r="B44" s="5" t="s">
        <v>35</v>
      </c>
      <c r="C44" s="6"/>
      <c r="D44" s="6">
        <v>105</v>
      </c>
      <c r="E44" s="6">
        <v>100.9</v>
      </c>
      <c r="F44" s="5">
        <v>105</v>
      </c>
      <c r="G44" s="6"/>
      <c r="H44" s="6"/>
      <c r="I44" s="6"/>
      <c r="J44" s="6"/>
      <c r="K44" s="6">
        <v>16</v>
      </c>
      <c r="L44" s="6"/>
      <c r="M44" s="6" t="s">
        <v>66</v>
      </c>
      <c r="N44" s="150"/>
    </row>
    <row r="45" spans="1:15" s="136" customFormat="1" x14ac:dyDescent="0.2">
      <c r="A45" s="133" t="s">
        <v>149</v>
      </c>
      <c r="B45" s="133" t="s">
        <v>38</v>
      </c>
      <c r="C45" s="134"/>
      <c r="D45" s="134">
        <v>63</v>
      </c>
      <c r="E45" s="134"/>
      <c r="F45" s="133"/>
      <c r="G45" s="134"/>
      <c r="H45" s="134">
        <v>16</v>
      </c>
      <c r="I45" s="134"/>
      <c r="J45" s="134"/>
      <c r="K45" s="134">
        <v>16</v>
      </c>
      <c r="L45" s="134"/>
      <c r="M45" s="134" t="s">
        <v>105</v>
      </c>
      <c r="N45" s="135"/>
    </row>
    <row r="46" spans="1:15" x14ac:dyDescent="0.2">
      <c r="A46" s="5" t="s">
        <v>100</v>
      </c>
      <c r="B46" s="5" t="s">
        <v>35</v>
      </c>
      <c r="C46" s="5"/>
      <c r="D46" s="5">
        <v>78</v>
      </c>
      <c r="E46" s="5">
        <v>78</v>
      </c>
      <c r="F46" s="5">
        <v>78</v>
      </c>
      <c r="G46" s="5"/>
      <c r="H46" s="5"/>
      <c r="I46" s="5"/>
      <c r="J46" s="5">
        <v>32</v>
      </c>
      <c r="K46" s="5"/>
      <c r="L46" s="5">
        <v>32</v>
      </c>
      <c r="M46" s="6" t="s">
        <v>66</v>
      </c>
      <c r="N46" s="56" t="s">
        <v>259</v>
      </c>
    </row>
    <row r="47" spans="1:15" x14ac:dyDescent="0.2">
      <c r="A47" s="5" t="s">
        <v>95</v>
      </c>
      <c r="B47" s="5" t="s">
        <v>35</v>
      </c>
      <c r="C47" s="5"/>
      <c r="D47" s="5">
        <v>95</v>
      </c>
      <c r="E47" s="5">
        <v>96.2</v>
      </c>
      <c r="F47" s="5">
        <v>105</v>
      </c>
      <c r="G47" s="5"/>
      <c r="H47" s="5"/>
      <c r="I47" s="5"/>
      <c r="J47" s="5"/>
      <c r="K47" s="5">
        <v>20</v>
      </c>
      <c r="L47" s="5"/>
      <c r="M47" s="6" t="s">
        <v>66</v>
      </c>
      <c r="N47" s="56" t="s">
        <v>259</v>
      </c>
      <c r="O47" s="4" t="s">
        <v>259</v>
      </c>
    </row>
    <row r="48" spans="1:15" x14ac:dyDescent="0.2">
      <c r="A48" s="141" t="s">
        <v>118</v>
      </c>
      <c r="B48" s="141" t="s">
        <v>35</v>
      </c>
      <c r="C48" s="142"/>
      <c r="D48" s="142">
        <v>73</v>
      </c>
      <c r="E48" s="142"/>
      <c r="F48" s="141"/>
      <c r="G48" s="142"/>
      <c r="H48" s="142"/>
      <c r="I48" s="142"/>
      <c r="J48" s="142"/>
      <c r="K48" s="142"/>
      <c r="L48" s="142">
        <v>24</v>
      </c>
      <c r="M48" s="142" t="s">
        <v>119</v>
      </c>
      <c r="N48" s="143"/>
    </row>
    <row r="49" spans="1:15" x14ac:dyDescent="0.2">
      <c r="A49" s="5" t="s">
        <v>161</v>
      </c>
      <c r="B49" s="5" t="s">
        <v>38</v>
      </c>
      <c r="C49" s="106"/>
      <c r="D49" s="106">
        <v>68</v>
      </c>
      <c r="E49" s="106">
        <v>67.3</v>
      </c>
      <c r="F49" s="5">
        <v>68</v>
      </c>
      <c r="G49" s="106"/>
      <c r="H49" s="106"/>
      <c r="I49" s="106"/>
      <c r="J49" s="106"/>
      <c r="K49" s="106">
        <v>16</v>
      </c>
      <c r="L49" s="106"/>
      <c r="M49" s="6" t="s">
        <v>66</v>
      </c>
      <c r="N49" s="56" t="s">
        <v>259</v>
      </c>
      <c r="O49" s="4" t="s">
        <v>259</v>
      </c>
    </row>
    <row r="50" spans="1:15" x14ac:dyDescent="0.2">
      <c r="A50" s="5" t="s">
        <v>148</v>
      </c>
      <c r="B50" s="5" t="s">
        <v>35</v>
      </c>
      <c r="C50" s="106"/>
      <c r="D50" s="106" t="s">
        <v>54</v>
      </c>
      <c r="E50" s="106">
        <v>108.6</v>
      </c>
      <c r="F50" s="5" t="s">
        <v>54</v>
      </c>
      <c r="G50" s="106">
        <v>24</v>
      </c>
      <c r="H50" s="106"/>
      <c r="I50" s="106"/>
      <c r="J50" s="106"/>
      <c r="K50" s="106"/>
      <c r="L50" s="106"/>
      <c r="M50" s="6"/>
      <c r="N50" s="56" t="s">
        <v>259</v>
      </c>
      <c r="O50" s="4" t="s">
        <v>259</v>
      </c>
    </row>
    <row r="51" spans="1:15" x14ac:dyDescent="0.2">
      <c r="A51" s="5" t="s">
        <v>53</v>
      </c>
      <c r="B51" s="5" t="s">
        <v>38</v>
      </c>
      <c r="C51" s="5"/>
      <c r="D51" s="5">
        <v>73</v>
      </c>
      <c r="E51" s="5">
        <v>100.4</v>
      </c>
      <c r="F51" s="5" t="s">
        <v>151</v>
      </c>
      <c r="G51" s="5"/>
      <c r="H51" s="5">
        <v>16</v>
      </c>
      <c r="I51" s="5"/>
      <c r="J51" s="5">
        <v>16</v>
      </c>
      <c r="K51" s="5"/>
      <c r="L51" s="5"/>
      <c r="M51" s="6" t="s">
        <v>55</v>
      </c>
      <c r="N51" s="56" t="s">
        <v>259</v>
      </c>
      <c r="O51" s="4" t="s">
        <v>259</v>
      </c>
    </row>
    <row r="52" spans="1:15" x14ac:dyDescent="0.2">
      <c r="A52" s="5" t="s">
        <v>99</v>
      </c>
      <c r="B52" s="5" t="s">
        <v>35</v>
      </c>
      <c r="C52" s="5"/>
      <c r="D52" s="5">
        <v>105</v>
      </c>
      <c r="E52" s="5">
        <v>107.3</v>
      </c>
      <c r="F52" s="5" t="s">
        <v>54</v>
      </c>
      <c r="G52" s="5"/>
      <c r="H52" s="5"/>
      <c r="I52" s="5"/>
      <c r="J52" s="5"/>
      <c r="K52" s="5"/>
      <c r="L52" s="5">
        <v>20</v>
      </c>
      <c r="M52" s="6" t="s">
        <v>36</v>
      </c>
      <c r="N52" s="56" t="s">
        <v>259</v>
      </c>
      <c r="O52" s="4" t="s">
        <v>259</v>
      </c>
    </row>
    <row r="53" spans="1:15" x14ac:dyDescent="0.2">
      <c r="A53" s="5" t="s">
        <v>91</v>
      </c>
      <c r="B53" s="5" t="s">
        <v>35</v>
      </c>
      <c r="C53" s="5"/>
      <c r="D53" s="5">
        <v>85</v>
      </c>
      <c r="E53" s="5">
        <v>79.8</v>
      </c>
      <c r="F53" s="5">
        <v>85</v>
      </c>
      <c r="G53" s="5"/>
      <c r="H53" s="5">
        <v>16</v>
      </c>
      <c r="I53" s="5"/>
      <c r="J53" s="5"/>
      <c r="K53" s="5">
        <v>20</v>
      </c>
      <c r="L53" s="5"/>
      <c r="M53" s="6"/>
      <c r="N53" s="56" t="s">
        <v>259</v>
      </c>
      <c r="O53" s="4" t="s">
        <v>259</v>
      </c>
    </row>
    <row r="54" spans="1:15" x14ac:dyDescent="0.2">
      <c r="A54" s="5" t="s">
        <v>150</v>
      </c>
      <c r="B54" s="5" t="s">
        <v>38</v>
      </c>
      <c r="C54" s="106"/>
      <c r="D54" s="106" t="s">
        <v>151</v>
      </c>
      <c r="E54" s="106">
        <v>144.4</v>
      </c>
      <c r="F54" s="5" t="s">
        <v>151</v>
      </c>
      <c r="G54" s="106">
        <v>16</v>
      </c>
      <c r="H54" s="106">
        <v>16</v>
      </c>
      <c r="I54" s="106"/>
      <c r="J54" s="106"/>
      <c r="K54" s="106"/>
      <c r="L54" s="106"/>
      <c r="M54" s="6" t="s">
        <v>66</v>
      </c>
      <c r="N54" s="56" t="s">
        <v>259</v>
      </c>
      <c r="O54" s="4" t="s">
        <v>259</v>
      </c>
    </row>
    <row r="55" spans="1:15" x14ac:dyDescent="0.2">
      <c r="A55" s="5" t="s">
        <v>103</v>
      </c>
      <c r="B55" s="5" t="s">
        <v>38</v>
      </c>
      <c r="C55" s="5"/>
      <c r="D55" s="5">
        <v>53</v>
      </c>
      <c r="E55" s="5">
        <v>51</v>
      </c>
      <c r="F55" s="5">
        <v>53</v>
      </c>
      <c r="G55" s="5"/>
      <c r="H55" s="104"/>
      <c r="I55" s="104"/>
      <c r="J55" s="105"/>
      <c r="K55" s="105">
        <v>8</v>
      </c>
      <c r="L55" s="104"/>
      <c r="M55" s="6" t="s">
        <v>66</v>
      </c>
      <c r="N55" s="56" t="s">
        <v>259</v>
      </c>
    </row>
    <row r="56" spans="1:15" s="136" customFormat="1" x14ac:dyDescent="0.2">
      <c r="A56" s="133" t="s">
        <v>104</v>
      </c>
      <c r="B56" s="133" t="s">
        <v>38</v>
      </c>
      <c r="C56" s="133"/>
      <c r="D56" s="133">
        <v>73</v>
      </c>
      <c r="E56" s="133"/>
      <c r="F56" s="133"/>
      <c r="G56" s="133">
        <v>20</v>
      </c>
      <c r="H56" s="164"/>
      <c r="I56" s="164"/>
      <c r="J56" s="165"/>
      <c r="K56" s="165">
        <v>12</v>
      </c>
      <c r="L56" s="164"/>
      <c r="M56" s="134" t="s">
        <v>105</v>
      </c>
      <c r="N56" s="135"/>
    </row>
    <row r="57" spans="1:15" x14ac:dyDescent="0.2">
      <c r="A57" s="5" t="s">
        <v>112</v>
      </c>
      <c r="B57" s="5" t="s">
        <v>38</v>
      </c>
      <c r="C57" s="5"/>
      <c r="D57" s="5">
        <v>68</v>
      </c>
      <c r="E57" s="5">
        <v>67.400000000000006</v>
      </c>
      <c r="F57" s="5">
        <v>68</v>
      </c>
      <c r="G57" s="5"/>
      <c r="H57" s="5"/>
      <c r="I57" s="5"/>
      <c r="J57" s="5"/>
      <c r="K57" s="5">
        <v>20</v>
      </c>
      <c r="L57" s="5"/>
      <c r="M57" s="6" t="s">
        <v>66</v>
      </c>
      <c r="N57" s="56" t="s">
        <v>259</v>
      </c>
      <c r="O57" s="4" t="s">
        <v>259</v>
      </c>
    </row>
    <row r="58" spans="1:15" x14ac:dyDescent="0.2">
      <c r="A58" s="5" t="s">
        <v>93</v>
      </c>
      <c r="B58" s="5" t="s">
        <v>38</v>
      </c>
      <c r="C58" s="5"/>
      <c r="D58" s="5">
        <v>68</v>
      </c>
      <c r="E58" s="5">
        <v>70.3</v>
      </c>
      <c r="F58" s="5">
        <v>73</v>
      </c>
      <c r="G58" s="5">
        <v>12</v>
      </c>
      <c r="H58" s="5"/>
      <c r="I58" s="5"/>
      <c r="J58" s="5"/>
      <c r="K58" s="5"/>
      <c r="L58" s="5">
        <v>12</v>
      </c>
      <c r="M58" s="6" t="s">
        <v>33</v>
      </c>
      <c r="N58" s="56" t="s">
        <v>259</v>
      </c>
    </row>
    <row r="59" spans="1:15" x14ac:dyDescent="0.2">
      <c r="A59" s="5" t="s">
        <v>109</v>
      </c>
      <c r="B59" s="5" t="s">
        <v>35</v>
      </c>
      <c r="C59" s="5"/>
      <c r="D59" s="5">
        <v>95</v>
      </c>
      <c r="E59" s="5">
        <v>94.7</v>
      </c>
      <c r="F59" s="5">
        <v>95</v>
      </c>
      <c r="G59" s="5"/>
      <c r="H59" s="5"/>
      <c r="I59" s="5"/>
      <c r="J59" s="5">
        <v>32</v>
      </c>
      <c r="K59" s="5"/>
      <c r="L59" s="5">
        <v>32</v>
      </c>
      <c r="M59" s="6" t="s">
        <v>110</v>
      </c>
      <c r="N59" s="56" t="s">
        <v>259</v>
      </c>
      <c r="O59" s="4" t="s">
        <v>259</v>
      </c>
    </row>
    <row r="60" spans="1:15" x14ac:dyDescent="0.2">
      <c r="A60" s="5" t="s">
        <v>56</v>
      </c>
      <c r="B60" s="5" t="s">
        <v>35</v>
      </c>
      <c r="C60" s="106"/>
      <c r="D60" s="106" t="s">
        <v>54</v>
      </c>
      <c r="E60" s="106">
        <v>135</v>
      </c>
      <c r="F60" s="5" t="s">
        <v>54</v>
      </c>
      <c r="G60" s="106">
        <v>28</v>
      </c>
      <c r="H60" s="106"/>
      <c r="I60" s="106"/>
      <c r="J60" s="106"/>
      <c r="K60" s="106"/>
      <c r="L60" s="106">
        <v>24</v>
      </c>
      <c r="M60" s="6" t="s">
        <v>85</v>
      </c>
      <c r="N60" s="56" t="s">
        <v>259</v>
      </c>
      <c r="O60" s="4" t="s">
        <v>259</v>
      </c>
    </row>
    <row r="62" spans="1:15" x14ac:dyDescent="0.2">
      <c r="N62" s="56" t="s">
        <v>262</v>
      </c>
      <c r="O62" s="4" t="s">
        <v>263</v>
      </c>
    </row>
    <row r="63" spans="1:15" x14ac:dyDescent="0.2">
      <c r="A63" s="166" t="s">
        <v>271</v>
      </c>
    </row>
    <row r="65" spans="1:13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</row>
    <row r="66" spans="1:13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</row>
    <row r="67" spans="1:13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</row>
    <row r="68" spans="1:1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</row>
    <row r="69" spans="1:1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</row>
    <row r="70" spans="1:1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</row>
    <row r="72" spans="1:1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</row>
    <row r="73" spans="1:1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</row>
    <row r="74" spans="1:1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</row>
    <row r="75" spans="1:1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</row>
  </sheetData>
  <autoFilter ref="A1:M60"/>
  <sortState ref="A2:M74">
    <sortCondition ref="A1"/>
  </sortState>
  <phoneticPr fontId="11" type="noConversion"/>
  <pageMargins left="0.7" right="0.7" top="0.75" bottom="0.75" header="0.3" footer="0.3"/>
  <pageSetup scale="4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Indices!$A$2:$A$8</xm:f>
          </x14:formula1>
          <xm:sqref>F10 F14 F37 F19:F20 F5 F3 F36 F40:F41 F57:F58 F51 F54:F55 F49 F31:F33 F6:F8</xm:sqref>
        </x14:dataValidation>
        <x14:dataValidation type="list" allowBlank="1" showInputMessage="1" showErrorMessage="1">
          <x14:formula1>
            <xm:f>Indices!$B$2:$B$9</xm:f>
          </x14:formula1>
          <xm:sqref>F23 F2 F16:F18 F21:F22 F26 F28:F30 F35 F34 F42:F43 F53 F56 F38:F39 F11:F13 F24 F25 F27 F4 F45:F48 F50 F52 F59 F60 F44 F15 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125" zoomScaleNormal="125" zoomScalePageLayoutView="125" workbookViewId="0">
      <selection activeCell="C7" sqref="C7"/>
    </sheetView>
  </sheetViews>
  <sheetFormatPr baseColWidth="10" defaultColWidth="8.83203125" defaultRowHeight="15" x14ac:dyDescent="0.2"/>
  <cols>
    <col min="1" max="1" width="14.5" bestFit="1" customWidth="1"/>
    <col min="2" max="2" width="10.83203125" customWidth="1"/>
    <col min="3" max="3" width="14.33203125" bestFit="1" customWidth="1"/>
    <col min="4" max="4" width="8.83203125" style="16"/>
    <col min="6" max="6" width="10.1640625" customWidth="1"/>
    <col min="10" max="10" width="17.5" bestFit="1" customWidth="1"/>
    <col min="11" max="11" width="12.83203125" customWidth="1"/>
  </cols>
  <sheetData>
    <row r="1" spans="1:17" ht="28" x14ac:dyDescent="0.2">
      <c r="A1" s="24" t="s">
        <v>10</v>
      </c>
      <c r="B1" s="100" t="s">
        <v>203</v>
      </c>
      <c r="C1" s="17" t="s">
        <v>2</v>
      </c>
      <c r="D1" s="17" t="s">
        <v>6</v>
      </c>
      <c r="E1" s="17" t="s">
        <v>8</v>
      </c>
      <c r="F1" s="17" t="s">
        <v>3</v>
      </c>
      <c r="G1" s="25" t="s">
        <v>5</v>
      </c>
      <c r="H1" s="102" t="s">
        <v>204</v>
      </c>
      <c r="J1" s="24" t="s">
        <v>10</v>
      </c>
      <c r="K1" s="100" t="s">
        <v>203</v>
      </c>
      <c r="L1" s="17" t="s">
        <v>2</v>
      </c>
      <c r="M1" s="17" t="s">
        <v>6</v>
      </c>
      <c r="N1" s="17" t="s">
        <v>8</v>
      </c>
      <c r="O1" s="17" t="s">
        <v>3</v>
      </c>
      <c r="P1" s="25" t="s">
        <v>5</v>
      </c>
      <c r="Q1" s="102" t="s">
        <v>204</v>
      </c>
    </row>
    <row r="2" spans="1:17" x14ac:dyDescent="0.2">
      <c r="A2" s="18" t="s">
        <v>88</v>
      </c>
      <c r="B2" s="101">
        <f>Lifters!E11</f>
        <v>80.8</v>
      </c>
      <c r="C2" s="5">
        <f>Lifters!F11</f>
        <v>85</v>
      </c>
      <c r="D2" s="5">
        <f>Lifters!G11</f>
        <v>16</v>
      </c>
      <c r="E2" s="15">
        <v>65</v>
      </c>
      <c r="F2" s="8">
        <f>((D2/6)^Indices!$C$15)*(('5''OALC'!B2+Indices!$C$16)/'5''OALC'!B2)*((Indices!$C$17^'5''OALC'!E2)*'5''OALC'!E2)/Indices!$C$18</f>
        <v>221.52199667892566</v>
      </c>
      <c r="G2" s="34">
        <f>_xlfn.RANK.EQ(F2,$F$2:$F$6,0)</f>
        <v>2</v>
      </c>
      <c r="H2" s="83"/>
      <c r="J2" s="18"/>
      <c r="K2" s="101"/>
      <c r="L2" s="5"/>
      <c r="M2" s="5"/>
      <c r="N2" s="15"/>
      <c r="O2" s="8"/>
      <c r="P2" s="34"/>
      <c r="Q2" s="83"/>
    </row>
    <row r="3" spans="1:17" x14ac:dyDescent="0.2">
      <c r="J3" s="18" t="s">
        <v>70</v>
      </c>
      <c r="K3" s="101">
        <f>Lifters!E22</f>
        <v>62.9</v>
      </c>
      <c r="L3" s="5">
        <f>Lifters!F22</f>
        <v>63</v>
      </c>
      <c r="M3" s="5">
        <f>Lifters!G22</f>
        <v>24</v>
      </c>
      <c r="N3" s="15">
        <v>50</v>
      </c>
      <c r="O3" s="8">
        <f>((M3/6)^Indices!$C$15)*(('5''OALC'!K3+Indices!$C$16)/'5''OALC'!K3)*((Indices!$C$17^'5''OALC'!N3)*'5''OALC'!N3)/Indices!$C$18</f>
        <v>499.55533734291322</v>
      </c>
      <c r="P3" s="34">
        <f t="shared" ref="P3:P9" si="0">_xlfn.RANK.EQ(O3,$O$2:$O$9,0)</f>
        <v>1</v>
      </c>
      <c r="Q3" s="83"/>
    </row>
    <row r="4" spans="1:17" x14ac:dyDescent="0.2">
      <c r="A4" s="18" t="s">
        <v>56</v>
      </c>
      <c r="B4" s="101">
        <f>Lifters!E60</f>
        <v>135</v>
      </c>
      <c r="C4" s="5" t="str">
        <f>Lifters!F60</f>
        <v>105+</v>
      </c>
      <c r="D4" s="5">
        <f>Lifters!G60</f>
        <v>28</v>
      </c>
      <c r="E4" s="15">
        <v>38</v>
      </c>
      <c r="F4" s="8">
        <f>((D4/6)^Indices!$C$15)*(('5''OALC'!B4+Indices!$C$16)/'5''OALC'!B4)*((Indices!$C$17^'5''OALC'!E4)*'5''OALC'!E4)/Indices!$C$18</f>
        <v>376.16634776231587</v>
      </c>
      <c r="G4" s="34">
        <f>_xlfn.RANK.EQ(F4,$F$2:$F$6,0)</f>
        <v>1</v>
      </c>
      <c r="H4" s="83"/>
      <c r="J4" s="18" t="s">
        <v>90</v>
      </c>
      <c r="K4" s="101">
        <f>Lifters!E30</f>
        <v>68.8</v>
      </c>
      <c r="L4" s="5">
        <f>Lifters!F30</f>
        <v>73</v>
      </c>
      <c r="M4" s="5">
        <f>Lifters!G30</f>
        <v>12</v>
      </c>
      <c r="N4" s="15">
        <v>45</v>
      </c>
      <c r="O4" s="8">
        <f>((M4/6)^Indices!$C$15)*(('5''OALC'!K4+Indices!$C$16)/'5''OALC'!K4)*((Indices!$C$17^'5''OALC'!N4)*'5''OALC'!N4)/Indices!$C$18</f>
        <v>80.287590624963755</v>
      </c>
      <c r="P4" s="34">
        <f t="shared" si="0"/>
        <v>4</v>
      </c>
      <c r="Q4" s="83"/>
    </row>
    <row r="5" spans="1:17" x14ac:dyDescent="0.2">
      <c r="A5" s="18"/>
      <c r="B5" s="101"/>
      <c r="C5" s="5"/>
      <c r="D5" s="5"/>
      <c r="E5" s="15"/>
      <c r="F5" s="8"/>
      <c r="G5" s="34"/>
      <c r="H5" s="83"/>
      <c r="J5" s="18" t="s">
        <v>93</v>
      </c>
      <c r="K5" s="101">
        <f>Lifters!E58</f>
        <v>70.3</v>
      </c>
      <c r="L5" s="5">
        <f>Lifters!F58</f>
        <v>73</v>
      </c>
      <c r="M5" s="5">
        <f>Lifters!G58</f>
        <v>12</v>
      </c>
      <c r="N5" s="15">
        <v>59</v>
      </c>
      <c r="O5" s="8">
        <f>((M5/6)^Indices!$C$15)*(('5''OALC'!K5+Indices!$C$16)/'5''OALC'!K5)*((Indices!$C$17^'5''OALC'!N5)*'5''OALC'!N5)/Indices!$C$18</f>
        <v>107.01020280505021</v>
      </c>
      <c r="P5" s="34">
        <f t="shared" si="0"/>
        <v>3</v>
      </c>
      <c r="Q5" s="83"/>
    </row>
    <row r="6" spans="1:17" x14ac:dyDescent="0.2">
      <c r="A6" s="18"/>
      <c r="B6" s="101"/>
      <c r="C6" s="5"/>
      <c r="D6" s="5"/>
      <c r="E6" s="15"/>
      <c r="F6" s="8"/>
      <c r="G6" s="34"/>
      <c r="H6" s="83"/>
      <c r="J6" s="18"/>
      <c r="K6" s="101"/>
      <c r="L6" s="5"/>
      <c r="M6" s="5"/>
      <c r="N6" s="15"/>
      <c r="O6" s="8"/>
      <c r="P6" s="34"/>
      <c r="Q6" s="83"/>
    </row>
    <row r="7" spans="1:17" x14ac:dyDescent="0.2">
      <c r="A7" s="2"/>
      <c r="B7" s="2"/>
      <c r="C7" s="2"/>
      <c r="D7" s="2"/>
      <c r="E7" s="86"/>
      <c r="F7" s="83"/>
      <c r="G7" s="83"/>
      <c r="H7" s="83"/>
      <c r="J7" s="18" t="s">
        <v>113</v>
      </c>
      <c r="K7" s="101">
        <f>Lifters!E41</f>
        <v>56.7</v>
      </c>
      <c r="L7" s="5">
        <f>Lifters!F41</f>
        <v>58</v>
      </c>
      <c r="M7" s="5">
        <f>Lifters!G10</f>
        <v>16</v>
      </c>
      <c r="N7" s="15">
        <v>50</v>
      </c>
      <c r="O7" s="8">
        <f>((M7/6)^Indices!$C$15)*(('5''OALC'!K7+Indices!$C$16)/'5''OALC'!K7)*((Indices!$C$17^'5''OALC'!N7)*'5''OALC'!N7)/Indices!$C$18</f>
        <v>200.34036192399427</v>
      </c>
      <c r="P7" s="34">
        <f t="shared" si="0"/>
        <v>2</v>
      </c>
      <c r="Q7" s="83"/>
    </row>
    <row r="8" spans="1:17" x14ac:dyDescent="0.2">
      <c r="A8" s="2"/>
      <c r="B8" s="2"/>
      <c r="C8" s="2"/>
      <c r="D8" s="2"/>
      <c r="E8" s="86"/>
      <c r="F8" s="83"/>
      <c r="G8" s="83"/>
      <c r="H8" s="83"/>
      <c r="J8" s="18"/>
      <c r="K8" s="101"/>
      <c r="L8" s="5"/>
      <c r="M8" s="5"/>
      <c r="N8" s="15"/>
      <c r="O8" s="8"/>
      <c r="P8" s="34"/>
      <c r="Q8" s="83"/>
    </row>
    <row r="9" spans="1:17" x14ac:dyDescent="0.2">
      <c r="A9" s="2"/>
      <c r="B9" s="2"/>
      <c r="C9" s="2"/>
      <c r="D9" s="2"/>
      <c r="E9" s="86"/>
      <c r="F9" s="83"/>
      <c r="G9" s="83"/>
      <c r="H9" s="83"/>
      <c r="J9" s="18" t="s">
        <v>167</v>
      </c>
      <c r="K9" s="101">
        <f>Lifters!E36</f>
        <v>85.5</v>
      </c>
      <c r="L9" s="5" t="str">
        <f>Lifters!F36</f>
        <v>73+</v>
      </c>
      <c r="M9" s="5">
        <f>Lifters!G36</f>
        <v>8</v>
      </c>
      <c r="N9" s="15">
        <v>56</v>
      </c>
      <c r="O9" s="8">
        <f>((M9/6)^Indices!$C$15)*(('5''OALC'!K9+Indices!$C$16)/'5''OALC'!K9)*((Indices!$C$17^'5''OALC'!N9)*'5''OALC'!N9)/Indices!$C$18</f>
        <v>34.543571994745101</v>
      </c>
      <c r="P9" s="34">
        <f t="shared" si="0"/>
        <v>5</v>
      </c>
      <c r="Q9" s="83"/>
    </row>
    <row r="11" spans="1:17" s="51" customFormat="1" x14ac:dyDescent="0.2">
      <c r="A11" s="51" t="s">
        <v>78</v>
      </c>
      <c r="D11" s="55"/>
      <c r="J11" s="51" t="s">
        <v>79</v>
      </c>
    </row>
  </sheetData>
  <autoFilter ref="A1:G6">
    <sortState ref="A2:G6">
      <sortCondition descending="1" ref="F1:F6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125" zoomScaleNormal="125" zoomScalePageLayoutView="125" workbookViewId="0">
      <selection activeCell="G2" sqref="G2"/>
    </sheetView>
  </sheetViews>
  <sheetFormatPr baseColWidth="10" defaultColWidth="8.83203125" defaultRowHeight="15" x14ac:dyDescent="0.2"/>
  <cols>
    <col min="1" max="1" width="15.1640625" customWidth="1"/>
    <col min="2" max="2" width="9.83203125" customWidth="1"/>
    <col min="3" max="3" width="12.1640625" customWidth="1"/>
    <col min="9" max="9" width="18.83203125" bestFit="1" customWidth="1"/>
    <col min="10" max="10" width="9.1640625" customWidth="1"/>
  </cols>
  <sheetData>
    <row r="1" spans="1:16" ht="28" x14ac:dyDescent="0.2">
      <c r="A1" s="27" t="s">
        <v>10</v>
      </c>
      <c r="B1" s="107" t="s">
        <v>203</v>
      </c>
      <c r="C1" s="22" t="s">
        <v>2</v>
      </c>
      <c r="D1" s="22" t="s">
        <v>6</v>
      </c>
      <c r="E1" s="22" t="s">
        <v>7</v>
      </c>
      <c r="F1" s="28" t="s">
        <v>3</v>
      </c>
      <c r="G1" s="29" t="s">
        <v>5</v>
      </c>
      <c r="H1" s="148" t="s">
        <v>204</v>
      </c>
      <c r="I1" s="27" t="s">
        <v>10</v>
      </c>
      <c r="J1" s="22" t="s">
        <v>203</v>
      </c>
      <c r="K1" s="22" t="s">
        <v>2</v>
      </c>
      <c r="L1" s="22" t="s">
        <v>6</v>
      </c>
      <c r="M1" s="22" t="s">
        <v>7</v>
      </c>
      <c r="N1" s="28" t="s">
        <v>3</v>
      </c>
      <c r="O1" s="29" t="s">
        <v>5</v>
      </c>
      <c r="P1" s="149" t="s">
        <v>204</v>
      </c>
    </row>
    <row r="2" spans="1:16" x14ac:dyDescent="0.2">
      <c r="A2" s="18" t="s">
        <v>88</v>
      </c>
      <c r="B2" s="101">
        <f>Lifters!E11</f>
        <v>80.8</v>
      </c>
      <c r="C2" s="5">
        <f>Lifters!F11</f>
        <v>85</v>
      </c>
      <c r="D2" s="5">
        <f>Lifters!H11</f>
        <v>16</v>
      </c>
      <c r="E2" s="5">
        <v>102</v>
      </c>
      <c r="F2" s="8">
        <f>((D2/6)^Indices!$D$15)*(('5''MHS Sn'!B2+Indices!$D$16)/'5''MHS Sn'!B2)*((Indices!$D$17^'5''MHS Sn'!E2)*'5''MHS Sn'!E2)/Indices!$D$18</f>
        <v>225.73568017428062</v>
      </c>
      <c r="G2" s="34">
        <f>_xlfn.RANK.EQ(F2,$F$2:$F$4,0)</f>
        <v>2</v>
      </c>
      <c r="H2" s="83">
        <v>2</v>
      </c>
      <c r="I2" s="18" t="s">
        <v>53</v>
      </c>
      <c r="J2" s="5">
        <f>Lifters!E51</f>
        <v>100.4</v>
      </c>
      <c r="K2" s="5" t="str">
        <f>Lifters!F51</f>
        <v>73+</v>
      </c>
      <c r="L2" s="5">
        <f>Lifters!H51</f>
        <v>16</v>
      </c>
      <c r="M2" s="5">
        <v>68</v>
      </c>
      <c r="N2" s="8">
        <f>((L2/6)^Indices!$D$15)*(('5''MHS Sn'!J2+Indices!$D$16)/'5''MHS Sn'!J2)*((Indices!$D$17^'5''MHS Sn'!M2)*'5''MHS Sn'!M2)/Indices!$D$18</f>
        <v>129.12331408452607</v>
      </c>
      <c r="O2" s="34">
        <f>_xlfn.RANK.EQ(N2,$N$2:$N$8,0)</f>
        <v>5</v>
      </c>
      <c r="P2">
        <v>3</v>
      </c>
    </row>
    <row r="3" spans="1:16" x14ac:dyDescent="0.2">
      <c r="A3" s="18" t="s">
        <v>91</v>
      </c>
      <c r="B3" s="101">
        <f>Lifters!E53</f>
        <v>79.8</v>
      </c>
      <c r="C3" s="5">
        <f>Lifters!F53</f>
        <v>85</v>
      </c>
      <c r="D3" s="5">
        <f>Lifters!H53</f>
        <v>16</v>
      </c>
      <c r="E3" s="6">
        <v>107</v>
      </c>
      <c r="F3" s="8">
        <f>((D3/6)^Indices!$D$15)*(('5''MHS Sn'!B3+Indices!$D$16)/'5''MHS Sn'!B3)*((Indices!$D$17^'5''MHS Sn'!E3)*'5''MHS Sn'!E3)/Indices!$D$18</f>
        <v>240.06993998941934</v>
      </c>
      <c r="G3" s="34">
        <f t="shared" ref="G3:G4" si="0">_xlfn.RANK.EQ(F3,$F$2:$F$4,0)</f>
        <v>1</v>
      </c>
      <c r="H3" s="83">
        <v>2</v>
      </c>
      <c r="I3" s="18" t="s">
        <v>113</v>
      </c>
      <c r="J3" s="5">
        <f>Lifters!E10</f>
        <v>57.4</v>
      </c>
      <c r="K3" s="5">
        <f>Lifters!F10</f>
        <v>58</v>
      </c>
      <c r="L3" s="5">
        <f>Lifters!H10</f>
        <v>16</v>
      </c>
      <c r="M3" s="6">
        <v>85</v>
      </c>
      <c r="N3" s="8">
        <f>((L3/6)^Indices!$D$15)*(('5''MHS Sn'!J3+Indices!$D$16)/'5''MHS Sn'!J3)*((Indices!$D$17^'5''MHS Sn'!M3)*'5''MHS Sn'!M3)/Indices!$D$18</f>
        <v>220.57328377775121</v>
      </c>
      <c r="O3" s="34">
        <f t="shared" ref="O3:O8" si="1">_xlfn.RANK.EQ(N3,$N$2:$N$8,0)</f>
        <v>1</v>
      </c>
      <c r="P3">
        <v>1</v>
      </c>
    </row>
    <row r="4" spans="1:16" x14ac:dyDescent="0.2">
      <c r="A4" s="18" t="s">
        <v>97</v>
      </c>
      <c r="B4" s="101">
        <f>Lifters!E34</f>
        <v>63.1</v>
      </c>
      <c r="C4" s="5">
        <f>Lifters!F34</f>
        <v>68</v>
      </c>
      <c r="D4" s="5">
        <f>Lifters!H34</f>
        <v>8</v>
      </c>
      <c r="E4" s="5">
        <v>112</v>
      </c>
      <c r="F4" s="8">
        <f>((D4/6)^Indices!$D$15)*(('5''MHS Sn'!B4+Indices!$D$16)/'5''MHS Sn'!B4)*((Indices!$D$17^'5''MHS Sn'!E4)*'5''MHS Sn'!E4)/Indices!$D$18</f>
        <v>58.222948888356129</v>
      </c>
      <c r="G4" s="34">
        <f t="shared" si="0"/>
        <v>3</v>
      </c>
      <c r="H4" s="83"/>
      <c r="I4" s="18"/>
      <c r="J4" s="5"/>
      <c r="K4" s="5"/>
      <c r="L4" s="5"/>
      <c r="M4" s="5"/>
      <c r="N4" s="8"/>
      <c r="O4" s="34"/>
    </row>
    <row r="5" spans="1:16" x14ac:dyDescent="0.2">
      <c r="A5" s="18"/>
      <c r="B5" s="101"/>
      <c r="C5" s="5"/>
      <c r="D5" s="5"/>
      <c r="E5" s="6"/>
      <c r="F5" s="6"/>
      <c r="G5" s="30"/>
      <c r="H5" s="145"/>
      <c r="I5" s="18" t="s">
        <v>150</v>
      </c>
      <c r="J5" s="5">
        <f>Lifters!E54</f>
        <v>144.4</v>
      </c>
      <c r="K5" s="5" t="str">
        <f>Lifters!F54</f>
        <v>73+</v>
      </c>
      <c r="L5" s="5">
        <f>Lifters!H54</f>
        <v>16</v>
      </c>
      <c r="M5" s="6">
        <v>104</v>
      </c>
      <c r="N5" s="8">
        <f>((L5/6)^Indices!$D$15)*(('5''MHS Sn'!J5+Indices!$D$16)/'5''MHS Sn'!J5)*((Indices!$D$17^'5''MHS Sn'!M5)*'5''MHS Sn'!M5)/Indices!$D$18</f>
        <v>180.26701207091259</v>
      </c>
      <c r="O5" s="34">
        <f t="shared" si="1"/>
        <v>2</v>
      </c>
      <c r="P5">
        <v>1</v>
      </c>
    </row>
    <row r="6" spans="1:16" x14ac:dyDescent="0.2">
      <c r="A6" s="18"/>
      <c r="B6" s="101"/>
      <c r="C6" s="5"/>
      <c r="D6" s="5"/>
      <c r="E6" s="5"/>
      <c r="F6" s="6"/>
      <c r="G6" s="30"/>
      <c r="H6" s="145"/>
      <c r="I6" s="18" t="s">
        <v>168</v>
      </c>
      <c r="J6" s="5">
        <f>Lifters!E37</f>
        <v>89.6</v>
      </c>
      <c r="K6" s="5" t="str">
        <f>Lifters!F37</f>
        <v>73+</v>
      </c>
      <c r="L6" s="5">
        <f>Lifters!H37</f>
        <v>12</v>
      </c>
      <c r="M6" s="5">
        <v>72</v>
      </c>
      <c r="N6" s="8">
        <f>((L6/6)^Indices!$D$15)*(('5''MHS Sn'!J6+Indices!$D$16)/'5''MHS Sn'!J6)*((Indices!$D$17^'5''MHS Sn'!M6)*'5''MHS Sn'!M6)/Indices!$D$18</f>
        <v>74.763217964565399</v>
      </c>
      <c r="O6" s="34">
        <f t="shared" si="1"/>
        <v>6</v>
      </c>
      <c r="P6">
        <v>3</v>
      </c>
    </row>
    <row r="7" spans="1:16" ht="16" thickBot="1" x14ac:dyDescent="0.25">
      <c r="A7" s="23"/>
      <c r="B7" s="108"/>
      <c r="C7" s="20"/>
      <c r="D7" s="20"/>
      <c r="E7" s="31"/>
      <c r="F7" s="31"/>
      <c r="G7" s="32"/>
      <c r="H7" s="145"/>
      <c r="I7" s="18" t="s">
        <v>163</v>
      </c>
      <c r="J7" s="5">
        <f>Lifters!E32</f>
        <v>49.4</v>
      </c>
      <c r="K7" s="5">
        <f>Lifters!F32</f>
        <v>48</v>
      </c>
      <c r="L7" s="5">
        <f>Lifters!H32</f>
        <v>12</v>
      </c>
      <c r="M7" s="6">
        <v>88</v>
      </c>
      <c r="N7" s="8">
        <f>((L7/6)^Indices!$D$15)*(('5''MHS Sn'!J7+Indices!$D$16)/'5''MHS Sn'!J7)*((Indices!$D$17^'5''MHS Sn'!M7)*'5''MHS Sn'!M7)/Indices!$D$18</f>
        <v>129.5218112416307</v>
      </c>
      <c r="O7" s="34">
        <f t="shared" si="1"/>
        <v>4</v>
      </c>
      <c r="P7">
        <v>2</v>
      </c>
    </row>
    <row r="8" spans="1:16" x14ac:dyDescent="0.2">
      <c r="I8" s="18" t="s">
        <v>166</v>
      </c>
      <c r="J8" s="105">
        <f>Lifters!E5</f>
        <v>75.3</v>
      </c>
      <c r="K8" s="105" t="str">
        <f>Lifters!F5</f>
        <v>73+</v>
      </c>
      <c r="L8" s="105">
        <f>Lifters!H5</f>
        <v>12</v>
      </c>
      <c r="M8" s="104">
        <v>115</v>
      </c>
      <c r="N8" s="8">
        <f>((L8/6)^Indices!$D$15)*(('5''MHS Sn'!J8+Indices!$D$16)/'5''MHS Sn'!J8)*((Indices!$D$17^'5''MHS Sn'!M8)*'5''MHS Sn'!M8)/Indices!$D$18</f>
        <v>138.77236103240972</v>
      </c>
      <c r="O8" s="34">
        <f t="shared" si="1"/>
        <v>3</v>
      </c>
      <c r="P8">
        <v>2</v>
      </c>
    </row>
    <row r="9" spans="1:16" x14ac:dyDescent="0.2">
      <c r="I9" s="2"/>
      <c r="J9" s="110"/>
      <c r="K9" s="110"/>
      <c r="L9" s="110"/>
      <c r="M9" s="12"/>
      <c r="N9" s="83"/>
      <c r="O9" s="83"/>
    </row>
    <row r="10" spans="1:16" x14ac:dyDescent="0.2">
      <c r="I10" s="51" t="s">
        <v>79</v>
      </c>
      <c r="J10" s="51"/>
    </row>
    <row r="11" spans="1:16" x14ac:dyDescent="0.2">
      <c r="A11" s="51" t="s">
        <v>78</v>
      </c>
      <c r="B11" s="51"/>
      <c r="C11" s="51"/>
      <c r="D11" s="51"/>
      <c r="E11" s="51"/>
      <c r="F11" s="51"/>
      <c r="G11" s="51"/>
      <c r="H11" s="51"/>
    </row>
  </sheetData>
  <autoFilter ref="A1:G7">
    <sortState ref="A2:F25">
      <sortCondition ref="A1:A25"/>
    </sortState>
  </autoFilter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25" zoomScaleNormal="125" zoomScalePageLayoutView="125" workbookViewId="0">
      <selection activeCell="C10" sqref="C10"/>
    </sheetView>
  </sheetViews>
  <sheetFormatPr baseColWidth="10" defaultColWidth="8.83203125" defaultRowHeight="15" x14ac:dyDescent="0.2"/>
  <cols>
    <col min="1" max="1" width="21.5" style="3" bestFit="1" customWidth="1"/>
    <col min="2" max="2" width="10.5" style="3" customWidth="1"/>
    <col min="3" max="3" width="13.1640625" style="3" bestFit="1" customWidth="1"/>
    <col min="4" max="4" width="8.6640625" style="3" bestFit="1" customWidth="1"/>
    <col min="5" max="5" width="5.33203125" style="3" bestFit="1" customWidth="1"/>
    <col min="6" max="6" width="8.83203125" style="3" customWidth="1"/>
  </cols>
  <sheetData>
    <row r="1" spans="1:8" x14ac:dyDescent="0.2">
      <c r="A1" s="24" t="s">
        <v>10</v>
      </c>
      <c r="B1" s="100" t="s">
        <v>203</v>
      </c>
      <c r="C1" s="17" t="s">
        <v>2</v>
      </c>
      <c r="D1" s="17" t="s">
        <v>6</v>
      </c>
      <c r="E1" s="17" t="s">
        <v>7</v>
      </c>
      <c r="F1" s="17" t="s">
        <v>3</v>
      </c>
      <c r="G1" s="25" t="s">
        <v>5</v>
      </c>
      <c r="H1" s="147" t="s">
        <v>204</v>
      </c>
    </row>
    <row r="2" spans="1:8" ht="15.75" customHeight="1" x14ac:dyDescent="0.2">
      <c r="A2" s="18" t="s">
        <v>135</v>
      </c>
      <c r="B2" s="101">
        <f>Lifters!E12</f>
        <v>93.5</v>
      </c>
      <c r="C2" s="5">
        <f>Lifters!F12</f>
        <v>95</v>
      </c>
      <c r="D2" s="5">
        <f>Lifters!I12</f>
        <v>40</v>
      </c>
      <c r="E2" s="8">
        <v>51</v>
      </c>
      <c r="F2" s="8">
        <f>((D2/6)^Indices!$D$15)*(('5''Rank'!B2+Indices!$D$16)/'5''Rank'!B2)*((Indices!$D$17^'5''Rank'!E2)*'5''Rank'!E2)/Indices!$D$18</f>
        <v>802.13373863793777</v>
      </c>
      <c r="G2" s="34">
        <f>_xlfn.RANK.EQ(F2,$F$2:$F$4,0)</f>
        <v>1</v>
      </c>
      <c r="H2" s="4"/>
    </row>
    <row r="3" spans="1:8" ht="16.5" customHeight="1" x14ac:dyDescent="0.2">
      <c r="A3" s="18" t="s">
        <v>136</v>
      </c>
      <c r="B3" s="101">
        <f>Lifters!E34</f>
        <v>63.1</v>
      </c>
      <c r="C3" s="5">
        <f>Lifters!F34</f>
        <v>68</v>
      </c>
      <c r="D3" s="5">
        <f>Lifters!I34</f>
        <v>12</v>
      </c>
      <c r="E3" s="8">
        <v>52</v>
      </c>
      <c r="F3" s="8">
        <f>((D3/6)^Indices!$E$15)*(('5''Rank'!B3+Indices!$E$16)/'5''Rank'!B3)*((Indices!$E$17^'5''Rank'!E3)*'5''Rank'!E3)/Indices!$E$18</f>
        <v>87.449647896311504</v>
      </c>
      <c r="G3" s="34">
        <f t="shared" ref="G3:G4" si="0">_xlfn.RANK.EQ(F3,$F$2:$F$4,0)</f>
        <v>2</v>
      </c>
      <c r="H3" s="4">
        <v>1</v>
      </c>
    </row>
    <row r="4" spans="1:8" ht="16.5" customHeight="1" x14ac:dyDescent="0.2">
      <c r="A4" s="18" t="s">
        <v>266</v>
      </c>
      <c r="B4" s="101">
        <f>Lifters!E23</f>
        <v>53.9</v>
      </c>
      <c r="C4" s="5">
        <f>Lifters!F23</f>
        <v>63</v>
      </c>
      <c r="D4" s="5">
        <f>Lifters!I23</f>
        <v>12</v>
      </c>
      <c r="E4" s="8">
        <v>30</v>
      </c>
      <c r="F4" s="8">
        <f>((D4/6)^Indices!$E$15)*(('5''Rank'!B4+Indices!$E$16)/'5''Rank'!B4)*((Indices!$E$17^'5''Rank'!E4)*'5''Rank'!E4)/Indices!$E$18</f>
        <v>54.192340859115447</v>
      </c>
      <c r="G4" s="34">
        <f t="shared" si="0"/>
        <v>3</v>
      </c>
      <c r="H4" s="4">
        <v>1</v>
      </c>
    </row>
    <row r="5" spans="1:8" x14ac:dyDescent="0.2">
      <c r="A5" s="18" t="s">
        <v>81</v>
      </c>
      <c r="B5" s="101"/>
      <c r="C5" s="5"/>
      <c r="D5" s="5"/>
      <c r="E5" s="8">
        <v>80</v>
      </c>
      <c r="F5" s="8"/>
      <c r="G5" s="19"/>
      <c r="H5" s="4"/>
    </row>
    <row r="6" spans="1:8" x14ac:dyDescent="0.2">
      <c r="H6" s="4"/>
    </row>
    <row r="7" spans="1:8" x14ac:dyDescent="0.2">
      <c r="A7" s="54"/>
      <c r="B7" s="54"/>
      <c r="C7" s="54"/>
      <c r="D7" s="54"/>
      <c r="E7" s="54"/>
      <c r="F7" s="54"/>
      <c r="G7" s="51"/>
      <c r="H7" s="4"/>
    </row>
    <row r="8" spans="1:8" x14ac:dyDescent="0.2">
      <c r="A8" s="154" t="s">
        <v>148</v>
      </c>
      <c r="B8" s="159">
        <f>Lifters!E50</f>
        <v>108.6</v>
      </c>
      <c r="C8" s="146" t="str">
        <f>Lifters!F50</f>
        <v>105+</v>
      </c>
      <c r="D8" s="146">
        <f>Lifters!G50</f>
        <v>24</v>
      </c>
      <c r="E8" s="160">
        <v>50</v>
      </c>
      <c r="F8" s="161">
        <f>((D8/6)^Indices!$C$15)*(('5''Rank'!B8+Indices!$C$16)/'5''Rank'!B8)*((Indices!$C$17^'5''Rank'!E8)*'5''Rank'!E8)/Indices!$C$18</f>
        <v>381.86854215421539</v>
      </c>
      <c r="G8" s="162">
        <f>_xlfn.RANK.EQ(F8,$F$8:$F$8,0)</f>
        <v>1</v>
      </c>
      <c r="H8" s="163">
        <v>1</v>
      </c>
    </row>
    <row r="9" spans="1:8" x14ac:dyDescent="0.2">
      <c r="H9" s="4"/>
    </row>
    <row r="10" spans="1:8" x14ac:dyDescent="0.2">
      <c r="H10" s="4"/>
    </row>
    <row r="11" spans="1:8" x14ac:dyDescent="0.2">
      <c r="H11" s="4"/>
    </row>
    <row r="12" spans="1:8" x14ac:dyDescent="0.2">
      <c r="H12" s="4"/>
    </row>
    <row r="13" spans="1:8" x14ac:dyDescent="0.2">
      <c r="H13" s="4"/>
    </row>
    <row r="14" spans="1:8" x14ac:dyDescent="0.2">
      <c r="H14" s="4"/>
    </row>
    <row r="16" spans="1:8" s="51" customFormat="1" x14ac:dyDescent="0.2">
      <c r="A16" s="3"/>
      <c r="B16" s="3"/>
      <c r="C16" s="3"/>
      <c r="D16" s="3"/>
      <c r="E16" s="3"/>
      <c r="F16" s="3"/>
      <c r="G16"/>
    </row>
  </sheetData>
  <autoFilter ref="A1:G5">
    <sortState ref="A2:G14">
      <sortCondition descending="1" ref="F1:F14"/>
    </sortState>
  </autoFilter>
  <pageMargins left="0.7" right="0.7" top="0.75" bottom="0.75" header="0.3" footer="0.3"/>
  <pageSetup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25" zoomScaleNormal="125" zoomScalePageLayoutView="125" workbookViewId="0">
      <selection activeCell="L5" sqref="L5"/>
    </sheetView>
  </sheetViews>
  <sheetFormatPr baseColWidth="10" defaultColWidth="8.83203125" defaultRowHeight="15" x14ac:dyDescent="0.2"/>
  <cols>
    <col min="1" max="1" width="14.33203125" style="16" customWidth="1"/>
    <col min="2" max="2" width="9.83203125" style="16" customWidth="1"/>
    <col min="3" max="3" width="12" style="16" customWidth="1"/>
    <col min="4" max="4" width="5.83203125" style="16" bestFit="1" customWidth="1"/>
    <col min="5" max="5" width="7.83203125" style="16" bestFit="1" customWidth="1"/>
    <col min="6" max="6" width="8.6640625" style="35" bestFit="1" customWidth="1"/>
    <col min="7" max="7" width="8.5" style="35" bestFit="1" customWidth="1"/>
    <col min="9" max="9" width="12.33203125" customWidth="1"/>
    <col min="10" max="10" width="9" customWidth="1"/>
    <col min="11" max="11" width="10.83203125" customWidth="1"/>
    <col min="12" max="12" width="7" customWidth="1"/>
  </cols>
  <sheetData>
    <row r="1" spans="1:16" x14ac:dyDescent="0.2">
      <c r="A1" s="24" t="s">
        <v>10</v>
      </c>
      <c r="B1" s="100" t="s">
        <v>203</v>
      </c>
      <c r="C1" s="17" t="s">
        <v>2</v>
      </c>
      <c r="D1" s="17" t="s">
        <v>6</v>
      </c>
      <c r="E1" s="17" t="s">
        <v>7</v>
      </c>
      <c r="F1" s="17" t="s">
        <v>3</v>
      </c>
      <c r="G1" s="25" t="s">
        <v>5</v>
      </c>
      <c r="H1" s="147" t="s">
        <v>204</v>
      </c>
      <c r="I1" s="24" t="s">
        <v>10</v>
      </c>
      <c r="J1" s="100" t="s">
        <v>203</v>
      </c>
      <c r="K1" s="17" t="s">
        <v>2</v>
      </c>
      <c r="L1" s="17" t="s">
        <v>6</v>
      </c>
      <c r="M1" s="17" t="s">
        <v>7</v>
      </c>
      <c r="N1" s="17" t="s">
        <v>3</v>
      </c>
      <c r="O1" s="25" t="s">
        <v>5</v>
      </c>
      <c r="P1" s="147" t="s">
        <v>204</v>
      </c>
    </row>
    <row r="2" spans="1:16" x14ac:dyDescent="0.2">
      <c r="A2" s="125"/>
      <c r="B2" s="126"/>
      <c r="C2" s="127"/>
      <c r="D2" s="127"/>
      <c r="E2" s="127"/>
      <c r="F2" s="128"/>
      <c r="G2" s="129"/>
      <c r="I2" s="26"/>
      <c r="J2" s="109"/>
      <c r="K2" s="7"/>
      <c r="L2" s="7"/>
      <c r="M2" s="7"/>
      <c r="N2" s="8"/>
      <c r="O2" s="34"/>
    </row>
    <row r="3" spans="1:16" x14ac:dyDescent="0.2">
      <c r="A3" s="26" t="s">
        <v>100</v>
      </c>
      <c r="B3" s="109">
        <f>Lifters!E46</f>
        <v>78</v>
      </c>
      <c r="C3" s="7">
        <f>Lifters!F46</f>
        <v>78</v>
      </c>
      <c r="D3" s="7">
        <f>Lifters!J46</f>
        <v>32</v>
      </c>
      <c r="E3" s="7">
        <v>72</v>
      </c>
      <c r="F3" s="8">
        <f>((D3/6)^Indices!$E$15)*(('10''J'!B3+Indices!$E$16)/'10''J'!B3)*((Indices!$E$17^'10''J'!E3)*'10''J'!E3)/Indices!$E$18</f>
        <v>2274.8714589505676</v>
      </c>
      <c r="G3" s="34">
        <f>_xlfn.RANK.EQ(F3,$F$3:$F$7,0)</f>
        <v>1</v>
      </c>
      <c r="H3" t="s">
        <v>264</v>
      </c>
      <c r="I3" s="26"/>
      <c r="J3" s="109"/>
      <c r="K3" s="7"/>
      <c r="L3" s="7"/>
      <c r="M3" s="7"/>
      <c r="N3" s="8"/>
      <c r="O3" s="34"/>
    </row>
    <row r="4" spans="1:16" x14ac:dyDescent="0.2">
      <c r="A4" s="26" t="s">
        <v>109</v>
      </c>
      <c r="B4" s="109">
        <f>Lifters!E59</f>
        <v>94.7</v>
      </c>
      <c r="C4" s="7">
        <f>Lifters!F59</f>
        <v>95</v>
      </c>
      <c r="D4" s="7">
        <f>Lifters!J59</f>
        <v>32</v>
      </c>
      <c r="E4" s="7">
        <v>63</v>
      </c>
      <c r="F4" s="8">
        <f>((D4/6)^Indices!$E$15)*(('10''J'!B4+Indices!$E$16)/'10''J'!B4)*((Indices!$E$17^'10''J'!E4)*'10''J'!E4)/Indices!$E$18</f>
        <v>1723.2648625537975</v>
      </c>
      <c r="G4" s="34">
        <f t="shared" ref="G3:G7" si="0">_xlfn.RANK.EQ(F4,$F$2:$F$7,0)</f>
        <v>2</v>
      </c>
      <c r="H4" t="s">
        <v>264</v>
      </c>
      <c r="I4" s="26" t="s">
        <v>53</v>
      </c>
      <c r="J4" s="109">
        <f>Lifters!E51</f>
        <v>100.4</v>
      </c>
      <c r="K4" s="7" t="str">
        <f>Lifters!F51</f>
        <v>73+</v>
      </c>
      <c r="L4" s="7">
        <f>Lifters!J51</f>
        <v>16</v>
      </c>
      <c r="M4" s="7">
        <v>65</v>
      </c>
      <c r="N4" s="8">
        <f>((L4/6)^Indices!$E$15)*(('10''J'!J4+Indices!$E$16)/'10''J'!J4)*((Indices!$E$17^'10''J'!M4)*'10''J'!M4)/Indices!$E$18</f>
        <v>200.76851080670511</v>
      </c>
      <c r="O4" s="34">
        <f>_xlfn.RANK.EQ(N4,$N$2:$N$8,0)</f>
        <v>4</v>
      </c>
      <c r="P4">
        <v>2</v>
      </c>
    </row>
    <row r="5" spans="1:16" x14ac:dyDescent="0.2">
      <c r="A5" s="26"/>
      <c r="B5" s="109"/>
      <c r="C5" s="7"/>
      <c r="D5" s="7"/>
      <c r="E5" s="7"/>
      <c r="F5" s="8"/>
      <c r="G5" s="34"/>
      <c r="I5" s="26" t="s">
        <v>39</v>
      </c>
      <c r="J5" s="109">
        <f>Lifters!E14</f>
        <v>64.7</v>
      </c>
      <c r="K5" s="7">
        <f>Lifters!F14</f>
        <v>68</v>
      </c>
      <c r="L5" s="7">
        <f>Lifters!J14</f>
        <v>20</v>
      </c>
      <c r="M5" s="7">
        <v>50</v>
      </c>
      <c r="N5" s="8">
        <f>((L5/6)^Indices!$E$15)*(('10''J'!J5+Indices!$E$16)/'10''J'!J5)*((Indices!$E$17^'10''J'!M5)*'10''J'!M5)/Indices!$E$18</f>
        <v>400.81963420275844</v>
      </c>
      <c r="O5" s="34">
        <f>_xlfn.RANK.EQ(N5,$N$2:$N$8,0)</f>
        <v>2</v>
      </c>
      <c r="P5">
        <v>1</v>
      </c>
    </row>
    <row r="6" spans="1:16" x14ac:dyDescent="0.2">
      <c r="A6" s="26" t="s">
        <v>120</v>
      </c>
      <c r="B6" s="109">
        <f>Lifters!E27</f>
        <v>79.900000000000006</v>
      </c>
      <c r="C6" s="7">
        <f>Lifters!F27</f>
        <v>85</v>
      </c>
      <c r="D6" s="7">
        <f>Lifters!J27</f>
        <v>20</v>
      </c>
      <c r="E6" s="7">
        <v>97</v>
      </c>
      <c r="F6" s="8">
        <f>((D6/6)^Indices!$E$15)*(('10''J'!B6+Indices!$E$16)/'10''J'!B6)*((Indices!$E$17^'10''J'!E6)*'10''J'!E6)/Indices!$E$18</f>
        <v>738.44525830975385</v>
      </c>
      <c r="G6" s="34">
        <f t="shared" si="0"/>
        <v>4</v>
      </c>
      <c r="I6" s="26" t="s">
        <v>108</v>
      </c>
      <c r="J6" s="109">
        <f>Lifters!E28</f>
        <v>62.6</v>
      </c>
      <c r="K6" s="7">
        <f>Lifters!F28</f>
        <v>63</v>
      </c>
      <c r="L6" s="7">
        <f>Lifters!J28</f>
        <v>20</v>
      </c>
      <c r="M6" s="7">
        <v>62</v>
      </c>
      <c r="N6" s="8">
        <f>((L6/6)^Indices!$E$15)*(('10''J'!J6+Indices!$E$16)/'10''J'!J6)*((Indices!$E$17^'10''J'!M6)*'10''J'!M6)/Indices!$E$18</f>
        <v>521.23715531227242</v>
      </c>
      <c r="O6" s="34">
        <f>_xlfn.RANK.EQ(N6,$N$2:$N$8,0)</f>
        <v>1</v>
      </c>
      <c r="P6">
        <v>1</v>
      </c>
    </row>
    <row r="7" spans="1:16" x14ac:dyDescent="0.2">
      <c r="A7" s="26" t="s">
        <v>45</v>
      </c>
      <c r="B7" s="109">
        <f>Lifters!E24</f>
        <v>89.3</v>
      </c>
      <c r="C7" s="7">
        <f>Lifters!F24</f>
        <v>95</v>
      </c>
      <c r="D7" s="7">
        <f>Lifters!J24</f>
        <v>32</v>
      </c>
      <c r="E7" s="7">
        <v>57</v>
      </c>
      <c r="F7" s="8">
        <f>((D7/6)^Indices!$E$15)*(('10''J'!B7+Indices!$E$16)/'10''J'!B7)*((Indices!$E$17^'10''J'!E7)*'10''J'!E7)/Indices!$E$18</f>
        <v>1599.0861563422241</v>
      </c>
      <c r="G7" s="34">
        <f t="shared" si="0"/>
        <v>3</v>
      </c>
      <c r="H7" t="s">
        <v>264</v>
      </c>
      <c r="I7" s="26" t="s">
        <v>98</v>
      </c>
      <c r="J7" s="109">
        <f>Lifters!E3</f>
        <v>67.400000000000006</v>
      </c>
      <c r="K7" s="7">
        <f>Lifters!F3</f>
        <v>68</v>
      </c>
      <c r="L7" s="7">
        <f>Lifters!J3</f>
        <v>12</v>
      </c>
      <c r="M7" s="7">
        <v>119</v>
      </c>
      <c r="N7" s="8">
        <f>((L7/6)^Indices!$E$15)*(('10''J'!J7+Indices!$E$16)/'10''J'!J7)*((Indices!$E$17^'10''J'!M7)*'10''J'!M7)/Indices!$E$18</f>
        <v>218.32294366105484</v>
      </c>
      <c r="O7" s="34">
        <f>_xlfn.RANK.EQ(N7,$N$2:$N$8,0)</f>
        <v>3</v>
      </c>
      <c r="P7">
        <v>1</v>
      </c>
    </row>
    <row r="8" spans="1:16" x14ac:dyDescent="0.2">
      <c r="A8" s="52"/>
      <c r="B8" s="52"/>
      <c r="C8" s="52"/>
      <c r="D8" s="52"/>
      <c r="E8" s="52"/>
      <c r="F8" s="53"/>
      <c r="G8" s="53"/>
      <c r="I8" s="26" t="s">
        <v>163</v>
      </c>
      <c r="J8" s="109">
        <f>Lifters!E32</f>
        <v>49.4</v>
      </c>
      <c r="K8" s="7">
        <f>Lifters!F32</f>
        <v>48</v>
      </c>
      <c r="L8" s="7">
        <f>Lifters!J32</f>
        <v>8</v>
      </c>
      <c r="M8" s="7">
        <v>102</v>
      </c>
      <c r="N8" s="8">
        <f>((L8/6)^Indices!$E$15)*(('10''J'!J8+Indices!$E$16)/'10''J'!J8)*((Indices!$E$17^'10''J'!M8)*'10''J'!M8)/Indices!$E$18</f>
        <v>64.660280487199969</v>
      </c>
      <c r="O8" s="34">
        <f>_xlfn.RANK.EQ(N8,$N$2:$N$8,0)</f>
        <v>5</v>
      </c>
      <c r="P8">
        <v>1</v>
      </c>
    </row>
    <row r="9" spans="1:16" x14ac:dyDescent="0.2">
      <c r="A9" s="55" t="s">
        <v>78</v>
      </c>
      <c r="B9" s="55"/>
      <c r="I9" s="51"/>
      <c r="J9" s="51"/>
    </row>
    <row r="10" spans="1:16" x14ac:dyDescent="0.2">
      <c r="H10" s="51"/>
      <c r="I10" s="51" t="s">
        <v>79</v>
      </c>
      <c r="J10" s="51"/>
    </row>
  </sheetData>
  <autoFilter ref="A1:G3">
    <sortState ref="A2:G5">
      <sortCondition descending="1" ref="F1:F5"/>
    </sortState>
  </autoFilter>
  <sortState ref="A9:G12">
    <sortCondition ref="G10"/>
  </sortState>
  <pageMargins left="0.7" right="0.7" top="0.75" bottom="0.75" header="0.3" footer="0.3"/>
  <pageSetup orientation="portrait" horizontalDpi="4294967293" verticalDpi="42949672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125" zoomScaleNormal="125" zoomScalePageLayoutView="125" workbookViewId="0">
      <selection activeCell="H22" sqref="H22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10.83203125" customWidth="1"/>
    <col min="8" max="8" width="8.83203125" style="16"/>
    <col min="9" max="9" width="17.6640625" bestFit="1" customWidth="1"/>
    <col min="10" max="10" width="9.33203125" customWidth="1"/>
    <col min="13" max="13" width="8.1640625" customWidth="1"/>
    <col min="16" max="16" width="8.83203125" style="16"/>
  </cols>
  <sheetData>
    <row r="1" spans="1:16" ht="28" x14ac:dyDescent="0.2">
      <c r="A1" s="24" t="s">
        <v>10</v>
      </c>
      <c r="B1" s="17" t="s">
        <v>203</v>
      </c>
      <c r="C1" s="17" t="s">
        <v>2</v>
      </c>
      <c r="D1" s="17" t="s">
        <v>6</v>
      </c>
      <c r="E1" s="17" t="s">
        <v>7</v>
      </c>
      <c r="F1" s="17" t="s">
        <v>3</v>
      </c>
      <c r="G1" s="25" t="s">
        <v>5</v>
      </c>
      <c r="H1" s="147" t="s">
        <v>204</v>
      </c>
      <c r="I1" s="24" t="s">
        <v>10</v>
      </c>
      <c r="J1" s="17" t="s">
        <v>203</v>
      </c>
      <c r="K1" s="17" t="s">
        <v>2</v>
      </c>
      <c r="L1" s="17" t="s">
        <v>6</v>
      </c>
      <c r="M1" s="17" t="s">
        <v>7</v>
      </c>
      <c r="N1" s="17" t="s">
        <v>3</v>
      </c>
      <c r="O1" s="25" t="s">
        <v>5</v>
      </c>
      <c r="P1" s="147" t="s">
        <v>204</v>
      </c>
    </row>
    <row r="2" spans="1:16" x14ac:dyDescent="0.2">
      <c r="A2" s="18" t="s">
        <v>73</v>
      </c>
      <c r="B2" s="5">
        <f>Lifters!E2</f>
        <v>98.9</v>
      </c>
      <c r="C2" s="5">
        <f>Lifters!F2</f>
        <v>105</v>
      </c>
      <c r="D2" s="5">
        <f>Lifters!K2</f>
        <v>20</v>
      </c>
      <c r="E2" s="7">
        <v>28</v>
      </c>
      <c r="F2" s="8">
        <f>((D2/6)^Indices!$B$15)*(('10''LC'!B2+Indices!$B$16)/'10''LC'!B2)*((Indices!$B$17^'10''LC'!E2)*'10''LC'!E2)/Indices!$B$18</f>
        <v>475.71405745439841</v>
      </c>
      <c r="G2" s="34">
        <f>_xlfn.RANK.EQ(F2,$F$2:$F$16,0)</f>
        <v>12</v>
      </c>
      <c r="I2" s="18" t="s">
        <v>166</v>
      </c>
      <c r="J2" s="5">
        <f>Lifters!E5</f>
        <v>75.3</v>
      </c>
      <c r="K2" s="5" t="str">
        <f>Lifters!F5</f>
        <v>73+</v>
      </c>
      <c r="L2" s="5">
        <f>Lifters!K5</f>
        <v>12</v>
      </c>
      <c r="M2" s="7">
        <v>100</v>
      </c>
      <c r="N2" s="8">
        <f>((L2/6)^Indices!$B$15)*(('10''LC'!J2+Indices!$B$16)/'10''LC'!J2)*((Indices!$B$17^'10''LC'!M2)*'10''LC'!M2)/Indices!$B$18</f>
        <v>516.43444327462043</v>
      </c>
      <c r="O2" s="34">
        <f>_xlfn.RANK.EQ(N2,$N$2:$N$16,0)</f>
        <v>9</v>
      </c>
      <c r="P2" s="16">
        <v>1</v>
      </c>
    </row>
    <row r="3" spans="1:16" x14ac:dyDescent="0.2">
      <c r="A3" s="18" t="s">
        <v>147</v>
      </c>
      <c r="B3" s="5">
        <f>Lifters!E4</f>
        <v>90</v>
      </c>
      <c r="C3" s="5">
        <f>Lifters!F4</f>
        <v>95</v>
      </c>
      <c r="D3" s="5">
        <f>Lifters!K4</f>
        <v>16</v>
      </c>
      <c r="E3" s="7">
        <v>88</v>
      </c>
      <c r="F3" s="8">
        <f>((D3/6)^Indices!$B$15)*(('10''LC'!B3+Indices!$B$16)/'10''LC'!B3)*((Indices!$B$17^'10''LC'!E3)*'10''LC'!E3)/Indices!$B$18</f>
        <v>950.75213035277113</v>
      </c>
      <c r="G3" s="34">
        <f t="shared" ref="G3:G16" si="0">_xlfn.RANK.EQ(F3,$F$2:$F$16,0)</f>
        <v>7</v>
      </c>
      <c r="H3" s="16">
        <v>3</v>
      </c>
      <c r="I3" s="18" t="s">
        <v>102</v>
      </c>
      <c r="J3" s="5">
        <f>Lifters!E6</f>
        <v>64.900000000000006</v>
      </c>
      <c r="K3" s="5">
        <f>Lifters!F6</f>
        <v>68</v>
      </c>
      <c r="L3" s="5">
        <f>Lifters!K6</f>
        <v>16</v>
      </c>
      <c r="M3" s="7">
        <v>42</v>
      </c>
      <c r="N3" s="8">
        <f>((L3/6)^Indices!$B$15)*(('10''LC'!J3+Indices!$B$16)/'10''LC'!J3)*((Indices!$B$17^'10''LC'!M3)*'10''LC'!M3)/Indices!$B$18</f>
        <v>493.21725967865274</v>
      </c>
      <c r="O3" s="34">
        <f t="shared" ref="O3:O16" si="1">_xlfn.RANK.EQ(N3,$N$2:$N$16,0)</f>
        <v>10</v>
      </c>
      <c r="P3" s="16">
        <v>2</v>
      </c>
    </row>
    <row r="4" spans="1:16" x14ac:dyDescent="0.2">
      <c r="A4" s="18" t="s">
        <v>92</v>
      </c>
      <c r="B4" s="5">
        <f>Lifters!E9</f>
        <v>84.9</v>
      </c>
      <c r="C4" s="5">
        <f>Lifters!F9</f>
        <v>85</v>
      </c>
      <c r="D4" s="5">
        <f>Lifters!K9</f>
        <v>24</v>
      </c>
      <c r="E4" s="14">
        <v>39</v>
      </c>
      <c r="F4" s="8">
        <f>((D4/6)^Indices!$B$15)*(('10''LC'!B4+Indices!$B$16)/'10''LC'!B4)*((Indices!$B$17^'10''LC'!E4)*'10''LC'!E4)/Indices!$B$18</f>
        <v>1327.9142237477809</v>
      </c>
      <c r="G4" s="34">
        <f t="shared" si="0"/>
        <v>3</v>
      </c>
      <c r="H4" s="16">
        <v>3</v>
      </c>
      <c r="I4" s="18" t="s">
        <v>87</v>
      </c>
      <c r="J4" s="5">
        <f>Lifters!E16</f>
        <v>64</v>
      </c>
      <c r="K4" s="5">
        <f>Lifters!F16</f>
        <v>68</v>
      </c>
      <c r="L4" s="5">
        <f>Lifters!K16</f>
        <v>12</v>
      </c>
      <c r="M4" s="14">
        <v>95</v>
      </c>
      <c r="N4" s="8">
        <f>((L4/6)^Indices!$B$15)*(('10''LC'!J4+Indices!$B$16)/'10''LC'!J4)*((Indices!$B$17^'10''LC'!M4)*'10''LC'!M4)/Indices!$B$18</f>
        <v>541.34637518686634</v>
      </c>
      <c r="O4" s="34">
        <f t="shared" si="1"/>
        <v>8</v>
      </c>
      <c r="P4" s="16">
        <v>1</v>
      </c>
    </row>
    <row r="5" spans="1:16" x14ac:dyDescent="0.2">
      <c r="A5" s="18" t="s">
        <v>116</v>
      </c>
      <c r="B5" s="5">
        <f>Lifters!E13</f>
        <v>79.900000000000006</v>
      </c>
      <c r="C5" s="5">
        <f>Lifters!F13</f>
        <v>85</v>
      </c>
      <c r="D5" s="5">
        <f>Lifters!K13</f>
        <v>20</v>
      </c>
      <c r="E5" s="7">
        <v>57</v>
      </c>
      <c r="F5" s="8">
        <f>((D5/6)^Indices!$B$15)*(('10''LC'!B5+Indices!$B$16)/'10''LC'!B5)*((Indices!$B$17^'10''LC'!E5)*'10''LC'!E5)/Indices!$B$18</f>
        <v>1211.5394965796211</v>
      </c>
      <c r="G5" s="34">
        <f t="shared" si="0"/>
        <v>5</v>
      </c>
      <c r="H5" s="16">
        <v>2</v>
      </c>
      <c r="I5" s="18" t="s">
        <v>94</v>
      </c>
      <c r="J5" s="5">
        <f>Lifters!E19</f>
        <v>57.1</v>
      </c>
      <c r="K5" s="5">
        <f>Lifters!F19</f>
        <v>58</v>
      </c>
      <c r="L5" s="5">
        <f>Lifters!K19</f>
        <v>16</v>
      </c>
      <c r="M5" s="7">
        <v>51</v>
      </c>
      <c r="N5" s="8">
        <f>((L5/6)^Indices!$B$15)*(('10''LC'!J5+Indices!$B$16)/'10''LC'!J5)*((Indices!$B$17^'10''LC'!M5)*'10''LC'!M5)/Indices!$B$18</f>
        <v>675.06642011192184</v>
      </c>
      <c r="O5" s="34">
        <f t="shared" si="1"/>
        <v>5</v>
      </c>
      <c r="P5" s="16">
        <v>1</v>
      </c>
    </row>
    <row r="6" spans="1:16" x14ac:dyDescent="0.2">
      <c r="A6" s="18" t="s">
        <v>101</v>
      </c>
      <c r="B6" s="5">
        <f>Lifters!E17</f>
        <v>78.7</v>
      </c>
      <c r="C6" s="5">
        <f>Lifters!F17</f>
        <v>85</v>
      </c>
      <c r="D6" s="5">
        <f>Lifters!K17</f>
        <v>20</v>
      </c>
      <c r="E6" s="7">
        <v>63</v>
      </c>
      <c r="F6" s="8">
        <f>((D6/6)^Indices!$B$15)*(('10''LC'!B6+Indices!$B$16)/'10''LC'!B6)*((Indices!$B$17^'10''LC'!E6)*'10''LC'!E6)/Indices!$B$18</f>
        <v>1377.2192574271769</v>
      </c>
      <c r="G6" s="34">
        <f t="shared" si="0"/>
        <v>1</v>
      </c>
      <c r="H6" s="16">
        <v>2</v>
      </c>
      <c r="I6" s="18" t="s">
        <v>117</v>
      </c>
      <c r="J6" s="5">
        <f>Lifters!E20</f>
        <v>56.1</v>
      </c>
      <c r="K6" s="5">
        <f>Lifters!F20</f>
        <v>58</v>
      </c>
      <c r="L6" s="5">
        <f>Lifters!K20</f>
        <v>12</v>
      </c>
      <c r="M6" s="7">
        <v>96</v>
      </c>
      <c r="N6" s="8">
        <f>((L6/6)^Indices!$B$15)*(('10''LC'!J6+Indices!$B$16)/'10''LC'!J6)*((Indices!$B$17^'10''LC'!M6)*'10''LC'!M6)/Indices!$B$18</f>
        <v>603.87584078698796</v>
      </c>
      <c r="O6" s="34">
        <f t="shared" si="1"/>
        <v>6</v>
      </c>
      <c r="P6" s="16">
        <v>1</v>
      </c>
    </row>
    <row r="7" spans="1:16" x14ac:dyDescent="0.2">
      <c r="A7" s="18" t="s">
        <v>96</v>
      </c>
      <c r="B7" s="5">
        <f>Lifters!E18</f>
        <v>72.900000000000006</v>
      </c>
      <c r="C7" s="5">
        <f>Lifters!F18</f>
        <v>73</v>
      </c>
      <c r="D7" s="5">
        <f>Lifters!K18</f>
        <v>20</v>
      </c>
      <c r="E7" s="7">
        <v>58</v>
      </c>
      <c r="F7" s="8">
        <f>((D7/6)^Indices!$B$15)*(('10''LC'!B7+Indices!$B$16)/'10''LC'!B7)*((Indices!$B$17^'10''LC'!E7)*'10''LC'!E7)/Indices!$B$18</f>
        <v>1315.6795952744092</v>
      </c>
      <c r="G7" s="34">
        <f t="shared" si="0"/>
        <v>4</v>
      </c>
      <c r="H7" s="16">
        <v>2</v>
      </c>
      <c r="I7" s="18" t="s">
        <v>70</v>
      </c>
      <c r="J7" s="5">
        <f>Lifters!E22</f>
        <v>62.9</v>
      </c>
      <c r="K7" s="5">
        <f>Lifters!F22</f>
        <v>63</v>
      </c>
      <c r="L7" s="5">
        <f>Lifters!K22</f>
        <v>20</v>
      </c>
      <c r="M7" s="7">
        <v>53</v>
      </c>
      <c r="N7" s="8">
        <f>((L7/6)^Indices!$B$15)*(('10''LC'!J7+Indices!$B$16)/'10''LC'!J7)*((Indices!$B$17^'10''LC'!M7)*'10''LC'!M7)/Indices!$B$18</f>
        <v>1313.744204182361</v>
      </c>
      <c r="O7" s="34">
        <f t="shared" si="1"/>
        <v>2</v>
      </c>
      <c r="P7" s="16" t="s">
        <v>264</v>
      </c>
    </row>
    <row r="8" spans="1:16" x14ac:dyDescent="0.2">
      <c r="A8" s="18"/>
      <c r="B8" s="5"/>
      <c r="C8" s="5"/>
      <c r="D8" s="5"/>
      <c r="E8" s="7"/>
      <c r="F8" s="8"/>
      <c r="G8" s="34"/>
      <c r="I8" s="18" t="s">
        <v>106</v>
      </c>
      <c r="J8" s="5">
        <f>Lifters!E26</f>
        <v>69.900000000000006</v>
      </c>
      <c r="K8" s="5">
        <f>Lifters!F26</f>
        <v>73</v>
      </c>
      <c r="L8" s="5">
        <f>Lifters!K26</f>
        <v>16</v>
      </c>
      <c r="M8" s="7">
        <v>67</v>
      </c>
      <c r="N8" s="8">
        <f>((L8/6)^Indices!$B$15)*(('10''LC'!J8+Indices!$B$16)/'10''LC'!J8)*((Indices!$B$17^'10''LC'!M8)*'10''LC'!M8)/Indices!$B$18</f>
        <v>804.82997090957087</v>
      </c>
      <c r="O8" s="34">
        <f t="shared" si="1"/>
        <v>4</v>
      </c>
      <c r="P8" s="16">
        <v>1</v>
      </c>
    </row>
    <row r="9" spans="1:16" x14ac:dyDescent="0.2">
      <c r="A9" s="18" t="s">
        <v>60</v>
      </c>
      <c r="B9" s="5">
        <f>Lifters!E25</f>
        <v>107.8</v>
      </c>
      <c r="C9" s="5" t="str">
        <f>Lifters!F25</f>
        <v>105+</v>
      </c>
      <c r="D9" s="5">
        <f>Lifters!K25</f>
        <v>16</v>
      </c>
      <c r="E9" s="7">
        <v>34</v>
      </c>
      <c r="F9" s="8">
        <f>((D9/6)^Indices!$B$15)*(('10''LC'!B9+Indices!$B$16)/'10''LC'!B9)*((Indices!$B$17^'10''LC'!E9)*'10''LC'!E9)/Indices!$B$18</f>
        <v>279.45216694105653</v>
      </c>
      <c r="G9" s="34">
        <f t="shared" si="0"/>
        <v>13</v>
      </c>
      <c r="I9" s="18" t="s">
        <v>49</v>
      </c>
      <c r="J9" s="5">
        <f>Lifters!E35</f>
        <v>62.9</v>
      </c>
      <c r="K9" s="5">
        <f>Lifters!F35</f>
        <v>63</v>
      </c>
      <c r="L9" s="5">
        <f>Lifters!K35</f>
        <v>16</v>
      </c>
      <c r="M9" s="14">
        <v>47</v>
      </c>
      <c r="N9" s="8">
        <f>((L9/6)^Indices!$B$15)*(('10''LC'!J9+Indices!$B$16)/'10''LC'!J9)*((Indices!$B$17^'10''LC'!M9)*'10''LC'!M9)/Indices!$B$18</f>
        <v>572.93606766093535</v>
      </c>
      <c r="O9" s="34">
        <f t="shared" si="1"/>
        <v>7</v>
      </c>
      <c r="P9" s="16">
        <v>2</v>
      </c>
    </row>
    <row r="10" spans="1:16" x14ac:dyDescent="0.2">
      <c r="A10" s="18" t="s">
        <v>164</v>
      </c>
      <c r="B10" s="5">
        <f>Lifters!E29</f>
        <v>107.7</v>
      </c>
      <c r="C10" s="5" t="str">
        <f>Lifters!F29</f>
        <v>105+</v>
      </c>
      <c r="D10" s="5">
        <f>Lifters!K29</f>
        <v>16</v>
      </c>
      <c r="E10" s="7">
        <v>68</v>
      </c>
      <c r="F10" s="8">
        <f>((D10/6)^Indices!$B$15)*(('10''LC'!B10+Indices!$B$16)/'10''LC'!B10)*((Indices!$B$17^'10''LC'!E10)*'10''LC'!E10)/Indices!$B$18</f>
        <v>619.17021420685342</v>
      </c>
      <c r="G10" s="34">
        <f t="shared" si="0"/>
        <v>11</v>
      </c>
      <c r="I10" s="18" t="s">
        <v>168</v>
      </c>
      <c r="J10" s="5">
        <f>Lifters!E37</f>
        <v>89.6</v>
      </c>
      <c r="K10" s="5" t="str">
        <f>Lifters!F37</f>
        <v>73+</v>
      </c>
      <c r="L10" s="5">
        <f>Lifters!K37</f>
        <v>8</v>
      </c>
      <c r="M10" s="7">
        <v>75</v>
      </c>
      <c r="N10" s="8">
        <f>((L10/6)^Indices!$B$15)*(('10''LC'!J10+Indices!$B$16)/'10''LC'!J10)*((Indices!$B$17^'10''LC'!M10)*'10''LC'!M10)/Indices!$B$18</f>
        <v>91.154865530554304</v>
      </c>
      <c r="O10" s="34">
        <f t="shared" si="1"/>
        <v>12</v>
      </c>
      <c r="P10" s="16">
        <v>3</v>
      </c>
    </row>
    <row r="11" spans="1:16" x14ac:dyDescent="0.2">
      <c r="A11" s="18" t="s">
        <v>64</v>
      </c>
      <c r="B11" s="5">
        <f>Lifters!E33</f>
        <v>67.900000000000006</v>
      </c>
      <c r="C11" s="5">
        <f>Lifters!F33</f>
        <v>68</v>
      </c>
      <c r="D11" s="5">
        <f>Lifters!K33</f>
        <v>16</v>
      </c>
      <c r="E11" s="7">
        <v>63</v>
      </c>
      <c r="F11" s="8">
        <f>((D11/6)^Indices!$B$15)*(('10''LC'!B11+Indices!$B$16)/'10''LC'!B11)*((Indices!$B$17^'10''LC'!E11)*'10''LC'!E11)/Indices!$B$18</f>
        <v>763.09553190329666</v>
      </c>
      <c r="G11" s="34">
        <f t="shared" si="0"/>
        <v>10</v>
      </c>
      <c r="H11" s="16">
        <v>3</v>
      </c>
      <c r="I11" s="130"/>
      <c r="J11" s="124"/>
      <c r="K11" s="124"/>
      <c r="L11" s="124"/>
      <c r="M11" s="7"/>
      <c r="N11" s="8"/>
      <c r="O11" s="34"/>
    </row>
    <row r="12" spans="1:16" x14ac:dyDescent="0.2">
      <c r="A12" s="18"/>
      <c r="B12" s="5"/>
      <c r="C12" s="5"/>
      <c r="D12" s="5"/>
      <c r="E12" s="7"/>
      <c r="F12" s="8"/>
      <c r="G12" s="34"/>
      <c r="I12" s="18"/>
      <c r="J12" s="5"/>
      <c r="K12" s="5"/>
      <c r="L12" s="5"/>
      <c r="M12" s="14"/>
      <c r="N12" s="8"/>
      <c r="O12" s="34"/>
    </row>
    <row r="13" spans="1:16" x14ac:dyDescent="0.2">
      <c r="A13" s="18" t="s">
        <v>89</v>
      </c>
      <c r="B13" s="5">
        <f>Lifters!E43</f>
        <v>92</v>
      </c>
      <c r="C13" s="5">
        <f>Lifters!F43</f>
        <v>95</v>
      </c>
      <c r="D13" s="5">
        <f>Lifters!K43</f>
        <v>20</v>
      </c>
      <c r="E13" s="7">
        <v>68</v>
      </c>
      <c r="F13" s="8">
        <f>((D13/6)^Indices!$B$15)*(('10''LC'!B13+Indices!$B$16)/'10''LC'!B13)*((Indices!$B$17^'10''LC'!E13)*'10''LC'!E13)/Indices!$B$18</f>
        <v>1362.7341576810911</v>
      </c>
      <c r="G13" s="34">
        <f t="shared" si="0"/>
        <v>2</v>
      </c>
      <c r="H13" s="16">
        <v>2</v>
      </c>
      <c r="I13" s="18" t="s">
        <v>161</v>
      </c>
      <c r="J13" s="5">
        <f>Lifters!E49</f>
        <v>67.3</v>
      </c>
      <c r="K13" s="5">
        <f>Lifters!F49</f>
        <v>68</v>
      </c>
      <c r="L13" s="5">
        <f>Lifters!K49</f>
        <v>16</v>
      </c>
      <c r="M13" s="7">
        <v>66</v>
      </c>
      <c r="N13" s="8">
        <f>((L13/6)^Indices!$B$15)*(('10''LC'!J13+Indices!$B$16)/'10''LC'!J13)*((Indices!$B$17^'10''LC'!M13)*'10''LC'!M13)/Indices!$B$18</f>
        <v>811.69882337257843</v>
      </c>
      <c r="O13" s="34">
        <f t="shared" si="1"/>
        <v>3</v>
      </c>
      <c r="P13" s="16">
        <v>1</v>
      </c>
    </row>
    <row r="14" spans="1:16" x14ac:dyDescent="0.2">
      <c r="A14" s="18" t="s">
        <v>146</v>
      </c>
      <c r="B14" s="5">
        <f>Lifters!E44</f>
        <v>100.9</v>
      </c>
      <c r="C14" s="5">
        <f>Lifters!F44</f>
        <v>105</v>
      </c>
      <c r="D14" s="5">
        <f>Lifters!K44</f>
        <v>16</v>
      </c>
      <c r="E14" s="7">
        <v>93</v>
      </c>
      <c r="F14" s="8">
        <f>((D14/6)^Indices!$B$15)*(('10''LC'!B14+Indices!$B$16)/'10''LC'!B14)*((Indices!$B$17^'10''LC'!E14)*'10''LC'!E14)/Indices!$B$18</f>
        <v>949.41843963610586</v>
      </c>
      <c r="G14" s="34">
        <f t="shared" si="0"/>
        <v>8</v>
      </c>
      <c r="H14" s="16">
        <v>3</v>
      </c>
      <c r="I14" s="18" t="s">
        <v>103</v>
      </c>
      <c r="J14" s="5">
        <f>Lifters!E55</f>
        <v>51</v>
      </c>
      <c r="K14" s="5">
        <f>Lifters!F55</f>
        <v>53</v>
      </c>
      <c r="L14" s="5">
        <f>Lifters!K55</f>
        <v>8</v>
      </c>
      <c r="M14" s="7">
        <v>92</v>
      </c>
      <c r="N14" s="8">
        <f>((L14/6)^Indices!$B$15)*(('10''LC'!J14+Indices!$B$16)/'10''LC'!J14)*((Indices!$B$17^'10''LC'!M14)*'10''LC'!M14)/Indices!$B$18</f>
        <v>174.74227593648143</v>
      </c>
      <c r="O14" s="34">
        <f t="shared" si="1"/>
        <v>11</v>
      </c>
      <c r="P14" s="16">
        <v>1</v>
      </c>
    </row>
    <row r="15" spans="1:16" x14ac:dyDescent="0.2">
      <c r="A15" s="18" t="s">
        <v>95</v>
      </c>
      <c r="B15" s="5">
        <f>Lifters!E47</f>
        <v>96.2</v>
      </c>
      <c r="C15" s="5">
        <f>Lifters!F47</f>
        <v>105</v>
      </c>
      <c r="D15" s="5">
        <f>Lifters!K47</f>
        <v>20</v>
      </c>
      <c r="E15" s="7">
        <v>47</v>
      </c>
      <c r="F15" s="8">
        <f>((D15/6)^Indices!$B$15)*(('10''LC'!B15+Indices!$B$16)/'10''LC'!B15)*((Indices!$B$17^'10''LC'!E15)*'10''LC'!E15)/Indices!$B$18</f>
        <v>859.94729278202874</v>
      </c>
      <c r="G15" s="34">
        <f t="shared" si="0"/>
        <v>9</v>
      </c>
      <c r="I15" s="18"/>
      <c r="J15" s="5"/>
      <c r="K15" s="5"/>
      <c r="L15" s="5"/>
      <c r="M15" s="7"/>
      <c r="N15" s="8"/>
      <c r="O15" s="34"/>
    </row>
    <row r="16" spans="1:16" ht="16" thickBot="1" x14ac:dyDescent="0.25">
      <c r="A16" s="23" t="s">
        <v>91</v>
      </c>
      <c r="B16" s="20">
        <f>Lifters!E53</f>
        <v>79.8</v>
      </c>
      <c r="C16" s="20">
        <f>Lifters!F53</f>
        <v>85</v>
      </c>
      <c r="D16" s="20">
        <f>Lifters!K53</f>
        <v>20</v>
      </c>
      <c r="E16" s="21">
        <v>50</v>
      </c>
      <c r="F16" s="33">
        <f>((D16/6)^Indices!$B$15)*(('10''LC'!B16+Indices!$B$16)/'10''LC'!B16)*((Indices!$B$17^'10''LC'!E16)*'10''LC'!E16)/Indices!$B$18</f>
        <v>1041.5713204143306</v>
      </c>
      <c r="G16" s="34">
        <f t="shared" si="0"/>
        <v>6</v>
      </c>
      <c r="I16" s="23" t="s">
        <v>112</v>
      </c>
      <c r="J16" s="20">
        <f>Lifters!E57</f>
        <v>67.400000000000006</v>
      </c>
      <c r="K16" s="20">
        <f>Lifters!F57</f>
        <v>68</v>
      </c>
      <c r="L16" s="20">
        <f>Lifters!K57</f>
        <v>20</v>
      </c>
      <c r="M16" s="21">
        <v>98</v>
      </c>
      <c r="N16" s="33">
        <f>((L16/6)^Indices!$B$15)*(('10''LC'!J16+Indices!$B$16)/'10''LC'!J16)*((Indices!$B$17^'10''LC'!M16)*'10''LC'!M16)/Indices!$B$18</f>
        <v>2646.5136960594109</v>
      </c>
      <c r="O16" s="34">
        <f t="shared" si="1"/>
        <v>1</v>
      </c>
      <c r="P16" s="16" t="s">
        <v>267</v>
      </c>
    </row>
    <row r="18" spans="1:16" x14ac:dyDescent="0.2">
      <c r="A18" s="9" t="s">
        <v>78</v>
      </c>
      <c r="B18" s="9"/>
      <c r="C18" s="51"/>
      <c r="D18" s="51"/>
      <c r="E18" s="51"/>
      <c r="F18" s="51"/>
      <c r="G18" s="51"/>
      <c r="I18" s="51" t="s">
        <v>79</v>
      </c>
      <c r="J18" s="51"/>
      <c r="K18" s="51"/>
      <c r="L18" s="51"/>
      <c r="M18" s="51"/>
      <c r="N18" s="51"/>
      <c r="O18" s="51"/>
    </row>
    <row r="21" spans="1:16" s="51" customFormat="1" x14ac:dyDescent="0.2">
      <c r="A21"/>
      <c r="B21"/>
      <c r="C21"/>
      <c r="D21"/>
      <c r="E21"/>
      <c r="F21"/>
      <c r="G21"/>
      <c r="H21" s="55"/>
      <c r="I21"/>
      <c r="J21"/>
      <c r="K21"/>
      <c r="L21"/>
      <c r="M21"/>
      <c r="N21"/>
      <c r="O21"/>
      <c r="P21" s="55"/>
    </row>
    <row r="22" spans="1:16" x14ac:dyDescent="0.2">
      <c r="C22" s="152"/>
    </row>
  </sheetData>
  <autoFilter ref="A1:G5">
    <sortState ref="A2:G6">
      <sortCondition descending="1" ref="F1:F6"/>
    </sortState>
  </autoFilter>
  <sortState ref="I2:I19">
    <sortCondition ref="I2"/>
  </sortState>
  <pageMargins left="0.7" right="0.7" top="0.75" bottom="0.75" header="0.3" footer="0.3"/>
  <pageSetup orientation="portrait" horizontalDpi="4294967293" verticalDpi="429496729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25" zoomScaleNormal="125" zoomScalePageLayoutView="125" workbookViewId="0">
      <selection activeCell="I15" sqref="I15"/>
    </sheetView>
  </sheetViews>
  <sheetFormatPr baseColWidth="10" defaultColWidth="8.83203125" defaultRowHeight="15" x14ac:dyDescent="0.2"/>
  <cols>
    <col min="1" max="1" width="14.5" style="3" bestFit="1" customWidth="1"/>
    <col min="2" max="2" width="9.6640625" style="3" customWidth="1"/>
    <col min="3" max="3" width="12.5" style="3" bestFit="1" customWidth="1"/>
    <col min="4" max="6" width="8.83203125" style="3"/>
    <col min="7" max="7" width="8.83203125" style="1"/>
    <col min="8" max="8" width="8.83203125" style="56"/>
    <col min="9" max="9" width="17.6640625" customWidth="1"/>
    <col min="10" max="10" width="9.1640625" customWidth="1"/>
    <col min="11" max="11" width="10.5" customWidth="1"/>
  </cols>
  <sheetData>
    <row r="1" spans="1:17" x14ac:dyDescent="0.2">
      <c r="A1" s="24" t="s">
        <v>10</v>
      </c>
      <c r="B1" s="100" t="s">
        <v>203</v>
      </c>
      <c r="C1" s="17" t="s">
        <v>2</v>
      </c>
      <c r="D1" s="17" t="s">
        <v>6</v>
      </c>
      <c r="E1" s="17" t="s">
        <v>7</v>
      </c>
      <c r="F1" s="17" t="s">
        <v>3</v>
      </c>
      <c r="G1" s="112" t="s">
        <v>5</v>
      </c>
      <c r="H1" s="149" t="s">
        <v>204</v>
      </c>
      <c r="I1" s="24" t="s">
        <v>10</v>
      </c>
      <c r="J1" s="100" t="s">
        <v>203</v>
      </c>
      <c r="K1" s="17" t="s">
        <v>2</v>
      </c>
      <c r="L1" s="17" t="s">
        <v>6</v>
      </c>
      <c r="M1" s="17" t="s">
        <v>7</v>
      </c>
      <c r="N1" s="17" t="s">
        <v>3</v>
      </c>
      <c r="O1" s="112" t="s">
        <v>5</v>
      </c>
      <c r="P1" s="147" t="s">
        <v>204</v>
      </c>
      <c r="Q1" s="147"/>
    </row>
    <row r="2" spans="1:17" x14ac:dyDescent="0.2">
      <c r="A2" s="113" t="s">
        <v>73</v>
      </c>
      <c r="B2" s="118">
        <f>Lifters!E2</f>
        <v>98.9</v>
      </c>
      <c r="C2" s="6">
        <f>Lifters!F2</f>
        <v>105</v>
      </c>
      <c r="D2" s="6">
        <f>Lifters!L2</f>
        <v>20</v>
      </c>
      <c r="E2" s="8">
        <v>164</v>
      </c>
      <c r="F2" s="8">
        <f>((D2/6)^Indices!$D$15)*(('10''Sn'!B2+Indices!$D$16)/'10''Sn'!B2)*((Indices!$D$17^'10''Sn'!E2)*'10''Sn'!E2)/Indices!$D$18</f>
        <v>604.83289965196332</v>
      </c>
      <c r="G2" s="155">
        <f>_xlfn.RANK.EQ(F2,$F$2:$F$16,0)</f>
        <v>5</v>
      </c>
      <c r="H2" s="56">
        <v>2</v>
      </c>
      <c r="I2" s="113" t="s">
        <v>84</v>
      </c>
      <c r="J2" s="118">
        <f>Lifters!E8</f>
        <v>82.2</v>
      </c>
      <c r="K2" s="6" t="str">
        <f>Lifters!F8</f>
        <v>73+</v>
      </c>
      <c r="L2" s="6">
        <f>Lifters!L8</f>
        <v>12</v>
      </c>
      <c r="M2" s="8">
        <v>188</v>
      </c>
      <c r="N2" s="8">
        <f>((L2/6)^Indices!$D$15)*(('10''Sn'!J2+Indices!$D$16)/'10''Sn'!J2)*((Indices!$D$17^'10''Sn'!M2)*'10''Sn'!M2)/Indices!$D$18</f>
        <v>242.15037948714439</v>
      </c>
      <c r="O2" s="155">
        <f>_xlfn.RANK.EQ(N2,$N$2:$N$12,0)</f>
        <v>9</v>
      </c>
      <c r="P2" s="56">
        <v>2</v>
      </c>
      <c r="Q2" s="34"/>
    </row>
    <row r="3" spans="1:17" x14ac:dyDescent="0.2">
      <c r="A3" s="18"/>
      <c r="B3" s="101"/>
      <c r="C3" s="5"/>
      <c r="D3" s="5"/>
      <c r="E3" s="7"/>
      <c r="F3" s="8"/>
      <c r="G3" s="155"/>
      <c r="I3" s="18"/>
      <c r="J3" s="101"/>
      <c r="K3" s="5"/>
      <c r="L3" s="5"/>
      <c r="M3" s="7"/>
      <c r="N3" s="8"/>
      <c r="O3" s="155"/>
      <c r="P3" s="56"/>
      <c r="Q3" s="34"/>
    </row>
    <row r="4" spans="1:17" x14ac:dyDescent="0.2">
      <c r="A4" s="87" t="s">
        <v>116</v>
      </c>
      <c r="B4" s="88">
        <f>Lifters!E13</f>
        <v>79.900000000000006</v>
      </c>
      <c r="C4" s="5">
        <f>Lifters!F13</f>
        <v>85</v>
      </c>
      <c r="D4" s="5">
        <f>Lifters!L13</f>
        <v>20</v>
      </c>
      <c r="E4" s="8">
        <v>149</v>
      </c>
      <c r="F4" s="8">
        <f>((D4/6)^Indices!$D$15)*(('10''Sn'!B4+Indices!$D$16)/'10''Sn'!B4)*((Indices!$D$17^'10''Sn'!E4)*'10''Sn'!E4)/Indices!$D$18</f>
        <v>594.43059990632707</v>
      </c>
      <c r="G4" s="155">
        <f t="shared" ref="G4:G14" si="0">_xlfn.RANK.EQ(F4,$F$2:$F$16,0)</f>
        <v>6</v>
      </c>
      <c r="H4" s="56">
        <v>2</v>
      </c>
      <c r="I4" s="18" t="s">
        <v>39</v>
      </c>
      <c r="J4" s="101">
        <f>Lifters!E14</f>
        <v>64.7</v>
      </c>
      <c r="K4" s="5">
        <f>Lifters!F14</f>
        <v>68</v>
      </c>
      <c r="L4" s="5">
        <f>Lifters!L14</f>
        <v>20</v>
      </c>
      <c r="M4" s="8">
        <v>103</v>
      </c>
      <c r="N4" s="8">
        <f>((L4/6)^Indices!$D$15)*(('10''Sn'!J4+Indices!$D$16)/'10''Sn'!J4)*((Indices!$D$17^'10''Sn'!M4)*'10''Sn'!M4)/Indices!$D$18</f>
        <v>428.61840234511857</v>
      </c>
      <c r="O4" s="155">
        <f t="shared" ref="O4:O12" si="1">_xlfn.RANK.EQ(N4,$N$2:$N$12,0)</f>
        <v>1</v>
      </c>
      <c r="P4" s="56">
        <v>1</v>
      </c>
      <c r="Q4" s="34"/>
    </row>
    <row r="5" spans="1:17" x14ac:dyDescent="0.2">
      <c r="A5" s="18" t="s">
        <v>115</v>
      </c>
      <c r="B5" s="101">
        <f>Lifters!E15</f>
        <v>83.3</v>
      </c>
      <c r="C5" s="5">
        <f>Lifters!F15</f>
        <v>85</v>
      </c>
      <c r="D5" s="5">
        <f>Lifters!L15</f>
        <v>32</v>
      </c>
      <c r="E5" s="8">
        <v>187</v>
      </c>
      <c r="F5" s="8">
        <f>((D5/6)^Indices!$D$15)*(('10''Sn'!B5+Indices!$D$16)/'10''Sn'!B5)*((Indices!$D$17^'10''Sn'!E5)*'10''Sn'!E5)/Indices!$D$18</f>
        <v>2280.3850904747774</v>
      </c>
      <c r="G5" s="155">
        <f t="shared" si="0"/>
        <v>1</v>
      </c>
      <c r="H5" s="56" t="s">
        <v>265</v>
      </c>
      <c r="I5" s="18" t="s">
        <v>87</v>
      </c>
      <c r="J5" s="101">
        <f>Lifters!E16</f>
        <v>64</v>
      </c>
      <c r="K5" s="5">
        <f>Lifters!F16</f>
        <v>68</v>
      </c>
      <c r="L5" s="5">
        <f>Lifters!L16</f>
        <v>12</v>
      </c>
      <c r="M5" s="8">
        <v>203</v>
      </c>
      <c r="N5" s="8">
        <f>((L5/6)^Indices!$D$15)*(('10''Sn'!J5+Indices!$D$16)/'10''Sn'!J5)*((Indices!$D$17^'10''Sn'!M5)*'10''Sn'!M5)/Indices!$D$18</f>
        <v>304.92366624299291</v>
      </c>
      <c r="O5" s="155">
        <f t="shared" si="1"/>
        <v>5</v>
      </c>
      <c r="P5" s="56">
        <v>1</v>
      </c>
      <c r="Q5" s="34"/>
    </row>
    <row r="6" spans="1:17" x14ac:dyDescent="0.2">
      <c r="A6" s="18" t="s">
        <v>107</v>
      </c>
      <c r="B6" s="101">
        <f>Lifters!E23</f>
        <v>53.9</v>
      </c>
      <c r="C6" s="5">
        <f>Lifters!F23</f>
        <v>63</v>
      </c>
      <c r="D6" s="5">
        <f>Lifters!L23</f>
        <v>12</v>
      </c>
      <c r="E6" s="8">
        <v>130</v>
      </c>
      <c r="F6" s="8">
        <f>((D6/6)^Indices!$D$15)*(('10''Sn'!B6+Indices!$D$16)/'10''Sn'!B6)*((Indices!$D$17^'10''Sn'!E6)*'10''Sn'!E6)/Indices!$D$18</f>
        <v>193.25383723903303</v>
      </c>
      <c r="G6" s="155">
        <f t="shared" si="0"/>
        <v>12</v>
      </c>
      <c r="H6" s="56">
        <v>1</v>
      </c>
      <c r="I6" s="18" t="s">
        <v>80</v>
      </c>
      <c r="J6" s="101">
        <f>Lifters!E21</f>
        <v>72.3</v>
      </c>
      <c r="K6" s="5">
        <f>Lifters!F21</f>
        <v>73</v>
      </c>
      <c r="L6" s="5">
        <f>Lifters!L21</f>
        <v>16</v>
      </c>
      <c r="M6" s="8">
        <v>135</v>
      </c>
      <c r="N6" s="8">
        <f>((L6/6)^Indices!$D$15)*(('10''Sn'!J6+Indices!$D$16)/'10''Sn'!J6)*((Indices!$D$17^'10''Sn'!M6)*'10''Sn'!M6)/Indices!$D$18</f>
        <v>332.27846747542219</v>
      </c>
      <c r="O6" s="155">
        <f t="shared" si="1"/>
        <v>4</v>
      </c>
      <c r="P6" s="56">
        <v>2</v>
      </c>
      <c r="Q6" s="34"/>
    </row>
    <row r="7" spans="1:17" x14ac:dyDescent="0.2">
      <c r="A7" s="87" t="s">
        <v>45</v>
      </c>
      <c r="B7" s="88">
        <f>Lifters!E24</f>
        <v>89.3</v>
      </c>
      <c r="C7" s="5">
        <f>Lifters!F24</f>
        <v>95</v>
      </c>
      <c r="D7" s="5">
        <f>Lifters!L24</f>
        <v>32</v>
      </c>
      <c r="E7" s="8">
        <v>57</v>
      </c>
      <c r="F7" s="8">
        <f>((D7/6)^Indices!$D$15)*(('10''Sn'!B7+Indices!$D$16)/'10''Sn'!B7)*((Indices!$D$17^'10''Sn'!E7)*'10''Sn'!E7)/Indices!$D$18</f>
        <v>553.19950907634006</v>
      </c>
      <c r="G7" s="155">
        <f t="shared" si="0"/>
        <v>8</v>
      </c>
      <c r="I7" s="18" t="s">
        <v>108</v>
      </c>
      <c r="J7" s="101">
        <f>Lifters!E28</f>
        <v>62.6</v>
      </c>
      <c r="K7" s="5">
        <f>Lifters!F28</f>
        <v>63</v>
      </c>
      <c r="L7" s="5">
        <f>Lifters!L28</f>
        <v>20</v>
      </c>
      <c r="M7" s="8">
        <v>99</v>
      </c>
      <c r="N7" s="8">
        <f>((L7/6)^Indices!$D$15)*(('10''Sn'!J7+Indices!$D$16)/'10''Sn'!J7)*((Indices!$D$17^'10''Sn'!M7)*'10''Sn'!M7)/Indices!$D$18</f>
        <v>417.10549408209982</v>
      </c>
      <c r="O7" s="155">
        <f t="shared" si="1"/>
        <v>2</v>
      </c>
      <c r="P7" s="56">
        <v>1</v>
      </c>
      <c r="Q7" s="34"/>
    </row>
    <row r="8" spans="1:17" x14ac:dyDescent="0.2">
      <c r="A8" s="18" t="s">
        <v>60</v>
      </c>
      <c r="B8" s="101">
        <f>Lifters!E25</f>
        <v>107.8</v>
      </c>
      <c r="C8" s="5" t="str">
        <f>Lifters!F25</f>
        <v>105+</v>
      </c>
      <c r="D8" s="5">
        <f>Lifters!L25</f>
        <v>16</v>
      </c>
      <c r="E8" s="7">
        <v>213</v>
      </c>
      <c r="F8" s="8">
        <f>((D8/6)^Indices!$D$15)*(('10''Sn'!B8+Indices!$D$16)/'10''Sn'!B8)*((Indices!$D$17^'10''Sn'!E8)*'10''Sn'!E8)/Indices!$D$18</f>
        <v>487.34626034102803</v>
      </c>
      <c r="G8" s="155">
        <f t="shared" si="0"/>
        <v>10</v>
      </c>
      <c r="H8" s="56">
        <v>1</v>
      </c>
      <c r="I8" s="18" t="s">
        <v>49</v>
      </c>
      <c r="J8" s="101">
        <f>Lifters!E35</f>
        <v>62.9</v>
      </c>
      <c r="K8" s="5">
        <f>Lifters!F35</f>
        <v>63</v>
      </c>
      <c r="L8" s="5">
        <f>Lifters!L35</f>
        <v>20</v>
      </c>
      <c r="M8" s="8">
        <v>96</v>
      </c>
      <c r="N8" s="8">
        <f>((L8/6)^Indices!$D$15)*(('10''Sn'!J8+Indices!$D$16)/'10''Sn'!J8)*((Indices!$D$17^'10''Sn'!M8)*'10''Sn'!M8)/Indices!$D$18</f>
        <v>401.57390052437268</v>
      </c>
      <c r="O8" s="155">
        <f t="shared" si="1"/>
        <v>3</v>
      </c>
      <c r="P8" s="56">
        <v>1</v>
      </c>
      <c r="Q8" s="34"/>
    </row>
    <row r="9" spans="1:17" x14ac:dyDescent="0.2">
      <c r="A9" s="87" t="s">
        <v>120</v>
      </c>
      <c r="B9" s="88">
        <f>Lifters!E27</f>
        <v>79.900000000000006</v>
      </c>
      <c r="C9" s="5">
        <f>Lifters!F27</f>
        <v>85</v>
      </c>
      <c r="D9" s="5">
        <f>Lifters!L27</f>
        <v>20</v>
      </c>
      <c r="E9" s="7">
        <v>137</v>
      </c>
      <c r="F9" s="8">
        <f>((D9/6)^Indices!$D$15)*(('10''Sn'!B9+Indices!$D$16)/'10''Sn'!B9)*((Indices!$D$17^'10''Sn'!E9)*'10''Sn'!E9)/Indices!$D$18</f>
        <v>536.81422170903966</v>
      </c>
      <c r="G9" s="155">
        <f t="shared" si="0"/>
        <v>9</v>
      </c>
      <c r="H9" s="56">
        <v>3</v>
      </c>
      <c r="I9" s="130"/>
      <c r="J9" s="131"/>
      <c r="K9" s="124"/>
      <c r="L9" s="124"/>
      <c r="M9" s="7"/>
      <c r="N9" s="8"/>
      <c r="O9" s="155"/>
      <c r="P9" s="56"/>
      <c r="Q9" s="34"/>
    </row>
    <row r="10" spans="1:17" x14ac:dyDescent="0.2">
      <c r="A10" s="18" t="s">
        <v>89</v>
      </c>
      <c r="B10" s="101">
        <f>Lifters!E43</f>
        <v>92</v>
      </c>
      <c r="C10" s="5">
        <f>Lifters!F43</f>
        <v>95</v>
      </c>
      <c r="D10" s="5">
        <f>Lifters!L43</f>
        <v>16</v>
      </c>
      <c r="E10" s="8">
        <v>190</v>
      </c>
      <c r="F10" s="8">
        <f>((D10/6)^Indices!$D$15)*(('10''Sn'!B10+Indices!$D$16)/'10''Sn'!B10)*((Indices!$D$17^'10''Sn'!E10)*'10''Sn'!E10)/Indices!$D$18</f>
        <v>450.71653859168583</v>
      </c>
      <c r="G10" s="155">
        <f t="shared" si="0"/>
        <v>11</v>
      </c>
      <c r="H10" s="56">
        <v>2</v>
      </c>
      <c r="I10" s="18" t="s">
        <v>86</v>
      </c>
      <c r="J10" s="101">
        <f>Lifters!E41</f>
        <v>56.7</v>
      </c>
      <c r="K10" s="5">
        <f>Lifters!F41</f>
        <v>58</v>
      </c>
      <c r="L10" s="5">
        <f>Lifters!L41</f>
        <v>12</v>
      </c>
      <c r="M10" s="7">
        <v>175</v>
      </c>
      <c r="N10" s="8">
        <f>((L10/6)^Indices!$D$15)*(('10''Sn'!J10+Indices!$D$16)/'10''Sn'!J10)*((Indices!$D$17^'10''Sn'!M10)*'10''Sn'!M10)/Indices!$D$18</f>
        <v>270.09054398310377</v>
      </c>
      <c r="O10" s="155">
        <f t="shared" si="1"/>
        <v>7</v>
      </c>
      <c r="P10" s="56">
        <v>1</v>
      </c>
      <c r="Q10" s="34"/>
    </row>
    <row r="11" spans="1:17" x14ac:dyDescent="0.2">
      <c r="A11" s="18" t="s">
        <v>100</v>
      </c>
      <c r="B11" s="101">
        <f>Lifters!E46</f>
        <v>78</v>
      </c>
      <c r="C11" s="114">
        <f>Lifters!F46</f>
        <v>78</v>
      </c>
      <c r="D11" s="114">
        <f>Lifters!L46</f>
        <v>32</v>
      </c>
      <c r="E11" s="111">
        <v>77</v>
      </c>
      <c r="F11" s="8">
        <f>((D11/6)^Indices!$D$15)*(('10''Sn'!B11+Indices!$D$16)/'10''Sn'!B11)*((Indices!$D$17^'10''Sn'!E11)*'10''Sn'!E11)/Indices!$D$18</f>
        <v>822.76102995594033</v>
      </c>
      <c r="G11" s="155">
        <f t="shared" si="0"/>
        <v>4</v>
      </c>
      <c r="H11" s="56" t="s">
        <v>264</v>
      </c>
      <c r="I11" s="18" t="s">
        <v>46</v>
      </c>
      <c r="J11" s="101">
        <f>Lifters!E42</f>
        <v>70.900000000000006</v>
      </c>
      <c r="K11" s="5">
        <f>Lifters!F42</f>
        <v>73</v>
      </c>
      <c r="L11" s="5">
        <f>Lifters!L42</f>
        <v>16</v>
      </c>
      <c r="M11" s="8">
        <v>110</v>
      </c>
      <c r="N11" s="8">
        <f>((L11/6)^Indices!$D$15)*(('10''Sn'!J11+Indices!$D$16)/'10''Sn'!J11)*((Indices!$D$17^'10''Sn'!M11)*'10''Sn'!M11)/Indices!$D$18</f>
        <v>263.49275189731361</v>
      </c>
      <c r="O11" s="155">
        <f t="shared" si="1"/>
        <v>8</v>
      </c>
      <c r="P11" s="56">
        <v>2</v>
      </c>
      <c r="Q11" s="34"/>
    </row>
    <row r="12" spans="1:17" ht="16" thickBot="1" x14ac:dyDescent="0.25">
      <c r="A12" s="18" t="s">
        <v>99</v>
      </c>
      <c r="B12" s="101">
        <f>Lifters!E52</f>
        <v>107.3</v>
      </c>
      <c r="C12" s="114" t="str">
        <f>Lifters!F52</f>
        <v>105+</v>
      </c>
      <c r="D12" s="114">
        <f>Lifters!L52</f>
        <v>20</v>
      </c>
      <c r="E12" s="111">
        <v>215</v>
      </c>
      <c r="F12" s="8">
        <f>((D12/6)^Indices!$D$15)*(('10''Sn'!B12+Indices!$D$16)/'10''Sn'!B12)*((Indices!$D$17^'10''Sn'!E12)*'10''Sn'!E12)/Indices!$D$18</f>
        <v>825.94791241298446</v>
      </c>
      <c r="G12" s="155">
        <f t="shared" si="0"/>
        <v>3</v>
      </c>
      <c r="H12" s="56">
        <v>1</v>
      </c>
      <c r="I12" s="23" t="s">
        <v>93</v>
      </c>
      <c r="J12" s="108">
        <f>Lifters!E58</f>
        <v>70.3</v>
      </c>
      <c r="K12" s="20">
        <f>Lifters!F58</f>
        <v>73</v>
      </c>
      <c r="L12" s="20">
        <f>Lifters!L58</f>
        <v>12</v>
      </c>
      <c r="M12" s="21">
        <v>198</v>
      </c>
      <c r="N12" s="33">
        <f>((L12/6)^Indices!$D$15)*(('10''Sn'!J12+Indices!$D$16)/'10''Sn'!J12)*((Indices!$D$17^'10''Sn'!M12)*'10''Sn'!M12)/Indices!$D$18</f>
        <v>280.4959884488627</v>
      </c>
      <c r="O12" s="155">
        <f t="shared" si="1"/>
        <v>6</v>
      </c>
      <c r="P12" s="56">
        <v>1</v>
      </c>
      <c r="Q12" s="34"/>
    </row>
    <row r="13" spans="1:17" x14ac:dyDescent="0.2">
      <c r="A13" s="18" t="s">
        <v>109</v>
      </c>
      <c r="B13" s="101">
        <f>Lifters!E59</f>
        <v>94.7</v>
      </c>
      <c r="C13" s="114">
        <f>Lifters!F59</f>
        <v>95</v>
      </c>
      <c r="D13" s="114">
        <f>Lifters!L59</f>
        <v>32</v>
      </c>
      <c r="E13" s="111">
        <v>108</v>
      </c>
      <c r="F13" s="8">
        <f>((D13/6)^Indices!$D$15)*(('10''Sn'!B13+Indices!$D$16)/'10''Sn'!B13)*((Indices!$D$17^'10''Sn'!E13)*'10''Sn'!E13)/Indices!$D$18</f>
        <v>1100.9478500952248</v>
      </c>
      <c r="G13" s="155">
        <f t="shared" si="0"/>
        <v>2</v>
      </c>
      <c r="H13" s="56" t="s">
        <v>264</v>
      </c>
      <c r="I13" s="2"/>
      <c r="J13" s="2"/>
      <c r="K13" s="82"/>
      <c r="L13" s="2"/>
      <c r="M13" s="83"/>
      <c r="N13" s="84"/>
      <c r="O13" s="85"/>
    </row>
    <row r="14" spans="1:17" ht="16" thickBot="1" x14ac:dyDescent="0.25">
      <c r="A14" s="115" t="s">
        <v>56</v>
      </c>
      <c r="B14" s="119">
        <f>Lifters!E60</f>
        <v>135</v>
      </c>
      <c r="C14" s="117" t="str">
        <f>Lifters!F60</f>
        <v>105+</v>
      </c>
      <c r="D14" s="117">
        <f>Lifters!L60</f>
        <v>24</v>
      </c>
      <c r="E14" s="116">
        <v>121</v>
      </c>
      <c r="F14" s="33">
        <f>((D14/6)^Indices!$D$15)*(('10''Sn'!B14+Indices!$D$16)/'10''Sn'!B14)*((Indices!$D$17^'10''Sn'!E14)*'10''Sn'!E14)/Indices!$D$18</f>
        <v>560.26492030533268</v>
      </c>
      <c r="G14" s="155">
        <f t="shared" si="0"/>
        <v>7</v>
      </c>
      <c r="H14" s="56">
        <v>2</v>
      </c>
      <c r="I14" s="2"/>
      <c r="J14" s="2"/>
      <c r="K14" s="82"/>
      <c r="L14" s="2"/>
      <c r="M14" s="83"/>
      <c r="N14" s="84"/>
      <c r="O14" s="85"/>
    </row>
    <row r="15" spans="1:17" x14ac:dyDescent="0.2">
      <c r="A15" s="54"/>
      <c r="B15" s="54"/>
      <c r="C15" s="54"/>
      <c r="D15" s="54"/>
      <c r="E15" s="54"/>
      <c r="F15" s="54"/>
      <c r="G15" s="13"/>
      <c r="I15" s="9" t="s">
        <v>79</v>
      </c>
      <c r="J15" s="2"/>
      <c r="K15" s="82"/>
      <c r="L15" s="2"/>
      <c r="M15" s="83"/>
      <c r="N15" s="84"/>
      <c r="O15" s="85"/>
    </row>
    <row r="16" spans="1:17" x14ac:dyDescent="0.2">
      <c r="A16" s="54" t="s">
        <v>78</v>
      </c>
      <c r="B16" s="54"/>
      <c r="I16" s="2"/>
      <c r="J16" s="2"/>
      <c r="K16" s="82"/>
      <c r="L16" s="2"/>
      <c r="M16" s="83"/>
      <c r="N16" s="84"/>
      <c r="O16" s="85"/>
    </row>
    <row r="17" spans="1:15" x14ac:dyDescent="0.2">
      <c r="I17" s="51"/>
      <c r="J17" s="51"/>
      <c r="K17" s="82"/>
      <c r="L17" s="2"/>
      <c r="M17" s="83"/>
      <c r="N17" s="84"/>
      <c r="O17" s="85"/>
    </row>
    <row r="18" spans="1:15" x14ac:dyDescent="0.2">
      <c r="J18" s="9"/>
      <c r="K18" s="51"/>
      <c r="L18" s="51"/>
      <c r="M18" s="51"/>
      <c r="N18" s="51"/>
      <c r="O18" s="51"/>
    </row>
    <row r="20" spans="1:15" x14ac:dyDescent="0.2">
      <c r="H20" s="49"/>
    </row>
    <row r="21" spans="1:15" s="51" customFormat="1" x14ac:dyDescent="0.2">
      <c r="A21" s="3"/>
      <c r="B21" s="3"/>
      <c r="C21" s="3"/>
      <c r="D21" s="3"/>
      <c r="E21" s="3"/>
      <c r="F21" s="3"/>
      <c r="G21" s="1"/>
      <c r="H21" s="56"/>
      <c r="I21"/>
      <c r="J21"/>
      <c r="K21"/>
      <c r="L21"/>
      <c r="M21"/>
      <c r="N21"/>
      <c r="O21"/>
    </row>
  </sheetData>
  <autoFilter ref="A1:G9">
    <sortState ref="A2:G9">
      <sortCondition descending="1" ref="F1:F9"/>
    </sortState>
  </autoFilter>
  <sortState ref="I2:I13">
    <sortCondition ref="I2"/>
  </sortState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25" zoomScaleNormal="125" zoomScalePageLayoutView="125" workbookViewId="0">
      <selection activeCell="N4" sqref="N4"/>
    </sheetView>
  </sheetViews>
  <sheetFormatPr baseColWidth="10" defaultRowHeight="15" x14ac:dyDescent="0.2"/>
  <cols>
    <col min="1" max="1" width="19.6640625" bestFit="1" customWidth="1"/>
  </cols>
  <sheetData>
    <row r="1" spans="1:14" x14ac:dyDescent="0.2">
      <c r="A1" s="24" t="s">
        <v>10</v>
      </c>
      <c r="B1" s="100" t="s">
        <v>203</v>
      </c>
      <c r="C1" s="17" t="s">
        <v>2</v>
      </c>
      <c r="D1" s="17" t="s">
        <v>6</v>
      </c>
      <c r="E1" s="17" t="s">
        <v>7</v>
      </c>
      <c r="F1" s="17" t="s">
        <v>3</v>
      </c>
      <c r="G1" s="25" t="s">
        <v>5</v>
      </c>
      <c r="I1" s="24" t="s">
        <v>10</v>
      </c>
      <c r="J1" s="17" t="s">
        <v>2</v>
      </c>
      <c r="K1" s="17" t="s">
        <v>6</v>
      </c>
      <c r="L1" s="17" t="s">
        <v>7</v>
      </c>
      <c r="M1" s="17" t="s">
        <v>3</v>
      </c>
      <c r="N1" s="25" t="s">
        <v>5</v>
      </c>
    </row>
    <row r="2" spans="1:14" x14ac:dyDescent="0.2">
      <c r="A2" s="18" t="s">
        <v>162</v>
      </c>
      <c r="B2" s="101">
        <f>Lifters!E12</f>
        <v>93.5</v>
      </c>
      <c r="C2" s="5">
        <f>Lifters!F12</f>
        <v>95</v>
      </c>
      <c r="D2" s="5"/>
      <c r="E2" s="8">
        <v>421</v>
      </c>
      <c r="F2" s="8"/>
      <c r="G2" s="34">
        <v>1</v>
      </c>
      <c r="H2" s="4"/>
      <c r="I2" s="18" t="s">
        <v>46</v>
      </c>
      <c r="J2" s="5">
        <f>Lifters!F42</f>
        <v>73</v>
      </c>
      <c r="K2" s="5"/>
      <c r="L2" s="8">
        <v>299</v>
      </c>
      <c r="M2" s="8">
        <f t="shared" ref="M2:M3" si="0">K2*L2+(K2*40)</f>
        <v>0</v>
      </c>
      <c r="N2" s="19">
        <v>2</v>
      </c>
    </row>
    <row r="3" spans="1:14" x14ac:dyDescent="0.2">
      <c r="A3" s="18" t="s">
        <v>56</v>
      </c>
      <c r="B3" s="101">
        <f>Lifters!E34</f>
        <v>63.1</v>
      </c>
      <c r="C3" s="5">
        <f>Lifters!F34</f>
        <v>68</v>
      </c>
      <c r="D3" s="5"/>
      <c r="E3" s="8">
        <v>328</v>
      </c>
      <c r="F3" s="8"/>
      <c r="G3" s="34">
        <v>2</v>
      </c>
      <c r="H3" s="4"/>
      <c r="I3" s="18" t="s">
        <v>156</v>
      </c>
      <c r="J3" s="5"/>
      <c r="K3" s="5"/>
      <c r="L3" s="8">
        <v>378</v>
      </c>
      <c r="M3" s="8">
        <f t="shared" si="0"/>
        <v>0</v>
      </c>
      <c r="N3" s="19">
        <v>1</v>
      </c>
    </row>
    <row r="4" spans="1:14" x14ac:dyDescent="0.2">
      <c r="A4" s="18" t="s">
        <v>101</v>
      </c>
      <c r="B4" s="101">
        <f>Lifters!E17</f>
        <v>78.7</v>
      </c>
      <c r="C4" s="5">
        <f>Lifters!F17</f>
        <v>85</v>
      </c>
      <c r="D4" s="5"/>
      <c r="E4" s="8">
        <v>418</v>
      </c>
      <c r="F4" s="8"/>
      <c r="G4" s="19">
        <v>1</v>
      </c>
      <c r="H4" s="4"/>
      <c r="I4" s="18"/>
      <c r="J4" s="5"/>
      <c r="K4" s="5"/>
      <c r="L4" s="8"/>
      <c r="M4" s="8">
        <f>K4*L4+(K4*40)</f>
        <v>0</v>
      </c>
      <c r="N4" s="19"/>
    </row>
    <row r="5" spans="1:14" x14ac:dyDescent="0.2">
      <c r="A5" s="18"/>
      <c r="B5" s="101"/>
      <c r="C5" s="5"/>
      <c r="D5" s="5"/>
      <c r="E5" s="8"/>
      <c r="F5" s="8"/>
      <c r="G5" s="19"/>
      <c r="H5" s="4"/>
      <c r="I5" s="18"/>
      <c r="J5" s="5"/>
      <c r="K5" s="5"/>
      <c r="L5" s="8"/>
      <c r="M5" s="8">
        <f t="shared" ref="M5" si="1">K5*L5+(K5*40)</f>
        <v>0</v>
      </c>
      <c r="N5" s="19"/>
    </row>
    <row r="6" spans="1:14" x14ac:dyDescent="0.2">
      <c r="A6" s="3"/>
      <c r="B6" s="3"/>
      <c r="C6" s="3"/>
      <c r="D6" s="3"/>
      <c r="E6" s="3"/>
      <c r="F6" s="3"/>
      <c r="H6" s="4"/>
    </row>
    <row r="7" spans="1:14" x14ac:dyDescent="0.2">
      <c r="A7" s="54" t="s">
        <v>78</v>
      </c>
      <c r="B7" s="54"/>
      <c r="C7" s="54"/>
      <c r="D7" s="54"/>
      <c r="E7" s="54"/>
      <c r="F7" s="54"/>
      <c r="G7" s="51"/>
      <c r="H7" s="4"/>
      <c r="I7" s="51" t="s">
        <v>79</v>
      </c>
      <c r="J7" s="51"/>
      <c r="K7" s="51"/>
      <c r="L7" s="51"/>
      <c r="M7" s="51"/>
      <c r="N7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3" sqref="H13"/>
    </sheetView>
  </sheetViews>
  <sheetFormatPr baseColWidth="10" defaultRowHeight="15" x14ac:dyDescent="0.2"/>
  <sheetData>
    <row r="1" spans="1:8" x14ac:dyDescent="0.2">
      <c r="B1" s="51" t="s">
        <v>269</v>
      </c>
      <c r="C1" s="51" t="s">
        <v>204</v>
      </c>
      <c r="D1" s="51"/>
      <c r="E1" s="51"/>
      <c r="F1" s="51"/>
      <c r="G1" s="51" t="s">
        <v>269</v>
      </c>
      <c r="H1" s="51" t="s">
        <v>204</v>
      </c>
    </row>
    <row r="2" spans="1:8" x14ac:dyDescent="0.2">
      <c r="A2" s="3" t="s">
        <v>100</v>
      </c>
      <c r="B2" s="3">
        <v>110</v>
      </c>
      <c r="C2" s="3" t="s">
        <v>267</v>
      </c>
      <c r="D2" s="3"/>
      <c r="F2" s="3" t="s">
        <v>165</v>
      </c>
      <c r="G2" s="3">
        <v>101</v>
      </c>
      <c r="H2" t="s">
        <v>264</v>
      </c>
    </row>
    <row r="3" spans="1:8" x14ac:dyDescent="0.2">
      <c r="A3" s="3" t="s">
        <v>109</v>
      </c>
      <c r="B3" s="3">
        <v>117</v>
      </c>
      <c r="C3" s="3" t="s">
        <v>264</v>
      </c>
      <c r="D3" s="3"/>
      <c r="F3" s="3" t="s">
        <v>268</v>
      </c>
      <c r="G3" s="3">
        <v>111</v>
      </c>
      <c r="H3" t="s">
        <v>264</v>
      </c>
    </row>
    <row r="4" spans="1:8" x14ac:dyDescent="0.2">
      <c r="A4" s="3" t="s">
        <v>120</v>
      </c>
      <c r="B4" s="3">
        <v>165</v>
      </c>
      <c r="C4" s="3">
        <v>2</v>
      </c>
      <c r="D4" s="3"/>
    </row>
    <row r="5" spans="1:8" x14ac:dyDescent="0.2">
      <c r="A5" s="3" t="s">
        <v>45</v>
      </c>
      <c r="B5" s="3">
        <v>85</v>
      </c>
      <c r="C5" s="3" t="s">
        <v>270</v>
      </c>
      <c r="D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9"/>
  <sheetViews>
    <sheetView workbookViewId="0">
      <selection activeCell="H39" sqref="H39"/>
    </sheetView>
  </sheetViews>
  <sheetFormatPr baseColWidth="10" defaultColWidth="11.5" defaultRowHeight="15" x14ac:dyDescent="0.2"/>
  <cols>
    <col min="1" max="2" width="15.6640625" customWidth="1"/>
    <col min="3" max="3" width="16.83203125" customWidth="1"/>
    <col min="4" max="6" width="15.33203125" customWidth="1"/>
    <col min="7" max="8" width="16.33203125" customWidth="1"/>
  </cols>
  <sheetData>
    <row r="1" spans="1:8" x14ac:dyDescent="0.2">
      <c r="A1" s="58" t="s">
        <v>14</v>
      </c>
      <c r="B1" s="58"/>
      <c r="C1" s="58" t="s">
        <v>15</v>
      </c>
      <c r="D1" s="58"/>
      <c r="E1" s="58" t="s">
        <v>16</v>
      </c>
      <c r="F1" s="76"/>
      <c r="G1" s="59" t="s">
        <v>17</v>
      </c>
      <c r="H1" s="80"/>
    </row>
    <row r="2" spans="1:8" x14ac:dyDescent="0.2">
      <c r="A2" s="60" t="s">
        <v>50</v>
      </c>
      <c r="B2" s="60"/>
      <c r="C2" s="60" t="s">
        <v>57</v>
      </c>
      <c r="D2" s="60"/>
      <c r="E2" s="60" t="s">
        <v>53</v>
      </c>
      <c r="F2" s="72"/>
      <c r="G2" s="61" t="s">
        <v>59</v>
      </c>
      <c r="H2" s="74"/>
    </row>
    <row r="3" spans="1:8" x14ac:dyDescent="0.2">
      <c r="A3" s="50" t="s">
        <v>61</v>
      </c>
      <c r="B3" s="50"/>
      <c r="C3" s="50" t="s">
        <v>37</v>
      </c>
      <c r="D3" s="50"/>
      <c r="E3" s="50" t="s">
        <v>31</v>
      </c>
      <c r="F3" s="75"/>
      <c r="G3" s="62"/>
      <c r="H3" s="73"/>
    </row>
    <row r="4" spans="1:8" x14ac:dyDescent="0.2">
      <c r="A4" s="60" t="s">
        <v>56</v>
      </c>
      <c r="B4" s="72"/>
      <c r="C4" s="61" t="s">
        <v>48</v>
      </c>
      <c r="D4" s="61"/>
      <c r="E4" s="61" t="s">
        <v>11</v>
      </c>
      <c r="F4" s="72"/>
      <c r="G4" s="60" t="s">
        <v>46</v>
      </c>
      <c r="H4" s="74"/>
    </row>
    <row r="5" spans="1:8" x14ac:dyDescent="0.2">
      <c r="A5" s="63" t="s">
        <v>50</v>
      </c>
      <c r="B5" s="63"/>
      <c r="C5" s="63" t="s">
        <v>72</v>
      </c>
      <c r="D5" s="63"/>
      <c r="E5" s="50" t="s">
        <v>59</v>
      </c>
      <c r="F5" s="75"/>
      <c r="G5" s="62" t="s">
        <v>61</v>
      </c>
      <c r="H5" s="73"/>
    </row>
    <row r="6" spans="1:8" x14ac:dyDescent="0.2">
      <c r="A6" s="60" t="s">
        <v>53</v>
      </c>
      <c r="B6" s="60"/>
      <c r="C6" s="60" t="s">
        <v>37</v>
      </c>
      <c r="D6" s="60"/>
      <c r="E6" s="60" t="s">
        <v>31</v>
      </c>
      <c r="F6" s="60"/>
      <c r="G6" s="60" t="s">
        <v>57</v>
      </c>
      <c r="H6" s="74"/>
    </row>
    <row r="7" spans="1:8" x14ac:dyDescent="0.2">
      <c r="A7" s="50" t="s">
        <v>47</v>
      </c>
      <c r="B7" s="50"/>
      <c r="C7" s="50" t="s">
        <v>60</v>
      </c>
      <c r="D7" s="50"/>
      <c r="E7" s="50" t="s">
        <v>62</v>
      </c>
      <c r="F7" s="75"/>
      <c r="G7" s="62" t="s">
        <v>45</v>
      </c>
      <c r="H7" s="73"/>
    </row>
    <row r="8" spans="1:8" x14ac:dyDescent="0.2">
      <c r="A8" s="60" t="s">
        <v>65</v>
      </c>
      <c r="B8" s="60"/>
      <c r="C8" s="60" t="s">
        <v>39</v>
      </c>
      <c r="D8" s="60"/>
      <c r="E8" s="60" t="s">
        <v>46</v>
      </c>
      <c r="F8" s="72"/>
      <c r="G8" s="61" t="s">
        <v>51</v>
      </c>
      <c r="H8" s="74"/>
    </row>
    <row r="9" spans="1:8" x14ac:dyDescent="0.2">
      <c r="A9" s="37" t="s">
        <v>73</v>
      </c>
      <c r="B9" s="37"/>
      <c r="C9" s="50" t="s">
        <v>67</v>
      </c>
      <c r="D9" s="50"/>
      <c r="E9" s="50"/>
      <c r="F9" s="75"/>
      <c r="G9" s="62"/>
      <c r="H9" s="73"/>
    </row>
    <row r="10" spans="1:8" x14ac:dyDescent="0.2">
      <c r="A10" s="64" t="s">
        <v>43</v>
      </c>
      <c r="B10" s="64"/>
      <c r="C10" s="72" t="s">
        <v>48</v>
      </c>
      <c r="D10" s="72"/>
      <c r="E10" s="60" t="s">
        <v>56</v>
      </c>
      <c r="F10" s="72"/>
      <c r="G10" s="61"/>
      <c r="H10" s="74"/>
    </row>
    <row r="11" spans="1:8" x14ac:dyDescent="0.2">
      <c r="A11" s="50" t="s">
        <v>47</v>
      </c>
      <c r="B11" s="75"/>
      <c r="C11" s="62" t="s">
        <v>65</v>
      </c>
      <c r="D11" s="75"/>
      <c r="E11" s="50" t="s">
        <v>70</v>
      </c>
      <c r="F11" s="75"/>
      <c r="G11" s="62" t="s">
        <v>42</v>
      </c>
      <c r="H11" s="73"/>
    </row>
    <row r="12" spans="1:8" x14ac:dyDescent="0.2">
      <c r="A12" s="60"/>
      <c r="B12" s="60"/>
      <c r="C12" s="60" t="s">
        <v>58</v>
      </c>
      <c r="D12" s="60"/>
      <c r="E12" s="60" t="s">
        <v>63</v>
      </c>
      <c r="F12" s="72"/>
      <c r="G12" s="61" t="s">
        <v>68</v>
      </c>
      <c r="H12" s="74"/>
    </row>
    <row r="13" spans="1:8" x14ac:dyDescent="0.2">
      <c r="A13" s="50"/>
      <c r="B13" s="75"/>
      <c r="C13" s="62"/>
      <c r="D13" s="75"/>
      <c r="E13" s="65"/>
      <c r="F13" s="77"/>
      <c r="G13" s="66"/>
      <c r="H13" s="81"/>
    </row>
    <row r="14" spans="1:8" x14ac:dyDescent="0.2">
      <c r="A14" s="61" t="s">
        <v>80</v>
      </c>
      <c r="B14" s="61"/>
      <c r="C14" s="61"/>
      <c r="D14" s="72"/>
      <c r="E14" s="70" t="s">
        <v>72</v>
      </c>
      <c r="F14" s="78"/>
      <c r="G14" s="61"/>
      <c r="H14" s="74"/>
    </row>
    <row r="15" spans="1:8" x14ac:dyDescent="0.2">
      <c r="A15" s="50" t="s">
        <v>81</v>
      </c>
      <c r="B15" s="50"/>
      <c r="C15" s="50" t="s">
        <v>39</v>
      </c>
      <c r="D15" s="50"/>
      <c r="E15" s="50" t="s">
        <v>49</v>
      </c>
      <c r="F15" s="50"/>
      <c r="G15" s="50" t="s">
        <v>62</v>
      </c>
      <c r="H15" s="73"/>
    </row>
    <row r="16" spans="1:8" x14ac:dyDescent="0.2">
      <c r="A16" s="60" t="s">
        <v>64</v>
      </c>
      <c r="B16" s="60"/>
      <c r="C16" s="60"/>
      <c r="D16" s="60"/>
      <c r="E16" s="60" t="s">
        <v>67</v>
      </c>
      <c r="F16" s="72"/>
      <c r="G16" s="61" t="s">
        <v>60</v>
      </c>
      <c r="H16" s="74"/>
    </row>
    <row r="17" spans="1:8" x14ac:dyDescent="0.2">
      <c r="A17" s="50" t="s">
        <v>43</v>
      </c>
      <c r="B17" s="50"/>
      <c r="C17" s="50" t="s">
        <v>77</v>
      </c>
      <c r="D17" s="50"/>
      <c r="E17" s="50" t="s">
        <v>73</v>
      </c>
      <c r="F17" s="50"/>
      <c r="G17" s="50"/>
      <c r="H17" s="73"/>
    </row>
    <row r="18" spans="1:8" x14ac:dyDescent="0.2">
      <c r="A18" s="60" t="s">
        <v>34</v>
      </c>
      <c r="B18" s="60"/>
      <c r="C18" s="60" t="s">
        <v>45</v>
      </c>
      <c r="D18" s="60"/>
      <c r="E18" s="60"/>
      <c r="F18" s="72"/>
      <c r="G18" s="61"/>
      <c r="H18" s="74"/>
    </row>
    <row r="19" spans="1:8" ht="16" thickBot="1" x14ac:dyDescent="0.25">
      <c r="A19" s="67" t="s">
        <v>19</v>
      </c>
      <c r="B19" s="67"/>
      <c r="C19" s="67" t="s">
        <v>19</v>
      </c>
      <c r="D19" s="67"/>
      <c r="E19" s="67" t="s">
        <v>19</v>
      </c>
      <c r="F19" s="79"/>
      <c r="G19" s="68" t="s">
        <v>19</v>
      </c>
      <c r="H19" s="81"/>
    </row>
  </sheetData>
  <phoneticPr fontId="11" type="noConversion"/>
  <pageMargins left="0.75" right="0.75" top="1" bottom="1" header="0.5" footer="0.5"/>
  <pageSetup scale="89" orientation="landscape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20" bestFit="1" customWidth="1"/>
    <col min="2" max="2" width="16.83203125" bestFit="1" customWidth="1"/>
  </cols>
  <sheetData>
    <row r="1" spans="1:5" x14ac:dyDescent="0.2">
      <c r="A1" s="99" t="s">
        <v>201</v>
      </c>
      <c r="B1" s="99" t="s">
        <v>202</v>
      </c>
    </row>
    <row r="2" spans="1:5" x14ac:dyDescent="0.2">
      <c r="A2" s="99">
        <v>48</v>
      </c>
      <c r="B2" s="99">
        <v>63</v>
      </c>
    </row>
    <row r="3" spans="1:5" x14ac:dyDescent="0.2">
      <c r="A3" s="99">
        <v>53</v>
      </c>
      <c r="B3" s="99">
        <v>68</v>
      </c>
    </row>
    <row r="4" spans="1:5" x14ac:dyDescent="0.2">
      <c r="A4" s="99">
        <v>58</v>
      </c>
      <c r="B4" s="99">
        <v>73</v>
      </c>
    </row>
    <row r="5" spans="1:5" x14ac:dyDescent="0.2">
      <c r="A5" s="99">
        <v>63</v>
      </c>
      <c r="B5" s="99">
        <v>78</v>
      </c>
    </row>
    <row r="6" spans="1:5" x14ac:dyDescent="0.2">
      <c r="A6" s="99">
        <v>68</v>
      </c>
      <c r="B6" s="99">
        <v>85</v>
      </c>
    </row>
    <row r="7" spans="1:5" x14ac:dyDescent="0.2">
      <c r="A7" s="99">
        <v>73</v>
      </c>
      <c r="B7" s="99">
        <v>95</v>
      </c>
    </row>
    <row r="8" spans="1:5" x14ac:dyDescent="0.2">
      <c r="A8" s="99" t="s">
        <v>151</v>
      </c>
      <c r="B8" s="99">
        <v>105</v>
      </c>
    </row>
    <row r="9" spans="1:5" x14ac:dyDescent="0.2">
      <c r="A9" s="99"/>
      <c r="B9" s="99" t="s">
        <v>54</v>
      </c>
    </row>
    <row r="14" spans="1:5" x14ac:dyDescent="0.2">
      <c r="B14" t="s">
        <v>205</v>
      </c>
      <c r="C14" t="s">
        <v>206</v>
      </c>
      <c r="D14" t="s">
        <v>207</v>
      </c>
      <c r="E14" t="s">
        <v>208</v>
      </c>
    </row>
    <row r="15" spans="1:5" x14ac:dyDescent="0.2">
      <c r="A15" t="s">
        <v>209</v>
      </c>
      <c r="B15">
        <v>3.1</v>
      </c>
      <c r="C15">
        <v>2.4</v>
      </c>
      <c r="D15">
        <v>2.2999999999999998</v>
      </c>
      <c r="E15">
        <v>3.1</v>
      </c>
    </row>
    <row r="16" spans="1:5" x14ac:dyDescent="0.2">
      <c r="A16" t="s">
        <v>210</v>
      </c>
      <c r="B16">
        <v>160</v>
      </c>
      <c r="C16">
        <v>80</v>
      </c>
      <c r="D16">
        <v>80</v>
      </c>
      <c r="E16">
        <v>160</v>
      </c>
    </row>
    <row r="17" spans="1:5" x14ac:dyDescent="0.2">
      <c r="A17" t="s">
        <v>211</v>
      </c>
      <c r="B17">
        <v>1.0029999999999999</v>
      </c>
      <c r="C17">
        <v>1.002</v>
      </c>
      <c r="D17">
        <v>1.0015000000000001</v>
      </c>
      <c r="E17">
        <v>1.002</v>
      </c>
    </row>
    <row r="18" spans="1:5" x14ac:dyDescent="0.2">
      <c r="A18" t="s">
        <v>212</v>
      </c>
      <c r="B18">
        <v>7</v>
      </c>
      <c r="C18">
        <v>7</v>
      </c>
      <c r="D18">
        <v>10</v>
      </c>
      <c r="E1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25" zoomScaleNormal="125" zoomScalePageLayoutView="125" workbookViewId="0">
      <selection activeCell="B5" sqref="B5"/>
    </sheetView>
  </sheetViews>
  <sheetFormatPr baseColWidth="10" defaultColWidth="15.33203125" defaultRowHeight="31" customHeight="1" x14ac:dyDescent="0.25"/>
  <cols>
    <col min="1" max="1" width="16.1640625" style="157" bestFit="1" customWidth="1"/>
    <col min="2" max="2" width="18" style="157" bestFit="1" customWidth="1"/>
    <col min="3" max="3" width="20.83203125" style="157" bestFit="1" customWidth="1"/>
    <col min="4" max="4" width="17.83203125" style="157" bestFit="1" customWidth="1"/>
    <col min="5" max="5" width="11.1640625" style="157" bestFit="1" customWidth="1"/>
    <col min="6" max="16384" width="15.33203125" style="157"/>
  </cols>
  <sheetData>
    <row r="1" spans="1:5" ht="31" customHeight="1" x14ac:dyDescent="0.25">
      <c r="A1" s="120" t="s">
        <v>215</v>
      </c>
      <c r="B1" s="156" t="s">
        <v>216</v>
      </c>
      <c r="C1" s="156" t="s">
        <v>217</v>
      </c>
      <c r="D1" s="156" t="s">
        <v>218</v>
      </c>
      <c r="E1" s="156" t="s">
        <v>235</v>
      </c>
    </row>
    <row r="2" spans="1:5" ht="31" customHeight="1" x14ac:dyDescent="0.25">
      <c r="A2" s="158" t="s">
        <v>219</v>
      </c>
      <c r="B2" s="157" t="s">
        <v>224</v>
      </c>
      <c r="C2" s="157" t="s">
        <v>225</v>
      </c>
      <c r="D2" s="157" t="s">
        <v>226</v>
      </c>
    </row>
    <row r="3" spans="1:5" ht="31" customHeight="1" x14ac:dyDescent="0.25">
      <c r="A3" s="158" t="s">
        <v>220</v>
      </c>
      <c r="B3" s="157" t="s">
        <v>224</v>
      </c>
      <c r="C3" s="157" t="s">
        <v>225</v>
      </c>
      <c r="D3" s="157" t="s">
        <v>226</v>
      </c>
    </row>
    <row r="4" spans="1:5" ht="31" customHeight="1" x14ac:dyDescent="0.25">
      <c r="A4" s="158" t="s">
        <v>221</v>
      </c>
      <c r="B4" s="157" t="s">
        <v>224</v>
      </c>
      <c r="C4" s="157" t="s">
        <v>225</v>
      </c>
      <c r="D4" s="157" t="s">
        <v>226</v>
      </c>
    </row>
    <row r="5" spans="1:5" ht="31" customHeight="1" x14ac:dyDescent="0.25">
      <c r="A5" s="158" t="s">
        <v>222</v>
      </c>
      <c r="B5" s="157" t="s">
        <v>227</v>
      </c>
      <c r="C5" s="157" t="s">
        <v>228</v>
      </c>
      <c r="D5" s="157" t="s">
        <v>226</v>
      </c>
    </row>
    <row r="6" spans="1:5" ht="31" customHeight="1" x14ac:dyDescent="0.25">
      <c r="A6" s="158" t="s">
        <v>223</v>
      </c>
      <c r="B6" s="157" t="s">
        <v>233</v>
      </c>
      <c r="C6" s="157" t="s">
        <v>228</v>
      </c>
      <c r="D6" s="157" t="s">
        <v>226</v>
      </c>
    </row>
    <row r="7" spans="1:5" ht="31" customHeight="1" x14ac:dyDescent="0.25">
      <c r="A7" s="158" t="s">
        <v>229</v>
      </c>
      <c r="B7" s="157" t="s">
        <v>230</v>
      </c>
      <c r="C7" s="157" t="s">
        <v>230</v>
      </c>
      <c r="D7" s="157" t="s">
        <v>230</v>
      </c>
      <c r="E7" s="157" t="s">
        <v>230</v>
      </c>
    </row>
    <row r="8" spans="1:5" ht="31" customHeight="1" x14ac:dyDescent="0.25">
      <c r="A8" s="158" t="s">
        <v>231</v>
      </c>
      <c r="B8" s="157" t="s">
        <v>232</v>
      </c>
    </row>
    <row r="9" spans="1:5" ht="31" customHeight="1" x14ac:dyDescent="0.25">
      <c r="A9" s="158" t="s">
        <v>192</v>
      </c>
      <c r="B9" s="15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Flights</vt:lpstr>
      <vt:lpstr>Lifters</vt:lpstr>
      <vt:lpstr>5'OALC</vt:lpstr>
      <vt:lpstr>5'MHS Sn</vt:lpstr>
      <vt:lpstr>5'Rank</vt:lpstr>
      <vt:lpstr>10'J</vt:lpstr>
      <vt:lpstr>10'LC</vt:lpstr>
      <vt:lpstr>10'Sn</vt:lpstr>
      <vt:lpstr>Mace</vt:lpstr>
      <vt:lpstr>Biathlon</vt:lpstr>
      <vt:lpstr>Sheet1</vt:lpstr>
      <vt:lpstr>Indices</vt:lpstr>
      <vt:lpstr>Prizes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Velasquez</dc:creator>
  <cp:lastModifiedBy>Microsoft Office User</cp:lastModifiedBy>
  <cp:lastPrinted>2016-12-17T17:07:48Z</cp:lastPrinted>
  <dcterms:created xsi:type="dcterms:W3CDTF">2015-08-31T19:45:36Z</dcterms:created>
  <dcterms:modified xsi:type="dcterms:W3CDTF">2017-12-10T00:33:26Z</dcterms:modified>
</cp:coreProperties>
</file>