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odlee/git_proj/johngodlee_website/static/files/land_tax/"/>
    </mc:Choice>
  </mc:AlternateContent>
  <xr:revisionPtr revIDLastSave="0" documentId="13_ncr:1_{54C57BDC-F0CF-EA4F-B332-0F7AE5B8BA01}" xr6:coauthVersionLast="47" xr6:coauthVersionMax="47" xr10:uidLastSave="{00000000-0000-0000-0000-000000000000}"/>
  <bookViews>
    <workbookView xWindow="0" yWindow="0" windowWidth="38400" windowHeight="24000" xr2:uid="{BF184A2C-A7B3-1A42-8476-A8070BBE3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8" i="1"/>
  <c r="E9" i="1" s="1"/>
  <c r="B6" i="1"/>
  <c r="B10" i="1" s="1"/>
  <c r="G2" i="1"/>
  <c r="I2" i="1" s="1"/>
  <c r="I4" i="1"/>
  <c r="I5" i="1"/>
  <c r="I6" i="1"/>
  <c r="E13" i="1" l="1"/>
  <c r="J2" i="1"/>
  <c r="K2" i="1" s="1"/>
  <c r="L2" i="1" s="1"/>
  <c r="I3" i="1"/>
  <c r="J4" i="1"/>
  <c r="K4" i="1" s="1"/>
  <c r="L4" i="1" s="1"/>
  <c r="J6" i="1"/>
  <c r="K6" i="1" s="1"/>
  <c r="L6" i="1" s="1"/>
  <c r="J5" i="1"/>
  <c r="K5" i="1" s="1"/>
  <c r="L5" i="1" s="1"/>
  <c r="J3" i="1"/>
  <c r="K3" i="1" l="1"/>
  <c r="L3" i="1" s="1"/>
  <c r="L8" i="1" s="1"/>
  <c r="E10" i="1" s="1"/>
  <c r="E11" i="1" l="1"/>
  <c r="E12" i="1"/>
  <c r="E18" i="1" s="1"/>
  <c r="E17" i="1"/>
  <c r="E16" i="1" l="1"/>
  <c r="E15" i="1"/>
</calcChain>
</file>

<file path=xl/sharedStrings.xml><?xml version="1.0" encoding="utf-8"?>
<sst xmlns="http://schemas.openxmlformats.org/spreadsheetml/2006/main" count="26" uniqueCount="26">
  <si>
    <t>Mortgage</t>
  </si>
  <si>
    <t>Expenses</t>
  </si>
  <si>
    <t>Assets</t>
  </si>
  <si>
    <t>Offer over</t>
  </si>
  <si>
    <t>Offer over %</t>
  </si>
  <si>
    <t>Total transaction cost</t>
  </si>
  <si>
    <t>Cash only expenses</t>
  </si>
  <si>
    <t>Land tax calculator</t>
  </si>
  <si>
    <t>FTB relief</t>
  </si>
  <si>
    <t>Total cost</t>
  </si>
  <si>
    <t>Check: mortage must be less than property price</t>
  </si>
  <si>
    <t>Offer over +</t>
  </si>
  <si>
    <t>Total offer</t>
  </si>
  <si>
    <t>Total land tax</t>
  </si>
  <si>
    <t>Check: offer + transaction = total cost</t>
  </si>
  <si>
    <t>Check: mortgage + deposit = offer</t>
  </si>
  <si>
    <t>Savings account</t>
  </si>
  <si>
    <t>Current account</t>
  </si>
  <si>
    <t>ISA</t>
  </si>
  <si>
    <t>Assets total</t>
  </si>
  <si>
    <t>Assets less deposit</t>
  </si>
  <si>
    <t>Conveyancer fee quote</t>
  </si>
  <si>
    <t>Property value (home report)</t>
  </si>
  <si>
    <t>Property price (offers over)</t>
  </si>
  <si>
    <t>Deposit amount (incl. cash expenses)</t>
  </si>
  <si>
    <t>Check: deposit must be larger than cash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</si>
</sst>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2" fillId="0" borderId="0" xfId="0" applyFont="1"/>
  </cellXfs>
  <cellStyles count="2">
    <cellStyle name="Normal" xfId="0" builtinId="0"/>
    <cellStyle name="Per 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8361-0858-1447-94A8-E1FE82C0CE90}">
  <dimension ref="A1:L18"/>
  <sheetViews>
    <sheetView tabSelected="1" workbookViewId="0">
      <selection activeCell="H22" sqref="H22"/>
    </sheetView>
  </sheetViews>
  <sheetFormatPr baseColWidth="10" defaultRowHeight="16" x14ac:dyDescent="0.2"/>
  <cols>
    <col min="1" max="1" width="21.5" customWidth="1"/>
    <col min="4" max="4" width="41.5" bestFit="1" customWidth="1"/>
    <col min="7" max="7" width="16.6640625" bestFit="1" customWidth="1"/>
    <col min="12" max="12" width="13" customWidth="1"/>
  </cols>
  <sheetData>
    <row r="1" spans="1:12" x14ac:dyDescent="0.2">
      <c r="A1" s="4" t="s">
        <v>2</v>
      </c>
      <c r="D1" s="4" t="s">
        <v>1</v>
      </c>
      <c r="G1" s="4" t="s">
        <v>7</v>
      </c>
    </row>
    <row r="2" spans="1:12" x14ac:dyDescent="0.2">
      <c r="A2" t="s">
        <v>16</v>
      </c>
      <c r="B2" s="2">
        <v>100000</v>
      </c>
      <c r="D2" t="s">
        <v>21</v>
      </c>
      <c r="E2" s="2">
        <f>900</f>
        <v>900</v>
      </c>
      <c r="G2">
        <f>IF(H8 = TRUE, 175000, 145000)</f>
        <v>175000</v>
      </c>
      <c r="H2" s="1">
        <v>0</v>
      </c>
      <c r="I2">
        <f>G2</f>
        <v>175000</v>
      </c>
      <c r="J2">
        <f>E$9</f>
        <v>215000</v>
      </c>
      <c r="K2">
        <f>IF(J2&gt;I2,I2*H2,J2*H2)</f>
        <v>0</v>
      </c>
      <c r="L2">
        <f>IF(K2&gt;0,K2,0)</f>
        <v>0</v>
      </c>
    </row>
    <row r="3" spans="1:12" x14ac:dyDescent="0.2">
      <c r="A3" t="s">
        <v>17</v>
      </c>
      <c r="B3" s="2">
        <v>1000</v>
      </c>
      <c r="D3" t="s">
        <v>22</v>
      </c>
      <c r="E3" s="2">
        <v>200000</v>
      </c>
      <c r="G3">
        <v>250000</v>
      </c>
      <c r="H3" s="1">
        <v>0.02</v>
      </c>
      <c r="I3">
        <f>G3-G2</f>
        <v>75000</v>
      </c>
      <c r="J3">
        <f>E$9-G2</f>
        <v>40000</v>
      </c>
      <c r="K3">
        <f t="shared" ref="K3:K6" si="0">IF(J3&gt;I3,I3*H3,J3*H3)</f>
        <v>800</v>
      </c>
      <c r="L3">
        <f t="shared" ref="L3:L6" si="1">IF(K3&gt;0,K3,0)</f>
        <v>800</v>
      </c>
    </row>
    <row r="4" spans="1:12" x14ac:dyDescent="0.2">
      <c r="A4" t="s">
        <v>18</v>
      </c>
      <c r="B4" s="2">
        <v>10000</v>
      </c>
      <c r="D4" t="s">
        <v>23</v>
      </c>
      <c r="E4" s="2">
        <v>195000</v>
      </c>
      <c r="G4">
        <v>325000</v>
      </c>
      <c r="H4" s="1">
        <v>0.05</v>
      </c>
      <c r="I4">
        <f>G4-G3</f>
        <v>75000</v>
      </c>
      <c r="J4">
        <f>E$9-G3</f>
        <v>-35000</v>
      </c>
      <c r="K4">
        <f t="shared" si="0"/>
        <v>-1750</v>
      </c>
      <c r="L4">
        <f t="shared" si="1"/>
        <v>0</v>
      </c>
    </row>
    <row r="5" spans="1:12" x14ac:dyDescent="0.2">
      <c r="D5" t="s">
        <v>4</v>
      </c>
      <c r="E5" s="3">
        <v>0.1</v>
      </c>
      <c r="G5">
        <v>750000</v>
      </c>
      <c r="H5" s="1">
        <v>0.1</v>
      </c>
      <c r="I5">
        <f>G5-G4</f>
        <v>425000</v>
      </c>
      <c r="J5">
        <f>E$9-G4</f>
        <v>-110000</v>
      </c>
      <c r="K5">
        <f t="shared" si="0"/>
        <v>-11000</v>
      </c>
      <c r="L5">
        <f t="shared" si="1"/>
        <v>0</v>
      </c>
    </row>
    <row r="6" spans="1:12" x14ac:dyDescent="0.2">
      <c r="A6" t="s">
        <v>19</v>
      </c>
      <c r="B6">
        <f>SUM(B2:B4)</f>
        <v>111000</v>
      </c>
      <c r="D6" t="s">
        <v>11</v>
      </c>
      <c r="E6" s="2">
        <v>500</v>
      </c>
      <c r="G6">
        <v>1000000</v>
      </c>
      <c r="H6" s="1">
        <v>0.12</v>
      </c>
      <c r="I6">
        <f>G6-G5</f>
        <v>250000</v>
      </c>
      <c r="J6">
        <f>E$9-G5</f>
        <v>-535000</v>
      </c>
      <c r="K6">
        <f t="shared" si="0"/>
        <v>-64200</v>
      </c>
      <c r="L6">
        <f t="shared" si="1"/>
        <v>0</v>
      </c>
    </row>
    <row r="8" spans="1:12" x14ac:dyDescent="0.2">
      <c r="A8" t="s">
        <v>24</v>
      </c>
      <c r="B8" s="2">
        <v>50000</v>
      </c>
      <c r="D8" t="s">
        <v>3</v>
      </c>
      <c r="E8">
        <f>(E4*E5)+E6</f>
        <v>20000</v>
      </c>
      <c r="G8" t="s">
        <v>8</v>
      </c>
      <c r="H8" s="2" t="b">
        <v>1</v>
      </c>
      <c r="K8" t="s">
        <v>13</v>
      </c>
      <c r="L8">
        <f>SUM(L2:L6)</f>
        <v>800</v>
      </c>
    </row>
    <row r="9" spans="1:12" x14ac:dyDescent="0.2">
      <c r="D9" t="s">
        <v>12</v>
      </c>
      <c r="E9">
        <f>E4+E8</f>
        <v>215000</v>
      </c>
    </row>
    <row r="10" spans="1:12" x14ac:dyDescent="0.2">
      <c r="A10" t="s">
        <v>20</v>
      </c>
      <c r="B10">
        <f>B6-B8</f>
        <v>61000</v>
      </c>
      <c r="D10" t="s">
        <v>5</v>
      </c>
      <c r="E10">
        <f>E2+L8</f>
        <v>1700</v>
      </c>
    </row>
    <row r="11" spans="1:12" x14ac:dyDescent="0.2">
      <c r="D11" t="s">
        <v>9</v>
      </c>
      <c r="E11">
        <f>E9+E10</f>
        <v>216700</v>
      </c>
    </row>
    <row r="12" spans="1:12" x14ac:dyDescent="0.2">
      <c r="D12" t="s">
        <v>6</v>
      </c>
      <c r="E12">
        <f>E8+E10</f>
        <v>21700</v>
      </c>
    </row>
    <row r="13" spans="1:12" x14ac:dyDescent="0.2">
      <c r="D13" t="s">
        <v>0</v>
      </c>
      <c r="E13">
        <f>E9-B8</f>
        <v>165000</v>
      </c>
    </row>
    <row r="15" spans="1:12" x14ac:dyDescent="0.2">
      <c r="D15" t="s">
        <v>15</v>
      </c>
      <c r="E15" t="b">
        <f>IF(E13+B8 = E11, FALSE, TRUE)</f>
        <v>1</v>
      </c>
    </row>
    <row r="16" spans="1:12" x14ac:dyDescent="0.2">
      <c r="D16" t="s">
        <v>14</v>
      </c>
      <c r="E16" t="b">
        <f>IF(E11&lt;&gt;(E9+E10),FALSE,TRUE)</f>
        <v>1</v>
      </c>
    </row>
    <row r="17" spans="4:5" x14ac:dyDescent="0.2">
      <c r="D17" t="s">
        <v>10</v>
      </c>
      <c r="E17" t="b">
        <f>IF(E13&gt;E3, FALSE, TRUE)</f>
        <v>1</v>
      </c>
    </row>
    <row r="18" spans="4:5" x14ac:dyDescent="0.2">
      <c r="D18" t="s">
        <v>25</v>
      </c>
      <c r="E18" t="b">
        <f>IF(B8&lt;E12, FALSE, TRUE)</f>
        <v>1</v>
      </c>
    </row>
  </sheetData>
  <conditionalFormatting sqref="E15:E18">
    <cfRule type="cellIs" dxfId="3" priority="1" operator="notEqual">
      <formula>TRUE</formula>
    </cfRule>
  </conditionalFormatting>
  <conditionalFormatting sqref="B10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Godlee</dc:creator>
  <cp:lastModifiedBy>John Godlee</cp:lastModifiedBy>
  <dcterms:created xsi:type="dcterms:W3CDTF">2023-06-10T10:32:01Z</dcterms:created>
  <dcterms:modified xsi:type="dcterms:W3CDTF">2023-08-11T08:31:25Z</dcterms:modified>
</cp:coreProperties>
</file>