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arkin/Documents/"/>
    </mc:Choice>
  </mc:AlternateContent>
  <xr:revisionPtr revIDLastSave="0" documentId="8_{C4FB618B-F071-E04A-9F92-78729F0A588F}" xr6:coauthVersionLast="40" xr6:coauthVersionMax="40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definedNames>
    <definedName name="_xlnm._FilterDatabase" localSheetId="0" hidden="1">Sheet1!$B$5:$I$46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9" i="1" l="1"/>
  <c r="H46" i="1"/>
  <c r="H34" i="1" l="1"/>
  <c r="M27" i="1" l="1"/>
  <c r="M26" i="1"/>
  <c r="M25" i="1"/>
  <c r="M24" i="1"/>
  <c r="M23" i="1"/>
  <c r="M22" i="1"/>
  <c r="M21" i="1"/>
  <c r="N22" i="1"/>
  <c r="N23" i="1"/>
  <c r="N24" i="1"/>
  <c r="N25" i="1"/>
  <c r="N26" i="1"/>
  <c r="N27" i="1"/>
  <c r="N21" i="1"/>
  <c r="L22" i="1"/>
  <c r="L23" i="1"/>
  <c r="L24" i="1"/>
  <c r="L25" i="1"/>
  <c r="L26" i="1"/>
  <c r="L27" i="1"/>
  <c r="L21" i="1"/>
  <c r="I63" i="1" l="1"/>
  <c r="H35" i="1" l="1"/>
  <c r="H60" i="1"/>
  <c r="H59" i="1"/>
  <c r="H58" i="1"/>
  <c r="H55" i="1"/>
  <c r="H56" i="1" s="1"/>
  <c r="H57" i="1" s="1"/>
  <c r="H53" i="1"/>
  <c r="H47" i="1"/>
  <c r="H45" i="1"/>
  <c r="H44" i="1"/>
  <c r="H41" i="1"/>
  <c r="H37" i="1"/>
  <c r="H40" i="1"/>
  <c r="H39" i="1"/>
  <c r="H38" i="1"/>
  <c r="H3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6" i="1"/>
</calcChain>
</file>

<file path=xl/sharedStrings.xml><?xml version="1.0" encoding="utf-8"?>
<sst xmlns="http://schemas.openxmlformats.org/spreadsheetml/2006/main" count="278" uniqueCount="63">
  <si>
    <t>Year:</t>
  </si>
  <si>
    <t>Name:</t>
  </si>
  <si>
    <t>John Larkin</t>
  </si>
  <si>
    <t>Goal Category</t>
  </si>
  <si>
    <t>Description</t>
  </si>
  <si>
    <t>Enumeration</t>
  </si>
  <si>
    <t>Extracurricular</t>
  </si>
  <si>
    <t>Due Date (hard date)</t>
  </si>
  <si>
    <t>Due Date (text)</t>
  </si>
  <si>
    <t>EOY</t>
  </si>
  <si>
    <t>Complete the Duolingo Italian session</t>
  </si>
  <si>
    <t>Reading</t>
  </si>
  <si>
    <t>Italian</t>
  </si>
  <si>
    <t>Not started</t>
  </si>
  <si>
    <t>Sub Enumartion</t>
  </si>
  <si>
    <t>-</t>
  </si>
  <si>
    <r>
      <t xml:space="preserve">Read </t>
    </r>
    <r>
      <rPr>
        <i/>
        <sz val="11"/>
        <color theme="1"/>
        <rFont val="Calibri"/>
        <family val="2"/>
      </rPr>
      <t xml:space="preserve">Grit: The Power and Passion of Perserverance </t>
    </r>
    <r>
      <rPr>
        <sz val="11"/>
        <color theme="1"/>
        <rFont val="Calibri"/>
        <family val="2"/>
      </rPr>
      <t>by</t>
    </r>
    <r>
      <rPr>
        <b/>
        <sz val="11"/>
        <color theme="1"/>
        <rFont val="Calibri"/>
        <family val="2"/>
      </rPr>
      <t xml:space="preserve"> Angela Duckworth </t>
    </r>
  </si>
  <si>
    <r>
      <t xml:space="preserve">Read </t>
    </r>
    <r>
      <rPr>
        <i/>
        <sz val="11"/>
        <color theme="1"/>
        <rFont val="Calibri"/>
        <family val="2"/>
      </rPr>
      <t xml:space="preserve">Outliers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Malcolm Gladwell</t>
    </r>
  </si>
  <si>
    <r>
      <t xml:space="preserve">Read </t>
    </r>
    <r>
      <rPr>
        <i/>
        <sz val="11"/>
        <color theme="1"/>
        <rFont val="Calibri"/>
        <family val="2"/>
      </rPr>
      <t xml:space="preserve">Hillbilly Elegy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J.D. Vance</t>
    </r>
  </si>
  <si>
    <r>
      <t xml:space="preserve">Read </t>
    </r>
    <r>
      <rPr>
        <i/>
        <sz val="11"/>
        <color theme="1"/>
        <rFont val="Calibri"/>
        <family val="2"/>
      </rPr>
      <t xml:space="preserve">The Dharma Bums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Jack Kerouac</t>
    </r>
  </si>
  <si>
    <r>
      <t xml:space="preserve">Read </t>
    </r>
    <r>
      <rPr>
        <i/>
        <sz val="11"/>
        <color theme="1"/>
        <rFont val="Calibri"/>
        <family val="2"/>
      </rPr>
      <t xml:space="preserve">Cat's Cradle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Kurt Vonnegut</t>
    </r>
  </si>
  <si>
    <r>
      <t xml:space="preserve">Read </t>
    </r>
    <r>
      <rPr>
        <i/>
        <sz val="11"/>
        <color theme="1"/>
        <rFont val="Calibri"/>
        <family val="2"/>
      </rPr>
      <t xml:space="preserve">Slaughterhouse 5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Kurt Vonnegut</t>
    </r>
  </si>
  <si>
    <t>Work</t>
  </si>
  <si>
    <t>DueDate Text Conversion</t>
  </si>
  <si>
    <t>Actual Date</t>
  </si>
  <si>
    <t>Do soon</t>
  </si>
  <si>
    <t>Link (if applicable)</t>
  </si>
  <si>
    <t>here</t>
  </si>
  <si>
    <t>ctrl+shift+l clears fliter</t>
  </si>
  <si>
    <t>Stretch goal</t>
  </si>
  <si>
    <t>Physical</t>
  </si>
  <si>
    <t>Excel notes:</t>
  </si>
  <si>
    <t>Notes</t>
  </si>
  <si>
    <t>Relationships</t>
  </si>
  <si>
    <t>cmd+- delets new row</t>
  </si>
  <si>
    <t>cmd+shift++ adds new rows</t>
  </si>
  <si>
    <r>
      <t xml:space="preserve">Status </t>
    </r>
    <r>
      <rPr>
        <b/>
        <i/>
        <sz val="11"/>
        <color theme="1"/>
        <rFont val="Calibri"/>
        <family val="2"/>
      </rPr>
      <t>(not started, in progress, accomplished, missed)</t>
    </r>
  </si>
  <si>
    <t>Missed</t>
  </si>
  <si>
    <t>Completion Rate</t>
  </si>
  <si>
    <t xml:space="preserve">Summary Statistics </t>
  </si>
  <si>
    <t>Made</t>
  </si>
  <si>
    <t>In Progress</t>
  </si>
  <si>
    <t>New Years Resolutions 2019</t>
  </si>
  <si>
    <t>Read 12 books</t>
  </si>
  <si>
    <t>Read _____</t>
  </si>
  <si>
    <r>
      <t xml:space="preserve">Read </t>
    </r>
    <r>
      <rPr>
        <i/>
        <sz val="11"/>
        <color theme="1"/>
        <rFont val="Calibri"/>
        <family val="2"/>
      </rPr>
      <t xml:space="preserve">When Breath Becomes Air </t>
    </r>
    <r>
      <rPr>
        <sz val="11"/>
        <color theme="1"/>
        <rFont val="Calibri"/>
        <family val="2"/>
      </rPr>
      <t xml:space="preserve">by </t>
    </r>
    <r>
      <rPr>
        <b/>
        <sz val="11"/>
        <color theme="1"/>
        <rFont val="Calibri"/>
        <family val="2"/>
      </rPr>
      <t>Paul Kalanithi</t>
    </r>
  </si>
  <si>
    <t>Q1</t>
  </si>
  <si>
    <t>Q2</t>
  </si>
  <si>
    <t>Q3</t>
  </si>
  <si>
    <t>Q4</t>
  </si>
  <si>
    <t>Get all skills to level 3</t>
  </si>
  <si>
    <t>Get all skills to level 4</t>
  </si>
  <si>
    <t>Get all skills to level 5</t>
  </si>
  <si>
    <t xml:space="preserve">Read all six Italian children stories </t>
  </si>
  <si>
    <t>I Tre Capretti Furbetti</t>
  </si>
  <si>
    <t>Hansel e Gretel</t>
  </si>
  <si>
    <t>Jack e il Fagiolo Magico</t>
  </si>
  <si>
    <t>Cenerentola</t>
  </si>
  <si>
    <t>Il Polletto Carletto</t>
  </si>
  <si>
    <t>Il Gabbiano e la Balena</t>
  </si>
  <si>
    <r>
      <t xml:space="preserve">Read </t>
    </r>
    <r>
      <rPr>
        <i/>
        <sz val="11"/>
        <color theme="1"/>
        <rFont val="Calibri"/>
        <family val="2"/>
      </rPr>
      <t>Sapiens</t>
    </r>
    <r>
      <rPr>
        <sz val="11"/>
        <color theme="1"/>
        <rFont val="Calibri"/>
        <family val="2"/>
      </rPr>
      <t xml:space="preserve"> by </t>
    </r>
    <r>
      <rPr>
        <b/>
        <sz val="11"/>
        <color theme="1"/>
        <rFont val="Calibri"/>
        <family val="2"/>
      </rPr>
      <t>Yuval Noah Harari</t>
    </r>
  </si>
  <si>
    <t>Insert new year resolution</t>
  </si>
  <si>
    <t>Insert sub resolution under this top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</si>
</sst>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rgb="FFC00000"/>
      <name val="Calibri"/>
      <family val="2"/>
    </font>
    <font>
      <b/>
      <i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B297"/>
        <bgColor indexed="64"/>
      </patternFill>
    </fill>
    <fill>
      <patternFill patternType="solid">
        <fgColor rgb="FFF1C7FE"/>
        <bgColor indexed="64"/>
      </patternFill>
    </fill>
    <fill>
      <patternFill patternType="solid">
        <fgColor rgb="FF64E5F3"/>
        <bgColor indexed="64"/>
      </patternFill>
    </fill>
    <fill>
      <patternFill patternType="solid">
        <fgColor rgb="FF8A96FF"/>
        <bgColor indexed="64"/>
      </patternFill>
    </fill>
    <fill>
      <patternFill patternType="solid">
        <fgColor rgb="FFFFEC4D"/>
        <bgColor indexed="64"/>
      </patternFill>
    </fill>
    <fill>
      <patternFill patternType="solid">
        <fgColor rgb="FF8CFCA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5" borderId="0" xfId="0" applyFont="1" applyFill="1"/>
    <xf numFmtId="0" fontId="3" fillId="0" borderId="0" xfId="0" applyFont="1" applyFill="1"/>
    <xf numFmtId="14" fontId="0" fillId="0" borderId="0" xfId="0" applyNumberFormat="1"/>
    <xf numFmtId="0" fontId="3" fillId="5" borderId="0" xfId="0" applyFont="1" applyFill="1" applyAlignment="1">
      <alignment wrapText="1"/>
    </xf>
    <xf numFmtId="0" fontId="0" fillId="0" borderId="0" xfId="0" applyFont="1"/>
    <xf numFmtId="14" fontId="0" fillId="0" borderId="0" xfId="0" applyNumberFormat="1" applyFont="1"/>
    <xf numFmtId="0" fontId="2" fillId="5" borderId="0" xfId="0" applyFont="1" applyFill="1" applyAlignment="1">
      <alignment horizontal="center" vertical="center" wrapText="1"/>
    </xf>
    <xf numFmtId="0" fontId="8" fillId="0" borderId="0" xfId="4" applyFont="1"/>
    <xf numFmtId="0" fontId="9" fillId="0" borderId="0" xfId="0" applyFont="1"/>
    <xf numFmtId="0" fontId="1" fillId="3" borderId="1" xfId="2" applyBorder="1"/>
    <xf numFmtId="0" fontId="1" fillId="3" borderId="0" xfId="2" applyBorder="1"/>
    <xf numFmtId="0" fontId="1" fillId="3" borderId="2" xfId="2" applyBorder="1"/>
    <xf numFmtId="0" fontId="3" fillId="4" borderId="1" xfId="3" applyBorder="1"/>
    <xf numFmtId="0" fontId="3" fillId="4" borderId="0" xfId="3" applyBorder="1"/>
    <xf numFmtId="0" fontId="3" fillId="4" borderId="2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3" fillId="2" borderId="6" xfId="1" applyBorder="1"/>
    <xf numFmtId="0" fontId="3" fillId="2" borderId="7" xfId="1" applyBorder="1"/>
    <xf numFmtId="0" fontId="3" fillId="2" borderId="8" xfId="1" applyBorder="1"/>
    <xf numFmtId="9" fontId="10" fillId="12" borderId="0" xfId="5" applyFont="1" applyFill="1"/>
    <xf numFmtId="0" fontId="0" fillId="0" borderId="2" xfId="0" applyBorder="1"/>
    <xf numFmtId="0" fontId="0" fillId="0" borderId="5" xfId="0" applyBorder="1"/>
    <xf numFmtId="0" fontId="11" fillId="6" borderId="9" xfId="0" applyFont="1" applyFill="1" applyBorder="1"/>
    <xf numFmtId="0" fontId="11" fillId="7" borderId="10" xfId="0" applyFont="1" applyFill="1" applyBorder="1"/>
    <xf numFmtId="0" fontId="11" fillId="13" borderId="10" xfId="0" applyFont="1" applyFill="1" applyBorder="1"/>
    <xf numFmtId="0" fontId="11" fillId="8" borderId="10" xfId="0" applyFont="1" applyFill="1" applyBorder="1"/>
    <xf numFmtId="0" fontId="11" fillId="9" borderId="10" xfId="0" applyFont="1" applyFill="1" applyBorder="1"/>
    <xf numFmtId="0" fontId="11" fillId="10" borderId="10" xfId="0" applyFont="1" applyFill="1" applyBorder="1"/>
    <xf numFmtId="0" fontId="11" fillId="11" borderId="11" xfId="0" applyFont="1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0" fillId="5" borderId="6" xfId="0" applyFont="1" applyFill="1" applyBorder="1" applyAlignment="1">
      <alignment wrapText="1"/>
    </xf>
    <xf numFmtId="0" fontId="10" fillId="5" borderId="7" xfId="0" applyFont="1" applyFill="1" applyBorder="1"/>
    <xf numFmtId="0" fontId="10" fillId="5" borderId="8" xfId="0" applyFont="1" applyFill="1" applyBorder="1"/>
    <xf numFmtId="0" fontId="7" fillId="0" borderId="0" xfId="4"/>
    <xf numFmtId="0" fontId="10" fillId="1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2" fillId="0" borderId="0" xfId="0" applyFont="1"/>
    <xf numFmtId="0" fontId="5" fillId="0" borderId="0" xfId="0" applyFont="1"/>
  </cellXfs>
  <cellStyles count="6">
    <cellStyle name="20% - Accent3" xfId="2" builtinId="38"/>
    <cellStyle name="60% - Accent3" xfId="3" builtinId="40"/>
    <cellStyle name="Accent3" xfId="1" builtinId="37"/>
    <cellStyle name="Hyperlink" xfId="4" builtinId="8"/>
    <cellStyle name="Normal" xfId="0" builtinId="0"/>
    <cellStyle name="Percent" xfId="5" builtinId="5"/>
  </cellStyles>
  <dxfs count="153"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B297"/>
        </patternFill>
      </fill>
    </dxf>
    <dxf>
      <font>
        <color rgb="FF9C0006"/>
      </font>
      <fill>
        <patternFill>
          <bgColor rgb="FFF1C7FE"/>
        </patternFill>
      </fill>
    </dxf>
    <dxf>
      <font>
        <color rgb="FF9C0006"/>
      </font>
      <fill>
        <patternFill>
          <bgColor rgb="FF63CD83"/>
        </patternFill>
      </fill>
    </dxf>
    <dxf>
      <font>
        <color rgb="FF9C0006"/>
      </font>
      <fill>
        <patternFill>
          <bgColor rgb="FF64E5F3"/>
        </patternFill>
      </fill>
    </dxf>
    <dxf>
      <font>
        <color rgb="FF9C0006"/>
      </font>
      <fill>
        <patternFill>
          <bgColor rgb="FF8A96FF"/>
        </patternFill>
      </fill>
    </dxf>
    <dxf>
      <font>
        <color rgb="FF9C0006"/>
      </font>
      <fill>
        <patternFill>
          <bgColor rgb="FFFFEC4D"/>
        </patternFill>
      </fill>
    </dxf>
    <dxf>
      <font>
        <color rgb="FF9C0006"/>
      </font>
      <fill>
        <patternFill>
          <bgColor rgb="FF8CFCAB"/>
        </patternFill>
      </fill>
    </dxf>
    <dxf>
      <numFmt numFmtId="19" formatCode="mm/dd/yyyy"/>
    </dxf>
  </dxfs>
  <tableStyles count="0" defaultTableStyle="TableStyleMedium9" defaultPivotStyle="PivotStyleMedium7"/>
  <colors>
    <mruColors>
      <color rgb="FF8CFCAB"/>
      <color rgb="FF63CD83"/>
      <color rgb="FFFFEC4D"/>
      <color rgb="FF8A96FF"/>
      <color rgb="FF64E5F3"/>
      <color rgb="FFF1C7FE"/>
      <color rgb="FFFFB297"/>
      <color rgb="FFFF5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Breakdown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Made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Sheet1!$K$21:$K$27</c:f>
              <c:strCache>
                <c:ptCount val="7"/>
                <c:pt idx="0">
                  <c:v>Physical</c:v>
                </c:pt>
                <c:pt idx="1">
                  <c:v>Reading</c:v>
                </c:pt>
                <c:pt idx="2">
                  <c:v>Italian</c:v>
                </c:pt>
                <c:pt idx="3">
                  <c:v>Extracurricular</c:v>
                </c:pt>
                <c:pt idx="4">
                  <c:v>Work</c:v>
                </c:pt>
                <c:pt idx="5">
                  <c:v>Stretch goal</c:v>
                </c:pt>
                <c:pt idx="6">
                  <c:v>Relationships</c:v>
                </c:pt>
              </c:strCache>
            </c:strRef>
          </c:cat>
          <c:val>
            <c:numRef>
              <c:f>Sheet1!$L$21:$L$27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1-044D-BEDB-56C6E1E2ED65}"/>
            </c:ext>
          </c:extLst>
        </c:ser>
        <c:ser>
          <c:idx val="1"/>
          <c:order val="1"/>
          <c:tx>
            <c:strRef>
              <c:f>Sheet1!$M$20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Sheet1!$K$21:$K$27</c:f>
              <c:strCache>
                <c:ptCount val="7"/>
                <c:pt idx="0">
                  <c:v>Physical</c:v>
                </c:pt>
                <c:pt idx="1">
                  <c:v>Reading</c:v>
                </c:pt>
                <c:pt idx="2">
                  <c:v>Italian</c:v>
                </c:pt>
                <c:pt idx="3">
                  <c:v>Extracurricular</c:v>
                </c:pt>
                <c:pt idx="4">
                  <c:v>Work</c:v>
                </c:pt>
                <c:pt idx="5">
                  <c:v>Stretch goal</c:v>
                </c:pt>
                <c:pt idx="6">
                  <c:v>Relationships</c:v>
                </c:pt>
              </c:strCache>
            </c:strRef>
          </c:cat>
          <c:val>
            <c:numRef>
              <c:f>Sheet1!$M$21:$M$27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044D-BEDB-56C6E1E2ED65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Sheet1!$K$21:$K$27</c:f>
              <c:strCache>
                <c:ptCount val="7"/>
                <c:pt idx="0">
                  <c:v>Physical</c:v>
                </c:pt>
                <c:pt idx="1">
                  <c:v>Reading</c:v>
                </c:pt>
                <c:pt idx="2">
                  <c:v>Italian</c:v>
                </c:pt>
                <c:pt idx="3">
                  <c:v>Extracurricular</c:v>
                </c:pt>
                <c:pt idx="4">
                  <c:v>Work</c:v>
                </c:pt>
                <c:pt idx="5">
                  <c:v>Stretch goal</c:v>
                </c:pt>
                <c:pt idx="6">
                  <c:v>Relationships</c:v>
                </c:pt>
              </c:strCache>
            </c:strRef>
          </c:cat>
          <c:val>
            <c:numRef>
              <c:f>Sheet1!$N$21:$N$27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1-044D-BEDB-56C6E1E2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622607"/>
        <c:axId val="1888624287"/>
      </c:barChart>
      <c:catAx>
        <c:axId val="188862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24287"/>
        <c:crosses val="autoZero"/>
        <c:auto val="1"/>
        <c:lblAlgn val="ctr"/>
        <c:lblOffset val="100"/>
        <c:noMultiLvlLbl val="0"/>
      </c:catAx>
      <c:valAx>
        <c:axId val="18886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2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28</xdr:row>
      <xdr:rowOff>12700</xdr:rowOff>
    </xdr:from>
    <xdr:to>
      <xdr:col>14</xdr:col>
      <xdr:colOff>146050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97974-73C7-394A-996B-B744AFE1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K5:L11" totalsRowShown="0">
  <autoFilter ref="K5:L11" xr:uid="{00000000-0009-0000-0100-000001000000}"/>
  <tableColumns count="2">
    <tableColumn id="1" xr3:uid="{00000000-0010-0000-0000-000001000000}" name="DueDate Text Conversion"/>
    <tableColumn id="2" xr3:uid="{00000000-0010-0000-0000-000002000000}" name="Actual Date" dataDxfId="15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fablecottage.com/italian/il-gabbiano-e-la-balena" TargetMode="External"/><Relationship Id="rId3" Type="http://schemas.openxmlformats.org/officeDocument/2006/relationships/hyperlink" Target="https://www.thefablecottage.com/italian/i-tre-capretti-furbetti" TargetMode="External"/><Relationship Id="rId7" Type="http://schemas.openxmlformats.org/officeDocument/2006/relationships/hyperlink" Target="https://www.thefablecottage.com/italian/il-poletto-carletto" TargetMode="External"/><Relationship Id="rId2" Type="http://schemas.openxmlformats.org/officeDocument/2006/relationships/hyperlink" Target="https://www.thefablecottage.com/italian" TargetMode="External"/><Relationship Id="rId1" Type="http://schemas.openxmlformats.org/officeDocument/2006/relationships/hyperlink" Target="https://developer.chrome.com/extensions/getstarted" TargetMode="External"/><Relationship Id="rId6" Type="http://schemas.openxmlformats.org/officeDocument/2006/relationships/hyperlink" Target="https://www.thefablecottage.com/italian/cenerentola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thefablecottage.com/italian/jack-e-il-fagiolo-magico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thefablecottage.com/italian/hansel-e-gretel" TargetMode="External"/><Relationship Id="rId9" Type="http://schemas.openxmlformats.org/officeDocument/2006/relationships/hyperlink" Target="https://www.coursera.org/learn/advanced-algorithms-and-complexity/home/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B1:N67"/>
  <sheetViews>
    <sheetView tabSelected="1" zoomScale="80" zoomScaleNormal="80" workbookViewId="0">
      <selection activeCell="E58" sqref="E58"/>
    </sheetView>
  </sheetViews>
  <sheetFormatPr baseColWidth="10" defaultRowHeight="15" x14ac:dyDescent="0.2"/>
  <cols>
    <col min="1" max="1" width="4.33203125" customWidth="1"/>
    <col min="2" max="2" width="11.6640625" bestFit="1" customWidth="1"/>
    <col min="3" max="3" width="20.33203125" customWidth="1"/>
    <col min="4" max="4" width="21.5" customWidth="1"/>
    <col min="5" max="5" width="55.83203125" customWidth="1"/>
    <col min="9" max="9" width="22.83203125" customWidth="1"/>
    <col min="11" max="11" width="22.6640625" customWidth="1"/>
    <col min="12" max="12" width="12.1640625" customWidth="1"/>
  </cols>
  <sheetData>
    <row r="1" spans="2:12" ht="19" x14ac:dyDescent="0.25">
      <c r="B1" s="41" t="s">
        <v>42</v>
      </c>
      <c r="C1" s="41"/>
      <c r="D1" s="3"/>
    </row>
    <row r="2" spans="2:12" ht="16" x14ac:dyDescent="0.2">
      <c r="B2" s="10" t="s">
        <v>0</v>
      </c>
      <c r="C2" s="10">
        <v>2019</v>
      </c>
    </row>
    <row r="3" spans="2:12" ht="16" x14ac:dyDescent="0.2">
      <c r="B3" s="10" t="s">
        <v>1</v>
      </c>
      <c r="C3" s="42" t="s">
        <v>2</v>
      </c>
    </row>
    <row r="5" spans="2:12" ht="48" x14ac:dyDescent="0.2">
      <c r="B5" s="8" t="s">
        <v>5</v>
      </c>
      <c r="C5" s="8" t="s">
        <v>14</v>
      </c>
      <c r="D5" s="8" t="s">
        <v>3</v>
      </c>
      <c r="E5" s="8" t="s">
        <v>4</v>
      </c>
      <c r="F5" s="8" t="s">
        <v>26</v>
      </c>
      <c r="G5" s="8" t="s">
        <v>8</v>
      </c>
      <c r="H5" s="8" t="s">
        <v>7</v>
      </c>
      <c r="I5" s="8" t="s">
        <v>36</v>
      </c>
      <c r="K5" s="5" t="s">
        <v>23</v>
      </c>
      <c r="L5" s="2" t="s">
        <v>24</v>
      </c>
    </row>
    <row r="6" spans="2:12" x14ac:dyDescent="0.2">
      <c r="B6" s="1">
        <v>1</v>
      </c>
      <c r="C6" s="6" t="s">
        <v>15</v>
      </c>
      <c r="D6" s="6" t="s">
        <v>30</v>
      </c>
      <c r="E6" s="43" t="s">
        <v>61</v>
      </c>
      <c r="F6" s="7"/>
      <c r="G6" s="7" t="s">
        <v>49</v>
      </c>
      <c r="H6" s="7">
        <f>VLOOKUP(G6,Table1[],2,FALSE)</f>
        <v>43830</v>
      </c>
      <c r="I6" s="6" t="s">
        <v>13</v>
      </c>
      <c r="K6" t="s">
        <v>46</v>
      </c>
      <c r="L6" s="4">
        <v>43555</v>
      </c>
    </row>
    <row r="7" spans="2:12" x14ac:dyDescent="0.2">
      <c r="B7" s="1">
        <v>2</v>
      </c>
      <c r="C7" s="6" t="s">
        <v>15</v>
      </c>
      <c r="D7" s="6" t="s">
        <v>30</v>
      </c>
      <c r="E7" s="43" t="s">
        <v>61</v>
      </c>
      <c r="F7" s="7"/>
      <c r="G7" s="7" t="s">
        <v>49</v>
      </c>
      <c r="H7" s="7">
        <f>VLOOKUP(G7,Table1[],2,FALSE)</f>
        <v>43830</v>
      </c>
      <c r="I7" s="6" t="s">
        <v>13</v>
      </c>
      <c r="K7" t="s">
        <v>47</v>
      </c>
      <c r="L7" s="4">
        <v>43646</v>
      </c>
    </row>
    <row r="8" spans="2:12" x14ac:dyDescent="0.2">
      <c r="B8" s="1">
        <v>3</v>
      </c>
      <c r="C8" s="6" t="s">
        <v>15</v>
      </c>
      <c r="D8" s="6" t="s">
        <v>30</v>
      </c>
      <c r="E8" s="43" t="s">
        <v>61</v>
      </c>
      <c r="F8" s="7"/>
      <c r="G8" s="7" t="s">
        <v>49</v>
      </c>
      <c r="H8" s="7">
        <f>VLOOKUP(G8,Table1[],2,FALSE)</f>
        <v>43830</v>
      </c>
      <c r="I8" s="6" t="s">
        <v>13</v>
      </c>
      <c r="K8" t="s">
        <v>48</v>
      </c>
      <c r="L8" s="4">
        <v>43738</v>
      </c>
    </row>
    <row r="9" spans="2:12" x14ac:dyDescent="0.2">
      <c r="B9" s="1">
        <v>4</v>
      </c>
      <c r="C9" s="6" t="s">
        <v>15</v>
      </c>
      <c r="D9" s="6" t="s">
        <v>30</v>
      </c>
      <c r="E9" s="43" t="s">
        <v>61</v>
      </c>
      <c r="F9" s="7"/>
      <c r="G9" s="7" t="s">
        <v>49</v>
      </c>
      <c r="H9" s="7">
        <f>VLOOKUP(G9,Table1[],2,FALSE)</f>
        <v>43830</v>
      </c>
      <c r="I9" s="6" t="s">
        <v>13</v>
      </c>
      <c r="K9" t="s">
        <v>49</v>
      </c>
      <c r="L9" s="4">
        <v>43830</v>
      </c>
    </row>
    <row r="10" spans="2:12" x14ac:dyDescent="0.2">
      <c r="B10" s="1">
        <v>5</v>
      </c>
      <c r="C10" s="6" t="s">
        <v>15</v>
      </c>
      <c r="D10" s="6" t="s">
        <v>30</v>
      </c>
      <c r="E10" s="43" t="s">
        <v>61</v>
      </c>
      <c r="F10" s="7"/>
      <c r="G10" s="7" t="s">
        <v>47</v>
      </c>
      <c r="H10" s="7">
        <f>VLOOKUP(G10,Table1[],2,FALSE)</f>
        <v>43646</v>
      </c>
      <c r="I10" s="6" t="s">
        <v>13</v>
      </c>
      <c r="K10" t="s">
        <v>9</v>
      </c>
      <c r="L10" s="4">
        <v>43830</v>
      </c>
    </row>
    <row r="11" spans="2:12" x14ac:dyDescent="0.2">
      <c r="B11" s="1">
        <v>5</v>
      </c>
      <c r="C11" s="6"/>
      <c r="D11" s="6" t="s">
        <v>11</v>
      </c>
      <c r="E11" s="6" t="s">
        <v>43</v>
      </c>
      <c r="F11" s="7"/>
      <c r="G11" s="7" t="s">
        <v>9</v>
      </c>
      <c r="H11" s="7">
        <f>VLOOKUP(G11,Table1[],2,FALSE)</f>
        <v>43830</v>
      </c>
      <c r="I11" s="6" t="s">
        <v>13</v>
      </c>
      <c r="K11" t="s">
        <v>15</v>
      </c>
      <c r="L11" s="4" t="s">
        <v>25</v>
      </c>
    </row>
    <row r="12" spans="2:12" x14ac:dyDescent="0.2">
      <c r="B12" s="1"/>
      <c r="C12" s="6">
        <v>5.01</v>
      </c>
      <c r="D12" s="6" t="s">
        <v>11</v>
      </c>
      <c r="E12" s="6" t="s">
        <v>45</v>
      </c>
      <c r="F12" s="7"/>
      <c r="G12" s="7" t="s">
        <v>46</v>
      </c>
      <c r="H12" s="7">
        <f>VLOOKUP(G12,Table1[],2,FALSE)</f>
        <v>43555</v>
      </c>
      <c r="I12" s="6" t="s">
        <v>13</v>
      </c>
    </row>
    <row r="13" spans="2:12" x14ac:dyDescent="0.2">
      <c r="B13" s="1"/>
      <c r="C13" s="6">
        <v>5.0199999999999996</v>
      </c>
      <c r="D13" s="6" t="s">
        <v>11</v>
      </c>
      <c r="E13" s="6" t="s">
        <v>18</v>
      </c>
      <c r="F13" s="7"/>
      <c r="G13" s="7" t="s">
        <v>46</v>
      </c>
      <c r="H13" s="7">
        <f>VLOOKUP(G13,Table1[],2,FALSE)</f>
        <v>43555</v>
      </c>
      <c r="I13" s="6" t="s">
        <v>13</v>
      </c>
    </row>
    <row r="14" spans="2:12" x14ac:dyDescent="0.2">
      <c r="B14" s="1"/>
      <c r="C14" s="6">
        <v>5.03</v>
      </c>
      <c r="D14" s="6" t="s">
        <v>11</v>
      </c>
      <c r="E14" s="6" t="s">
        <v>17</v>
      </c>
      <c r="F14" s="7"/>
      <c r="G14" s="7" t="s">
        <v>46</v>
      </c>
      <c r="H14" s="7">
        <f>VLOOKUP(G14,Table1[],2,FALSE)</f>
        <v>43555</v>
      </c>
      <c r="I14" s="6" t="s">
        <v>13</v>
      </c>
    </row>
    <row r="15" spans="2:12" x14ac:dyDescent="0.2">
      <c r="B15" s="1"/>
      <c r="C15" s="6">
        <v>5.04</v>
      </c>
      <c r="D15" s="6" t="s">
        <v>11</v>
      </c>
      <c r="E15" s="6" t="s">
        <v>16</v>
      </c>
      <c r="F15" s="7"/>
      <c r="G15" s="7" t="s">
        <v>46</v>
      </c>
      <c r="H15" s="7">
        <f>VLOOKUP(G15,Table1[],2,FALSE)</f>
        <v>43555</v>
      </c>
      <c r="I15" s="6" t="s">
        <v>13</v>
      </c>
    </row>
    <row r="16" spans="2:12" x14ac:dyDescent="0.2">
      <c r="B16" s="1"/>
      <c r="C16" s="6">
        <v>5.05</v>
      </c>
      <c r="D16" s="6" t="s">
        <v>11</v>
      </c>
      <c r="E16" s="6" t="s">
        <v>20</v>
      </c>
      <c r="F16" s="7"/>
      <c r="G16" s="7" t="s">
        <v>47</v>
      </c>
      <c r="H16" s="7">
        <f>VLOOKUP(G16,Table1[],2,FALSE)</f>
        <v>43646</v>
      </c>
      <c r="I16" s="6" t="s">
        <v>13</v>
      </c>
    </row>
    <row r="17" spans="2:14" x14ac:dyDescent="0.2">
      <c r="B17" s="1"/>
      <c r="C17" s="6">
        <v>5.0599999999999996</v>
      </c>
      <c r="D17" s="6" t="s">
        <v>11</v>
      </c>
      <c r="E17" s="6" t="s">
        <v>19</v>
      </c>
      <c r="F17" s="7"/>
      <c r="G17" s="7" t="s">
        <v>47</v>
      </c>
      <c r="H17" s="7">
        <f>VLOOKUP(G17,Table1[],2,FALSE)</f>
        <v>43646</v>
      </c>
      <c r="I17" s="6" t="s">
        <v>13</v>
      </c>
    </row>
    <row r="18" spans="2:14" x14ac:dyDescent="0.2">
      <c r="B18" s="1"/>
      <c r="C18" s="6">
        <v>5.07</v>
      </c>
      <c r="D18" s="6" t="s">
        <v>11</v>
      </c>
      <c r="E18" s="6" t="s">
        <v>21</v>
      </c>
      <c r="F18" s="7"/>
      <c r="G18" s="7" t="s">
        <v>47</v>
      </c>
      <c r="H18" s="7">
        <f>VLOOKUP(G18,Table1[],2,FALSE)</f>
        <v>43646</v>
      </c>
      <c r="I18" s="6" t="s">
        <v>13</v>
      </c>
    </row>
    <row r="19" spans="2:14" x14ac:dyDescent="0.2">
      <c r="B19" s="1"/>
      <c r="C19" s="6">
        <v>5.08</v>
      </c>
      <c r="D19" s="6" t="s">
        <v>11</v>
      </c>
      <c r="E19" s="6" t="s">
        <v>60</v>
      </c>
      <c r="F19" s="7"/>
      <c r="G19" s="7" t="s">
        <v>48</v>
      </c>
      <c r="H19" s="7">
        <f>VLOOKUP(G19,Table1[],2,FALSE)</f>
        <v>43738</v>
      </c>
      <c r="I19" s="6" t="s">
        <v>13</v>
      </c>
    </row>
    <row r="20" spans="2:14" ht="16" x14ac:dyDescent="0.2">
      <c r="B20" s="1"/>
      <c r="C20" s="6">
        <v>5.09</v>
      </c>
      <c r="D20" s="6" t="s">
        <v>11</v>
      </c>
      <c r="E20" s="6" t="s">
        <v>44</v>
      </c>
      <c r="F20" s="7"/>
      <c r="G20" s="7" t="s">
        <v>48</v>
      </c>
      <c r="H20" s="7">
        <f>VLOOKUP(G20,Table1[],2,FALSE)</f>
        <v>43738</v>
      </c>
      <c r="I20" s="6" t="s">
        <v>13</v>
      </c>
      <c r="K20" s="36" t="s">
        <v>39</v>
      </c>
      <c r="L20" s="37" t="s">
        <v>40</v>
      </c>
      <c r="M20" s="37" t="s">
        <v>41</v>
      </c>
      <c r="N20" s="38" t="s">
        <v>37</v>
      </c>
    </row>
    <row r="21" spans="2:14" x14ac:dyDescent="0.2">
      <c r="B21" s="1"/>
      <c r="C21" s="6">
        <v>5.0999999999999996</v>
      </c>
      <c r="D21" s="6" t="s">
        <v>11</v>
      </c>
      <c r="E21" s="6" t="s">
        <v>44</v>
      </c>
      <c r="F21" s="7"/>
      <c r="G21" s="7" t="s">
        <v>49</v>
      </c>
      <c r="H21" s="7">
        <f>VLOOKUP(G21,Table1[],2,FALSE)</f>
        <v>43830</v>
      </c>
      <c r="I21" s="6" t="s">
        <v>13</v>
      </c>
      <c r="K21" s="26" t="s">
        <v>30</v>
      </c>
      <c r="L21" s="33">
        <f>COUNTIFS($I$6:$I$60,"Accomplished",$D$6:$D$60,$K21)</f>
        <v>0</v>
      </c>
      <c r="M21" s="33">
        <f>COUNTIFS($I$6:$I$60,"In progress",$D$6:$D$60,$K21)</f>
        <v>0</v>
      </c>
      <c r="N21" s="24">
        <f>COUNTIFS($I$6:$I$60,"Missed",$D$6:$D$60,$K21)</f>
        <v>0</v>
      </c>
    </row>
    <row r="22" spans="2:14" x14ac:dyDescent="0.2">
      <c r="B22" s="1"/>
      <c r="C22" s="6">
        <v>5.1100000000000003</v>
      </c>
      <c r="D22" s="6" t="s">
        <v>11</v>
      </c>
      <c r="E22" s="6" t="s">
        <v>44</v>
      </c>
      <c r="F22" s="7"/>
      <c r="G22" s="7" t="s">
        <v>49</v>
      </c>
      <c r="H22" s="7">
        <f>VLOOKUP(G22,Table1[],2,FALSE)</f>
        <v>43830</v>
      </c>
      <c r="I22" s="6" t="s">
        <v>13</v>
      </c>
      <c r="K22" s="27" t="s">
        <v>11</v>
      </c>
      <c r="L22" s="33">
        <f>COUNTIFS($I$6:$I$60,"Accomplished",$D$6:$D$60,$K22)</f>
        <v>0</v>
      </c>
      <c r="M22" s="33">
        <f>COUNTIFS($I$6:$I$60,"In progress",$D$6:$D$60,$K22)</f>
        <v>0</v>
      </c>
      <c r="N22" s="24">
        <f>COUNTIFS($I$6:$I$60,"Missed",$D$6:$D$60,$K22)</f>
        <v>0</v>
      </c>
    </row>
    <row r="23" spans="2:14" x14ac:dyDescent="0.2">
      <c r="B23" s="1"/>
      <c r="C23" s="6">
        <v>5.12</v>
      </c>
      <c r="D23" s="6" t="s">
        <v>11</v>
      </c>
      <c r="E23" s="6" t="s">
        <v>44</v>
      </c>
      <c r="F23" s="7"/>
      <c r="G23" s="7" t="s">
        <v>49</v>
      </c>
      <c r="H23" s="7">
        <f>VLOOKUP(G23,Table1[],2,FALSE)</f>
        <v>43830</v>
      </c>
      <c r="I23" s="6" t="s">
        <v>13</v>
      </c>
      <c r="K23" s="28" t="s">
        <v>12</v>
      </c>
      <c r="L23" s="33">
        <f>COUNTIFS($I$6:$I$60,"Accomplished",$D$6:$D$60,$K23)</f>
        <v>0</v>
      </c>
      <c r="M23" s="33">
        <f>COUNTIFS($I$6:$I$60,"In progress",$D$6:$D$60,$K23)</f>
        <v>0</v>
      </c>
      <c r="N23" s="24">
        <f>COUNTIFS($I$6:$I$60,"Missed",$D$6:$D$60,$K23)</f>
        <v>0</v>
      </c>
    </row>
    <row r="24" spans="2:14" x14ac:dyDescent="0.2">
      <c r="B24" s="1">
        <v>6</v>
      </c>
      <c r="C24" s="6"/>
      <c r="D24" s="6" t="s">
        <v>12</v>
      </c>
      <c r="E24" s="6" t="s">
        <v>10</v>
      </c>
      <c r="F24" s="6"/>
      <c r="G24" s="6" t="s">
        <v>9</v>
      </c>
      <c r="H24" s="7">
        <f>VLOOKUP(G24,Table1[],2,FALSE)</f>
        <v>43830</v>
      </c>
      <c r="I24" s="6" t="s">
        <v>13</v>
      </c>
      <c r="K24" s="29" t="s">
        <v>6</v>
      </c>
      <c r="L24" s="33">
        <f>COUNTIFS($I$6:$I$60,"Accomplished",$D$6:$D$60,$K24)</f>
        <v>0</v>
      </c>
      <c r="M24" s="33">
        <f>COUNTIFS($I$6:$I$60,"In progress",$D$6:$D$60,$K24)</f>
        <v>0</v>
      </c>
      <c r="N24" s="24">
        <f>COUNTIFS($I$6:$I$60,"Missed",$D$6:$D$60,$K24)</f>
        <v>0</v>
      </c>
    </row>
    <row r="25" spans="2:14" x14ac:dyDescent="0.2">
      <c r="B25" s="1"/>
      <c r="C25" s="6">
        <v>6.01</v>
      </c>
      <c r="D25" s="6" t="s">
        <v>12</v>
      </c>
      <c r="E25" s="6" t="s">
        <v>50</v>
      </c>
      <c r="F25" s="6"/>
      <c r="G25" s="6" t="s">
        <v>46</v>
      </c>
      <c r="H25" s="7">
        <f>VLOOKUP(G25,Table1[],2,FALSE)</f>
        <v>43555</v>
      </c>
      <c r="I25" s="6" t="s">
        <v>13</v>
      </c>
      <c r="K25" s="30" t="s">
        <v>22</v>
      </c>
      <c r="L25" s="33">
        <f>COUNTIFS($I$6:$I$60,"Accomplished",$D$6:$D$60,$K25)</f>
        <v>0</v>
      </c>
      <c r="M25" s="33">
        <f>COUNTIFS($I$6:$I$60,"In progress",$D$6:$D$60,$K25)</f>
        <v>0</v>
      </c>
      <c r="N25" s="24">
        <f>COUNTIFS($I$6:$I$60,"Missed",$D$6:$D$60,$K25)</f>
        <v>0</v>
      </c>
    </row>
    <row r="26" spans="2:14" x14ac:dyDescent="0.2">
      <c r="B26" s="1"/>
      <c r="C26" s="6">
        <v>6.02</v>
      </c>
      <c r="D26" s="6" t="s">
        <v>12</v>
      </c>
      <c r="E26" s="6" t="s">
        <v>51</v>
      </c>
      <c r="F26" s="6"/>
      <c r="G26" s="6" t="s">
        <v>47</v>
      </c>
      <c r="H26" s="7">
        <f>VLOOKUP(G26,Table1[],2,FALSE)</f>
        <v>43646</v>
      </c>
      <c r="I26" s="6" t="s">
        <v>13</v>
      </c>
      <c r="K26" s="31" t="s">
        <v>29</v>
      </c>
      <c r="L26" s="33">
        <f>COUNTIFS($I$6:$I$60,"Accomplished",$D$6:$D$60,$K26)</f>
        <v>0</v>
      </c>
      <c r="M26" s="33">
        <f>COUNTIFS($I$6:$I$60,"In progress",$D$6:$D$60,$K26)</f>
        <v>0</v>
      </c>
      <c r="N26" s="24">
        <f>COUNTIFS($I$6:$I$60,"Missed",$D$6:$D$60,$K26)</f>
        <v>0</v>
      </c>
    </row>
    <row r="27" spans="2:14" x14ac:dyDescent="0.2">
      <c r="B27" s="1"/>
      <c r="C27" s="6">
        <v>6.03</v>
      </c>
      <c r="D27" s="6" t="s">
        <v>12</v>
      </c>
      <c r="E27" s="6" t="s">
        <v>52</v>
      </c>
      <c r="F27" s="6"/>
      <c r="G27" s="6" t="s">
        <v>48</v>
      </c>
      <c r="H27" s="7">
        <f>VLOOKUP(G27,Table1[],2,FALSE)</f>
        <v>43738</v>
      </c>
      <c r="I27" s="6" t="s">
        <v>13</v>
      </c>
      <c r="K27" s="32" t="s">
        <v>33</v>
      </c>
      <c r="L27" s="34">
        <f>COUNTIFS($I$6:$I$60,"Accomplished",$D$6:$D$60,$K27)</f>
        <v>0</v>
      </c>
      <c r="M27" s="35">
        <f>COUNTIFS($I$6:$I$60,"In progress",$D$6:$D$60,$K27)</f>
        <v>0</v>
      </c>
      <c r="N27" s="25">
        <f>COUNTIFS($I$6:$I$60,"Missed",$D$6:$D$60,$K27)</f>
        <v>0</v>
      </c>
    </row>
    <row r="28" spans="2:14" x14ac:dyDescent="0.2">
      <c r="B28" s="1">
        <v>7</v>
      </c>
      <c r="C28" s="6"/>
      <c r="D28" s="6" t="s">
        <v>12</v>
      </c>
      <c r="E28" s="6" t="s">
        <v>53</v>
      </c>
      <c r="F28" s="39" t="s">
        <v>27</v>
      </c>
      <c r="G28" s="6" t="s">
        <v>46</v>
      </c>
      <c r="H28" s="7">
        <f>VLOOKUP(G28,Table1[],2,FALSE)</f>
        <v>43555</v>
      </c>
      <c r="I28" s="6" t="s">
        <v>13</v>
      </c>
    </row>
    <row r="29" spans="2:14" x14ac:dyDescent="0.2">
      <c r="B29" s="1"/>
      <c r="C29" s="6">
        <v>7.01</v>
      </c>
      <c r="D29" s="6" t="s">
        <v>12</v>
      </c>
      <c r="E29" s="6" t="s">
        <v>54</v>
      </c>
      <c r="F29" s="39" t="s">
        <v>27</v>
      </c>
      <c r="G29" s="6" t="s">
        <v>46</v>
      </c>
      <c r="H29" s="7">
        <f>VLOOKUP(G29,Table1[],2,FALSE)</f>
        <v>43555</v>
      </c>
      <c r="I29" s="6" t="s">
        <v>13</v>
      </c>
    </row>
    <row r="30" spans="2:14" x14ac:dyDescent="0.2">
      <c r="B30" s="1"/>
      <c r="C30" s="6">
        <v>7.02</v>
      </c>
      <c r="D30" s="6" t="s">
        <v>12</v>
      </c>
      <c r="E30" s="6" t="s">
        <v>55</v>
      </c>
      <c r="F30" s="39" t="s">
        <v>27</v>
      </c>
      <c r="G30" s="6" t="s">
        <v>46</v>
      </c>
      <c r="H30" s="7">
        <f>VLOOKUP(G30,Table1[],2,FALSE)</f>
        <v>43555</v>
      </c>
      <c r="I30" s="6" t="s">
        <v>13</v>
      </c>
    </row>
    <row r="31" spans="2:14" x14ac:dyDescent="0.2">
      <c r="B31" s="1"/>
      <c r="C31" s="6">
        <v>7.03</v>
      </c>
      <c r="D31" s="6" t="s">
        <v>12</v>
      </c>
      <c r="E31" s="6" t="s">
        <v>56</v>
      </c>
      <c r="F31" s="39" t="s">
        <v>27</v>
      </c>
      <c r="G31" s="6" t="s">
        <v>46</v>
      </c>
      <c r="H31" s="7">
        <f>VLOOKUP(G31,Table1[],2,FALSE)</f>
        <v>43555</v>
      </c>
      <c r="I31" s="6" t="s">
        <v>13</v>
      </c>
    </row>
    <row r="32" spans="2:14" x14ac:dyDescent="0.2">
      <c r="B32" s="1"/>
      <c r="C32" s="6">
        <v>7.04</v>
      </c>
      <c r="D32" s="6" t="s">
        <v>12</v>
      </c>
      <c r="E32" s="6" t="s">
        <v>57</v>
      </c>
      <c r="F32" s="39" t="s">
        <v>27</v>
      </c>
      <c r="G32" s="6" t="s">
        <v>46</v>
      </c>
      <c r="H32" s="7">
        <f>VLOOKUP(G32,Table1[],2,FALSE)</f>
        <v>43555</v>
      </c>
      <c r="I32" s="6" t="s">
        <v>13</v>
      </c>
    </row>
    <row r="33" spans="2:9" x14ac:dyDescent="0.2">
      <c r="B33" s="1"/>
      <c r="C33" s="6">
        <v>7.05</v>
      </c>
      <c r="D33" s="6" t="s">
        <v>12</v>
      </c>
      <c r="E33" s="6" t="s">
        <v>58</v>
      </c>
      <c r="F33" s="39" t="s">
        <v>27</v>
      </c>
      <c r="G33" s="6" t="s">
        <v>46</v>
      </c>
      <c r="H33" s="7">
        <f>VLOOKUP(G33,Table1[],2,FALSE)</f>
        <v>43555</v>
      </c>
      <c r="I33" s="6" t="s">
        <v>13</v>
      </c>
    </row>
    <row r="34" spans="2:9" x14ac:dyDescent="0.2">
      <c r="B34" s="1"/>
      <c r="C34" s="6">
        <v>7.06</v>
      </c>
      <c r="D34" s="6" t="s">
        <v>12</v>
      </c>
      <c r="E34" s="6" t="s">
        <v>59</v>
      </c>
      <c r="F34" s="39" t="s">
        <v>27</v>
      </c>
      <c r="G34" s="6" t="s">
        <v>46</v>
      </c>
      <c r="H34" s="7">
        <f>VLOOKUP(G34,Table1[],2,FALSE)</f>
        <v>43555</v>
      </c>
      <c r="I34" s="6" t="s">
        <v>13</v>
      </c>
    </row>
    <row r="35" spans="2:9" x14ac:dyDescent="0.2">
      <c r="B35" s="1">
        <v>8</v>
      </c>
      <c r="C35" s="6" t="s">
        <v>15</v>
      </c>
      <c r="D35" s="6" t="s">
        <v>6</v>
      </c>
      <c r="E35" s="43" t="s">
        <v>61</v>
      </c>
      <c r="F35" s="6"/>
      <c r="G35" s="6" t="s">
        <v>46</v>
      </c>
      <c r="H35" s="7">
        <f>VLOOKUP(G35,Table1[],2,FALSE)</f>
        <v>43555</v>
      </c>
      <c r="I35" s="6" t="s">
        <v>13</v>
      </c>
    </row>
    <row r="36" spans="2:9" x14ac:dyDescent="0.2">
      <c r="B36" s="1">
        <v>9</v>
      </c>
      <c r="C36" s="6"/>
      <c r="D36" s="6" t="s">
        <v>6</v>
      </c>
      <c r="E36" s="43" t="s">
        <v>61</v>
      </c>
      <c r="F36" s="6"/>
      <c r="G36" s="6" t="s">
        <v>46</v>
      </c>
      <c r="H36" s="7">
        <f>VLOOKUP(G36,Table1[],2,FALSE)</f>
        <v>43555</v>
      </c>
      <c r="I36" s="6" t="s">
        <v>13</v>
      </c>
    </row>
    <row r="37" spans="2:9" x14ac:dyDescent="0.2">
      <c r="B37" s="1">
        <v>10</v>
      </c>
      <c r="C37" s="6"/>
      <c r="D37" s="6" t="s">
        <v>6</v>
      </c>
      <c r="E37" s="43" t="s">
        <v>61</v>
      </c>
      <c r="F37" s="6"/>
      <c r="G37" s="6" t="s">
        <v>46</v>
      </c>
      <c r="H37" s="7">
        <f>VLOOKUP(G37,Table1[],2,FALSE)</f>
        <v>43555</v>
      </c>
      <c r="I37" s="6" t="s">
        <v>13</v>
      </c>
    </row>
    <row r="38" spans="2:9" x14ac:dyDescent="0.2">
      <c r="B38" s="1">
        <v>11</v>
      </c>
      <c r="C38" s="6"/>
      <c r="D38" s="6" t="s">
        <v>22</v>
      </c>
      <c r="E38" s="43" t="s">
        <v>61</v>
      </c>
      <c r="F38" s="6"/>
      <c r="G38" s="6" t="s">
        <v>47</v>
      </c>
      <c r="H38" s="7">
        <f>VLOOKUP(G38,Table1[],2,FALSE)</f>
        <v>43646</v>
      </c>
      <c r="I38" s="6" t="s">
        <v>13</v>
      </c>
    </row>
    <row r="39" spans="2:9" x14ac:dyDescent="0.2">
      <c r="B39" s="1">
        <v>12</v>
      </c>
      <c r="C39" s="6"/>
      <c r="D39" s="6" t="s">
        <v>22</v>
      </c>
      <c r="E39" s="43" t="s">
        <v>61</v>
      </c>
      <c r="F39" s="6"/>
      <c r="G39" s="6" t="s">
        <v>9</v>
      </c>
      <c r="H39" s="7">
        <f>VLOOKUP(G39,Table1[],2,FALSE)</f>
        <v>43830</v>
      </c>
      <c r="I39" s="6" t="s">
        <v>13</v>
      </c>
    </row>
    <row r="40" spans="2:9" x14ac:dyDescent="0.2">
      <c r="B40" s="1">
        <v>13</v>
      </c>
      <c r="C40" s="6" t="s">
        <v>15</v>
      </c>
      <c r="D40" s="6" t="s">
        <v>22</v>
      </c>
      <c r="E40" s="43" t="s">
        <v>61</v>
      </c>
      <c r="F40" s="6"/>
      <c r="G40" s="6" t="s">
        <v>9</v>
      </c>
      <c r="H40" s="7">
        <f>VLOOKUP(G40,Table1[],2,FALSE)</f>
        <v>43830</v>
      </c>
      <c r="I40" s="6" t="s">
        <v>13</v>
      </c>
    </row>
    <row r="41" spans="2:9" x14ac:dyDescent="0.2">
      <c r="B41" s="1">
        <v>14</v>
      </c>
      <c r="C41" s="6" t="s">
        <v>15</v>
      </c>
      <c r="D41" s="6" t="s">
        <v>6</v>
      </c>
      <c r="E41" s="43" t="s">
        <v>61</v>
      </c>
      <c r="F41" s="6"/>
      <c r="G41" s="6" t="s">
        <v>9</v>
      </c>
      <c r="H41" s="7">
        <f>VLOOKUP(G41,Table1[],2,FALSE)</f>
        <v>43830</v>
      </c>
      <c r="I41" s="6" t="s">
        <v>13</v>
      </c>
    </row>
    <row r="42" spans="2:9" x14ac:dyDescent="0.2">
      <c r="B42" s="1"/>
      <c r="C42" s="6">
        <v>14.01</v>
      </c>
      <c r="D42" s="6" t="s">
        <v>6</v>
      </c>
      <c r="E42" s="43" t="s">
        <v>62</v>
      </c>
      <c r="F42" s="6"/>
      <c r="G42" s="6" t="s">
        <v>9</v>
      </c>
      <c r="H42" s="7"/>
      <c r="I42" s="6" t="s">
        <v>13</v>
      </c>
    </row>
    <row r="43" spans="2:9" x14ac:dyDescent="0.2">
      <c r="B43" s="1"/>
      <c r="C43" s="6">
        <v>14.02</v>
      </c>
      <c r="D43" s="6" t="s">
        <v>6</v>
      </c>
      <c r="E43" s="43" t="s">
        <v>62</v>
      </c>
      <c r="F43" s="6"/>
      <c r="G43" s="6" t="s">
        <v>9</v>
      </c>
      <c r="H43" s="7"/>
      <c r="I43" s="6" t="s">
        <v>13</v>
      </c>
    </row>
    <row r="44" spans="2:9" x14ac:dyDescent="0.2">
      <c r="B44" s="1">
        <v>15</v>
      </c>
      <c r="C44" s="6" t="s">
        <v>15</v>
      </c>
      <c r="D44" s="6" t="s">
        <v>6</v>
      </c>
      <c r="E44" s="43" t="s">
        <v>61</v>
      </c>
      <c r="F44" s="6"/>
      <c r="G44" s="6" t="s">
        <v>9</v>
      </c>
      <c r="H44" s="7">
        <f>VLOOKUP(G44,Table1[],2,FALSE)</f>
        <v>43830</v>
      </c>
      <c r="I44" s="6" t="s">
        <v>13</v>
      </c>
    </row>
    <row r="45" spans="2:9" x14ac:dyDescent="0.2">
      <c r="B45" s="6"/>
      <c r="C45" s="6">
        <v>15.01</v>
      </c>
      <c r="D45" s="6" t="s">
        <v>6</v>
      </c>
      <c r="E45" s="43" t="s">
        <v>62</v>
      </c>
      <c r="F45" s="9"/>
      <c r="G45" s="6" t="s">
        <v>46</v>
      </c>
      <c r="H45" s="7">
        <f>VLOOKUP(G45,Table1[],2,FALSE)</f>
        <v>43555</v>
      </c>
      <c r="I45" s="6" t="s">
        <v>13</v>
      </c>
    </row>
    <row r="46" spans="2:9" x14ac:dyDescent="0.2">
      <c r="B46" s="6"/>
      <c r="C46" s="6">
        <v>15.02</v>
      </c>
      <c r="D46" s="6" t="s">
        <v>6</v>
      </c>
      <c r="E46" s="43" t="s">
        <v>62</v>
      </c>
      <c r="F46" s="9" t="s">
        <v>27</v>
      </c>
      <c r="G46" s="6" t="s">
        <v>47</v>
      </c>
      <c r="H46" s="7">
        <f>VLOOKUP(G46,Table1[],2,FALSE)</f>
        <v>43646</v>
      </c>
      <c r="I46" s="6" t="s">
        <v>13</v>
      </c>
    </row>
    <row r="47" spans="2:9" x14ac:dyDescent="0.2">
      <c r="B47" s="1">
        <v>16</v>
      </c>
      <c r="C47" s="6" t="s">
        <v>15</v>
      </c>
      <c r="D47" s="6" t="s">
        <v>6</v>
      </c>
      <c r="E47" s="43" t="s">
        <v>61</v>
      </c>
      <c r="F47" s="9" t="s">
        <v>27</v>
      </c>
      <c r="G47" s="6" t="s">
        <v>9</v>
      </c>
      <c r="H47" s="7">
        <f>VLOOKUP(G47,Table1[],2,FALSE)</f>
        <v>43830</v>
      </c>
      <c r="I47" s="6" t="s">
        <v>13</v>
      </c>
    </row>
    <row r="48" spans="2:9" x14ac:dyDescent="0.2">
      <c r="B48" s="1">
        <v>17</v>
      </c>
      <c r="C48" s="6" t="s">
        <v>15</v>
      </c>
      <c r="D48" s="6" t="s">
        <v>6</v>
      </c>
      <c r="E48" s="43" t="s">
        <v>61</v>
      </c>
      <c r="F48" s="9"/>
      <c r="G48" s="6" t="s">
        <v>9</v>
      </c>
      <c r="H48" s="7">
        <f>VLOOKUP(G48,Table1[],2,FALSE)</f>
        <v>43830</v>
      </c>
      <c r="I48" s="6" t="s">
        <v>13</v>
      </c>
    </row>
    <row r="49" spans="2:9" x14ac:dyDescent="0.2">
      <c r="B49" s="1"/>
      <c r="C49" s="6">
        <v>17.010000000000002</v>
      </c>
      <c r="D49" s="6" t="s">
        <v>6</v>
      </c>
      <c r="E49" s="43" t="s">
        <v>62</v>
      </c>
      <c r="F49" s="9"/>
      <c r="G49" s="6" t="s">
        <v>46</v>
      </c>
      <c r="H49" s="7">
        <f>VLOOKUP(G49,Table1[],2,FALSE)</f>
        <v>43555</v>
      </c>
      <c r="I49" s="6" t="s">
        <v>13</v>
      </c>
    </row>
    <row r="50" spans="2:9" x14ac:dyDescent="0.2">
      <c r="B50" s="1"/>
      <c r="C50" s="6">
        <v>17.02</v>
      </c>
      <c r="D50" s="6" t="s">
        <v>6</v>
      </c>
      <c r="E50" s="43" t="s">
        <v>62</v>
      </c>
      <c r="F50" s="9"/>
      <c r="G50" s="6" t="s">
        <v>46</v>
      </c>
      <c r="H50" s="7">
        <f>VLOOKUP(G50,Table1[],2,FALSE)</f>
        <v>43555</v>
      </c>
      <c r="I50" s="6" t="s">
        <v>13</v>
      </c>
    </row>
    <row r="51" spans="2:9" x14ac:dyDescent="0.2">
      <c r="B51" s="1"/>
      <c r="C51" s="6">
        <v>17.03</v>
      </c>
      <c r="D51" s="6" t="s">
        <v>6</v>
      </c>
      <c r="E51" s="43" t="s">
        <v>62</v>
      </c>
      <c r="F51" s="9"/>
      <c r="G51" s="6" t="s">
        <v>46</v>
      </c>
      <c r="H51" s="7">
        <f>VLOOKUP(G51,Table1[],2,FALSE)</f>
        <v>43555</v>
      </c>
      <c r="I51" s="6" t="s">
        <v>13</v>
      </c>
    </row>
    <row r="52" spans="2:9" x14ac:dyDescent="0.2">
      <c r="B52" s="1"/>
      <c r="C52" s="6">
        <v>17.04</v>
      </c>
      <c r="D52" s="6" t="s">
        <v>6</v>
      </c>
      <c r="E52" s="43" t="s">
        <v>62</v>
      </c>
      <c r="F52" s="9"/>
      <c r="G52" s="6" t="s">
        <v>46</v>
      </c>
      <c r="H52" s="7">
        <f>VLOOKUP(G52,Table1[],2,FALSE)</f>
        <v>43555</v>
      </c>
      <c r="I52" s="6" t="s">
        <v>13</v>
      </c>
    </row>
    <row r="53" spans="2:9" x14ac:dyDescent="0.2">
      <c r="B53" s="1">
        <v>18</v>
      </c>
      <c r="C53" s="6" t="s">
        <v>15</v>
      </c>
      <c r="D53" s="6" t="s">
        <v>6</v>
      </c>
      <c r="E53" s="43" t="s">
        <v>61</v>
      </c>
      <c r="F53" s="6"/>
      <c r="G53" s="6" t="s">
        <v>9</v>
      </c>
      <c r="H53" s="7">
        <f>VLOOKUP(G53,Table1[],2,FALSE)</f>
        <v>43830</v>
      </c>
      <c r="I53" s="6" t="s">
        <v>13</v>
      </c>
    </row>
    <row r="54" spans="2:9" x14ac:dyDescent="0.2">
      <c r="B54" s="1"/>
      <c r="C54" s="6">
        <v>18.010000000000002</v>
      </c>
      <c r="D54" s="6" t="s">
        <v>6</v>
      </c>
      <c r="E54" s="43" t="s">
        <v>62</v>
      </c>
      <c r="F54" s="6"/>
      <c r="G54" s="6"/>
      <c r="H54" s="7">
        <v>43471</v>
      </c>
      <c r="I54" s="6" t="s">
        <v>13</v>
      </c>
    </row>
    <row r="55" spans="2:9" x14ac:dyDescent="0.2">
      <c r="B55" s="1"/>
      <c r="C55" s="6">
        <v>18.02</v>
      </c>
      <c r="D55" s="6" t="s">
        <v>6</v>
      </c>
      <c r="E55" s="43" t="s">
        <v>62</v>
      </c>
      <c r="F55" s="6"/>
      <c r="G55" s="6"/>
      <c r="H55" s="7">
        <f>H54+7</f>
        <v>43478</v>
      </c>
      <c r="I55" s="6" t="s">
        <v>13</v>
      </c>
    </row>
    <row r="56" spans="2:9" x14ac:dyDescent="0.2">
      <c r="B56" s="1"/>
      <c r="C56" s="6">
        <v>18.03</v>
      </c>
      <c r="D56" s="6" t="s">
        <v>6</v>
      </c>
      <c r="E56" s="43" t="s">
        <v>62</v>
      </c>
      <c r="F56" s="6"/>
      <c r="G56" s="6"/>
      <c r="H56" s="7">
        <f>H55+7</f>
        <v>43485</v>
      </c>
      <c r="I56" s="6" t="s">
        <v>13</v>
      </c>
    </row>
    <row r="57" spans="2:9" x14ac:dyDescent="0.2">
      <c r="B57" s="1"/>
      <c r="C57" s="6">
        <v>18.04</v>
      </c>
      <c r="D57" s="6" t="s">
        <v>6</v>
      </c>
      <c r="E57" s="43" t="s">
        <v>62</v>
      </c>
      <c r="F57" s="6"/>
      <c r="G57" s="6"/>
      <c r="H57" s="7">
        <f>H56+7</f>
        <v>43492</v>
      </c>
      <c r="I57" s="6" t="s">
        <v>13</v>
      </c>
    </row>
    <row r="58" spans="2:9" x14ac:dyDescent="0.2">
      <c r="B58" s="1">
        <v>19</v>
      </c>
      <c r="C58" s="6" t="s">
        <v>15</v>
      </c>
      <c r="D58" s="6" t="s">
        <v>22</v>
      </c>
      <c r="E58" s="43" t="s">
        <v>61</v>
      </c>
      <c r="F58" s="6"/>
      <c r="G58" s="6" t="s">
        <v>9</v>
      </c>
      <c r="H58" s="7">
        <f>VLOOKUP(G58,Table1[],2,FALSE)</f>
        <v>43830</v>
      </c>
      <c r="I58" s="6" t="s">
        <v>13</v>
      </c>
    </row>
    <row r="59" spans="2:9" x14ac:dyDescent="0.2">
      <c r="B59" s="1">
        <v>20</v>
      </c>
      <c r="C59" s="6" t="s">
        <v>15</v>
      </c>
      <c r="D59" s="6" t="s">
        <v>33</v>
      </c>
      <c r="E59" s="43" t="s">
        <v>61</v>
      </c>
      <c r="F59" s="6"/>
      <c r="G59" s="6" t="s">
        <v>9</v>
      </c>
      <c r="H59" s="7">
        <f>VLOOKUP(G59,Table1[],2,FALSE)</f>
        <v>43830</v>
      </c>
      <c r="I59" s="6" t="s">
        <v>13</v>
      </c>
    </row>
    <row r="60" spans="2:9" x14ac:dyDescent="0.2">
      <c r="B60" s="1">
        <v>21</v>
      </c>
      <c r="C60" s="6" t="s">
        <v>15</v>
      </c>
      <c r="D60" s="6" t="s">
        <v>33</v>
      </c>
      <c r="E60" s="43" t="s">
        <v>61</v>
      </c>
      <c r="F60" s="6"/>
      <c r="G60" s="6" t="s">
        <v>9</v>
      </c>
      <c r="H60" s="7">
        <f>VLOOKUP(G60,Table1[],2,FALSE)</f>
        <v>43830</v>
      </c>
      <c r="I60" s="6" t="s">
        <v>13</v>
      </c>
    </row>
    <row r="61" spans="2:9" x14ac:dyDescent="0.2">
      <c r="B61" s="1"/>
      <c r="C61" s="6"/>
      <c r="D61" s="6"/>
      <c r="E61" s="6"/>
      <c r="F61" s="6"/>
      <c r="G61" s="6"/>
      <c r="H61" s="7"/>
      <c r="I61" s="6"/>
    </row>
    <row r="62" spans="2:9" x14ac:dyDescent="0.2">
      <c r="B62" s="1"/>
      <c r="C62" s="6"/>
      <c r="D62" s="6"/>
      <c r="E62" s="6"/>
      <c r="F62" s="6"/>
      <c r="G62" s="6"/>
      <c r="H62" s="7"/>
      <c r="I62" s="6"/>
    </row>
    <row r="63" spans="2:9" x14ac:dyDescent="0.2">
      <c r="G63" s="40" t="s">
        <v>38</v>
      </c>
      <c r="H63" s="40"/>
      <c r="I63" s="23">
        <f>COUNTIF(I6:I60, "Accomplished")/COUNTA(I6:I60)</f>
        <v>0</v>
      </c>
    </row>
    <row r="64" spans="2:9" x14ac:dyDescent="0.2">
      <c r="B64" s="20" t="s">
        <v>32</v>
      </c>
      <c r="C64" s="21"/>
      <c r="D64" s="22"/>
    </row>
    <row r="65" spans="2:4" x14ac:dyDescent="0.2">
      <c r="B65" s="11" t="s">
        <v>31</v>
      </c>
      <c r="C65" s="12" t="s">
        <v>28</v>
      </c>
      <c r="D65" s="13"/>
    </row>
    <row r="66" spans="2:4" x14ac:dyDescent="0.2">
      <c r="B66" s="14"/>
      <c r="C66" s="15" t="s">
        <v>35</v>
      </c>
      <c r="D66" s="16"/>
    </row>
    <row r="67" spans="2:4" x14ac:dyDescent="0.2">
      <c r="B67" s="17"/>
      <c r="C67" s="18" t="s">
        <v>34</v>
      </c>
      <c r="D67" s="19"/>
    </row>
  </sheetData>
  <autoFilter ref="B5:I46" xr:uid="{00000000-0009-0000-0000-000000000000}"/>
  <dataConsolidate/>
  <mergeCells count="2">
    <mergeCell ref="G63:H63"/>
    <mergeCell ref="B1:C1"/>
  </mergeCells>
  <conditionalFormatting sqref="B10:H11 F12:H47 B12:D47 B6:H8 E9:E10 E21:E47 B53:D57 F53:H57 B58:H62">
    <cfRule type="expression" dxfId="151" priority="210">
      <formula>$D6="Relationships"</formula>
    </cfRule>
    <cfRule type="expression" dxfId="150" priority="214">
      <formula>$D6="Stretch goal"</formula>
    </cfRule>
    <cfRule type="expression" dxfId="149" priority="215">
      <formula>$D6="Work"</formula>
    </cfRule>
    <cfRule type="expression" dxfId="148" priority="216">
      <formula>$D6="Extracurricular"</formula>
    </cfRule>
    <cfRule type="expression" dxfId="147" priority="217">
      <formula>$D6="Italian"</formula>
    </cfRule>
    <cfRule type="expression" dxfId="146" priority="218">
      <formula>$D6="Reading"</formula>
    </cfRule>
    <cfRule type="expression" dxfId="145" priority="219">
      <formula>$D6="Physical"</formula>
    </cfRule>
  </conditionalFormatting>
  <conditionalFormatting sqref="I6:I8 I10:I45 I53:I62">
    <cfRule type="containsText" dxfId="144" priority="209" operator="containsText" text="Missed">
      <formula>NOT(ISERROR(SEARCH("Missed",I6)))</formula>
    </cfRule>
    <cfRule type="containsText" dxfId="143" priority="211" operator="containsText" text="Accomplished">
      <formula>NOT(ISERROR(SEARCH("Accomplished",I6)))</formula>
    </cfRule>
    <cfRule type="containsText" dxfId="142" priority="212" operator="containsText" text="Not started">
      <formula>NOT(ISERROR(SEARCH("Not started",I6)))</formula>
    </cfRule>
    <cfRule type="containsText" dxfId="141" priority="213" operator="containsText" text="In progress">
      <formula>NOT(ISERROR(SEARCH("In progress",I6)))</formula>
    </cfRule>
  </conditionalFormatting>
  <conditionalFormatting sqref="E17">
    <cfRule type="expression" dxfId="140" priority="248">
      <formula>$D17="Relationships"</formula>
    </cfRule>
    <cfRule type="expression" dxfId="139" priority="249">
      <formula>$D17="Stretch goal"</formula>
    </cfRule>
    <cfRule type="expression" dxfId="138" priority="250">
      <formula>$D17="Work"</formula>
    </cfRule>
    <cfRule type="expression" dxfId="137" priority="251">
      <formula>$D17="Extracurricular"</formula>
    </cfRule>
    <cfRule type="expression" dxfId="136" priority="252">
      <formula>$D17="Italian"</formula>
    </cfRule>
    <cfRule type="expression" dxfId="135" priority="253">
      <formula>$D17="Reading"</formula>
    </cfRule>
    <cfRule type="expression" dxfId="134" priority="254">
      <formula>$D17="Physical"</formula>
    </cfRule>
  </conditionalFormatting>
  <conditionalFormatting sqref="E16">
    <cfRule type="expression" dxfId="133" priority="262">
      <formula>$D18="Relationships"</formula>
    </cfRule>
    <cfRule type="expression" dxfId="132" priority="263">
      <formula>$D18="Stretch goal"</formula>
    </cfRule>
    <cfRule type="expression" dxfId="131" priority="264">
      <formula>$D18="Work"</formula>
    </cfRule>
    <cfRule type="expression" dxfId="130" priority="265">
      <formula>$D18="Extracurricular"</formula>
    </cfRule>
    <cfRule type="expression" dxfId="129" priority="266">
      <formula>$D18="Italian"</formula>
    </cfRule>
    <cfRule type="expression" dxfId="128" priority="267">
      <formula>$D18="Reading"</formula>
    </cfRule>
    <cfRule type="expression" dxfId="127" priority="268">
      <formula>$D18="Physical"</formula>
    </cfRule>
  </conditionalFormatting>
  <conditionalFormatting sqref="E14">
    <cfRule type="expression" dxfId="126" priority="276">
      <formula>$D13="Relationships"</formula>
    </cfRule>
    <cfRule type="expression" dxfId="125" priority="277">
      <formula>$D13="Stretch goal"</formula>
    </cfRule>
    <cfRule type="expression" dxfId="124" priority="278">
      <formula>$D13="Work"</formula>
    </cfRule>
    <cfRule type="expression" dxfId="123" priority="279">
      <formula>$D13="Extracurricular"</formula>
    </cfRule>
    <cfRule type="expression" dxfId="122" priority="280">
      <formula>$D13="Italian"</formula>
    </cfRule>
    <cfRule type="expression" dxfId="121" priority="281">
      <formula>$D13="Reading"</formula>
    </cfRule>
    <cfRule type="expression" dxfId="120" priority="282">
      <formula>$D13="Physical"</formula>
    </cfRule>
  </conditionalFormatting>
  <conditionalFormatting sqref="E12:E13">
    <cfRule type="expression" dxfId="119" priority="290">
      <formula>$D20="Relationships"</formula>
    </cfRule>
    <cfRule type="expression" dxfId="118" priority="291">
      <formula>$D20="Stretch goal"</formula>
    </cfRule>
    <cfRule type="expression" dxfId="117" priority="292">
      <formula>$D20="Work"</formula>
    </cfRule>
    <cfRule type="expression" dxfId="116" priority="293">
      <formula>$D20="Extracurricular"</formula>
    </cfRule>
    <cfRule type="expression" dxfId="115" priority="294">
      <formula>$D20="Italian"</formula>
    </cfRule>
    <cfRule type="expression" dxfId="114" priority="295">
      <formula>$D20="Reading"</formula>
    </cfRule>
    <cfRule type="expression" dxfId="113" priority="296">
      <formula>$D20="Physical"</formula>
    </cfRule>
  </conditionalFormatting>
  <conditionalFormatting sqref="E13">
    <cfRule type="expression" dxfId="112" priority="304">
      <formula>$D15="Relationships"</formula>
    </cfRule>
    <cfRule type="expression" dxfId="111" priority="305">
      <formula>$D15="Stretch goal"</formula>
    </cfRule>
    <cfRule type="expression" dxfId="110" priority="306">
      <formula>$D15="Work"</formula>
    </cfRule>
    <cfRule type="expression" dxfId="109" priority="307">
      <formula>$D15="Extracurricular"</formula>
    </cfRule>
    <cfRule type="expression" dxfId="108" priority="308">
      <formula>$D15="Italian"</formula>
    </cfRule>
    <cfRule type="expression" dxfId="107" priority="309">
      <formula>$D15="Reading"</formula>
    </cfRule>
    <cfRule type="expression" dxfId="106" priority="310">
      <formula>$D15="Physical"</formula>
    </cfRule>
  </conditionalFormatting>
  <conditionalFormatting sqref="E18">
    <cfRule type="expression" dxfId="105" priority="318">
      <formula>$D19="Relationships"</formula>
    </cfRule>
    <cfRule type="expression" dxfId="104" priority="319">
      <formula>$D19="Stretch goal"</formula>
    </cfRule>
    <cfRule type="expression" dxfId="103" priority="320">
      <formula>$D19="Work"</formula>
    </cfRule>
    <cfRule type="expression" dxfId="102" priority="321">
      <formula>$D19="Extracurricular"</formula>
    </cfRule>
    <cfRule type="expression" dxfId="101" priority="322">
      <formula>$D19="Italian"</formula>
    </cfRule>
    <cfRule type="expression" dxfId="100" priority="323">
      <formula>$D19="Reading"</formula>
    </cfRule>
    <cfRule type="expression" dxfId="99" priority="324">
      <formula>$D19="Physical"</formula>
    </cfRule>
  </conditionalFormatting>
  <conditionalFormatting sqref="I46:I52">
    <cfRule type="containsText" dxfId="98" priority="123" operator="containsText" text="Missed">
      <formula>NOT(ISERROR(SEARCH("Missed",I46)))</formula>
    </cfRule>
    <cfRule type="containsText" dxfId="97" priority="125" operator="containsText" text="Accomplished">
      <formula>NOT(ISERROR(SEARCH("Accomplished",I46)))</formula>
    </cfRule>
    <cfRule type="containsText" dxfId="96" priority="126" operator="containsText" text="Not started">
      <formula>NOT(ISERROR(SEARCH("Not started",I46)))</formula>
    </cfRule>
    <cfRule type="containsText" dxfId="95" priority="127" operator="containsText" text="In progress">
      <formula>NOT(ISERROR(SEARCH("In progress",I46)))</formula>
    </cfRule>
  </conditionalFormatting>
  <conditionalFormatting sqref="B9:D9 F9:H9">
    <cfRule type="expression" dxfId="94" priority="116">
      <formula>$D9="Relationships"</formula>
    </cfRule>
    <cfRule type="expression" dxfId="93" priority="117">
      <formula>$D9="Stretch goal"</formula>
    </cfRule>
    <cfRule type="expression" dxfId="92" priority="118">
      <formula>$D9="Work"</formula>
    </cfRule>
    <cfRule type="expression" dxfId="91" priority="119">
      <formula>$D9="Extracurricular"</formula>
    </cfRule>
    <cfRule type="expression" dxfId="90" priority="120">
      <formula>$D9="Italian"</formula>
    </cfRule>
    <cfRule type="expression" dxfId="89" priority="121">
      <formula>$D9="Reading"</formula>
    </cfRule>
    <cfRule type="expression" dxfId="88" priority="122">
      <formula>$D9="Physical"</formula>
    </cfRule>
  </conditionalFormatting>
  <conditionalFormatting sqref="I9">
    <cfRule type="containsText" dxfId="87" priority="112" operator="containsText" text="Missed">
      <formula>NOT(ISERROR(SEARCH("Missed",I9)))</formula>
    </cfRule>
    <cfRule type="containsText" dxfId="86" priority="114" operator="containsText" text="Accomplished">
      <formula>NOT(ISERROR(SEARCH("Accomplished",I9)))</formula>
    </cfRule>
    <cfRule type="containsText" dxfId="85" priority="115" operator="containsText" text="Not started">
      <formula>NOT(ISERROR(SEARCH("Not started",I9)))</formula>
    </cfRule>
    <cfRule type="containsText" dxfId="84" priority="325" operator="containsText" text="In progress">
      <formula>NOT(ISERROR(SEARCH("In progress",I9)))</formula>
    </cfRule>
  </conditionalFormatting>
  <conditionalFormatting sqref="E19">
    <cfRule type="expression" dxfId="83" priority="326">
      <formula>$D12="Relationships"</formula>
    </cfRule>
    <cfRule type="expression" dxfId="82" priority="327">
      <formula>$D12="Stretch goal"</formula>
    </cfRule>
    <cfRule type="expression" dxfId="81" priority="328">
      <formula>$D12="Work"</formula>
    </cfRule>
    <cfRule type="expression" dxfId="80" priority="329">
      <formula>$D12="Extracurricular"</formula>
    </cfRule>
    <cfRule type="expression" dxfId="79" priority="330">
      <formula>$D12="Italian"</formula>
    </cfRule>
    <cfRule type="expression" dxfId="78" priority="331">
      <formula>$D12="Reading"</formula>
    </cfRule>
    <cfRule type="expression" dxfId="77" priority="332">
      <formula>$D12="Physical"</formula>
    </cfRule>
  </conditionalFormatting>
  <conditionalFormatting sqref="E12 E15:E16">
    <cfRule type="expression" dxfId="76" priority="340">
      <formula>$D13="Relationships"</formula>
    </cfRule>
    <cfRule type="expression" dxfId="75" priority="341">
      <formula>$D13="Stretch goal"</formula>
    </cfRule>
    <cfRule type="expression" dxfId="74" priority="342">
      <formula>$D13="Work"</formula>
    </cfRule>
    <cfRule type="expression" dxfId="73" priority="343">
      <formula>$D13="Extracurricular"</formula>
    </cfRule>
    <cfRule type="expression" dxfId="72" priority="344">
      <formula>$D13="Italian"</formula>
    </cfRule>
    <cfRule type="expression" dxfId="71" priority="345">
      <formula>$D13="Reading"</formula>
    </cfRule>
    <cfRule type="expression" dxfId="70" priority="346">
      <formula>$D13="Physical"</formula>
    </cfRule>
  </conditionalFormatting>
  <conditionalFormatting sqref="B48:D48 F48:H48">
    <cfRule type="expression" dxfId="69" priority="102">
      <formula>$D48="Relationships"</formula>
    </cfRule>
    <cfRule type="expression" dxfId="68" priority="106">
      <formula>$D48="Stretch goal"</formula>
    </cfRule>
    <cfRule type="expression" dxfId="67" priority="107">
      <formula>$D48="Work"</formula>
    </cfRule>
    <cfRule type="expression" dxfId="66" priority="108">
      <formula>$D48="Extracurricular"</formula>
    </cfRule>
    <cfRule type="expression" dxfId="65" priority="109">
      <formula>$D48="Italian"</formula>
    </cfRule>
    <cfRule type="expression" dxfId="64" priority="110">
      <formula>$D48="Reading"</formula>
    </cfRule>
    <cfRule type="expression" dxfId="63" priority="111">
      <formula>$D48="Physical"</formula>
    </cfRule>
  </conditionalFormatting>
  <conditionalFormatting sqref="B49:D49 F49:H49">
    <cfRule type="expression" dxfId="62" priority="91">
      <formula>$D49="Relationships"</formula>
    </cfRule>
    <cfRule type="expression" dxfId="61" priority="95">
      <formula>$D49="Stretch goal"</formula>
    </cfRule>
    <cfRule type="expression" dxfId="60" priority="96">
      <formula>$D49="Work"</formula>
    </cfRule>
    <cfRule type="expression" dxfId="59" priority="97">
      <formula>$D49="Extracurricular"</formula>
    </cfRule>
    <cfRule type="expression" dxfId="58" priority="98">
      <formula>$D49="Italian"</formula>
    </cfRule>
    <cfRule type="expression" dxfId="57" priority="99">
      <formula>$D49="Reading"</formula>
    </cfRule>
    <cfRule type="expression" dxfId="56" priority="100">
      <formula>$D49="Physical"</formula>
    </cfRule>
  </conditionalFormatting>
  <conditionalFormatting sqref="B50:D50 F50:H50">
    <cfRule type="expression" dxfId="55" priority="80">
      <formula>$D50="Relationships"</formula>
    </cfRule>
    <cfRule type="expression" dxfId="54" priority="84">
      <formula>$D50="Stretch goal"</formula>
    </cfRule>
    <cfRule type="expression" dxfId="53" priority="85">
      <formula>$D50="Work"</formula>
    </cfRule>
    <cfRule type="expression" dxfId="52" priority="86">
      <formula>$D50="Extracurricular"</formula>
    </cfRule>
    <cfRule type="expression" dxfId="51" priority="87">
      <formula>$D50="Italian"</formula>
    </cfRule>
    <cfRule type="expression" dxfId="50" priority="88">
      <formula>$D50="Reading"</formula>
    </cfRule>
    <cfRule type="expression" dxfId="49" priority="89">
      <formula>$D50="Physical"</formula>
    </cfRule>
  </conditionalFormatting>
  <conditionalFormatting sqref="B51:D51 F51:H51">
    <cfRule type="expression" dxfId="48" priority="69">
      <formula>$D51="Relationships"</formula>
    </cfRule>
    <cfRule type="expression" dxfId="47" priority="73">
      <formula>$D51="Stretch goal"</formula>
    </cfRule>
    <cfRule type="expression" dxfId="46" priority="74">
      <formula>$D51="Work"</formula>
    </cfRule>
    <cfRule type="expression" dxfId="45" priority="75">
      <formula>$D51="Extracurricular"</formula>
    </cfRule>
    <cfRule type="expression" dxfId="44" priority="76">
      <formula>$D51="Italian"</formula>
    </cfRule>
    <cfRule type="expression" dxfId="43" priority="77">
      <formula>$D51="Reading"</formula>
    </cfRule>
    <cfRule type="expression" dxfId="42" priority="78">
      <formula>$D51="Physical"</formula>
    </cfRule>
  </conditionalFormatting>
  <conditionalFormatting sqref="B52:D52 F52:H52">
    <cfRule type="expression" dxfId="41" priority="58">
      <formula>$D52="Relationships"</formula>
    </cfRule>
    <cfRule type="expression" dxfId="40" priority="62">
      <formula>$D52="Stretch goal"</formula>
    </cfRule>
    <cfRule type="expression" dxfId="39" priority="63">
      <formula>$D52="Work"</formula>
    </cfRule>
    <cfRule type="expression" dxfId="38" priority="64">
      <formula>$D52="Extracurricular"</formula>
    </cfRule>
    <cfRule type="expression" dxfId="37" priority="65">
      <formula>$D52="Italian"</formula>
    </cfRule>
    <cfRule type="expression" dxfId="36" priority="66">
      <formula>$D52="Reading"</formula>
    </cfRule>
    <cfRule type="expression" dxfId="35" priority="67">
      <formula>$D52="Physical"</formula>
    </cfRule>
  </conditionalFormatting>
  <conditionalFormatting sqref="E48">
    <cfRule type="expression" dxfId="34" priority="29">
      <formula>$D48="Relationships"</formula>
    </cfRule>
    <cfRule type="expression" dxfId="33" priority="30">
      <formula>$D48="Stretch goal"</formula>
    </cfRule>
    <cfRule type="expression" dxfId="32" priority="31">
      <formula>$D48="Work"</formula>
    </cfRule>
    <cfRule type="expression" dxfId="31" priority="32">
      <formula>$D48="Extracurricular"</formula>
    </cfRule>
    <cfRule type="expression" dxfId="30" priority="33">
      <formula>$D48="Italian"</formula>
    </cfRule>
    <cfRule type="expression" dxfId="29" priority="34">
      <formula>$D48="Reading"</formula>
    </cfRule>
    <cfRule type="expression" dxfId="28" priority="35">
      <formula>$D48="Physical"</formula>
    </cfRule>
  </conditionalFormatting>
  <conditionalFormatting sqref="E20">
    <cfRule type="expression" dxfId="27" priority="36">
      <formula>$D20="Relationships"</formula>
    </cfRule>
    <cfRule type="expression" dxfId="26" priority="37">
      <formula>$D20="Stretch goal"</formula>
    </cfRule>
    <cfRule type="expression" dxfId="25" priority="38">
      <formula>$D20="Work"</formula>
    </cfRule>
    <cfRule type="expression" dxfId="24" priority="39">
      <formula>$D20="Extracurricular"</formula>
    </cfRule>
    <cfRule type="expression" dxfId="23" priority="40">
      <formula>$D20="Italian"</formula>
    </cfRule>
    <cfRule type="expression" dxfId="22" priority="41">
      <formula>$D20="Reading"</formula>
    </cfRule>
    <cfRule type="expression" dxfId="21" priority="42">
      <formula>$D20="Physical"</formula>
    </cfRule>
  </conditionalFormatting>
  <conditionalFormatting sqref="E54:E57">
    <cfRule type="expression" dxfId="20" priority="1">
      <formula>$D54="Relationships"</formula>
    </cfRule>
    <cfRule type="expression" dxfId="19" priority="2">
      <formula>$D54="Stretch goal"</formula>
    </cfRule>
    <cfRule type="expression" dxfId="18" priority="3">
      <formula>$D54="Work"</formula>
    </cfRule>
    <cfRule type="expression" dxfId="17" priority="4">
      <formula>$D54="Extracurricular"</formula>
    </cfRule>
    <cfRule type="expression" dxfId="16" priority="5">
      <formula>$D54="Italian"</formula>
    </cfRule>
    <cfRule type="expression" dxfId="15" priority="6">
      <formula>$D54="Reading"</formula>
    </cfRule>
    <cfRule type="expression" dxfId="14" priority="7">
      <formula>$D54="Physical"</formula>
    </cfRule>
  </conditionalFormatting>
  <conditionalFormatting sqref="E49:E52">
    <cfRule type="expression" dxfId="13" priority="15">
      <formula>$D49="Relationships"</formula>
    </cfRule>
    <cfRule type="expression" dxfId="12" priority="16">
      <formula>$D49="Stretch goal"</formula>
    </cfRule>
    <cfRule type="expression" dxfId="11" priority="17">
      <formula>$D49="Work"</formula>
    </cfRule>
    <cfRule type="expression" dxfId="10" priority="18">
      <formula>$D49="Extracurricular"</formula>
    </cfRule>
    <cfRule type="expression" dxfId="9" priority="19">
      <formula>$D49="Italian"</formula>
    </cfRule>
    <cfRule type="expression" dxfId="8" priority="20">
      <formula>$D49="Reading"</formula>
    </cfRule>
    <cfRule type="expression" dxfId="7" priority="21">
      <formula>$D49="Physical"</formula>
    </cfRule>
  </conditionalFormatting>
  <conditionalFormatting sqref="E53">
    <cfRule type="expression" dxfId="6" priority="8">
      <formula>$D53="Relationships"</formula>
    </cfRule>
    <cfRule type="expression" dxfId="5" priority="9">
      <formula>$D53="Stretch goal"</formula>
    </cfRule>
    <cfRule type="expression" dxfId="4" priority="10">
      <formula>$D53="Work"</formula>
    </cfRule>
    <cfRule type="expression" dxfId="3" priority="11">
      <formula>$D53="Extracurricular"</formula>
    </cfRule>
    <cfRule type="expression" dxfId="2" priority="12">
      <formula>$D53="Italian"</formula>
    </cfRule>
    <cfRule type="expression" dxfId="1" priority="13">
      <formula>$D53="Reading"</formula>
    </cfRule>
    <cfRule type="expression" dxfId="0" priority="14">
      <formula>$D53="Physical"</formula>
    </cfRule>
  </conditionalFormatting>
  <hyperlinks>
    <hyperlink ref="F47" r:id="rId1" xr:uid="{00000000-0004-0000-0000-00000B000000}"/>
    <hyperlink ref="F28" r:id="rId2" xr:uid="{4E3F364C-DBA8-EE46-9EF1-B908AECC06EE}"/>
    <hyperlink ref="F29" r:id="rId3" xr:uid="{B3C179A5-263F-454F-86E6-8C482E3E145E}"/>
    <hyperlink ref="F30" r:id="rId4" xr:uid="{6E5BD6A2-CC76-4B42-B21C-698F4FA5D086}"/>
    <hyperlink ref="F31" r:id="rId5" xr:uid="{65D3EDAA-8C90-934C-8CD5-5E5CA04AE268}"/>
    <hyperlink ref="F32" r:id="rId6" xr:uid="{213FBF87-9ACA-9F4B-B5C8-F74B2DB3CEA9}"/>
    <hyperlink ref="F33" r:id="rId7" xr:uid="{216F9600-5BD5-2E46-A0FA-72B607548D32}"/>
    <hyperlink ref="F34" r:id="rId8" xr:uid="{5E6B13C8-5796-F149-BAF6-484B34AC8518}"/>
    <hyperlink ref="F46" r:id="rId9" xr:uid="{4E02E4E1-7B1E-3C49-BD06-95187DC06D46}"/>
  </hyperlinks>
  <pageMargins left="0.7" right="0.7" top="0.75" bottom="0.75" header="0.3" footer="0.3"/>
  <drawing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2017-12-26T18:27:42Z</dcterms:created>
  <dcterms:modified xsi:type="dcterms:W3CDTF">2018-12-31T02:33:27Z</dcterms:modified>
</cp:coreProperties>
</file>