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david/Documents/retro/proyectos/gemQuest3/assets/"/>
    </mc:Choice>
  </mc:AlternateContent>
  <xr:revisionPtr revIDLastSave="0" documentId="13_ncr:1_{C2172840-A568-1D44-B2FF-6BBCD9DDB79A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Mode 0" sheetId="1" r:id="rId1"/>
    <sheet name="Mode 1" sheetId="2" r:id="rId2"/>
    <sheet name="Sheet3" sheetId="3" r:id="rId3"/>
  </sheets>
  <definedNames>
    <definedName name="_xlnm._FilterDatabase" localSheetId="1" hidden="1">'Mode 1'!$B$28:$E$44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3" i="1"/>
  <c r="J3" i="1"/>
  <c r="D13" i="1"/>
  <c r="E5" i="1"/>
  <c r="F8" i="1"/>
  <c r="F9" i="1"/>
  <c r="E8" i="1"/>
  <c r="E9" i="1"/>
  <c r="B9" i="1"/>
  <c r="B8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E14" i="1"/>
  <c r="F14" i="1"/>
  <c r="G14" i="1"/>
  <c r="D14" i="1"/>
  <c r="B5" i="1"/>
  <c r="C5" i="1"/>
  <c r="C5" i="2"/>
  <c r="B5" i="2"/>
  <c r="D5" i="2"/>
  <c r="E5" i="2"/>
  <c r="C9" i="2"/>
  <c r="B9" i="2"/>
  <c r="E15" i="2"/>
  <c r="F15" i="2"/>
  <c r="G15" i="2"/>
  <c r="H15" i="2"/>
  <c r="I15" i="2"/>
  <c r="J15" i="2"/>
  <c r="K15" i="2"/>
  <c r="D15" i="2"/>
  <c r="E14" i="2"/>
  <c r="F14" i="2"/>
  <c r="G14" i="2"/>
  <c r="H14" i="2"/>
  <c r="I14" i="2"/>
  <c r="J14" i="2"/>
  <c r="K14" i="2"/>
  <c r="D14" i="2"/>
  <c r="E13" i="2"/>
  <c r="F13" i="2"/>
  <c r="G13" i="2"/>
  <c r="H13" i="2"/>
  <c r="I13" i="2"/>
  <c r="J13" i="2"/>
  <c r="K13" i="2"/>
  <c r="D13" i="2"/>
  <c r="G5" i="2"/>
  <c r="H5" i="2"/>
  <c r="J9" i="2"/>
  <c r="I9" i="2"/>
  <c r="H9" i="2"/>
  <c r="G9" i="2"/>
  <c r="C8" i="2"/>
  <c r="B8" i="2"/>
  <c r="J8" i="2"/>
  <c r="I8" i="2"/>
  <c r="H8" i="2"/>
  <c r="G8" i="2"/>
</calcChain>
</file>

<file path=xl/sharedStrings.xml><?xml version="1.0" encoding="utf-8"?>
<sst xmlns="http://schemas.openxmlformats.org/spreadsheetml/2006/main" count="87" uniqueCount="75">
  <si>
    <t>Pixel 1</t>
  </si>
  <si>
    <t>Pixel 2</t>
  </si>
  <si>
    <t>Video Memory</t>
  </si>
  <si>
    <t>MODE 0 Pixel Converter</t>
  </si>
  <si>
    <t>White (15)</t>
  </si>
  <si>
    <t>Yellow (6)</t>
  </si>
  <si>
    <t>Orange (5)</t>
  </si>
  <si>
    <t>XX</t>
  </si>
  <si>
    <t>Blue (12)</t>
  </si>
  <si>
    <t>Mauve (13)</t>
  </si>
  <si>
    <t>Red (4)</t>
  </si>
  <si>
    <t>ea</t>
  </si>
  <si>
    <t>d5</t>
  </si>
  <si>
    <t>ff</t>
  </si>
  <si>
    <t>0-15</t>
  </si>
  <si>
    <t>15-2</t>
  </si>
  <si>
    <t>2-15</t>
  </si>
  <si>
    <t>15-15</t>
  </si>
  <si>
    <t>control</t>
  </si>
  <si>
    <t>bright white</t>
  </si>
  <si>
    <t>bf</t>
  </si>
  <si>
    <t>7f</t>
  </si>
  <si>
    <t>bright red</t>
  </si>
  <si>
    <t>3a</t>
  </si>
  <si>
    <t>MODE 1 Pixel Converter</t>
  </si>
  <si>
    <t>Pixel 3</t>
  </si>
  <si>
    <t>Pixel 4</t>
  </si>
  <si>
    <t>                      &lt;----------- 1 byte -----------&gt;</t>
  </si>
  <si>
    <t>Screen         =&gt; [...[pixelA][pixelB][pixelC][pixelD]...] (4 pixels, consecutive)</t>
  </si>
  <si>
    <t>===================================================================================</t>
  </si>
  <si>
    <t>Video Memory   =&gt; [...[  A   B  C  D   A  B  C   D   ]...] (1  byte, 8 bits)</t>
  </si>
  <si>
    <t>Pixel A   (10) =&gt; [...[  0   ·  ·  ·   1  ·  ·   ·   ]...] (2  bits)</t>
  </si>
  <si>
    <t>Pixel B   (32) =&gt; [...[  ·   2  ·  ·   ·  3  ·   ·   ]...] (2  bits)</t>
  </si>
  <si>
    <t>Pixel C   (54) =&gt; [...[  ·   ·  4  ·   ·  ·  5   ·   ]...] (2  bits)</t>
  </si>
  <si>
    <t>Pixel D   (76) =&gt; [...[  ·   ·  ·  6   ·  ·  ·   7   ]...] (2  bits)</t>
  </si>
  <si>
    <t>-----------------------------------------------------------------------------------</t>
  </si>
  <si>
    <t>            Scheme 1. Screen pixel format and video memory</t>
  </si>
  <si>
    <t>______________________________________________________________________</t>
  </si>
  <si>
    <t>                      &lt;---- 1  byte ----&gt;</t>
  </si>
  <si>
    <t>Screen         =&gt; [...[pixelX ][ pixelY ]...] (2 pixels, consecutive)</t>
  </si>
  <si>
    <t>======================================================================</t>
  </si>
  <si>
    <t>Video Memory   =&gt; [...[ X Y X Y X Y X Y ]...] (1  byte, 8 bits)</t>
  </si>
  <si>
    <t>Pixel X (3210) =&gt; [...[ 0 · 2 · 1 · 3 · ]...] (4  bits)</t>
  </si>
  <si>
    <t>Pixel Y (dcba) =&gt; [...[ · a · c · b · d ]...] (4  bits)</t>
  </si>
  <si>
    <t>----------------------------------------------------------------------</t>
  </si>
  <si>
    <t>      Scheme 1. Screen pixel format and video memory</t>
  </si>
  <si>
    <t>0000</t>
  </si>
  <si>
    <t>White</t>
  </si>
  <si>
    <t>Yellow</t>
  </si>
  <si>
    <t>Orange</t>
  </si>
  <si>
    <t>0100</t>
  </si>
  <si>
    <t>0010</t>
  </si>
  <si>
    <t>1110</t>
  </si>
  <si>
    <t>1100</t>
  </si>
  <si>
    <t>1010</t>
  </si>
  <si>
    <t>1000</t>
  </si>
  <si>
    <t>0110</t>
  </si>
  <si>
    <t>11111111</t>
  </si>
  <si>
    <t>00001111</t>
  </si>
  <si>
    <t>2X</t>
  </si>
  <si>
    <t>0X</t>
  </si>
  <si>
    <t>3c</t>
  </si>
  <si>
    <t>68</t>
  </si>
  <si>
    <t>c0</t>
  </si>
  <si>
    <t>94</t>
  </si>
  <si>
    <t>; CPC Plus Palette - #000,#FFF,#0F0,#00F,#0FF,#666,#060,#6F0,#FF0,#F00,#600,#660,#F0F,#66F,#066,#006</t>
  </si>
  <si>
    <t>; CPC Palette - #54,#4B,#4C,#55,#4D,#40,#5C,#4E,#4A,#52,#56,#5E,#53,#5F,#58,#44</t>
  </si>
  <si>
    <t>03</t>
  </si>
  <si>
    <t>56</t>
  </si>
  <si>
    <t>6c</t>
  </si>
  <si>
    <t>Sombra</t>
  </si>
  <si>
    <t>; Graphic Data - 1 Sprites, Mode 0, Width 3 bytes (6 pixels), Height 5, Encoding Screen</t>
  </si>
  <si>
    <t>db #ff,#94,#94,#ff,#94,#94,#ff,#94,#94,#ff,#03,#3c</t>
  </si>
  <si>
    <t>db #ff,#94,#7d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</si>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</sst>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ourier New"/>
      <family val="3"/>
    </font>
    <font>
      <sz val="11"/>
      <color theme="1"/>
      <name val="Courier New"/>
      <family val="3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6" fontId="0" fillId="0" borderId="0" xfId="0" quotePrefix="1" applyNumberFormat="1"/>
    <xf numFmtId="0" fontId="0" fillId="0" borderId="0" xfId="0" quotePrefix="1"/>
    <xf numFmtId="0" fontId="0" fillId="0" borderId="0" xfId="0" applyFill="1" applyAlignment="1">
      <alignment horizontal="center"/>
    </xf>
    <xf numFmtId="0" fontId="0" fillId="0" borderId="0" xfId="0" applyFill="1"/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horizontal="left" vertical="center" indent="1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49" fontId="0" fillId="4" borderId="1" xfId="0" applyNumberFormat="1" applyFill="1" applyBorder="1" applyAlignment="1">
      <alignment horizontal="center"/>
    </xf>
    <xf numFmtId="49" fontId="0" fillId="4" borderId="1" xfId="0" quotePrefix="1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9" fontId="0" fillId="6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NumberForma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NumberFormat="1" applyFill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6"/>
  <sheetViews>
    <sheetView tabSelected="1" zoomScale="140" zoomScaleNormal="140" workbookViewId="0">
      <selection activeCell="I17" sqref="I17"/>
    </sheetView>
  </sheetViews>
  <sheetFormatPr baseColWidth="10" defaultColWidth="8.83203125" defaultRowHeight="15" x14ac:dyDescent="0.2"/>
  <cols>
    <col min="1" max="1" width="2.6640625" customWidth="1"/>
    <col min="2" max="2" width="10.33203125" customWidth="1"/>
    <col min="3" max="3" width="7.83203125" customWidth="1"/>
    <col min="4" max="7" width="9.83203125" customWidth="1"/>
    <col min="8" max="8" width="10.5" bestFit="1" customWidth="1"/>
    <col min="10" max="10" width="11.83203125" bestFit="1" customWidth="1"/>
    <col min="11" max="11" width="4.6640625" bestFit="1" customWidth="1"/>
    <col min="12" max="12" width="8.1640625" customWidth="1"/>
  </cols>
  <sheetData>
    <row r="1" spans="2:21" ht="21" x14ac:dyDescent="0.25">
      <c r="B1" s="6" t="s">
        <v>3</v>
      </c>
    </row>
    <row r="2" spans="2:21" x14ac:dyDescent="0.2">
      <c r="M2" t="s">
        <v>71</v>
      </c>
    </row>
    <row r="3" spans="2:21" x14ac:dyDescent="0.2">
      <c r="B3" s="5" t="s">
        <v>0</v>
      </c>
      <c r="C3" s="5" t="s">
        <v>1</v>
      </c>
      <c r="E3" t="s">
        <v>2</v>
      </c>
      <c r="H3" s="29">
        <v>40</v>
      </c>
      <c r="I3" s="3" t="str">
        <f>HEX2BIN(MID(H3,1,1),4)&amp;HEX2BIN(MID(H3,2,1),4)</f>
        <v>01000000</v>
      </c>
      <c r="J3" s="3" t="str">
        <f>BIN2HEX(MID(I3,7,1)&amp;MID(I3,3,1)&amp;MID(I3,5,1)&amp;MID(I3,1,1),2)&amp;" - "&amp;BIN2HEX(MID(I3,8,1)&amp;MID(I3,4,1)&amp;MID(I3,6,1)&amp;MID(I3,2,1),2)</f>
        <v>00 - 01</v>
      </c>
      <c r="M3" t="s">
        <v>65</v>
      </c>
    </row>
    <row r="4" spans="2:21" x14ac:dyDescent="0.2">
      <c r="B4" s="2">
        <v>0</v>
      </c>
      <c r="C4" s="2">
        <v>1</v>
      </c>
      <c r="E4" s="30">
        <v>94</v>
      </c>
      <c r="F4" s="30"/>
      <c r="H4" s="29">
        <v>28</v>
      </c>
      <c r="I4" s="3" t="str">
        <f t="shared" ref="I4:I11" si="0">HEX2BIN(MID(H4,1,1),4)&amp;HEX2BIN(MID(H4,2,1),4)</f>
        <v>00101000</v>
      </c>
      <c r="J4" s="3" t="str">
        <f t="shared" ref="J4:J11" si="1">BIN2HEX(MID(I4,7,1)&amp;MID(I4,3,1)&amp;MID(I4,5,1)&amp;MID(I4,1,1),2)&amp;" - "&amp;BIN2HEX(MID(I4,8,1)&amp;MID(I4,4,1)&amp;MID(I4,6,1)&amp;MID(I4,2,1),2)</f>
        <v>06 - 00</v>
      </c>
      <c r="L4" s="8"/>
      <c r="M4" s="9" t="s">
        <v>66</v>
      </c>
    </row>
    <row r="5" spans="2:21" x14ac:dyDescent="0.2">
      <c r="B5" s="3" t="str">
        <f>DEC2BIN(B4,4)</f>
        <v>0000</v>
      </c>
      <c r="C5" s="3" t="str">
        <f>DEC2BIN(C4,4)</f>
        <v>0001</v>
      </c>
      <c r="E5" s="31" t="str">
        <f>HEX2BIN(E4,8)</f>
        <v>10010100</v>
      </c>
      <c r="F5" s="31"/>
      <c r="H5" s="29" t="s">
        <v>62</v>
      </c>
      <c r="I5" s="3" t="str">
        <f t="shared" si="0"/>
        <v>01101000</v>
      </c>
      <c r="J5" s="3" t="str">
        <f t="shared" si="1"/>
        <v>06 - 01</v>
      </c>
      <c r="M5" t="s">
        <v>72</v>
      </c>
    </row>
    <row r="6" spans="2:21" x14ac:dyDescent="0.2">
      <c r="H6" s="29" t="s">
        <v>63</v>
      </c>
      <c r="I6" s="3" t="str">
        <f t="shared" si="0"/>
        <v>11000000</v>
      </c>
      <c r="J6" s="3" t="str">
        <f t="shared" si="1"/>
        <v>01 - 01</v>
      </c>
      <c r="M6" t="s">
        <v>73</v>
      </c>
    </row>
    <row r="7" spans="2:21" x14ac:dyDescent="0.2">
      <c r="B7" s="4" t="s">
        <v>2</v>
      </c>
      <c r="E7" s="4" t="s">
        <v>0</v>
      </c>
      <c r="F7" s="4" t="s">
        <v>1</v>
      </c>
      <c r="H7" s="29" t="s">
        <v>64</v>
      </c>
      <c r="I7" s="3" t="str">
        <f t="shared" si="0"/>
        <v>10010100</v>
      </c>
      <c r="J7" s="3" t="str">
        <f t="shared" si="1"/>
        <v>01 - 06</v>
      </c>
    </row>
    <row r="8" spans="2:21" x14ac:dyDescent="0.2">
      <c r="B8" s="32" t="str">
        <f>BIN2HEX(MID(B5,4,1)&amp;MID(C5,4,1)&amp;MID(B5,2,1)&amp;MID(C5,2,1)&amp;MID(B5,3,1)&amp;MID(C5,3,1)&amp;MID(B5,1,1)&amp;MID(C5,1,1),2)</f>
        <v>40</v>
      </c>
      <c r="C8" s="32"/>
      <c r="E8" s="1">
        <f>BIN2DEC(MID(E5,7,1)&amp;MID(E5,3,1)&amp;MID(E5,5,1)&amp;MID(E5,1,1))</f>
        <v>1</v>
      </c>
      <c r="F8" s="1">
        <f>BIN2DEC(MID(E5,8,1)&amp;MID(E5,4,1)&amp;MID(E5,6,1)&amp;MID(E5,2,1))</f>
        <v>6</v>
      </c>
      <c r="H8" s="29" t="s">
        <v>61</v>
      </c>
      <c r="I8" s="3" t="str">
        <f t="shared" si="0"/>
        <v>00111100</v>
      </c>
      <c r="J8" s="3" t="str">
        <f t="shared" si="1"/>
        <v>06 - 06</v>
      </c>
    </row>
    <row r="9" spans="2:21" x14ac:dyDescent="0.2">
      <c r="B9" s="32" t="str">
        <f>HEX2BIN(B8,8)</f>
        <v>01000000</v>
      </c>
      <c r="C9" s="32"/>
      <c r="E9" s="1" t="str">
        <f>DEC2BIN(E8,4)</f>
        <v>0001</v>
      </c>
      <c r="F9" s="1" t="str">
        <f>DEC2BIN(F8,4)</f>
        <v>0110</v>
      </c>
      <c r="H9" s="29" t="s">
        <v>67</v>
      </c>
      <c r="I9" s="3" t="str">
        <f t="shared" si="0"/>
        <v>00000011</v>
      </c>
      <c r="J9" s="3" t="str">
        <f t="shared" si="1"/>
        <v>08 - 08</v>
      </c>
      <c r="M9" s="3"/>
      <c r="N9" s="3"/>
      <c r="O9" s="3"/>
      <c r="P9" s="3"/>
      <c r="Q9" s="3"/>
      <c r="R9" s="3"/>
    </row>
    <row r="10" spans="2:21" x14ac:dyDescent="0.2">
      <c r="H10" s="29" t="s">
        <v>68</v>
      </c>
      <c r="I10" s="3" t="str">
        <f t="shared" si="0"/>
        <v>01010110</v>
      </c>
      <c r="J10" s="3" t="str">
        <f t="shared" si="1"/>
        <v>08 - 07</v>
      </c>
      <c r="M10" s="3"/>
      <c r="N10" s="3"/>
      <c r="O10" s="3"/>
      <c r="P10" s="3"/>
      <c r="Q10" s="3"/>
      <c r="R10" s="3"/>
    </row>
    <row r="11" spans="2:21" x14ac:dyDescent="0.2">
      <c r="H11" s="29" t="s">
        <v>69</v>
      </c>
      <c r="I11" s="3" t="str">
        <f t="shared" si="0"/>
        <v>01101100</v>
      </c>
      <c r="J11" s="3" t="str">
        <f t="shared" si="1"/>
        <v>06 - 03</v>
      </c>
      <c r="M11" s="3"/>
      <c r="N11" s="3"/>
      <c r="O11" s="3"/>
      <c r="P11" s="3"/>
      <c r="Q11" s="3"/>
      <c r="R11" s="3"/>
    </row>
    <row r="12" spans="2:21" x14ac:dyDescent="0.2">
      <c r="D12" s="3" t="s">
        <v>59</v>
      </c>
      <c r="E12" s="3" t="s">
        <v>7</v>
      </c>
      <c r="F12" s="3" t="s">
        <v>74</v>
      </c>
      <c r="G12" s="3" t="s">
        <v>60</v>
      </c>
      <c r="M12" s="3"/>
      <c r="N12" s="3"/>
      <c r="O12" s="3"/>
      <c r="P12" s="3"/>
      <c r="Q12" s="3"/>
      <c r="R12" s="3"/>
    </row>
    <row r="13" spans="2:21" x14ac:dyDescent="0.2">
      <c r="B13" s="15" t="s">
        <v>70</v>
      </c>
      <c r="C13" s="7">
        <v>6</v>
      </c>
      <c r="D13" s="33" t="str">
        <f>DEC2BIN(C13,4)&amp;1111</f>
        <v>01101111</v>
      </c>
      <c r="E13" s="26" t="s">
        <v>57</v>
      </c>
      <c r="F13" s="33" t="str">
        <f>1111&amp;DEC2BIN(C13,4)</f>
        <v>11110110</v>
      </c>
      <c r="G13" s="26" t="s">
        <v>58</v>
      </c>
      <c r="M13" s="13"/>
      <c r="N13" s="13"/>
      <c r="O13" s="13"/>
      <c r="P13" s="13"/>
      <c r="Q13" s="13"/>
      <c r="R13" s="13"/>
      <c r="S13" s="13"/>
      <c r="T13" s="13"/>
      <c r="U13" s="13"/>
    </row>
    <row r="14" spans="2:21" x14ac:dyDescent="0.2">
      <c r="B14" t="s">
        <v>4</v>
      </c>
      <c r="C14" s="7">
        <v>1</v>
      </c>
      <c r="D14" s="34" t="str">
        <f>BIN2HEX(MID(SUBSTITUTE(D$13,1111,DEC2BIN($C14,4)),4,1)&amp;MID(SUBSTITUTE(D$13,1111,DEC2BIN($C14,4)),8,1)&amp;MID(SUBSTITUTE(D$13,1111,DEC2BIN($C14,4)),2,1)&amp;MID(SUBSTITUTE(D$13,1111,DEC2BIN($C14,4)),6,1)&amp;MID(SUBSTITUTE(D$13,1111,DEC2BIN($C14,4)),3,1)&amp;MID(SUBSTITUTE(D$13,1111,DEC2BIN($C14,4)),7,1)&amp;MID(SUBSTITUTE(D$13,1111,DEC2BIN($C14,4)),1,1)&amp;MID(SUBSTITUTE(D$13,1111,DEC2BIN($C14,4)),5,1),2)</f>
        <v>68</v>
      </c>
      <c r="E14" s="34" t="str">
        <f>BIN2HEX(MID(SUBSTITUTE(E$13,1111,DEC2BIN($C14,4)),4,1)&amp;MID(SUBSTITUTE(E$13,1111,DEC2BIN($C14,4)),8,1)&amp;MID(SUBSTITUTE(E$13,1111,DEC2BIN($C14,4)),2,1)&amp;MID(SUBSTITUTE(E$13,1111,DEC2BIN($C14,4)),6,1)&amp;MID(SUBSTITUTE(E$13,1111,DEC2BIN($C14,4)),3,1)&amp;MID(SUBSTITUTE(E$13,1111,DEC2BIN($C14,4)),7,1)&amp;MID(SUBSTITUTE(E$13,1111,DEC2BIN($C14,4)),1,1)&amp;MID(SUBSTITUTE(E$13,1111,DEC2BIN($C14,4)),5,1),2)</f>
        <v>C0</v>
      </c>
      <c r="F14" s="34" t="str">
        <f>BIN2HEX(MID(SUBSTITUTE(F$13,1111,DEC2BIN($C14,4)),4,1)&amp;MID(SUBSTITUTE(F$13,1111,DEC2BIN($C14,4)),8,1)&amp;MID(SUBSTITUTE(F$13,1111,DEC2BIN($C14,4)),2,1)&amp;MID(SUBSTITUTE(F$13,1111,DEC2BIN($C14,4)),6,1)&amp;MID(SUBSTITUTE(F$13,1111,DEC2BIN($C14,4)),3,1)&amp;MID(SUBSTITUTE(F$13,1111,DEC2BIN($C14,4)),7,1)&amp;MID(SUBSTITUTE(F$13,1111,DEC2BIN($C14,4)),1,1)&amp;MID(SUBSTITUTE(F$13,1111,DEC2BIN($C14,4)),5,1),2)</f>
        <v>94</v>
      </c>
      <c r="G14" s="34" t="str">
        <f>BIN2HEX(MID(SUBSTITUTE(G$13,1111,DEC2BIN($C14,4)),4,1)&amp;MID(SUBSTITUTE(G$13,1111,DEC2BIN($C14,4)),8,1)&amp;MID(SUBSTITUTE(G$13,1111,DEC2BIN($C14,4)),2,1)&amp;MID(SUBSTITUTE(G$13,1111,DEC2BIN($C14,4)),6,1)&amp;MID(SUBSTITUTE(G$13,1111,DEC2BIN($C14,4)),3,1)&amp;MID(SUBSTITUTE(G$13,1111,DEC2BIN($C14,4)),7,1)&amp;MID(SUBSTITUTE(G$13,1111,DEC2BIN($C14,4)),1,1)&amp;MID(SUBSTITUTE(G$13,1111,DEC2BIN($C14,4)),5,1),2)</f>
        <v>40</v>
      </c>
      <c r="H14" s="3"/>
      <c r="M14" s="13"/>
      <c r="N14" s="13"/>
      <c r="O14" s="13"/>
      <c r="P14" s="13"/>
      <c r="Q14" s="13"/>
      <c r="R14" s="13"/>
      <c r="S14" s="13"/>
      <c r="T14" s="13"/>
      <c r="U14" s="13"/>
    </row>
    <row r="15" spans="2:21" x14ac:dyDescent="0.2">
      <c r="B15" t="s">
        <v>5</v>
      </c>
      <c r="C15" s="7">
        <v>8</v>
      </c>
      <c r="D15" s="34" t="str">
        <f>BIN2HEX(MID(SUBSTITUTE(D$13,1111,DEC2BIN($C15,4)),4,1)&amp;MID(SUBSTITUTE(D$13,1111,DEC2BIN($C15,4)),8,1)&amp;MID(SUBSTITUTE(D$13,1111,DEC2BIN($C15,4)),2,1)&amp;MID(SUBSTITUTE(D$13,1111,DEC2BIN($C15,4)),6,1)&amp;MID(SUBSTITUTE(D$13,1111,DEC2BIN($C15,4)),3,1)&amp;MID(SUBSTITUTE(D$13,1111,DEC2BIN($C15,4)),7,1)&amp;MID(SUBSTITUTE(D$13,1111,DEC2BIN($C15,4)),1,1)&amp;MID(SUBSTITUTE(D$13,1111,DEC2BIN($C15,4)),5,1),2)</f>
        <v>29</v>
      </c>
      <c r="E15" s="34" t="str">
        <f>BIN2HEX(MID(SUBSTITUTE(E$13,1111,DEC2BIN($C15,4)),4,1)&amp;MID(SUBSTITUTE(E$13,1111,DEC2BIN($C15,4)),8,1)&amp;MID(SUBSTITUTE(E$13,1111,DEC2BIN($C15,4)),2,1)&amp;MID(SUBSTITUTE(E$13,1111,DEC2BIN($C15,4)),6,1)&amp;MID(SUBSTITUTE(E$13,1111,DEC2BIN($C15,4)),3,1)&amp;MID(SUBSTITUTE(E$13,1111,DEC2BIN($C15,4)),7,1)&amp;MID(SUBSTITUTE(E$13,1111,DEC2BIN($C15,4)),1,1)&amp;MID(SUBSTITUTE(E$13,1111,DEC2BIN($C15,4)),5,1),2)</f>
        <v>03</v>
      </c>
      <c r="F15" s="34" t="str">
        <f>BIN2HEX(MID(SUBSTITUTE(F$13,1111,DEC2BIN($C15,4)),4,1)&amp;MID(SUBSTITUTE(F$13,1111,DEC2BIN($C15,4)),8,1)&amp;MID(SUBSTITUTE(F$13,1111,DEC2BIN($C15,4)),2,1)&amp;MID(SUBSTITUTE(F$13,1111,DEC2BIN($C15,4)),6,1)&amp;MID(SUBSTITUTE(F$13,1111,DEC2BIN($C15,4)),3,1)&amp;MID(SUBSTITUTE(F$13,1111,DEC2BIN($C15,4)),7,1)&amp;MID(SUBSTITUTE(F$13,1111,DEC2BIN($C15,4)),1,1)&amp;MID(SUBSTITUTE(F$13,1111,DEC2BIN($C15,4)),5,1),2)</f>
        <v>16</v>
      </c>
      <c r="G15" s="34" t="str">
        <f>BIN2HEX(MID(SUBSTITUTE(G$13,1111,DEC2BIN($C15,4)),4,1)&amp;MID(SUBSTITUTE(G$13,1111,DEC2BIN($C15,4)),8,1)&amp;MID(SUBSTITUTE(G$13,1111,DEC2BIN($C15,4)),2,1)&amp;MID(SUBSTITUTE(G$13,1111,DEC2BIN($C15,4)),6,1)&amp;MID(SUBSTITUTE(G$13,1111,DEC2BIN($C15,4)),3,1)&amp;MID(SUBSTITUTE(G$13,1111,DEC2BIN($C15,4)),7,1)&amp;MID(SUBSTITUTE(G$13,1111,DEC2BIN($C15,4)),1,1)&amp;MID(SUBSTITUTE(G$13,1111,DEC2BIN($C15,4)),5,1),2)</f>
        <v>01</v>
      </c>
      <c r="H15" s="3"/>
      <c r="M15" s="13"/>
      <c r="N15" s="13"/>
      <c r="O15" s="13"/>
      <c r="P15" s="13"/>
      <c r="Q15" s="13"/>
      <c r="R15" s="13"/>
      <c r="S15" s="13"/>
      <c r="T15" s="13"/>
      <c r="U15" s="13"/>
    </row>
    <row r="16" spans="2:21" x14ac:dyDescent="0.2">
      <c r="B16" t="s">
        <v>6</v>
      </c>
      <c r="C16" s="7">
        <v>7</v>
      </c>
      <c r="D16" s="34" t="str">
        <f>BIN2HEX(MID(SUBSTITUTE(D$13,1111,DEC2BIN($C16,4)),4,1)&amp;MID(SUBSTITUTE(D$13,1111,DEC2BIN($C16,4)),8,1)&amp;MID(SUBSTITUTE(D$13,1111,DEC2BIN($C16,4)),2,1)&amp;MID(SUBSTITUTE(D$13,1111,DEC2BIN($C16,4)),6,1)&amp;MID(SUBSTITUTE(D$13,1111,DEC2BIN($C16,4)),3,1)&amp;MID(SUBSTITUTE(D$13,1111,DEC2BIN($C16,4)),7,1)&amp;MID(SUBSTITUTE(D$13,1111,DEC2BIN($C16,4)),1,1)&amp;MID(SUBSTITUTE(D$13,1111,DEC2BIN($C16,4)),5,1),2)</f>
        <v>7C</v>
      </c>
      <c r="E16" s="34" t="str">
        <f>BIN2HEX(MID(SUBSTITUTE(E$13,1111,DEC2BIN($C16,4)),4,1)&amp;MID(SUBSTITUTE(E$13,1111,DEC2BIN($C16,4)),8,1)&amp;MID(SUBSTITUTE(E$13,1111,DEC2BIN($C16,4)),2,1)&amp;MID(SUBSTITUTE(E$13,1111,DEC2BIN($C16,4)),6,1)&amp;MID(SUBSTITUTE(E$13,1111,DEC2BIN($C16,4)),3,1)&amp;MID(SUBSTITUTE(E$13,1111,DEC2BIN($C16,4)),7,1)&amp;MID(SUBSTITUTE(E$13,1111,DEC2BIN($C16,4)),1,1)&amp;MID(SUBSTITUTE(E$13,1111,DEC2BIN($C16,4)),5,1),2)</f>
        <v>FC</v>
      </c>
      <c r="F16" s="34" t="str">
        <f>BIN2HEX(MID(SUBSTITUTE(F$13,1111,DEC2BIN($C16,4)),4,1)&amp;MID(SUBSTITUTE(F$13,1111,DEC2BIN($C16,4)),8,1)&amp;MID(SUBSTITUTE(F$13,1111,DEC2BIN($C16,4)),2,1)&amp;MID(SUBSTITUTE(F$13,1111,DEC2BIN($C16,4)),6,1)&amp;MID(SUBSTITUTE(F$13,1111,DEC2BIN($C16,4)),3,1)&amp;MID(SUBSTITUTE(F$13,1111,DEC2BIN($C16,4)),7,1)&amp;MID(SUBSTITUTE(F$13,1111,DEC2BIN($C16,4)),1,1)&amp;MID(SUBSTITUTE(F$13,1111,DEC2BIN($C16,4)),5,1),2)</f>
        <v>BC</v>
      </c>
      <c r="G16" s="34" t="str">
        <f>BIN2HEX(MID(SUBSTITUTE(G$13,1111,DEC2BIN($C16,4)),4,1)&amp;MID(SUBSTITUTE(G$13,1111,DEC2BIN($C16,4)),8,1)&amp;MID(SUBSTITUTE(G$13,1111,DEC2BIN($C16,4)),2,1)&amp;MID(SUBSTITUTE(G$13,1111,DEC2BIN($C16,4)),6,1)&amp;MID(SUBSTITUTE(G$13,1111,DEC2BIN($C16,4)),3,1)&amp;MID(SUBSTITUTE(G$13,1111,DEC2BIN($C16,4)),7,1)&amp;MID(SUBSTITUTE(G$13,1111,DEC2BIN($C16,4)),1,1)&amp;MID(SUBSTITUTE(G$13,1111,DEC2BIN($C16,4)),5,1),2)</f>
        <v>54</v>
      </c>
      <c r="H16" s="3"/>
      <c r="M16" s="13"/>
      <c r="N16" s="13"/>
      <c r="O16" s="13"/>
      <c r="P16" s="13"/>
      <c r="Q16" s="13"/>
      <c r="R16" s="13"/>
      <c r="S16" s="13"/>
      <c r="T16" s="13"/>
      <c r="U16" s="13"/>
    </row>
    <row r="17" spans="2:21" x14ac:dyDescent="0.2">
      <c r="B17" t="s">
        <v>8</v>
      </c>
      <c r="C17" s="7">
        <v>3</v>
      </c>
      <c r="D17" s="34" t="str">
        <f>BIN2HEX(MID(SUBSTITUTE(D$13,1111,DEC2BIN($C17,4)),4,1)&amp;MID(SUBSTITUTE(D$13,1111,DEC2BIN($C17,4)),8,1)&amp;MID(SUBSTITUTE(D$13,1111,DEC2BIN($C17,4)),2,1)&amp;MID(SUBSTITUTE(D$13,1111,DEC2BIN($C17,4)),6,1)&amp;MID(SUBSTITUTE(D$13,1111,DEC2BIN($C17,4)),3,1)&amp;MID(SUBSTITUTE(D$13,1111,DEC2BIN($C17,4)),7,1)&amp;MID(SUBSTITUTE(D$13,1111,DEC2BIN($C17,4)),1,1)&amp;MID(SUBSTITUTE(D$13,1111,DEC2BIN($C17,4)),5,1),2)</f>
        <v>6C</v>
      </c>
      <c r="E17" s="34" t="str">
        <f>BIN2HEX(MID(SUBSTITUTE(E$13,1111,DEC2BIN($C17,4)),4,1)&amp;MID(SUBSTITUTE(E$13,1111,DEC2BIN($C17,4)),8,1)&amp;MID(SUBSTITUTE(E$13,1111,DEC2BIN($C17,4)),2,1)&amp;MID(SUBSTITUTE(E$13,1111,DEC2BIN($C17,4)),6,1)&amp;MID(SUBSTITUTE(E$13,1111,DEC2BIN($C17,4)),3,1)&amp;MID(SUBSTITUTE(E$13,1111,DEC2BIN($C17,4)),7,1)&amp;MID(SUBSTITUTE(E$13,1111,DEC2BIN($C17,4)),1,1)&amp;MID(SUBSTITUTE(E$13,1111,DEC2BIN($C17,4)),5,1),2)</f>
        <v>CC</v>
      </c>
      <c r="F17" s="34" t="str">
        <f>BIN2HEX(MID(SUBSTITUTE(F$13,1111,DEC2BIN($C17,4)),4,1)&amp;MID(SUBSTITUTE(F$13,1111,DEC2BIN($C17,4)),8,1)&amp;MID(SUBSTITUTE(F$13,1111,DEC2BIN($C17,4)),2,1)&amp;MID(SUBSTITUTE(F$13,1111,DEC2BIN($C17,4)),6,1)&amp;MID(SUBSTITUTE(F$13,1111,DEC2BIN($C17,4)),3,1)&amp;MID(SUBSTITUTE(F$13,1111,DEC2BIN($C17,4)),7,1)&amp;MID(SUBSTITUTE(F$13,1111,DEC2BIN($C17,4)),1,1)&amp;MID(SUBSTITUTE(F$13,1111,DEC2BIN($C17,4)),5,1),2)</f>
        <v>9C</v>
      </c>
      <c r="G17" s="34" t="str">
        <f>BIN2HEX(MID(SUBSTITUTE(G$13,1111,DEC2BIN($C17,4)),4,1)&amp;MID(SUBSTITUTE(G$13,1111,DEC2BIN($C17,4)),8,1)&amp;MID(SUBSTITUTE(G$13,1111,DEC2BIN($C17,4)),2,1)&amp;MID(SUBSTITUTE(G$13,1111,DEC2BIN($C17,4)),6,1)&amp;MID(SUBSTITUTE(G$13,1111,DEC2BIN($C17,4)),3,1)&amp;MID(SUBSTITUTE(G$13,1111,DEC2BIN($C17,4)),7,1)&amp;MID(SUBSTITUTE(G$13,1111,DEC2BIN($C17,4)),1,1)&amp;MID(SUBSTITUTE(G$13,1111,DEC2BIN($C17,4)),5,1),2)</f>
        <v>44</v>
      </c>
      <c r="H17" s="3"/>
      <c r="M17" s="13"/>
      <c r="N17" s="13"/>
      <c r="O17" s="13"/>
      <c r="P17" s="13"/>
      <c r="Q17" s="13"/>
      <c r="R17" s="13"/>
      <c r="S17" s="13"/>
      <c r="T17" s="13"/>
      <c r="U17" s="13"/>
    </row>
    <row r="18" spans="2:21" x14ac:dyDescent="0.2">
      <c r="B18" t="s">
        <v>10</v>
      </c>
      <c r="C18" s="7">
        <v>2</v>
      </c>
      <c r="D18" s="34" t="str">
        <f>BIN2HEX(MID(SUBSTITUTE(D$13,1111,DEC2BIN($C18,4)),4,1)&amp;MID(SUBSTITUTE(D$13,1111,DEC2BIN($C18,4)),8,1)&amp;MID(SUBSTITUTE(D$13,1111,DEC2BIN($C18,4)),2,1)&amp;MID(SUBSTITUTE(D$13,1111,DEC2BIN($C18,4)),6,1)&amp;MID(SUBSTITUTE(D$13,1111,DEC2BIN($C18,4)),3,1)&amp;MID(SUBSTITUTE(D$13,1111,DEC2BIN($C18,4)),7,1)&amp;MID(SUBSTITUTE(D$13,1111,DEC2BIN($C18,4)),1,1)&amp;MID(SUBSTITUTE(D$13,1111,DEC2BIN($C18,4)),5,1),2)</f>
        <v>2C</v>
      </c>
      <c r="E18" s="34" t="str">
        <f>BIN2HEX(MID(SUBSTITUTE(E$13,1111,DEC2BIN($C18,4)),4,1)&amp;MID(SUBSTITUTE(E$13,1111,DEC2BIN($C18,4)),8,1)&amp;MID(SUBSTITUTE(E$13,1111,DEC2BIN($C18,4)),2,1)&amp;MID(SUBSTITUTE(E$13,1111,DEC2BIN($C18,4)),6,1)&amp;MID(SUBSTITUTE(E$13,1111,DEC2BIN($C18,4)),3,1)&amp;MID(SUBSTITUTE(E$13,1111,DEC2BIN($C18,4)),7,1)&amp;MID(SUBSTITUTE(E$13,1111,DEC2BIN($C18,4)),1,1)&amp;MID(SUBSTITUTE(E$13,1111,DEC2BIN($C18,4)),5,1),2)</f>
        <v>0C</v>
      </c>
      <c r="F18" s="34" t="str">
        <f>BIN2HEX(MID(SUBSTITUTE(F$13,1111,DEC2BIN($C18,4)),4,1)&amp;MID(SUBSTITUTE(F$13,1111,DEC2BIN($C18,4)),8,1)&amp;MID(SUBSTITUTE(F$13,1111,DEC2BIN($C18,4)),2,1)&amp;MID(SUBSTITUTE(F$13,1111,DEC2BIN($C18,4)),6,1)&amp;MID(SUBSTITUTE(F$13,1111,DEC2BIN($C18,4)),3,1)&amp;MID(SUBSTITUTE(F$13,1111,DEC2BIN($C18,4)),7,1)&amp;MID(SUBSTITUTE(F$13,1111,DEC2BIN($C18,4)),1,1)&amp;MID(SUBSTITUTE(F$13,1111,DEC2BIN($C18,4)),5,1),2)</f>
        <v>1C</v>
      </c>
      <c r="G18" s="34" t="str">
        <f>BIN2HEX(MID(SUBSTITUTE(G$13,1111,DEC2BIN($C18,4)),4,1)&amp;MID(SUBSTITUTE(G$13,1111,DEC2BIN($C18,4)),8,1)&amp;MID(SUBSTITUTE(G$13,1111,DEC2BIN($C18,4)),2,1)&amp;MID(SUBSTITUTE(G$13,1111,DEC2BIN($C18,4)),6,1)&amp;MID(SUBSTITUTE(G$13,1111,DEC2BIN($C18,4)),3,1)&amp;MID(SUBSTITUTE(G$13,1111,DEC2BIN($C18,4)),7,1)&amp;MID(SUBSTITUTE(G$13,1111,DEC2BIN($C18,4)),1,1)&amp;MID(SUBSTITUTE(G$13,1111,DEC2BIN($C18,4)),5,1),2)</f>
        <v>04</v>
      </c>
      <c r="M18" s="13"/>
      <c r="N18" s="13"/>
      <c r="O18" s="13"/>
      <c r="P18" s="13"/>
      <c r="Q18" s="13"/>
      <c r="R18" s="13"/>
      <c r="S18" s="13"/>
      <c r="T18" s="13"/>
      <c r="U18" s="13"/>
    </row>
    <row r="19" spans="2:21" x14ac:dyDescent="0.2">
      <c r="B19" t="s">
        <v>9</v>
      </c>
      <c r="C19" s="7">
        <v>13</v>
      </c>
      <c r="D19" s="34" t="str">
        <f>BIN2HEX(MID(SUBSTITUTE(D$13,1111,DEC2BIN($C19,4)),4,1)&amp;MID(SUBSTITUTE(D$13,1111,DEC2BIN($C19,4)),8,1)&amp;MID(SUBSTITUTE(D$13,1111,DEC2BIN($C19,4)),2,1)&amp;MID(SUBSTITUTE(D$13,1111,DEC2BIN($C19,4)),6,1)&amp;MID(SUBSTITUTE(D$13,1111,DEC2BIN($C19,4)),3,1)&amp;MID(SUBSTITUTE(D$13,1111,DEC2BIN($C19,4)),7,1)&amp;MID(SUBSTITUTE(D$13,1111,DEC2BIN($C19,4)),1,1)&amp;MID(SUBSTITUTE(D$13,1111,DEC2BIN($C19,4)),5,1),2)</f>
        <v>79</v>
      </c>
      <c r="E19" s="34" t="str">
        <f>BIN2HEX(MID(SUBSTITUTE(E$13,1111,DEC2BIN($C19,4)),4,1)&amp;MID(SUBSTITUTE(E$13,1111,DEC2BIN($C19,4)),8,1)&amp;MID(SUBSTITUTE(E$13,1111,DEC2BIN($C19,4)),2,1)&amp;MID(SUBSTITUTE(E$13,1111,DEC2BIN($C19,4)),6,1)&amp;MID(SUBSTITUTE(E$13,1111,DEC2BIN($C19,4)),3,1)&amp;MID(SUBSTITUTE(E$13,1111,DEC2BIN($C19,4)),7,1)&amp;MID(SUBSTITUTE(E$13,1111,DEC2BIN($C19,4)),1,1)&amp;MID(SUBSTITUTE(E$13,1111,DEC2BIN($C19,4)),5,1),2)</f>
        <v>F3</v>
      </c>
      <c r="F19" s="34" t="str">
        <f>BIN2HEX(MID(SUBSTITUTE(F$13,1111,DEC2BIN($C19,4)),4,1)&amp;MID(SUBSTITUTE(F$13,1111,DEC2BIN($C19,4)),8,1)&amp;MID(SUBSTITUTE(F$13,1111,DEC2BIN($C19,4)),2,1)&amp;MID(SUBSTITUTE(F$13,1111,DEC2BIN($C19,4)),6,1)&amp;MID(SUBSTITUTE(F$13,1111,DEC2BIN($C19,4)),3,1)&amp;MID(SUBSTITUTE(F$13,1111,DEC2BIN($C19,4)),7,1)&amp;MID(SUBSTITUTE(F$13,1111,DEC2BIN($C19,4)),1,1)&amp;MID(SUBSTITUTE(F$13,1111,DEC2BIN($C19,4)),5,1),2)</f>
        <v>B6</v>
      </c>
      <c r="G19" s="34" t="str">
        <f>BIN2HEX(MID(SUBSTITUTE(G$13,1111,DEC2BIN($C19,4)),4,1)&amp;MID(SUBSTITUTE(G$13,1111,DEC2BIN($C19,4)),8,1)&amp;MID(SUBSTITUTE(G$13,1111,DEC2BIN($C19,4)),2,1)&amp;MID(SUBSTITUTE(G$13,1111,DEC2BIN($C19,4)),6,1)&amp;MID(SUBSTITUTE(G$13,1111,DEC2BIN($C19,4)),3,1)&amp;MID(SUBSTITUTE(G$13,1111,DEC2BIN($C19,4)),7,1)&amp;MID(SUBSTITUTE(G$13,1111,DEC2BIN($C19,4)),1,1)&amp;MID(SUBSTITUTE(G$13,1111,DEC2BIN($C19,4)),5,1),2)</f>
        <v>51</v>
      </c>
      <c r="H19" s="27"/>
      <c r="I19" s="27"/>
      <c r="M19" s="13"/>
      <c r="N19" s="13"/>
      <c r="O19" s="13"/>
      <c r="P19" s="13"/>
      <c r="Q19" s="13"/>
      <c r="R19" s="13"/>
      <c r="S19" s="13"/>
      <c r="T19" s="13"/>
      <c r="U19" s="13"/>
    </row>
    <row r="20" spans="2:21" x14ac:dyDescent="0.2">
      <c r="H20" s="28"/>
      <c r="I20" s="11"/>
      <c r="M20" s="13"/>
      <c r="N20" s="13"/>
      <c r="O20" s="13"/>
      <c r="P20" s="13"/>
      <c r="Q20" s="13"/>
      <c r="R20" s="13"/>
      <c r="S20" s="13"/>
      <c r="T20" s="13"/>
      <c r="U20" s="13"/>
    </row>
    <row r="21" spans="2:21" x14ac:dyDescent="0.2">
      <c r="B21" s="14" t="s">
        <v>37</v>
      </c>
      <c r="H21" s="28"/>
      <c r="I21" s="11"/>
      <c r="M21" s="13"/>
      <c r="N21" s="13"/>
      <c r="O21" s="13"/>
      <c r="P21" s="13"/>
      <c r="Q21" s="13"/>
      <c r="R21" s="13"/>
      <c r="S21" s="13"/>
      <c r="T21" s="13"/>
      <c r="U21" s="13"/>
    </row>
    <row r="22" spans="2:21" x14ac:dyDescent="0.2">
      <c r="B22" s="14" t="s">
        <v>38</v>
      </c>
      <c r="H22" s="28"/>
      <c r="I22" s="11"/>
    </row>
    <row r="23" spans="2:21" x14ac:dyDescent="0.2">
      <c r="B23" s="14" t="s">
        <v>39</v>
      </c>
      <c r="H23" s="28"/>
      <c r="I23" s="11"/>
    </row>
    <row r="24" spans="2:21" x14ac:dyDescent="0.2">
      <c r="B24" s="14" t="s">
        <v>40</v>
      </c>
      <c r="H24" s="28"/>
      <c r="I24" s="11"/>
      <c r="L24" s="11"/>
      <c r="M24" s="11"/>
      <c r="N24" s="11"/>
      <c r="O24" s="11"/>
      <c r="P24" s="10"/>
      <c r="Q24" s="10"/>
      <c r="R24" s="11"/>
      <c r="S24" s="11"/>
      <c r="T24" s="11"/>
      <c r="U24" s="11"/>
    </row>
    <row r="25" spans="2:21" x14ac:dyDescent="0.2">
      <c r="B25" s="14" t="s">
        <v>41</v>
      </c>
      <c r="H25" s="28"/>
      <c r="I25" s="11"/>
      <c r="L25" s="11"/>
      <c r="M25" s="11"/>
      <c r="N25" s="11"/>
      <c r="O25" s="11"/>
      <c r="P25" s="10"/>
      <c r="Q25" s="10"/>
      <c r="R25" s="11"/>
      <c r="S25" s="11"/>
      <c r="T25" s="11"/>
      <c r="U25" s="11"/>
    </row>
    <row r="26" spans="2:21" x14ac:dyDescent="0.2">
      <c r="B26" s="14" t="s">
        <v>42</v>
      </c>
      <c r="L26" s="11"/>
      <c r="M26" s="11"/>
      <c r="N26" s="11"/>
      <c r="O26" s="11"/>
      <c r="P26" s="10"/>
      <c r="Q26" s="10"/>
      <c r="R26" s="11"/>
      <c r="S26" s="11"/>
      <c r="T26" s="11"/>
      <c r="U26" s="11"/>
    </row>
    <row r="27" spans="2:21" x14ac:dyDescent="0.2">
      <c r="B27" s="14" t="s">
        <v>43</v>
      </c>
      <c r="L27" s="11"/>
      <c r="M27" s="11"/>
      <c r="N27" s="11"/>
      <c r="O27" s="11"/>
      <c r="P27" s="10"/>
      <c r="Q27" s="10"/>
      <c r="R27" s="11"/>
      <c r="S27" s="11"/>
      <c r="T27" s="11"/>
      <c r="U27" s="11"/>
    </row>
    <row r="28" spans="2:21" x14ac:dyDescent="0.2">
      <c r="B28" s="14" t="s">
        <v>44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2:21" x14ac:dyDescent="0.2">
      <c r="B29" s="14" t="s">
        <v>45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2:21" x14ac:dyDescent="0.2"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2:21" x14ac:dyDescent="0.2"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2:21" x14ac:dyDescent="0.2"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2:21" x14ac:dyDescent="0.2"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2:21" x14ac:dyDescent="0.2"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2:21" x14ac:dyDescent="0.2"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2:21" x14ac:dyDescent="0.2">
      <c r="L36" s="11"/>
      <c r="M36" s="11"/>
      <c r="N36" s="11"/>
      <c r="O36" s="11"/>
      <c r="P36" s="11"/>
      <c r="Q36" s="11"/>
      <c r="R36" s="11"/>
      <c r="S36" s="11"/>
      <c r="T36" s="11"/>
      <c r="U36" s="11"/>
    </row>
  </sheetData>
  <mergeCells count="4">
    <mergeCell ref="E4:F4"/>
    <mergeCell ref="E5:F5"/>
    <mergeCell ref="B8:C8"/>
    <mergeCell ref="B9:C9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1:V44"/>
  <sheetViews>
    <sheetView zoomScale="137" workbookViewId="0">
      <selection activeCell="D13" sqref="D13"/>
    </sheetView>
  </sheetViews>
  <sheetFormatPr baseColWidth="10" defaultColWidth="8.83203125" defaultRowHeight="15" x14ac:dyDescent="0.2"/>
  <cols>
    <col min="3" max="3" width="10.33203125" bestFit="1" customWidth="1"/>
    <col min="4" max="4" width="9.83203125" bestFit="1" customWidth="1"/>
    <col min="5" max="5" width="9.5" bestFit="1" customWidth="1"/>
    <col min="7" max="7" width="14.1640625" bestFit="1" customWidth="1"/>
    <col min="8" max="8" width="10.83203125" bestFit="1" customWidth="1"/>
    <col min="12" max="12" width="11.83203125" bestFit="1" customWidth="1"/>
    <col min="13" max="14" width="4.6640625" bestFit="1" customWidth="1"/>
    <col min="15" max="15" width="5.1640625" bestFit="1" customWidth="1"/>
    <col min="16" max="16" width="5.6640625" bestFit="1" customWidth="1"/>
  </cols>
  <sheetData>
    <row r="1" spans="2:22" ht="21" x14ac:dyDescent="0.25">
      <c r="B1" s="6" t="s">
        <v>24</v>
      </c>
    </row>
    <row r="3" spans="2:22" x14ac:dyDescent="0.2">
      <c r="B3" s="5" t="s">
        <v>0</v>
      </c>
      <c r="C3" s="5" t="s">
        <v>1</v>
      </c>
      <c r="D3" s="5" t="s">
        <v>25</v>
      </c>
      <c r="E3" s="5" t="s">
        <v>26</v>
      </c>
      <c r="G3" t="s">
        <v>2</v>
      </c>
    </row>
    <row r="4" spans="2:22" x14ac:dyDescent="0.2">
      <c r="B4" s="2">
        <v>0</v>
      </c>
      <c r="C4" s="2">
        <v>1</v>
      </c>
      <c r="D4" s="2">
        <v>0</v>
      </c>
      <c r="E4" s="2">
        <v>0</v>
      </c>
      <c r="G4" s="7">
        <v>4</v>
      </c>
      <c r="H4" s="7">
        <v>0</v>
      </c>
      <c r="I4" s="11"/>
      <c r="J4" s="11"/>
      <c r="M4" t="s">
        <v>14</v>
      </c>
      <c r="N4" s="8" t="s">
        <v>15</v>
      </c>
      <c r="O4" s="9" t="s">
        <v>16</v>
      </c>
      <c r="P4" t="s">
        <v>17</v>
      </c>
    </row>
    <row r="5" spans="2:22" x14ac:dyDescent="0.2">
      <c r="B5" s="3" t="str">
        <f>DEC2BIN(B4,2)</f>
        <v>00</v>
      </c>
      <c r="C5" s="3" t="str">
        <f>DEC2BIN(C4,2)</f>
        <v>01</v>
      </c>
      <c r="D5" s="3" t="str">
        <f t="shared" ref="D5:E5" si="0">DEC2BIN(D4,2)</f>
        <v>00</v>
      </c>
      <c r="E5" s="3" t="str">
        <f t="shared" si="0"/>
        <v>00</v>
      </c>
      <c r="G5" t="str">
        <f>HEX2BIN(G4,4)</f>
        <v>0100</v>
      </c>
      <c r="H5" t="str">
        <f>HEX2BIN(H4,4)</f>
        <v>0000</v>
      </c>
      <c r="L5" t="s">
        <v>18</v>
      </c>
      <c r="M5">
        <v>55</v>
      </c>
      <c r="N5" t="s">
        <v>11</v>
      </c>
      <c r="O5" t="s">
        <v>12</v>
      </c>
      <c r="P5" t="s">
        <v>13</v>
      </c>
    </row>
    <row r="6" spans="2:22" x14ac:dyDescent="0.2">
      <c r="L6" t="s">
        <v>19</v>
      </c>
      <c r="M6">
        <v>55</v>
      </c>
      <c r="N6" t="s">
        <v>20</v>
      </c>
      <c r="O6" t="s">
        <v>21</v>
      </c>
      <c r="P6" t="s">
        <v>13</v>
      </c>
    </row>
    <row r="7" spans="2:22" x14ac:dyDescent="0.2">
      <c r="B7" s="4" t="s">
        <v>2</v>
      </c>
      <c r="G7" s="4" t="s">
        <v>0</v>
      </c>
      <c r="H7" s="4" t="s">
        <v>1</v>
      </c>
      <c r="I7" s="4" t="s">
        <v>25</v>
      </c>
      <c r="J7" s="4" t="s">
        <v>26</v>
      </c>
      <c r="L7" t="s">
        <v>22</v>
      </c>
      <c r="M7">
        <v>10</v>
      </c>
      <c r="N7">
        <v>35</v>
      </c>
      <c r="O7" t="s">
        <v>23</v>
      </c>
      <c r="P7">
        <v>30</v>
      </c>
    </row>
    <row r="8" spans="2:22" x14ac:dyDescent="0.2">
      <c r="B8" s="1" t="str">
        <f>BIN2HEX(B9,1)</f>
        <v>4</v>
      </c>
      <c r="C8" s="1" t="str">
        <f>BIN2HEX(C9,1)</f>
        <v>0</v>
      </c>
      <c r="D8" s="10"/>
      <c r="E8" s="10"/>
      <c r="G8" s="1">
        <f>BIN2DEC(G9)</f>
        <v>0</v>
      </c>
      <c r="H8" s="1">
        <f>BIN2DEC(H9)</f>
        <v>1</v>
      </c>
      <c r="I8" s="1">
        <f>BIN2DEC(I9)</f>
        <v>0</v>
      </c>
      <c r="J8" s="1">
        <f>BIN2DEC(J9)</f>
        <v>0</v>
      </c>
    </row>
    <row r="9" spans="2:22" x14ac:dyDescent="0.2">
      <c r="B9" s="20" t="str">
        <f>MID(B5,2,1)&amp;MID(C5,2,1)&amp;MID(D5,2,1)&amp;MID(E5,2,1)</f>
        <v>0100</v>
      </c>
      <c r="C9" s="20" t="str">
        <f>MID(B5,1,1)&amp;MID(C5,1,1)&amp;MID(D5,1,1)&amp;MID(E5,1,1)</f>
        <v>0000</v>
      </c>
      <c r="D9" s="10"/>
      <c r="E9" s="10"/>
      <c r="G9" s="20" t="str">
        <f>MID(H5,1,1)&amp;MID(G5,1,1)</f>
        <v>00</v>
      </c>
      <c r="H9" s="20" t="str">
        <f>MID(H5,2,1)&amp;MID(G5,2,1)</f>
        <v>01</v>
      </c>
      <c r="I9" s="20" t="str">
        <f>MID(H5,3,1)&amp;MID(G5,3,1)</f>
        <v>00</v>
      </c>
      <c r="J9" s="20" t="str">
        <f>MID(H5,4,1)&amp;MID(G5,4,1)</f>
        <v>00</v>
      </c>
    </row>
    <row r="12" spans="2:22" x14ac:dyDescent="0.2">
      <c r="B12" s="21"/>
      <c r="C12" s="22"/>
      <c r="D12" s="18" t="s">
        <v>52</v>
      </c>
      <c r="E12" s="18" t="s">
        <v>53</v>
      </c>
      <c r="F12" s="18" t="s">
        <v>54</v>
      </c>
      <c r="G12" s="18" t="s">
        <v>55</v>
      </c>
      <c r="H12" s="19" t="s">
        <v>56</v>
      </c>
      <c r="I12" s="18" t="s">
        <v>50</v>
      </c>
      <c r="J12" s="18" t="s">
        <v>51</v>
      </c>
      <c r="K12" s="18" t="s">
        <v>46</v>
      </c>
      <c r="L12" s="23"/>
      <c r="M12" s="23"/>
      <c r="N12" s="23"/>
    </row>
    <row r="13" spans="2:22" x14ac:dyDescent="0.2">
      <c r="B13" s="17" t="s">
        <v>47</v>
      </c>
      <c r="C13" s="17">
        <v>1</v>
      </c>
      <c r="D13" s="16" t="str">
        <f>BIN2HEX(MID(DEC2BIN(MID(SUBSTITUTE(D12,1,$C$13),1,1),2),2,1)&amp;MID(DEC2BIN(MID(SUBSTITUTE(D12,1,$C$13),2,1),2),2,1)&amp;MID(DEC2BIN(MID(SUBSTITUTE(D12,1,$C$13),3,1),2),2,1)&amp;MID(DEC2BIN(MID(SUBSTITUTE(D12,1,$C$13),4,1),2),2,1)&amp;MID(DEC2BIN(MID(SUBSTITUTE(D12,1,$C$13),1,1),2),1,1)&amp;MID(DEC2BIN(MID(SUBSTITUTE(D12,1,$C$13),2,1),2),1,1)&amp;MID(DEC2BIN(MID(SUBSTITUTE(D12,1,$C$13),3,1),2),1,1)&amp;MID(DEC2BIN(MID(SUBSTITUTE(D12,1,$C$13),4,1),2),1,1),2)</f>
        <v>E0</v>
      </c>
      <c r="E13" s="16" t="str">
        <f t="shared" ref="E13:M13" si="1">BIN2HEX(MID(DEC2BIN(MID(SUBSTITUTE(E12,1,$C$13),1,1),2),2,1)&amp;MID(DEC2BIN(MID(SUBSTITUTE(E12,1,$C$13),2,1),2),2,1)&amp;MID(DEC2BIN(MID(SUBSTITUTE(E12,1,$C$13),3,1),2),2,1)&amp;MID(DEC2BIN(MID(SUBSTITUTE(E12,1,$C$13),4,1),2),2,1)&amp;MID(DEC2BIN(MID(SUBSTITUTE(E12,1,$C$13),1,1),2),1,1)&amp;MID(DEC2BIN(MID(SUBSTITUTE(E12,1,$C$13),2,1),2),1,1)&amp;MID(DEC2BIN(MID(SUBSTITUTE(E12,1,$C$13),3,1),2),1,1)&amp;MID(DEC2BIN(MID(SUBSTITUTE(E12,1,$C$13),4,1),2),1,1),2)</f>
        <v>C0</v>
      </c>
      <c r="F13" s="16" t="str">
        <f t="shared" si="1"/>
        <v>A0</v>
      </c>
      <c r="G13" s="16" t="str">
        <f t="shared" si="1"/>
        <v>80</v>
      </c>
      <c r="H13" s="16" t="str">
        <f t="shared" si="1"/>
        <v>60</v>
      </c>
      <c r="I13" s="16" t="str">
        <f t="shared" si="1"/>
        <v>40</v>
      </c>
      <c r="J13" s="16" t="str">
        <f t="shared" si="1"/>
        <v>20</v>
      </c>
      <c r="K13" s="16" t="str">
        <f t="shared" si="1"/>
        <v>00</v>
      </c>
      <c r="L13" s="24"/>
      <c r="M13" s="24"/>
      <c r="N13" s="25"/>
      <c r="O13" s="13"/>
      <c r="P13" s="13"/>
      <c r="Q13" s="13"/>
      <c r="V13" s="13"/>
    </row>
    <row r="14" spans="2:22" x14ac:dyDescent="0.2">
      <c r="B14" s="17" t="s">
        <v>48</v>
      </c>
      <c r="C14" s="17">
        <v>2</v>
      </c>
      <c r="D14" s="16" t="str">
        <f>BIN2HEX(MID(DEC2BIN(MID(SUBSTITUTE(D$12,1,$C$14),1,1),2),2,1)&amp;MID(DEC2BIN(MID(SUBSTITUTE(D$12,1,$C$14),2,1),2),2,1)&amp;MID(DEC2BIN(MID(SUBSTITUTE(D$12,1,$C$14),3,1),2),2,1)&amp;MID(DEC2BIN(MID(SUBSTITUTE(D$12,1,$C$14),4,1),2),2,1)&amp;MID(DEC2BIN(MID(SUBSTITUTE(D$12,1,$C$14),1,1),2),1,1)&amp;MID(DEC2BIN(MID(SUBSTITUTE(D$12,1,$C$14),2,1),2),1,1)&amp;MID(DEC2BIN(MID(SUBSTITUTE(D$12,1,$C$14),3,1),2),1,1)&amp;MID(DEC2BIN(MID(SUBSTITUTE(D$12,1,$C$14),4,1),2),1,1),2)</f>
        <v>0E</v>
      </c>
      <c r="E14" s="16" t="str">
        <f t="shared" ref="E14:M14" si="2">BIN2HEX(MID(DEC2BIN(MID(SUBSTITUTE(E$12,1,$C$14),1,1),2),2,1)&amp;MID(DEC2BIN(MID(SUBSTITUTE(E$12,1,$C$14),2,1),2),2,1)&amp;MID(DEC2BIN(MID(SUBSTITUTE(E$12,1,$C$14),3,1),2),2,1)&amp;MID(DEC2BIN(MID(SUBSTITUTE(E$12,1,$C$14),4,1),2),2,1)&amp;MID(DEC2BIN(MID(SUBSTITUTE(E$12,1,$C$14),1,1),2),1,1)&amp;MID(DEC2BIN(MID(SUBSTITUTE(E$12,1,$C$14),2,1),2),1,1)&amp;MID(DEC2BIN(MID(SUBSTITUTE(E$12,1,$C$14),3,1),2),1,1)&amp;MID(DEC2BIN(MID(SUBSTITUTE(E$12,1,$C$14),4,1),2),1,1),2)</f>
        <v>0C</v>
      </c>
      <c r="F14" s="16" t="str">
        <f t="shared" si="2"/>
        <v>0A</v>
      </c>
      <c r="G14" s="16" t="str">
        <f t="shared" si="2"/>
        <v>08</v>
      </c>
      <c r="H14" s="16" t="str">
        <f t="shared" si="2"/>
        <v>06</v>
      </c>
      <c r="I14" s="16" t="str">
        <f t="shared" si="2"/>
        <v>04</v>
      </c>
      <c r="J14" s="16" t="str">
        <f t="shared" si="2"/>
        <v>02</v>
      </c>
      <c r="K14" s="16" t="str">
        <f t="shared" si="2"/>
        <v>00</v>
      </c>
      <c r="L14" s="24"/>
      <c r="M14" s="24"/>
      <c r="N14" s="25"/>
      <c r="O14" s="13"/>
      <c r="P14" s="13"/>
      <c r="Q14" s="13"/>
      <c r="V14" s="13"/>
    </row>
    <row r="15" spans="2:22" x14ac:dyDescent="0.2">
      <c r="B15" s="17" t="s">
        <v>49</v>
      </c>
      <c r="C15" s="17">
        <v>3</v>
      </c>
      <c r="D15" s="16" t="str">
        <f>BIN2HEX(MID(DEC2BIN(MID(SUBSTITUTE(D$12,1,$C$15),1,1),2),2,1)&amp;MID(DEC2BIN(MID(SUBSTITUTE(D$12,1,$C$15),2,1),2),2,1)&amp;MID(DEC2BIN(MID(SUBSTITUTE(D$12,1,$C$15),3,1),2),2,1)&amp;MID(DEC2BIN(MID(SUBSTITUTE(D$12,1,$C$15),4,1),2),2,1)&amp;MID(DEC2BIN(MID(SUBSTITUTE(D$12,1,$C$15),1,1),2),1,1)&amp;MID(DEC2BIN(MID(SUBSTITUTE(D$12,1,$C$15),2,1),2),1,1)&amp;MID(DEC2BIN(MID(SUBSTITUTE(D$12,1,$C$15),3,1),2),1,1)&amp;MID(DEC2BIN(MID(SUBSTITUTE(D$12,1,$C$15),4,1),2),1,1),2)</f>
        <v>EE</v>
      </c>
      <c r="E15" s="16" t="str">
        <f t="shared" ref="E15:L15" si="3">BIN2HEX(MID(DEC2BIN(MID(SUBSTITUTE(E$12,1,$C$15),1,1),2),2,1)&amp;MID(DEC2BIN(MID(SUBSTITUTE(E$12,1,$C$15),2,1),2),2,1)&amp;MID(DEC2BIN(MID(SUBSTITUTE(E$12,1,$C$15),3,1),2),2,1)&amp;MID(DEC2BIN(MID(SUBSTITUTE(E$12,1,$C$15),4,1),2),2,1)&amp;MID(DEC2BIN(MID(SUBSTITUTE(E$12,1,$C$15),1,1),2),1,1)&amp;MID(DEC2BIN(MID(SUBSTITUTE(E$12,1,$C$15),2,1),2),1,1)&amp;MID(DEC2BIN(MID(SUBSTITUTE(E$12,1,$C$15),3,1),2),1,1)&amp;MID(DEC2BIN(MID(SUBSTITUTE(E$12,1,$C$15),4,1),2),1,1),2)</f>
        <v>CC</v>
      </c>
      <c r="F15" s="16" t="str">
        <f t="shared" si="3"/>
        <v>AA</v>
      </c>
      <c r="G15" s="16" t="str">
        <f t="shared" si="3"/>
        <v>88</v>
      </c>
      <c r="H15" s="16" t="str">
        <f t="shared" si="3"/>
        <v>66</v>
      </c>
      <c r="I15" s="16" t="str">
        <f t="shared" si="3"/>
        <v>44</v>
      </c>
      <c r="J15" s="16" t="str">
        <f t="shared" si="3"/>
        <v>22</v>
      </c>
      <c r="K15" s="16" t="str">
        <f t="shared" si="3"/>
        <v>00</v>
      </c>
      <c r="L15" s="24"/>
      <c r="M15" s="24"/>
      <c r="N15" s="25"/>
      <c r="O15" s="13"/>
      <c r="P15" s="13"/>
      <c r="Q15" s="13"/>
      <c r="V15" s="13"/>
    </row>
    <row r="16" spans="2:22" x14ac:dyDescent="0.2">
      <c r="B16" s="15"/>
      <c r="C16" s="3"/>
      <c r="D16" s="3"/>
      <c r="E16" s="3"/>
      <c r="O16" s="13"/>
      <c r="P16" s="13"/>
      <c r="Q16" s="13"/>
      <c r="V16" s="13"/>
    </row>
    <row r="17" spans="2:22" x14ac:dyDescent="0.2">
      <c r="B17" s="12" t="s">
        <v>27</v>
      </c>
      <c r="L17" s="13"/>
      <c r="M17" s="13"/>
      <c r="N17" s="13"/>
      <c r="O17" s="13"/>
      <c r="P17" s="13"/>
      <c r="Q17" s="13"/>
      <c r="V17" s="13"/>
    </row>
    <row r="18" spans="2:22" x14ac:dyDescent="0.2">
      <c r="B18" s="12" t="s">
        <v>28</v>
      </c>
      <c r="L18" s="13"/>
      <c r="M18" s="13"/>
      <c r="N18" s="13"/>
      <c r="O18" s="13"/>
      <c r="P18" s="13"/>
      <c r="Q18" s="13"/>
      <c r="V18" s="13"/>
    </row>
    <row r="19" spans="2:22" x14ac:dyDescent="0.2">
      <c r="B19" s="12" t="s">
        <v>29</v>
      </c>
      <c r="L19" s="13"/>
      <c r="M19" s="13"/>
      <c r="N19" s="13"/>
      <c r="O19" s="13"/>
      <c r="P19" s="13"/>
      <c r="Q19" s="13"/>
      <c r="V19" s="13"/>
    </row>
    <row r="20" spans="2:22" x14ac:dyDescent="0.2">
      <c r="B20" s="12" t="s">
        <v>30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2:22" x14ac:dyDescent="0.2">
      <c r="B21" s="12" t="s">
        <v>31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2:22" x14ac:dyDescent="0.2">
      <c r="B22" s="12" t="s">
        <v>32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2:22" x14ac:dyDescent="0.2">
      <c r="B23" s="12" t="s">
        <v>33</v>
      </c>
    </row>
    <row r="24" spans="2:22" x14ac:dyDescent="0.2">
      <c r="B24" s="12" t="s">
        <v>34</v>
      </c>
    </row>
    <row r="25" spans="2:22" x14ac:dyDescent="0.2">
      <c r="B25" s="12" t="s">
        <v>35</v>
      </c>
    </row>
    <row r="26" spans="2:22" x14ac:dyDescent="0.2">
      <c r="B26" s="12" t="s">
        <v>36</v>
      </c>
    </row>
    <row r="28" spans="2:22" x14ac:dyDescent="0.2">
      <c r="B28">
        <v>1</v>
      </c>
      <c r="C28">
        <v>2</v>
      </c>
      <c r="D28">
        <v>3</v>
      </c>
      <c r="E28">
        <v>4</v>
      </c>
    </row>
    <row r="29" spans="2:22" hidden="1" x14ac:dyDescent="0.2">
      <c r="B29">
        <v>1</v>
      </c>
      <c r="C29">
        <v>1</v>
      </c>
      <c r="D29">
        <v>1</v>
      </c>
      <c r="E29">
        <v>1</v>
      </c>
    </row>
    <row r="30" spans="2:22" x14ac:dyDescent="0.2">
      <c r="B30">
        <v>1</v>
      </c>
      <c r="C30">
        <v>1</v>
      </c>
      <c r="D30">
        <v>1</v>
      </c>
      <c r="E30">
        <v>0</v>
      </c>
    </row>
    <row r="31" spans="2:22" hidden="1" x14ac:dyDescent="0.2">
      <c r="B31">
        <v>1</v>
      </c>
      <c r="C31">
        <v>1</v>
      </c>
      <c r="D31">
        <v>0</v>
      </c>
      <c r="E31">
        <v>1</v>
      </c>
    </row>
    <row r="32" spans="2:22" x14ac:dyDescent="0.2">
      <c r="B32">
        <v>1</v>
      </c>
      <c r="C32">
        <v>1</v>
      </c>
      <c r="D32">
        <v>0</v>
      </c>
      <c r="E32">
        <v>0</v>
      </c>
    </row>
    <row r="33" spans="2:5" hidden="1" x14ac:dyDescent="0.2">
      <c r="B33">
        <v>1</v>
      </c>
      <c r="C33">
        <v>0</v>
      </c>
      <c r="D33">
        <v>1</v>
      </c>
      <c r="E33">
        <v>1</v>
      </c>
    </row>
    <row r="34" spans="2:5" x14ac:dyDescent="0.2">
      <c r="B34">
        <v>1</v>
      </c>
      <c r="C34">
        <v>0</v>
      </c>
      <c r="D34">
        <v>1</v>
      </c>
      <c r="E34">
        <v>0</v>
      </c>
    </row>
    <row r="35" spans="2:5" hidden="1" x14ac:dyDescent="0.2">
      <c r="B35">
        <v>1</v>
      </c>
      <c r="C35">
        <v>0</v>
      </c>
      <c r="D35">
        <v>0</v>
      </c>
      <c r="E35">
        <v>1</v>
      </c>
    </row>
    <row r="36" spans="2:5" x14ac:dyDescent="0.2">
      <c r="B36">
        <v>1</v>
      </c>
      <c r="C36">
        <v>0</v>
      </c>
      <c r="D36">
        <v>0</v>
      </c>
      <c r="E36">
        <v>0</v>
      </c>
    </row>
    <row r="37" spans="2:5" hidden="1" x14ac:dyDescent="0.2">
      <c r="B37">
        <v>0</v>
      </c>
      <c r="C37">
        <v>1</v>
      </c>
      <c r="D37">
        <v>1</v>
      </c>
      <c r="E37">
        <v>1</v>
      </c>
    </row>
    <row r="38" spans="2:5" x14ac:dyDescent="0.2">
      <c r="B38" s="13">
        <v>0</v>
      </c>
      <c r="C38" s="13">
        <v>1</v>
      </c>
      <c r="D38" s="13">
        <v>1</v>
      </c>
      <c r="E38" s="13">
        <v>0</v>
      </c>
    </row>
    <row r="39" spans="2:5" hidden="1" x14ac:dyDescent="0.2">
      <c r="B39" s="13">
        <v>0</v>
      </c>
      <c r="C39" s="13">
        <v>1</v>
      </c>
      <c r="D39" s="13">
        <v>0</v>
      </c>
      <c r="E39" s="13">
        <v>1</v>
      </c>
    </row>
    <row r="40" spans="2:5" x14ac:dyDescent="0.2">
      <c r="B40" s="13">
        <v>0</v>
      </c>
      <c r="C40" s="13">
        <v>1</v>
      </c>
      <c r="D40" s="13">
        <v>0</v>
      </c>
      <c r="E40" s="13">
        <v>0</v>
      </c>
    </row>
    <row r="41" spans="2:5" hidden="1" x14ac:dyDescent="0.2">
      <c r="B41" s="13">
        <v>0</v>
      </c>
      <c r="C41" s="13">
        <v>0</v>
      </c>
      <c r="D41" s="13">
        <v>1</v>
      </c>
      <c r="E41" s="13">
        <v>1</v>
      </c>
    </row>
    <row r="42" spans="2:5" x14ac:dyDescent="0.2">
      <c r="B42" s="13">
        <v>0</v>
      </c>
      <c r="C42" s="13">
        <v>0</v>
      </c>
      <c r="D42" s="13">
        <v>1</v>
      </c>
      <c r="E42" s="13">
        <v>0</v>
      </c>
    </row>
    <row r="43" spans="2:5" hidden="1" x14ac:dyDescent="0.2">
      <c r="B43" s="13">
        <v>0</v>
      </c>
      <c r="C43" s="13">
        <v>0</v>
      </c>
      <c r="D43" s="13">
        <v>0</v>
      </c>
      <c r="E43" s="13">
        <v>1</v>
      </c>
    </row>
    <row r="44" spans="2:5" x14ac:dyDescent="0.2">
      <c r="B44" s="13">
        <v>0</v>
      </c>
      <c r="C44" s="13">
        <v>0</v>
      </c>
      <c r="D44" s="13">
        <v>0</v>
      </c>
      <c r="E44" s="13">
        <v>0</v>
      </c>
    </row>
  </sheetData>
  <autoFilter ref="B28:E44" xr:uid="{D938356A-6A4F-2045-BA9F-923FC2B756A8}">
    <filterColumn colId="3">
      <filters>
        <filter val="0"/>
      </filters>
    </filterColumn>
  </autoFilter>
  <mergeCells count="1">
    <mergeCell ref="B12:C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 0</vt:lpstr>
      <vt:lpstr>Mode 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Rodríguez</dc:creator>
  <cp:lastModifiedBy>David Rodriguez</cp:lastModifiedBy>
  <dcterms:created xsi:type="dcterms:W3CDTF">2018-03-20T14:27:46Z</dcterms:created>
  <dcterms:modified xsi:type="dcterms:W3CDTF">2020-04-19T20:56:22Z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3b196744-9767-4aa7-818a-64a3153f9259</vt:lpwstr>
  </property>
</Properties>
</file>