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sources\retro\GemQuest3\assets\"/>
    </mc:Choice>
  </mc:AlternateContent>
  <xr:revisionPtr revIDLastSave="0" documentId="13_ncr:1_{556554F9-4B53-4C29-A743-05E55CDA7C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 0" sheetId="1" r:id="rId1"/>
    <sheet name="Mode 1" sheetId="2" r:id="rId2"/>
    <sheet name="Sheet3" sheetId="3" r:id="rId3"/>
  </sheets>
  <definedNames>
    <definedName name="_xlnm._FilterDatabase" localSheetId="1" hidden="1">'Mode 1'!$B$28:$E$44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5" i="1"/>
  <c r="F17" i="1"/>
  <c r="D18" i="1"/>
  <c r="F18" i="1"/>
  <c r="D19" i="1"/>
  <c r="F19" i="1"/>
  <c r="D20" i="1"/>
  <c r="F20" i="1"/>
  <c r="D21" i="1"/>
  <c r="F21" i="1"/>
  <c r="D22" i="1"/>
  <c r="F22" i="1"/>
  <c r="I2" i="1"/>
  <c r="J2" i="1"/>
  <c r="D16" i="1"/>
  <c r="H22" i="1"/>
  <c r="H21" i="1"/>
  <c r="H20" i="1"/>
  <c r="H19" i="1"/>
  <c r="H18" i="1"/>
  <c r="H17" i="1"/>
  <c r="H16" i="1"/>
  <c r="G22" i="1"/>
  <c r="G21" i="1"/>
  <c r="G20" i="1"/>
  <c r="G19" i="1"/>
  <c r="G18" i="1"/>
  <c r="G17" i="1"/>
  <c r="G16" i="1"/>
  <c r="F16" i="1"/>
  <c r="E22" i="1"/>
  <c r="E21" i="1"/>
  <c r="E20" i="1"/>
  <c r="E19" i="1"/>
  <c r="E18" i="1"/>
  <c r="E16" i="1"/>
  <c r="E17" i="1"/>
  <c r="B5" i="1"/>
  <c r="C5" i="1"/>
  <c r="B8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3" i="1"/>
  <c r="J3" i="1"/>
  <c r="E5" i="1"/>
  <c r="F8" i="1"/>
  <c r="F9" i="1"/>
  <c r="E8" i="1"/>
  <c r="E9" i="1"/>
  <c r="B9" i="1"/>
  <c r="C5" i="2"/>
  <c r="B5" i="2"/>
  <c r="D5" i="2"/>
  <c r="E5" i="2"/>
  <c r="C9" i="2"/>
  <c r="B9" i="2"/>
  <c r="E15" i="2"/>
  <c r="F15" i="2"/>
  <c r="G15" i="2"/>
  <c r="H15" i="2"/>
  <c r="I15" i="2"/>
  <c r="J15" i="2"/>
  <c r="K15" i="2"/>
  <c r="D15" i="2"/>
  <c r="E14" i="2"/>
  <c r="F14" i="2"/>
  <c r="G14" i="2"/>
  <c r="H14" i="2"/>
  <c r="I14" i="2"/>
  <c r="J14" i="2"/>
  <c r="K14" i="2"/>
  <c r="D14" i="2"/>
  <c r="E13" i="2"/>
  <c r="F13" i="2"/>
  <c r="G13" i="2"/>
  <c r="H13" i="2"/>
  <c r="I13" i="2"/>
  <c r="J13" i="2"/>
  <c r="K13" i="2"/>
  <c r="D13" i="2"/>
  <c r="G5" i="2"/>
  <c r="H5" i="2"/>
  <c r="J9" i="2"/>
  <c r="I9" i="2"/>
  <c r="H9" i="2"/>
  <c r="G9" i="2"/>
  <c r="C8" i="2"/>
  <c r="B8" i="2"/>
  <c r="J8" i="2"/>
  <c r="I8" i="2"/>
  <c r="H8" i="2"/>
  <c r="G8" i="2"/>
</calcChain>
</file>

<file path=xl/sharedStrings.xml><?xml version="1.0" encoding="utf-8"?>
<sst xmlns="http://schemas.openxmlformats.org/spreadsheetml/2006/main" count="107" uniqueCount="94">
  <si>
    <t>Pixel 1</t>
  </si>
  <si>
    <t>Pixel 2</t>
  </si>
  <si>
    <t>Video Memory</t>
  </si>
  <si>
    <t>MODE 0 Pixel Converter</t>
  </si>
  <si>
    <t>White (15)</t>
  </si>
  <si>
    <t>Yellow (6)</t>
  </si>
  <si>
    <t>Orange (5)</t>
  </si>
  <si>
    <t>Blue (12)</t>
  </si>
  <si>
    <t>Mauve (13)</t>
  </si>
  <si>
    <t>Red (4)</t>
  </si>
  <si>
    <t>ea</t>
  </si>
  <si>
    <t>d5</t>
  </si>
  <si>
    <t>ff</t>
  </si>
  <si>
    <t>0-15</t>
  </si>
  <si>
    <t>15-2</t>
  </si>
  <si>
    <t>2-15</t>
  </si>
  <si>
    <t>15-15</t>
  </si>
  <si>
    <t>control</t>
  </si>
  <si>
    <t>bright white</t>
  </si>
  <si>
    <t>bf</t>
  </si>
  <si>
    <t>7f</t>
  </si>
  <si>
    <t>bright red</t>
  </si>
  <si>
    <t>3a</t>
  </si>
  <si>
    <t>MODE 1 Pixel Converter</t>
  </si>
  <si>
    <t>Pixel 3</t>
  </si>
  <si>
    <t>Pixel 4</t>
  </si>
  <si>
    <t>                      &lt;----------- 1 byte -----------&gt;</t>
  </si>
  <si>
    <t>Screen         =&gt; [...[pixelA][pixelB][pixelC][pixelD]...] (4 pixels, consecutive)</t>
  </si>
  <si>
    <t>===================================================================================</t>
  </si>
  <si>
    <t>Video Memory   =&gt; [...[  A   B  C  D   A  B  C   D   ]...] (1  byte, 8 bits)</t>
  </si>
  <si>
    <t>Pixel A   (10) =&gt; [...[  0   ·  ·  ·   1  ·  ·   ·   ]...] (2  bits)</t>
  </si>
  <si>
    <t>Pixel B   (32) =&gt; [...[  ·   2  ·  ·   ·  3  ·   ·   ]...] (2  bits)</t>
  </si>
  <si>
    <t>Pixel C   (54) =&gt; [...[  ·   ·  4  ·   ·  ·  5   ·   ]...] (2  bits)</t>
  </si>
  <si>
    <t>Pixel D   (76) =&gt; [...[  ·   ·  ·  6   ·  ·  ·   7   ]...] (2  bits)</t>
  </si>
  <si>
    <t>-----------------------------------------------------------------------------------</t>
  </si>
  <si>
    <t>            Scheme 1. Screen pixel format and video memory</t>
  </si>
  <si>
    <t>                      &lt;---- 1  byte ----&gt;</t>
  </si>
  <si>
    <t>Screen         =&gt; [...[pixelX ][ pixelY ]...] (2 pixels, consecutive)</t>
  </si>
  <si>
    <t>======================================================================</t>
  </si>
  <si>
    <t>Video Memory   =&gt; [...[ X Y X Y X Y X Y ]...] (1  byte, 8 bits)</t>
  </si>
  <si>
    <t>Pixel X (3210) =&gt; [...[ 0 · 2 · 1 · 3 · ]...] (4  bits)</t>
  </si>
  <si>
    <t>Pixel Y (dcba) =&gt; [...[ · a · c · b · d ]...] (4  bits)</t>
  </si>
  <si>
    <t>----------------------------------------------------------------------</t>
  </si>
  <si>
    <t>      Scheme 1. Screen pixel format and video memory</t>
  </si>
  <si>
    <t>0000</t>
  </si>
  <si>
    <t>White</t>
  </si>
  <si>
    <t>Yellow</t>
  </si>
  <si>
    <t>Orange</t>
  </si>
  <si>
    <t>0100</t>
  </si>
  <si>
    <t>0010</t>
  </si>
  <si>
    <t>1110</t>
  </si>
  <si>
    <t>1100</t>
  </si>
  <si>
    <t>1010</t>
  </si>
  <si>
    <t>1000</t>
  </si>
  <si>
    <t>0110</t>
  </si>
  <si>
    <t>0X</t>
  </si>
  <si>
    <t>3c</t>
  </si>
  <si>
    <t>68</t>
  </si>
  <si>
    <t>c0</t>
  </si>
  <si>
    <t>94</t>
  </si>
  <si>
    <t>; CPC Plus Palette - #000,#FFF,#0F0,#00F,#0FF,#666,#060,#6F0,#FF0,#F00,#600,#660,#F0F,#66F,#066,#006</t>
  </si>
  <si>
    <t>; CPC Palette - #54,#4B,#4C,#55,#4D,#40,#5C,#4E,#4A,#52,#56,#5E,#53,#5F,#58,#44</t>
  </si>
  <si>
    <t>03</t>
  </si>
  <si>
    <t>56</t>
  </si>
  <si>
    <t>6c</t>
  </si>
  <si>
    <t>Sombra</t>
  </si>
  <si>
    <t>; Graphic Data - 1 Sprites, Mode 0, Width 3 bytes (6 pixels), Height 5, Encoding Screen</t>
  </si>
  <si>
    <t>db #ff,#94,#94,#ff,#94,#94,#ff,#94,#94,#ff,#03,#3c</t>
  </si>
  <si>
    <t>db #ff,#94,#7d</t>
  </si>
  <si>
    <t>const u8 sp_palette0[16] = {</t>
  </si>
  <si>
    <t xml:space="preserve">    0x54, // 0 - 00 - black</t>
  </si>
  <si>
    <t xml:space="preserve">    0x4b, // 1 - 26 - white</t>
  </si>
  <si>
    <t xml:space="preserve">    0x4c, // 2 - 06 - bright red</t>
  </si>
  <si>
    <t xml:space="preserve">    0x55, // 3 - 02 - bright blue</t>
  </si>
  <si>
    <t xml:space="preserve">    0x4d, // 4 - 08 - bright magenta</t>
  </si>
  <si>
    <t xml:space="preserve">    0x40, // 5 - 13 - white(gray)</t>
  </si>
  <si>
    <t xml:space="preserve">    0x5c, // 6 - 03 - red</t>
  </si>
  <si>
    <t xml:space="preserve">    0x4e, // 7 - 15 - orange</t>
  </si>
  <si>
    <t xml:space="preserve">    0x4A, // 8 - 24 - bright yellow</t>
  </si>
  <si>
    <t xml:space="preserve">    0x52, // 9 - 18 - bright green</t>
  </si>
  <si>
    <t xml:space="preserve">    0x56, // 10 - 09 - green</t>
  </si>
  <si>
    <t xml:space="preserve">    0x5e, // 11 - 12 - yellow (pale green)</t>
  </si>
  <si>
    <t xml:space="preserve">    0x53, // 12 - 20 - bright cyan</t>
  </si>
  <si>
    <t xml:space="preserve">    0x5f, // 13 - 14 - pastel blue</t>
  </si>
  <si>
    <t xml:space="preserve">    0x58, // 14 - 04 - magenta</t>
  </si>
  <si>
    <t xml:space="preserve">    0x44, // 15 - 01 - blue</t>
  </si>
  <si>
    <t>x0</t>
  </si>
  <si>
    <t>Vacío</t>
  </si>
  <si>
    <t>xx</t>
  </si>
  <si>
    <t>xxxx xxxx</t>
  </si>
  <si>
    <t>xxxx 0000</t>
  </si>
  <si>
    <t>0000 xxxx</t>
  </si>
  <si>
    <t>xxxx ssss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</si>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</sst>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 inden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7"/>
  <sheetViews>
    <sheetView tabSelected="1" zoomScaleNormal="100" workbookViewId="0">
      <selection activeCell="N19" sqref="N19"/>
    </sheetView>
  </sheetViews>
  <sheetFormatPr defaultColWidth="8.85546875" defaultRowHeight="15" x14ac:dyDescent="0.25"/>
  <cols>
    <col min="1" max="1" width="2.7109375" customWidth="1"/>
    <col min="2" max="2" width="10.28515625" customWidth="1"/>
    <col min="3" max="3" width="7.85546875" customWidth="1"/>
    <col min="4" max="6" width="9.85546875" customWidth="1"/>
    <col min="7" max="7" width="9.42578125" bestFit="1" customWidth="1"/>
    <col min="8" max="8" width="10.42578125" bestFit="1" customWidth="1"/>
    <col min="10" max="10" width="11.85546875" bestFit="1" customWidth="1"/>
    <col min="11" max="11" width="4.7109375" bestFit="1" customWidth="1"/>
    <col min="12" max="12" width="8.140625" customWidth="1"/>
  </cols>
  <sheetData>
    <row r="1" spans="2:21" ht="21" x14ac:dyDescent="0.35">
      <c r="B1" s="6" t="s">
        <v>3</v>
      </c>
    </row>
    <row r="2" spans="2:21" x14ac:dyDescent="0.25">
      <c r="H2" s="19" t="s">
        <v>56</v>
      </c>
      <c r="I2" s="3" t="str">
        <f>HEX2BIN(MID(H2,1,1),4)&amp;HEX2BIN(MID(H2,2,1),4)</f>
        <v>00111100</v>
      </c>
      <c r="J2" s="3" t="str">
        <f>BIN2HEX(MID(I2,7,1)&amp;MID(I2,3,1)&amp;MID(I2,5,1)&amp;MID(I2,1,1),2)&amp;" - "&amp;BIN2HEX(MID(I2,8,1)&amp;MID(I2,4,1)&amp;MID(I2,6,1)&amp;MID(I2,2,1),2)</f>
        <v>06 - 06</v>
      </c>
      <c r="M2" t="s">
        <v>66</v>
      </c>
    </row>
    <row r="3" spans="2:21" x14ac:dyDescent="0.25">
      <c r="B3" s="5" t="s">
        <v>0</v>
      </c>
      <c r="C3" s="5" t="s">
        <v>1</v>
      </c>
      <c r="E3" t="s">
        <v>2</v>
      </c>
      <c r="H3" s="19">
        <v>40</v>
      </c>
      <c r="I3" s="3" t="str">
        <f>HEX2BIN(MID(H3,1,1),4)&amp;HEX2BIN(MID(H3,2,1),4)</f>
        <v>01000000</v>
      </c>
      <c r="J3" s="3" t="str">
        <f>BIN2HEX(MID(I3,7,1)&amp;MID(I3,3,1)&amp;MID(I3,5,1)&amp;MID(I3,1,1),2)&amp;" - "&amp;BIN2HEX(MID(I3,8,1)&amp;MID(I3,4,1)&amp;MID(I3,6,1)&amp;MID(I3,2,1),2)</f>
        <v>00 - 01</v>
      </c>
      <c r="M3" t="s">
        <v>60</v>
      </c>
    </row>
    <row r="4" spans="2:21" x14ac:dyDescent="0.25">
      <c r="B4" s="2">
        <v>0</v>
      </c>
      <c r="C4" s="2">
        <v>1</v>
      </c>
      <c r="E4" s="20">
        <v>94</v>
      </c>
      <c r="F4" s="20"/>
      <c r="H4" s="19">
        <v>28</v>
      </c>
      <c r="I4" s="3" t="str">
        <f t="shared" ref="I4:I11" si="0">HEX2BIN(MID(H4,1,1),4)&amp;HEX2BIN(MID(H4,2,1),4)</f>
        <v>00101000</v>
      </c>
      <c r="J4" s="3" t="str">
        <f t="shared" ref="J4:J11" si="1">BIN2HEX(MID(I4,7,1)&amp;MID(I4,3,1)&amp;MID(I4,5,1)&amp;MID(I4,1,1),2)&amp;" - "&amp;BIN2HEX(MID(I4,8,1)&amp;MID(I4,4,1)&amp;MID(I4,6,1)&amp;MID(I4,2,1),2)</f>
        <v>06 - 00</v>
      </c>
      <c r="L4" s="8"/>
      <c r="M4" s="9" t="s">
        <v>61</v>
      </c>
    </row>
    <row r="5" spans="2:21" x14ac:dyDescent="0.25">
      <c r="B5" s="3" t="str">
        <f>DEC2BIN(B4,4)</f>
        <v>0000</v>
      </c>
      <c r="C5" s="3" t="str">
        <f>DEC2BIN(C4,4)</f>
        <v>0001</v>
      </c>
      <c r="E5" s="21" t="str">
        <f>HEX2BIN(E4,8)</f>
        <v>10010100</v>
      </c>
      <c r="F5" s="21"/>
      <c r="H5" s="19" t="s">
        <v>57</v>
      </c>
      <c r="I5" s="3" t="str">
        <f t="shared" si="0"/>
        <v>01101000</v>
      </c>
      <c r="J5" s="3" t="str">
        <f t="shared" si="1"/>
        <v>06 - 01</v>
      </c>
      <c r="M5" t="s">
        <v>67</v>
      </c>
    </row>
    <row r="6" spans="2:21" x14ac:dyDescent="0.25">
      <c r="H6" s="19" t="s">
        <v>58</v>
      </c>
      <c r="I6" s="3" t="str">
        <f t="shared" si="0"/>
        <v>11000000</v>
      </c>
      <c r="J6" s="3" t="str">
        <f t="shared" si="1"/>
        <v>01 - 01</v>
      </c>
      <c r="M6" t="s">
        <v>68</v>
      </c>
    </row>
    <row r="7" spans="2:21" x14ac:dyDescent="0.25">
      <c r="B7" s="4" t="s">
        <v>2</v>
      </c>
      <c r="E7" s="4" t="s">
        <v>0</v>
      </c>
      <c r="F7" s="4" t="s">
        <v>1</v>
      </c>
      <c r="H7" s="19" t="s">
        <v>59</v>
      </c>
      <c r="I7" s="3" t="str">
        <f t="shared" si="0"/>
        <v>10010100</v>
      </c>
      <c r="J7" s="3" t="str">
        <f t="shared" si="1"/>
        <v>01 - 06</v>
      </c>
    </row>
    <row r="8" spans="2:21" x14ac:dyDescent="0.25">
      <c r="B8" s="22" t="str">
        <f>BIN2HEX(MID(B5,4,1)&amp;MID(C5,4,1)&amp;MID(B5,2,1)&amp;MID(C5,2,1)&amp;MID(B5,3,1)&amp;MID(C5,3,1)&amp;MID(B5,1,1)&amp;MID(C5,1,1),2)</f>
        <v>40</v>
      </c>
      <c r="C8" s="22"/>
      <c r="E8" s="1">
        <f>BIN2DEC(MID(E5,7,1)&amp;MID(E5,3,1)&amp;MID(E5,5,1)&amp;MID(E5,1,1))</f>
        <v>1</v>
      </c>
      <c r="F8" s="1">
        <f>BIN2DEC(MID(E5,8,1)&amp;MID(E5,4,1)&amp;MID(E5,6,1)&amp;MID(E5,2,1))</f>
        <v>6</v>
      </c>
      <c r="H8" s="19" t="s">
        <v>56</v>
      </c>
      <c r="I8" s="3" t="str">
        <f t="shared" si="0"/>
        <v>00111100</v>
      </c>
      <c r="J8" s="3" t="str">
        <f t="shared" si="1"/>
        <v>06 - 06</v>
      </c>
    </row>
    <row r="9" spans="2:21" x14ac:dyDescent="0.25">
      <c r="B9" s="22" t="str">
        <f>HEX2BIN(B8,8)</f>
        <v>01000000</v>
      </c>
      <c r="C9" s="22"/>
      <c r="E9" s="1" t="str">
        <f>DEC2BIN(E8,4)</f>
        <v>0001</v>
      </c>
      <c r="F9" s="1" t="str">
        <f>DEC2BIN(F8,4)</f>
        <v>0110</v>
      </c>
      <c r="H9" s="19" t="s">
        <v>62</v>
      </c>
      <c r="I9" s="3" t="str">
        <f t="shared" si="0"/>
        <v>00000011</v>
      </c>
      <c r="J9" s="3" t="str">
        <f t="shared" si="1"/>
        <v>08 - 08</v>
      </c>
      <c r="M9" s="3"/>
      <c r="N9" s="3"/>
      <c r="O9" s="3"/>
      <c r="P9" s="3"/>
      <c r="Q9" s="3"/>
      <c r="R9" s="3"/>
    </row>
    <row r="10" spans="2:21" x14ac:dyDescent="0.25">
      <c r="H10" s="19" t="s">
        <v>63</v>
      </c>
      <c r="I10" s="3" t="str">
        <f t="shared" si="0"/>
        <v>01010110</v>
      </c>
      <c r="J10" s="3" t="str">
        <f t="shared" si="1"/>
        <v>08 - 07</v>
      </c>
      <c r="M10" s="3"/>
      <c r="N10" s="3"/>
      <c r="O10" s="3"/>
      <c r="P10" s="3"/>
      <c r="Q10" s="3"/>
      <c r="R10" s="3"/>
    </row>
    <row r="11" spans="2:21" x14ac:dyDescent="0.25">
      <c r="H11" s="19" t="s">
        <v>64</v>
      </c>
      <c r="I11" s="3" t="str">
        <f t="shared" si="0"/>
        <v>01101100</v>
      </c>
      <c r="J11" s="3" t="str">
        <f t="shared" si="1"/>
        <v>06 - 03</v>
      </c>
      <c r="M11" s="3"/>
      <c r="N11" s="3"/>
      <c r="O11" s="3"/>
      <c r="P11" s="3"/>
      <c r="Q11" s="3"/>
      <c r="R11" s="3"/>
    </row>
    <row r="12" spans="2:21" x14ac:dyDescent="0.25">
      <c r="D12" s="3"/>
      <c r="E12" s="3"/>
      <c r="F12" s="3"/>
      <c r="G12" s="3"/>
      <c r="M12" s="3"/>
      <c r="N12" s="3"/>
      <c r="O12" s="3"/>
      <c r="P12" s="3" t="s">
        <v>69</v>
      </c>
      <c r="Q12" s="3"/>
      <c r="R12" s="3"/>
    </row>
    <row r="13" spans="2:21" x14ac:dyDescent="0.25">
      <c r="E13" t="s">
        <v>55</v>
      </c>
      <c r="F13" t="s">
        <v>86</v>
      </c>
      <c r="G13" t="s">
        <v>88</v>
      </c>
      <c r="H13" t="s">
        <v>93</v>
      </c>
      <c r="M13" s="11"/>
      <c r="N13" s="11"/>
      <c r="O13" s="11"/>
      <c r="P13" s="11" t="s">
        <v>70</v>
      </c>
      <c r="Q13" s="11"/>
      <c r="R13" s="11"/>
      <c r="S13" s="11"/>
      <c r="T13" s="11"/>
      <c r="U13" s="11"/>
    </row>
    <row r="14" spans="2:21" x14ac:dyDescent="0.25">
      <c r="E14" t="s">
        <v>91</v>
      </c>
      <c r="F14" t="s">
        <v>90</v>
      </c>
      <c r="G14" t="s">
        <v>89</v>
      </c>
      <c r="H14" t="s">
        <v>92</v>
      </c>
      <c r="M14" s="11"/>
      <c r="N14" s="11"/>
      <c r="O14" s="11"/>
      <c r="P14" s="11" t="s">
        <v>71</v>
      </c>
      <c r="Q14" s="11"/>
      <c r="R14" s="11"/>
      <c r="S14" s="11"/>
      <c r="T14" s="11"/>
      <c r="U14" s="11"/>
    </row>
    <row r="15" spans="2:21" x14ac:dyDescent="0.25">
      <c r="B15" t="s">
        <v>87</v>
      </c>
      <c r="C15">
        <v>0</v>
      </c>
      <c r="D15" s="25" t="str">
        <f>DEC2BIN(C15,4)</f>
        <v>0000</v>
      </c>
      <c r="M15" s="11"/>
      <c r="N15" s="11"/>
      <c r="O15" s="11"/>
      <c r="P15" s="11" t="s">
        <v>72</v>
      </c>
      <c r="Q15" s="11"/>
      <c r="R15" s="11"/>
      <c r="S15" s="11"/>
      <c r="T15" s="11"/>
      <c r="U15" s="11"/>
    </row>
    <row r="16" spans="2:21" x14ac:dyDescent="0.25">
      <c r="B16" s="13" t="s">
        <v>65</v>
      </c>
      <c r="C16" s="7">
        <v>6</v>
      </c>
      <c r="D16" s="25" t="str">
        <f>DEC2BIN(C16,4)</f>
        <v>0110</v>
      </c>
      <c r="E16" s="3" t="str">
        <f>"0x"&amp;BIN2HEX(MID($D$15,4,1)&amp;MID(D16,4,1)&amp;MID($D$15,2,1)&amp;MID(D16,2,1)&amp;MID($D$15,3,1)&amp;MID(D16,3,1)&amp;MID($D$15,1,1)&amp;MID(D16,1,1),2)</f>
        <v>0x14</v>
      </c>
      <c r="F16" t="str">
        <f>"0x"&amp;BIN2HEX(MID(D16,4,1)&amp;MID($D$15,4,1)&amp;MID(D16,2,1)&amp;MID($D$15,2,1)&amp;MID(D16,3,1)&amp;MID($D$15,3,1)&amp;MID(D16,1,1)&amp;MID($D$15,1,1),2)</f>
        <v>0x28</v>
      </c>
      <c r="G16" t="str">
        <f>"0x"&amp;BIN2HEX(MID(D16,4,1)&amp;MID(D16,4,1)&amp;MID(D16,2,1)&amp;MID(D16,2,1)&amp;MID(D16,3,1)&amp;MID(D16,3,1)&amp;MID(D16,1,1)&amp;MID(D16,1,1),2)</f>
        <v>0x3C</v>
      </c>
      <c r="H16" t="str">
        <f>"0x"&amp;BIN2HEX(MID(D16,4,1)&amp;MID($D$16,4,1)&amp;MID(D16,2,1)&amp;MID($D$16,2,1)&amp;MID(D16,3,1)&amp;MID($D$16,3,1)&amp;MID(D16,1,1)&amp;MID($D$16,1,1),2)</f>
        <v>0x3C</v>
      </c>
      <c r="M16" s="11"/>
      <c r="N16" s="11"/>
      <c r="O16" s="11"/>
      <c r="P16" s="11" t="s">
        <v>73</v>
      </c>
      <c r="Q16" s="11"/>
      <c r="R16" s="11"/>
      <c r="S16" s="11"/>
      <c r="T16" s="11"/>
      <c r="U16" s="11"/>
    </row>
    <row r="17" spans="2:21" x14ac:dyDescent="0.25">
      <c r="B17" t="s">
        <v>4</v>
      </c>
      <c r="C17" s="7">
        <v>1</v>
      </c>
      <c r="D17" s="25" t="str">
        <f t="shared" ref="D17:D22" si="2">DEC2BIN(C17,4)</f>
        <v>0001</v>
      </c>
      <c r="E17" s="3" t="str">
        <f>"0x"&amp;BIN2HEX(MID($D$15,4,1)&amp;MID(D17,4,1)&amp;MID($D$15,2,1)&amp;MID(D17,2,1)&amp;MID($D$15,3,1)&amp;MID(D17,3,1)&amp;MID($D$15,1,1)&amp;MID(D17,1,1),2)</f>
        <v>0x40</v>
      </c>
      <c r="F17" t="str">
        <f>"0x"&amp;BIN2HEX(MID(D17,4,1)&amp;MID($D$15,4,1)&amp;MID(D17,2,1)&amp;MID($D$15,2,1)&amp;MID(D17,3,1)&amp;MID($D$15,3,1)&amp;MID(D17,1,1)&amp;MID($D$15,1,1),2)</f>
        <v>0x80</v>
      </c>
      <c r="G17" t="str">
        <f>"0x"&amp;BIN2HEX(MID(D17,4,1)&amp;MID(D17,4,1)&amp;MID(D17,2,1)&amp;MID(D17,2,1)&amp;MID(D17,3,1)&amp;MID(D17,3,1)&amp;MID(D17,1,1)&amp;MID(D17,1,1),2)</f>
        <v>0xC0</v>
      </c>
      <c r="H17" t="str">
        <f>"0x"&amp;BIN2HEX(MID(D17,4,1)&amp;MID($D$16,4,1)&amp;MID(D17,2,1)&amp;MID($D$16,2,1)&amp;MID(D17,3,1)&amp;MID($D$16,3,1)&amp;MID(D17,1,1)&amp;MID($D$16,1,1),2)</f>
        <v>0x94</v>
      </c>
      <c r="M17" s="11"/>
      <c r="N17" s="11"/>
      <c r="O17" s="11"/>
      <c r="P17" s="11" t="s">
        <v>74</v>
      </c>
      <c r="Q17" s="11"/>
      <c r="R17" s="11"/>
      <c r="S17" s="11"/>
      <c r="T17" s="11"/>
      <c r="U17" s="11"/>
    </row>
    <row r="18" spans="2:21" x14ac:dyDescent="0.25">
      <c r="B18" t="s">
        <v>5</v>
      </c>
      <c r="C18" s="7">
        <v>8</v>
      </c>
      <c r="D18" s="25" t="str">
        <f t="shared" si="2"/>
        <v>1000</v>
      </c>
      <c r="E18" s="3" t="str">
        <f>"0x"&amp;BIN2HEX(MID($D$15,4,1)&amp;MID(D18,4,1)&amp;MID($D$15,2,1)&amp;MID(D18,2,1)&amp;MID($D$15,3,1)&amp;MID(D18,3,1)&amp;MID($D$15,1,1)&amp;MID(D18,1,1),2)</f>
        <v>0x01</v>
      </c>
      <c r="F18" t="str">
        <f>"0x"&amp;BIN2HEX(MID(D18,4,1)&amp;MID($D$15,4,1)&amp;MID(D18,2,1)&amp;MID($D$15,2,1)&amp;MID(D18,3,1)&amp;MID($D$15,3,1)&amp;MID(D18,1,1)&amp;MID($D$15,1,1),2)</f>
        <v>0x02</v>
      </c>
      <c r="G18" t="str">
        <f>"0x"&amp;BIN2HEX(MID(D18,4,1)&amp;MID(D18,4,1)&amp;MID(D18,2,1)&amp;MID(D18,2,1)&amp;MID(D18,3,1)&amp;MID(D18,3,1)&amp;MID(D18,1,1)&amp;MID(D18,1,1),2)</f>
        <v>0x03</v>
      </c>
      <c r="H18" t="str">
        <f>"0x"&amp;BIN2HEX(MID(D18,4,1)&amp;MID($D$16,4,1)&amp;MID(D18,2,1)&amp;MID($D$16,2,1)&amp;MID(D18,3,1)&amp;MID($D$16,3,1)&amp;MID(D18,1,1)&amp;MID($D$16,1,1),2)</f>
        <v>0x16</v>
      </c>
      <c r="M18" s="11"/>
      <c r="N18" s="11"/>
      <c r="O18" s="11"/>
      <c r="P18" s="11" t="s">
        <v>75</v>
      </c>
      <c r="Q18" s="11"/>
      <c r="R18" s="11"/>
      <c r="S18" s="11"/>
      <c r="T18" s="11"/>
      <c r="U18" s="11"/>
    </row>
    <row r="19" spans="2:21" x14ac:dyDescent="0.25">
      <c r="B19" t="s">
        <v>6</v>
      </c>
      <c r="C19" s="7">
        <v>7</v>
      </c>
      <c r="D19" s="25" t="str">
        <f t="shared" si="2"/>
        <v>0111</v>
      </c>
      <c r="E19" s="3" t="str">
        <f>"0x"&amp;BIN2HEX(MID($D$15,4,1)&amp;MID(D19,4,1)&amp;MID($D$15,2,1)&amp;MID(D19,2,1)&amp;MID($D$15,3,1)&amp;MID(D19,3,1)&amp;MID($D$15,1,1)&amp;MID(D19,1,1),2)</f>
        <v>0x54</v>
      </c>
      <c r="F19" t="str">
        <f>"0x"&amp;BIN2HEX(MID(D19,4,1)&amp;MID($D$15,4,1)&amp;MID(D19,2,1)&amp;MID($D$15,2,1)&amp;MID(D19,3,1)&amp;MID($D$15,3,1)&amp;MID(D19,1,1)&amp;MID($D$15,1,1),2)</f>
        <v>0xA8</v>
      </c>
      <c r="G19" t="str">
        <f>"0x"&amp;BIN2HEX(MID(D19,4,1)&amp;MID(D19,4,1)&amp;MID(D19,2,1)&amp;MID(D19,2,1)&amp;MID(D19,3,1)&amp;MID(D19,3,1)&amp;MID(D19,1,1)&amp;MID(D19,1,1),2)</f>
        <v>0xFC</v>
      </c>
      <c r="H19" t="str">
        <f>"0x"&amp;BIN2HEX(MID(D19,4,1)&amp;MID($D$16,4,1)&amp;MID(D19,2,1)&amp;MID($D$16,2,1)&amp;MID(D19,3,1)&amp;MID($D$16,3,1)&amp;MID(D19,1,1)&amp;MID($D$16,1,1),2)</f>
        <v>0xBC</v>
      </c>
      <c r="M19" s="11"/>
      <c r="N19" s="11"/>
      <c r="O19" s="11"/>
      <c r="P19" s="11" t="s">
        <v>76</v>
      </c>
      <c r="Q19" s="11"/>
      <c r="R19" s="11"/>
      <c r="S19" s="11"/>
      <c r="T19" s="11"/>
      <c r="U19" s="11"/>
    </row>
    <row r="20" spans="2:21" x14ac:dyDescent="0.25">
      <c r="B20" t="s">
        <v>7</v>
      </c>
      <c r="C20" s="7">
        <v>3</v>
      </c>
      <c r="D20" s="25" t="str">
        <f t="shared" si="2"/>
        <v>0011</v>
      </c>
      <c r="E20" s="3" t="str">
        <f>"0x"&amp;BIN2HEX(MID($D$15,4,1)&amp;MID(D20,4,1)&amp;MID($D$15,2,1)&amp;MID(D20,2,1)&amp;MID($D$15,3,1)&amp;MID(D20,3,1)&amp;MID($D$15,1,1)&amp;MID(D20,1,1),2)</f>
        <v>0x44</v>
      </c>
      <c r="F20" t="str">
        <f>"0x"&amp;BIN2HEX(MID(D20,4,1)&amp;MID($D$15,4,1)&amp;MID(D20,2,1)&amp;MID($D$15,2,1)&amp;MID(D20,3,1)&amp;MID($D$15,3,1)&amp;MID(D20,1,1)&amp;MID($D$15,1,1),2)</f>
        <v>0x88</v>
      </c>
      <c r="G20" t="str">
        <f>"0x"&amp;BIN2HEX(MID(D20,4,1)&amp;MID(D20,4,1)&amp;MID(D20,2,1)&amp;MID(D20,2,1)&amp;MID(D20,3,1)&amp;MID(D20,3,1)&amp;MID(D20,1,1)&amp;MID(D20,1,1),2)</f>
        <v>0xCC</v>
      </c>
      <c r="H20" t="str">
        <f>"0x"&amp;BIN2HEX(MID(D20,4,1)&amp;MID($D$16,4,1)&amp;MID(D20,2,1)&amp;MID($D$16,2,1)&amp;MID(D20,3,1)&amp;MID($D$16,3,1)&amp;MID(D20,1,1)&amp;MID($D$16,1,1),2)</f>
        <v>0x9C</v>
      </c>
      <c r="M20" s="11"/>
      <c r="N20" s="11"/>
      <c r="O20" s="11"/>
      <c r="P20" s="11" t="s">
        <v>77</v>
      </c>
      <c r="Q20" s="11"/>
      <c r="R20" s="11"/>
      <c r="S20" s="11"/>
      <c r="T20" s="11"/>
      <c r="U20" s="11"/>
    </row>
    <row r="21" spans="2:21" x14ac:dyDescent="0.25">
      <c r="B21" t="s">
        <v>9</v>
      </c>
      <c r="C21" s="7">
        <v>2</v>
      </c>
      <c r="D21" s="25" t="str">
        <f t="shared" si="2"/>
        <v>0010</v>
      </c>
      <c r="E21" s="3" t="str">
        <f>"0x"&amp;BIN2HEX(MID($D$15,4,1)&amp;MID(D21,4,1)&amp;MID($D$15,2,1)&amp;MID(D21,2,1)&amp;MID($D$15,3,1)&amp;MID(D21,3,1)&amp;MID($D$15,1,1)&amp;MID(D21,1,1),2)</f>
        <v>0x04</v>
      </c>
      <c r="F21" t="str">
        <f>"0x"&amp;BIN2HEX(MID(D21,4,1)&amp;MID($D$15,4,1)&amp;MID(D21,2,1)&amp;MID($D$15,2,1)&amp;MID(D21,3,1)&amp;MID($D$15,3,1)&amp;MID(D21,1,1)&amp;MID($D$15,1,1),2)</f>
        <v>0x08</v>
      </c>
      <c r="G21" t="str">
        <f>"0x"&amp;BIN2HEX(MID(D21,4,1)&amp;MID(D21,4,1)&amp;MID(D21,2,1)&amp;MID(D21,2,1)&amp;MID(D21,3,1)&amp;MID(D21,3,1)&amp;MID(D21,1,1)&amp;MID(D21,1,1),2)</f>
        <v>0x0C</v>
      </c>
      <c r="H21" t="str">
        <f>"0x"&amp;BIN2HEX(MID(D21,4,1)&amp;MID($D$16,4,1)&amp;MID(D21,2,1)&amp;MID($D$16,2,1)&amp;MID(D21,3,1)&amp;MID($D$16,3,1)&amp;MID(D21,1,1)&amp;MID($D$16,1,1),2)</f>
        <v>0x1C</v>
      </c>
      <c r="M21" s="11"/>
      <c r="N21" s="11"/>
      <c r="O21" s="11"/>
      <c r="P21" s="11" t="s">
        <v>78</v>
      </c>
      <c r="Q21" s="11"/>
      <c r="R21" s="11"/>
      <c r="S21" s="11"/>
      <c r="T21" s="11"/>
      <c r="U21" s="11"/>
    </row>
    <row r="22" spans="2:21" x14ac:dyDescent="0.25">
      <c r="B22" t="s">
        <v>8</v>
      </c>
      <c r="C22" s="7">
        <v>13</v>
      </c>
      <c r="D22" s="25" t="str">
        <f t="shared" si="2"/>
        <v>1101</v>
      </c>
      <c r="E22" s="3" t="str">
        <f>"0x"&amp;BIN2HEX(MID($D$15,4,1)&amp;MID(D22,4,1)&amp;MID($D$15,2,1)&amp;MID(D22,2,1)&amp;MID($D$15,3,1)&amp;MID(D22,3,1)&amp;MID($D$15,1,1)&amp;MID(D22,1,1),2)</f>
        <v>0x51</v>
      </c>
      <c r="F22" t="str">
        <f>"0x"&amp;BIN2HEX(MID(D22,4,1)&amp;MID($D$15,4,1)&amp;MID(D22,2,1)&amp;MID($D$15,2,1)&amp;MID(D22,3,1)&amp;MID($D$15,3,1)&amp;MID(D22,1,1)&amp;MID($D$15,1,1),2)</f>
        <v>0xA2</v>
      </c>
      <c r="G22" t="str">
        <f>"0x"&amp;BIN2HEX(MID(D22,4,1)&amp;MID(D22,4,1)&amp;MID(D22,2,1)&amp;MID(D22,2,1)&amp;MID(D22,3,1)&amp;MID(D22,3,1)&amp;MID(D22,1,1)&amp;MID(D22,1,1),2)</f>
        <v>0xF3</v>
      </c>
      <c r="H22" t="str">
        <f>"0x"&amp;BIN2HEX(MID(D22,4,1)&amp;MID($D$16,4,1)&amp;MID(D22,2,1)&amp;MID($D$16,2,1)&amp;MID(D22,3,1)&amp;MID($D$16,3,1)&amp;MID(D22,1,1)&amp;MID($D$16,1,1),2)</f>
        <v>0xB6</v>
      </c>
      <c r="M22" s="11"/>
      <c r="N22" s="11"/>
      <c r="O22" s="11"/>
      <c r="P22" s="11" t="s">
        <v>79</v>
      </c>
      <c r="Q22" s="11"/>
      <c r="R22" s="11"/>
      <c r="S22" s="11"/>
      <c r="T22" s="11"/>
      <c r="U22" s="11"/>
    </row>
    <row r="23" spans="2:21" x14ac:dyDescent="0.25">
      <c r="C23" s="7"/>
      <c r="D23" s="25"/>
      <c r="E23" s="3"/>
      <c r="M23" s="11"/>
      <c r="N23" s="11"/>
      <c r="O23" s="11"/>
      <c r="P23" s="11" t="s">
        <v>80</v>
      </c>
      <c r="Q23" s="11"/>
      <c r="R23" s="11"/>
      <c r="S23" s="11"/>
      <c r="T23" s="11"/>
      <c r="U23" s="11"/>
    </row>
    <row r="24" spans="2:21" x14ac:dyDescent="0.25">
      <c r="B24" s="12" t="s">
        <v>36</v>
      </c>
      <c r="M24" s="11"/>
      <c r="N24" s="11"/>
      <c r="O24" s="11"/>
      <c r="P24" s="11" t="s">
        <v>81</v>
      </c>
      <c r="Q24" s="11"/>
      <c r="R24" s="11"/>
      <c r="S24" s="11"/>
      <c r="T24" s="11"/>
      <c r="U24" s="11"/>
    </row>
    <row r="25" spans="2:21" x14ac:dyDescent="0.25">
      <c r="B25" s="12" t="s">
        <v>37</v>
      </c>
      <c r="M25" s="11"/>
      <c r="N25" s="11"/>
      <c r="O25" s="11"/>
      <c r="P25" s="11" t="s">
        <v>82</v>
      </c>
      <c r="Q25" s="11"/>
      <c r="R25" s="11"/>
      <c r="S25" s="11"/>
      <c r="T25" s="11"/>
      <c r="U25" s="11"/>
    </row>
    <row r="26" spans="2:21" x14ac:dyDescent="0.25">
      <c r="B26" s="12" t="s">
        <v>38</v>
      </c>
      <c r="M26" s="11"/>
      <c r="N26" s="11"/>
      <c r="O26" s="11"/>
      <c r="P26" s="11" t="s">
        <v>83</v>
      </c>
      <c r="Q26" s="11"/>
      <c r="R26" s="11"/>
      <c r="S26" s="11"/>
      <c r="T26" s="11"/>
      <c r="U26" s="11"/>
    </row>
    <row r="27" spans="2:21" x14ac:dyDescent="0.25">
      <c r="B27" s="12" t="s">
        <v>39</v>
      </c>
      <c r="M27" s="11"/>
      <c r="N27" s="11"/>
      <c r="O27" s="11"/>
      <c r="P27" s="11" t="s">
        <v>84</v>
      </c>
      <c r="Q27" s="11"/>
      <c r="R27" s="11"/>
      <c r="S27" s="11"/>
      <c r="T27" s="11"/>
      <c r="U27" s="11"/>
    </row>
    <row r="28" spans="2:21" x14ac:dyDescent="0.25">
      <c r="B28" s="12" t="s">
        <v>40</v>
      </c>
      <c r="M28" s="11"/>
      <c r="N28" s="11"/>
      <c r="O28" s="11"/>
      <c r="P28" s="11" t="s">
        <v>85</v>
      </c>
      <c r="Q28" s="11"/>
      <c r="R28" s="11"/>
      <c r="S28" s="11"/>
      <c r="T28" s="11"/>
      <c r="U28" s="11"/>
    </row>
    <row r="29" spans="2:21" x14ac:dyDescent="0.25">
      <c r="B29" s="12" t="s">
        <v>41</v>
      </c>
      <c r="M29" s="11"/>
      <c r="N29" s="11"/>
      <c r="O29" s="11"/>
      <c r="U29" s="11"/>
    </row>
    <row r="30" spans="2:21" x14ac:dyDescent="0.25">
      <c r="B30" s="12" t="s">
        <v>42</v>
      </c>
      <c r="M30" s="11"/>
      <c r="N30" s="11"/>
      <c r="O30" s="11"/>
      <c r="U30" s="11"/>
    </row>
    <row r="31" spans="2:21" x14ac:dyDescent="0.25">
      <c r="B31" s="12" t="s">
        <v>43</v>
      </c>
      <c r="M31" s="11"/>
      <c r="N31" s="11"/>
      <c r="O31" s="11"/>
      <c r="P31" s="11"/>
      <c r="Q31" s="11"/>
      <c r="R31" s="11"/>
      <c r="S31" s="11"/>
      <c r="T31" s="11"/>
      <c r="U31" s="11"/>
    </row>
    <row r="34" spans="16:17" x14ac:dyDescent="0.25">
      <c r="P34" s="3"/>
      <c r="Q34" s="3"/>
    </row>
    <row r="35" spans="16:17" x14ac:dyDescent="0.25">
      <c r="P35" s="3"/>
      <c r="Q35" s="3"/>
    </row>
    <row r="36" spans="16:17" x14ac:dyDescent="0.25">
      <c r="P36" s="3"/>
      <c r="Q36" s="3"/>
    </row>
    <row r="37" spans="16:17" x14ac:dyDescent="0.25">
      <c r="P37" s="3"/>
      <c r="Q37" s="3"/>
    </row>
  </sheetData>
  <mergeCells count="4">
    <mergeCell ref="E4:F4"/>
    <mergeCell ref="E5:F5"/>
    <mergeCell ref="B8:C8"/>
    <mergeCell ref="B9:C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V44"/>
  <sheetViews>
    <sheetView zoomScale="137" workbookViewId="0">
      <selection activeCell="D13" sqref="D13"/>
    </sheetView>
  </sheetViews>
  <sheetFormatPr defaultColWidth="8.85546875" defaultRowHeight="15" x14ac:dyDescent="0.25"/>
  <cols>
    <col min="3" max="3" width="10.28515625" bestFit="1" customWidth="1"/>
    <col min="4" max="4" width="9.85546875" bestFit="1" customWidth="1"/>
    <col min="5" max="5" width="9.42578125" bestFit="1" customWidth="1"/>
    <col min="7" max="7" width="14.140625" bestFit="1" customWidth="1"/>
    <col min="8" max="8" width="10.85546875" bestFit="1" customWidth="1"/>
    <col min="12" max="12" width="11.85546875" bestFit="1" customWidth="1"/>
    <col min="13" max="14" width="4.7109375" bestFit="1" customWidth="1"/>
    <col min="15" max="15" width="5.140625" bestFit="1" customWidth="1"/>
    <col min="16" max="16" width="5.7109375" bestFit="1" customWidth="1"/>
  </cols>
  <sheetData>
    <row r="1" spans="2:22" ht="21" x14ac:dyDescent="0.35">
      <c r="B1" s="6" t="s">
        <v>23</v>
      </c>
    </row>
    <row r="3" spans="2:22" x14ac:dyDescent="0.25">
      <c r="B3" s="5" t="s">
        <v>0</v>
      </c>
      <c r="C3" s="5" t="s">
        <v>1</v>
      </c>
      <c r="D3" s="5" t="s">
        <v>24</v>
      </c>
      <c r="E3" s="5" t="s">
        <v>25</v>
      </c>
      <c r="G3" t="s">
        <v>2</v>
      </c>
    </row>
    <row r="4" spans="2:22" x14ac:dyDescent="0.25">
      <c r="B4" s="2">
        <v>0</v>
      </c>
      <c r="C4" s="2">
        <v>1</v>
      </c>
      <c r="D4" s="2">
        <v>0</v>
      </c>
      <c r="E4" s="2">
        <v>0</v>
      </c>
      <c r="G4" s="7">
        <v>4</v>
      </c>
      <c r="H4" s="7">
        <v>0</v>
      </c>
      <c r="M4" t="s">
        <v>13</v>
      </c>
      <c r="N4" s="8" t="s">
        <v>14</v>
      </c>
      <c r="O4" s="9" t="s">
        <v>15</v>
      </c>
      <c r="P4" t="s">
        <v>16</v>
      </c>
    </row>
    <row r="5" spans="2:22" x14ac:dyDescent="0.25">
      <c r="B5" s="3" t="str">
        <f>DEC2BIN(B4,2)</f>
        <v>00</v>
      </c>
      <c r="C5" s="3" t="str">
        <f>DEC2BIN(C4,2)</f>
        <v>01</v>
      </c>
      <c r="D5" s="3" t="str">
        <f t="shared" ref="D5:E5" si="0">DEC2BIN(D4,2)</f>
        <v>00</v>
      </c>
      <c r="E5" s="3" t="str">
        <f t="shared" si="0"/>
        <v>00</v>
      </c>
      <c r="G5" t="str">
        <f>HEX2BIN(G4,4)</f>
        <v>0100</v>
      </c>
      <c r="H5" t="str">
        <f>HEX2BIN(H4,4)</f>
        <v>0000</v>
      </c>
      <c r="L5" t="s">
        <v>17</v>
      </c>
      <c r="M5">
        <v>55</v>
      </c>
      <c r="N5" t="s">
        <v>10</v>
      </c>
      <c r="O5" t="s">
        <v>11</v>
      </c>
      <c r="P5" t="s">
        <v>12</v>
      </c>
    </row>
    <row r="6" spans="2:22" x14ac:dyDescent="0.25">
      <c r="L6" t="s">
        <v>18</v>
      </c>
      <c r="M6">
        <v>55</v>
      </c>
      <c r="N6" t="s">
        <v>19</v>
      </c>
      <c r="O6" t="s">
        <v>20</v>
      </c>
      <c r="P6" t="s">
        <v>12</v>
      </c>
    </row>
    <row r="7" spans="2:22" x14ac:dyDescent="0.25">
      <c r="B7" s="4" t="s">
        <v>2</v>
      </c>
      <c r="G7" s="4" t="s">
        <v>0</v>
      </c>
      <c r="H7" s="4" t="s">
        <v>1</v>
      </c>
      <c r="I7" s="4" t="s">
        <v>24</v>
      </c>
      <c r="J7" s="4" t="s">
        <v>25</v>
      </c>
      <c r="L7" t="s">
        <v>21</v>
      </c>
      <c r="M7">
        <v>10</v>
      </c>
      <c r="N7">
        <v>35</v>
      </c>
      <c r="O7" t="s">
        <v>22</v>
      </c>
      <c r="P7">
        <v>30</v>
      </c>
    </row>
    <row r="8" spans="2:22" x14ac:dyDescent="0.25">
      <c r="B8" s="1" t="str">
        <f>BIN2HEX(B9,1)</f>
        <v>4</v>
      </c>
      <c r="C8" s="1" t="str">
        <f>BIN2HEX(C9,1)</f>
        <v>0</v>
      </c>
      <c r="D8" s="3"/>
      <c r="E8" s="3"/>
      <c r="G8" s="1">
        <f>BIN2DEC(G9)</f>
        <v>0</v>
      </c>
      <c r="H8" s="1">
        <f>BIN2DEC(H9)</f>
        <v>1</v>
      </c>
      <c r="I8" s="1">
        <f>BIN2DEC(I9)</f>
        <v>0</v>
      </c>
      <c r="J8" s="1">
        <f>BIN2DEC(J9)</f>
        <v>0</v>
      </c>
    </row>
    <row r="9" spans="2:22" x14ac:dyDescent="0.25">
      <c r="B9" s="18" t="str">
        <f>MID(B5,2,1)&amp;MID(C5,2,1)&amp;MID(D5,2,1)&amp;MID(E5,2,1)</f>
        <v>0100</v>
      </c>
      <c r="C9" s="18" t="str">
        <f>MID(B5,1,1)&amp;MID(C5,1,1)&amp;MID(D5,1,1)&amp;MID(E5,1,1)</f>
        <v>0000</v>
      </c>
      <c r="D9" s="3"/>
      <c r="E9" s="3"/>
      <c r="G9" s="18" t="str">
        <f>MID(H5,1,1)&amp;MID(G5,1,1)</f>
        <v>00</v>
      </c>
      <c r="H9" s="18" t="str">
        <f>MID(H5,2,1)&amp;MID(G5,2,1)</f>
        <v>01</v>
      </c>
      <c r="I9" s="18" t="str">
        <f>MID(H5,3,1)&amp;MID(G5,3,1)</f>
        <v>00</v>
      </c>
      <c r="J9" s="18" t="str">
        <f>MID(H5,4,1)&amp;MID(G5,4,1)</f>
        <v>00</v>
      </c>
    </row>
    <row r="12" spans="2:22" x14ac:dyDescent="0.25">
      <c r="B12" s="23"/>
      <c r="C12" s="24"/>
      <c r="D12" s="16" t="s">
        <v>50</v>
      </c>
      <c r="E12" s="16" t="s">
        <v>51</v>
      </c>
      <c r="F12" s="16" t="s">
        <v>52</v>
      </c>
      <c r="G12" s="16" t="s">
        <v>53</v>
      </c>
      <c r="H12" s="17" t="s">
        <v>54</v>
      </c>
      <c r="I12" s="16" t="s">
        <v>48</v>
      </c>
      <c r="J12" s="16" t="s">
        <v>49</v>
      </c>
      <c r="K12" s="16" t="s">
        <v>44</v>
      </c>
      <c r="L12" s="13"/>
      <c r="M12" s="13"/>
      <c r="N12" s="13"/>
    </row>
    <row r="13" spans="2:22" x14ac:dyDescent="0.25">
      <c r="B13" s="15" t="s">
        <v>45</v>
      </c>
      <c r="C13" s="15">
        <v>1</v>
      </c>
      <c r="D13" s="14" t="str">
        <f>BIN2HEX(MID(DEC2BIN(MID(SUBSTITUTE(D12,1,$C$13),1,1),2),2,1)&amp;MID(DEC2BIN(MID(SUBSTITUTE(D12,1,$C$13),2,1),2),2,1)&amp;MID(DEC2BIN(MID(SUBSTITUTE(D12,1,$C$13),3,1),2),2,1)&amp;MID(DEC2BIN(MID(SUBSTITUTE(D12,1,$C$13),4,1),2),2,1)&amp;MID(DEC2BIN(MID(SUBSTITUTE(D12,1,$C$13),1,1),2),1,1)&amp;MID(DEC2BIN(MID(SUBSTITUTE(D12,1,$C$13),2,1),2),1,1)&amp;MID(DEC2BIN(MID(SUBSTITUTE(D12,1,$C$13),3,1),2),1,1)&amp;MID(DEC2BIN(MID(SUBSTITUTE(D12,1,$C$13),4,1),2),1,1),2)</f>
        <v>E0</v>
      </c>
      <c r="E13" s="14" t="str">
        <f t="shared" ref="E13:K13" si="1">BIN2HEX(MID(DEC2BIN(MID(SUBSTITUTE(E12,1,$C$13),1,1),2),2,1)&amp;MID(DEC2BIN(MID(SUBSTITUTE(E12,1,$C$13),2,1),2),2,1)&amp;MID(DEC2BIN(MID(SUBSTITUTE(E12,1,$C$13),3,1),2),2,1)&amp;MID(DEC2BIN(MID(SUBSTITUTE(E12,1,$C$13),4,1),2),2,1)&amp;MID(DEC2BIN(MID(SUBSTITUTE(E12,1,$C$13),1,1),2),1,1)&amp;MID(DEC2BIN(MID(SUBSTITUTE(E12,1,$C$13),2,1),2),1,1)&amp;MID(DEC2BIN(MID(SUBSTITUTE(E12,1,$C$13),3,1),2),1,1)&amp;MID(DEC2BIN(MID(SUBSTITUTE(E12,1,$C$13),4,1),2),1,1),2)</f>
        <v>C0</v>
      </c>
      <c r="F13" s="14" t="str">
        <f t="shared" si="1"/>
        <v>A0</v>
      </c>
      <c r="G13" s="14" t="str">
        <f t="shared" si="1"/>
        <v>80</v>
      </c>
      <c r="H13" s="14" t="str">
        <f t="shared" si="1"/>
        <v>60</v>
      </c>
      <c r="I13" s="14" t="str">
        <f t="shared" si="1"/>
        <v>40</v>
      </c>
      <c r="J13" s="14" t="str">
        <f t="shared" si="1"/>
        <v>20</v>
      </c>
      <c r="K13" s="14" t="str">
        <f t="shared" si="1"/>
        <v>00</v>
      </c>
      <c r="L13" s="3"/>
      <c r="M13" s="3"/>
      <c r="O13" s="11"/>
      <c r="P13" s="11"/>
      <c r="Q13" s="11"/>
      <c r="V13" s="11"/>
    </row>
    <row r="14" spans="2:22" x14ac:dyDescent="0.25">
      <c r="B14" s="15" t="s">
        <v>46</v>
      </c>
      <c r="C14" s="15">
        <v>2</v>
      </c>
      <c r="D14" s="14" t="str">
        <f>BIN2HEX(MID(DEC2BIN(MID(SUBSTITUTE(D$12,1,$C$14),1,1),2),2,1)&amp;MID(DEC2BIN(MID(SUBSTITUTE(D$12,1,$C$14),2,1),2),2,1)&amp;MID(DEC2BIN(MID(SUBSTITUTE(D$12,1,$C$14),3,1),2),2,1)&amp;MID(DEC2BIN(MID(SUBSTITUTE(D$12,1,$C$14),4,1),2),2,1)&amp;MID(DEC2BIN(MID(SUBSTITUTE(D$12,1,$C$14),1,1),2),1,1)&amp;MID(DEC2BIN(MID(SUBSTITUTE(D$12,1,$C$14),2,1),2),1,1)&amp;MID(DEC2BIN(MID(SUBSTITUTE(D$12,1,$C$14),3,1),2),1,1)&amp;MID(DEC2BIN(MID(SUBSTITUTE(D$12,1,$C$14),4,1),2),1,1),2)</f>
        <v>0E</v>
      </c>
      <c r="E14" s="14" t="str">
        <f t="shared" ref="E14:K14" si="2">BIN2HEX(MID(DEC2BIN(MID(SUBSTITUTE(E$12,1,$C$14),1,1),2),2,1)&amp;MID(DEC2BIN(MID(SUBSTITUTE(E$12,1,$C$14),2,1),2),2,1)&amp;MID(DEC2BIN(MID(SUBSTITUTE(E$12,1,$C$14),3,1),2),2,1)&amp;MID(DEC2BIN(MID(SUBSTITUTE(E$12,1,$C$14),4,1),2),2,1)&amp;MID(DEC2BIN(MID(SUBSTITUTE(E$12,1,$C$14),1,1),2),1,1)&amp;MID(DEC2BIN(MID(SUBSTITUTE(E$12,1,$C$14),2,1),2),1,1)&amp;MID(DEC2BIN(MID(SUBSTITUTE(E$12,1,$C$14),3,1),2),1,1)&amp;MID(DEC2BIN(MID(SUBSTITUTE(E$12,1,$C$14),4,1),2),1,1),2)</f>
        <v>0C</v>
      </c>
      <c r="F14" s="14" t="str">
        <f t="shared" si="2"/>
        <v>0A</v>
      </c>
      <c r="G14" s="14" t="str">
        <f t="shared" si="2"/>
        <v>08</v>
      </c>
      <c r="H14" s="14" t="str">
        <f t="shared" si="2"/>
        <v>06</v>
      </c>
      <c r="I14" s="14" t="str">
        <f t="shared" si="2"/>
        <v>04</v>
      </c>
      <c r="J14" s="14" t="str">
        <f t="shared" si="2"/>
        <v>02</v>
      </c>
      <c r="K14" s="14" t="str">
        <f t="shared" si="2"/>
        <v>00</v>
      </c>
      <c r="L14" s="3"/>
      <c r="M14" s="3"/>
      <c r="O14" s="11"/>
      <c r="P14" s="11"/>
      <c r="Q14" s="11"/>
      <c r="V14" s="11"/>
    </row>
    <row r="15" spans="2:22" x14ac:dyDescent="0.25">
      <c r="B15" s="15" t="s">
        <v>47</v>
      </c>
      <c r="C15" s="15">
        <v>3</v>
      </c>
      <c r="D15" s="14" t="str">
        <f>BIN2HEX(MID(DEC2BIN(MID(SUBSTITUTE(D$12,1,$C$15),1,1),2),2,1)&amp;MID(DEC2BIN(MID(SUBSTITUTE(D$12,1,$C$15),2,1),2),2,1)&amp;MID(DEC2BIN(MID(SUBSTITUTE(D$12,1,$C$15),3,1),2),2,1)&amp;MID(DEC2BIN(MID(SUBSTITUTE(D$12,1,$C$15),4,1),2),2,1)&amp;MID(DEC2BIN(MID(SUBSTITUTE(D$12,1,$C$15),1,1),2),1,1)&amp;MID(DEC2BIN(MID(SUBSTITUTE(D$12,1,$C$15),2,1),2),1,1)&amp;MID(DEC2BIN(MID(SUBSTITUTE(D$12,1,$C$15),3,1),2),1,1)&amp;MID(DEC2BIN(MID(SUBSTITUTE(D$12,1,$C$15),4,1),2),1,1),2)</f>
        <v>EE</v>
      </c>
      <c r="E15" s="14" t="str">
        <f t="shared" ref="E15:K15" si="3">BIN2HEX(MID(DEC2BIN(MID(SUBSTITUTE(E$12,1,$C$15),1,1),2),2,1)&amp;MID(DEC2BIN(MID(SUBSTITUTE(E$12,1,$C$15),2,1),2),2,1)&amp;MID(DEC2BIN(MID(SUBSTITUTE(E$12,1,$C$15),3,1),2),2,1)&amp;MID(DEC2BIN(MID(SUBSTITUTE(E$12,1,$C$15),4,1),2),2,1)&amp;MID(DEC2BIN(MID(SUBSTITUTE(E$12,1,$C$15),1,1),2),1,1)&amp;MID(DEC2BIN(MID(SUBSTITUTE(E$12,1,$C$15),2,1),2),1,1)&amp;MID(DEC2BIN(MID(SUBSTITUTE(E$12,1,$C$15),3,1),2),1,1)&amp;MID(DEC2BIN(MID(SUBSTITUTE(E$12,1,$C$15),4,1),2),1,1),2)</f>
        <v>CC</v>
      </c>
      <c r="F15" s="14" t="str">
        <f t="shared" si="3"/>
        <v>AA</v>
      </c>
      <c r="G15" s="14" t="str">
        <f t="shared" si="3"/>
        <v>88</v>
      </c>
      <c r="H15" s="14" t="str">
        <f t="shared" si="3"/>
        <v>66</v>
      </c>
      <c r="I15" s="14" t="str">
        <f t="shared" si="3"/>
        <v>44</v>
      </c>
      <c r="J15" s="14" t="str">
        <f t="shared" si="3"/>
        <v>22</v>
      </c>
      <c r="K15" s="14" t="str">
        <f t="shared" si="3"/>
        <v>00</v>
      </c>
      <c r="L15" s="3"/>
      <c r="M15" s="3"/>
      <c r="O15" s="11"/>
      <c r="P15" s="11"/>
      <c r="Q15" s="11"/>
      <c r="V15" s="11"/>
    </row>
    <row r="16" spans="2:22" x14ac:dyDescent="0.25">
      <c r="B16" s="13"/>
      <c r="C16" s="3"/>
      <c r="D16" s="3"/>
      <c r="E16" s="3"/>
      <c r="O16" s="11"/>
      <c r="P16" s="11"/>
      <c r="Q16" s="11"/>
      <c r="V16" s="11"/>
    </row>
    <row r="17" spans="2:22" x14ac:dyDescent="0.25">
      <c r="B17" s="10" t="s">
        <v>26</v>
      </c>
      <c r="L17" s="11"/>
      <c r="M17" s="11"/>
      <c r="N17" s="11"/>
      <c r="O17" s="11"/>
      <c r="P17" s="11"/>
      <c r="Q17" s="11"/>
      <c r="V17" s="11"/>
    </row>
    <row r="18" spans="2:22" x14ac:dyDescent="0.25">
      <c r="B18" s="10" t="s">
        <v>27</v>
      </c>
      <c r="L18" s="11"/>
      <c r="M18" s="11"/>
      <c r="N18" s="11"/>
      <c r="O18" s="11"/>
      <c r="P18" s="11"/>
      <c r="Q18" s="11"/>
      <c r="V18" s="11"/>
    </row>
    <row r="19" spans="2:22" x14ac:dyDescent="0.25">
      <c r="B19" s="10" t="s">
        <v>28</v>
      </c>
      <c r="L19" s="11"/>
      <c r="M19" s="11"/>
      <c r="N19" s="11"/>
      <c r="O19" s="11"/>
      <c r="P19" s="11"/>
      <c r="Q19" s="11"/>
      <c r="V19" s="11"/>
    </row>
    <row r="20" spans="2:22" x14ac:dyDescent="0.25">
      <c r="B20" s="10" t="s">
        <v>29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 x14ac:dyDescent="0.25">
      <c r="B21" s="10" t="s">
        <v>30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x14ac:dyDescent="0.25">
      <c r="B22" s="10" t="s">
        <v>31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x14ac:dyDescent="0.25">
      <c r="B23" s="10" t="s">
        <v>32</v>
      </c>
    </row>
    <row r="24" spans="2:22" x14ac:dyDescent="0.25">
      <c r="B24" s="10" t="s">
        <v>33</v>
      </c>
    </row>
    <row r="25" spans="2:22" x14ac:dyDescent="0.25">
      <c r="B25" s="10" t="s">
        <v>34</v>
      </c>
    </row>
    <row r="26" spans="2:22" x14ac:dyDescent="0.25">
      <c r="B26" s="10" t="s">
        <v>35</v>
      </c>
    </row>
    <row r="28" spans="2:22" x14ac:dyDescent="0.25">
      <c r="B28">
        <v>1</v>
      </c>
      <c r="C28">
        <v>2</v>
      </c>
      <c r="D28">
        <v>3</v>
      </c>
      <c r="E28">
        <v>4</v>
      </c>
    </row>
    <row r="29" spans="2:22" hidden="1" x14ac:dyDescent="0.25">
      <c r="B29">
        <v>1</v>
      </c>
      <c r="C29">
        <v>1</v>
      </c>
      <c r="D29">
        <v>1</v>
      </c>
      <c r="E29">
        <v>1</v>
      </c>
    </row>
    <row r="30" spans="2:22" x14ac:dyDescent="0.25">
      <c r="B30">
        <v>1</v>
      </c>
      <c r="C30">
        <v>1</v>
      </c>
      <c r="D30">
        <v>1</v>
      </c>
      <c r="E30">
        <v>0</v>
      </c>
    </row>
    <row r="31" spans="2:22" hidden="1" x14ac:dyDescent="0.25">
      <c r="B31">
        <v>1</v>
      </c>
      <c r="C31">
        <v>1</v>
      </c>
      <c r="D31">
        <v>0</v>
      </c>
      <c r="E31">
        <v>1</v>
      </c>
    </row>
    <row r="32" spans="2:22" x14ac:dyDescent="0.25">
      <c r="B32">
        <v>1</v>
      </c>
      <c r="C32">
        <v>1</v>
      </c>
      <c r="D32">
        <v>0</v>
      </c>
      <c r="E32">
        <v>0</v>
      </c>
    </row>
    <row r="33" spans="2:5" hidden="1" x14ac:dyDescent="0.25">
      <c r="B33">
        <v>1</v>
      </c>
      <c r="C33">
        <v>0</v>
      </c>
      <c r="D33">
        <v>1</v>
      </c>
      <c r="E33">
        <v>1</v>
      </c>
    </row>
    <row r="34" spans="2:5" x14ac:dyDescent="0.25">
      <c r="B34">
        <v>1</v>
      </c>
      <c r="C34">
        <v>0</v>
      </c>
      <c r="D34">
        <v>1</v>
      </c>
      <c r="E34">
        <v>0</v>
      </c>
    </row>
    <row r="35" spans="2:5" hidden="1" x14ac:dyDescent="0.25">
      <c r="B35">
        <v>1</v>
      </c>
      <c r="C35">
        <v>0</v>
      </c>
      <c r="D35">
        <v>0</v>
      </c>
      <c r="E35">
        <v>1</v>
      </c>
    </row>
    <row r="36" spans="2:5" x14ac:dyDescent="0.25">
      <c r="B36">
        <v>1</v>
      </c>
      <c r="C36">
        <v>0</v>
      </c>
      <c r="D36">
        <v>0</v>
      </c>
      <c r="E36">
        <v>0</v>
      </c>
    </row>
    <row r="37" spans="2:5" hidden="1" x14ac:dyDescent="0.25">
      <c r="B37">
        <v>0</v>
      </c>
      <c r="C37">
        <v>1</v>
      </c>
      <c r="D37">
        <v>1</v>
      </c>
      <c r="E37">
        <v>1</v>
      </c>
    </row>
    <row r="38" spans="2:5" x14ac:dyDescent="0.25">
      <c r="B38" s="11">
        <v>0</v>
      </c>
      <c r="C38" s="11">
        <v>1</v>
      </c>
      <c r="D38" s="11">
        <v>1</v>
      </c>
      <c r="E38" s="11">
        <v>0</v>
      </c>
    </row>
    <row r="39" spans="2:5" hidden="1" x14ac:dyDescent="0.25">
      <c r="B39" s="11">
        <v>0</v>
      </c>
      <c r="C39" s="11">
        <v>1</v>
      </c>
      <c r="D39" s="11">
        <v>0</v>
      </c>
      <c r="E39" s="11">
        <v>1</v>
      </c>
    </row>
    <row r="40" spans="2:5" x14ac:dyDescent="0.25">
      <c r="B40" s="11">
        <v>0</v>
      </c>
      <c r="C40" s="11">
        <v>1</v>
      </c>
      <c r="D40" s="11">
        <v>0</v>
      </c>
      <c r="E40" s="11">
        <v>0</v>
      </c>
    </row>
    <row r="41" spans="2:5" hidden="1" x14ac:dyDescent="0.25">
      <c r="B41" s="11">
        <v>0</v>
      </c>
      <c r="C41" s="11">
        <v>0</v>
      </c>
      <c r="D41" s="11">
        <v>1</v>
      </c>
      <c r="E41" s="11">
        <v>1</v>
      </c>
    </row>
    <row r="42" spans="2:5" x14ac:dyDescent="0.25">
      <c r="B42" s="11">
        <v>0</v>
      </c>
      <c r="C42" s="11">
        <v>0</v>
      </c>
      <c r="D42" s="11">
        <v>1</v>
      </c>
      <c r="E42" s="11">
        <v>0</v>
      </c>
    </row>
    <row r="43" spans="2:5" hidden="1" x14ac:dyDescent="0.25">
      <c r="B43" s="11">
        <v>0</v>
      </c>
      <c r="C43" s="11">
        <v>0</v>
      </c>
      <c r="D43" s="11">
        <v>0</v>
      </c>
      <c r="E43" s="11">
        <v>1</v>
      </c>
    </row>
    <row r="44" spans="2:5" x14ac:dyDescent="0.25">
      <c r="B44" s="11">
        <v>0</v>
      </c>
      <c r="C44" s="11">
        <v>0</v>
      </c>
      <c r="D44" s="11">
        <v>0</v>
      </c>
      <c r="E44" s="11">
        <v>0</v>
      </c>
    </row>
  </sheetData>
  <autoFilter ref="B28:E44" xr:uid="{D938356A-6A4F-2045-BA9F-923FC2B756A8}">
    <filterColumn colId="3">
      <filters>
        <filter val="0"/>
      </filters>
    </filterColumn>
  </autoFilter>
  <mergeCells count="1">
    <mergeCell ref="B12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 0</vt:lpstr>
      <vt:lpstr>Mode 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2018-03-20T14:27:46Z</dcterms:created>
  <dcterms:modified xsi:type="dcterms:W3CDTF">2023-07-04T07:55:54Z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3b196744-9767-4aa7-818a-64a3153f9259</vt:lpwstr>
  </property>
</Properties>
</file>