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sers\john\Dropbox\Games\ksp\data\kerbol-1.9.1\"/>
    </mc:Choice>
  </mc:AlternateContent>
  <xr:revisionPtr revIDLastSave="31" documentId="13_ncr:1_{63FA7F67-95AF-43FD-948E-10A3FB7286AB}" xr6:coauthVersionLast="45" xr6:coauthVersionMax="45" xr10:uidLastSave="{598BD67C-CBDE-D342-AECB-B1DCE4B02B13}"/>
  <bookViews>
    <workbookView xWindow="2730" yWindow="2055" windowWidth="28800" windowHeight="15435" activeTab="1" xr2:uid="{B83D6AFF-A70E-4E73-B13A-7D824CF953B5}"/>
  </bookViews>
  <sheets>
    <sheet name="pitch tests" sheetId="1" r:id="rId1"/>
    <sheet name="Atlas I" sheetId="2" r:id="rId2"/>
    <sheet name="Atlas Processe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9" i="3" l="1"/>
  <c r="AD40" i="3"/>
  <c r="AD41" i="3"/>
  <c r="AD42" i="3"/>
  <c r="AD43" i="3"/>
  <c r="AD44" i="3"/>
  <c r="AD45" i="3"/>
  <c r="AD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AA45" i="3"/>
  <c r="AB45" i="3"/>
  <c r="AC45" i="3"/>
  <c r="AC38" i="3"/>
  <c r="AA38" i="3"/>
  <c r="AB38" i="3"/>
  <c r="J35" i="3"/>
  <c r="K35" i="3"/>
  <c r="O35" i="3"/>
  <c r="Q35" i="3"/>
  <c r="R35" i="3"/>
  <c r="S35" i="3"/>
  <c r="W35" i="3"/>
  <c r="Y35" i="3"/>
  <c r="Z35" i="3"/>
  <c r="AA35" i="3"/>
  <c r="AB35" i="3"/>
  <c r="AC35" i="3"/>
  <c r="AD35" i="3"/>
  <c r="AE35" i="3"/>
  <c r="AF35" i="3"/>
  <c r="AG35" i="3"/>
  <c r="AH35" i="3"/>
  <c r="AI35" i="3"/>
  <c r="AK35" i="2"/>
  <c r="AJ35" i="3"/>
  <c r="J36" i="3"/>
  <c r="K36" i="3"/>
  <c r="O36" i="3"/>
  <c r="Q36" i="3"/>
  <c r="R36" i="3"/>
  <c r="S36" i="3"/>
  <c r="W36" i="3"/>
  <c r="Y36" i="3"/>
  <c r="Z36" i="3"/>
  <c r="AA36" i="3"/>
  <c r="AB36" i="3"/>
  <c r="AC36" i="3"/>
  <c r="AD36" i="3"/>
  <c r="AE36" i="3"/>
  <c r="AF36" i="3"/>
  <c r="AG36" i="3"/>
  <c r="AH36" i="3"/>
  <c r="AI36" i="3"/>
  <c r="AK36" i="2"/>
  <c r="AJ36" i="3"/>
  <c r="J38" i="3"/>
  <c r="K38" i="3"/>
  <c r="O38" i="3"/>
  <c r="Q38" i="3"/>
  <c r="R38" i="3"/>
  <c r="S38" i="3"/>
  <c r="W38" i="3"/>
  <c r="Y38" i="3"/>
  <c r="Z38" i="3"/>
  <c r="AE38" i="3"/>
  <c r="AF38" i="3"/>
  <c r="AG38" i="3"/>
  <c r="AH38" i="3"/>
  <c r="AI38" i="3"/>
  <c r="AJ38" i="3"/>
  <c r="J39" i="3"/>
  <c r="K39" i="3"/>
  <c r="O39" i="3"/>
  <c r="Q39" i="3"/>
  <c r="R39" i="3"/>
  <c r="S39" i="3"/>
  <c r="W39" i="3"/>
  <c r="Y39" i="3"/>
  <c r="Z39" i="3"/>
  <c r="AE39" i="3"/>
  <c r="AF39" i="3"/>
  <c r="AG39" i="3"/>
  <c r="AH39" i="3"/>
  <c r="AI39" i="3"/>
  <c r="AK39" i="2"/>
  <c r="AJ39" i="3"/>
  <c r="J40" i="3"/>
  <c r="K40" i="3"/>
  <c r="O40" i="3"/>
  <c r="Q40" i="3"/>
  <c r="R40" i="3"/>
  <c r="S40" i="3"/>
  <c r="W40" i="3"/>
  <c r="Y40" i="3"/>
  <c r="Z40" i="3"/>
  <c r="AE40" i="3"/>
  <c r="AF40" i="3"/>
  <c r="AG40" i="3"/>
  <c r="AH40" i="3"/>
  <c r="AI40" i="3"/>
  <c r="AJ40" i="3"/>
  <c r="J41" i="3"/>
  <c r="K41" i="3"/>
  <c r="O41" i="3"/>
  <c r="Q41" i="3"/>
  <c r="R41" i="3"/>
  <c r="S41" i="3"/>
  <c r="W41" i="3"/>
  <c r="Y41" i="3"/>
  <c r="Z41" i="3"/>
  <c r="AE41" i="3"/>
  <c r="AF41" i="3"/>
  <c r="AG41" i="3"/>
  <c r="AH41" i="3"/>
  <c r="AI41" i="3"/>
  <c r="AJ41" i="3"/>
  <c r="J42" i="3"/>
  <c r="K42" i="3"/>
  <c r="O42" i="3"/>
  <c r="Q42" i="3"/>
  <c r="R42" i="3"/>
  <c r="S42" i="3"/>
  <c r="W42" i="3"/>
  <c r="Y42" i="3"/>
  <c r="Z42" i="3"/>
  <c r="AE42" i="3"/>
  <c r="AF42" i="3"/>
  <c r="AG42" i="3"/>
  <c r="AH42" i="3"/>
  <c r="AI42" i="3"/>
  <c r="AJ42" i="3"/>
  <c r="J43" i="3"/>
  <c r="K43" i="3"/>
  <c r="O43" i="3"/>
  <c r="Q43" i="3"/>
  <c r="R43" i="3"/>
  <c r="S43" i="3"/>
  <c r="W43" i="3"/>
  <c r="Y43" i="3"/>
  <c r="Z43" i="3"/>
  <c r="AE43" i="3"/>
  <c r="AF43" i="3"/>
  <c r="AG43" i="3"/>
  <c r="AH43" i="3"/>
  <c r="AI43" i="3"/>
  <c r="AJ43" i="3"/>
  <c r="J44" i="3"/>
  <c r="K44" i="3"/>
  <c r="O44" i="3"/>
  <c r="Q44" i="3"/>
  <c r="R44" i="3"/>
  <c r="S44" i="3"/>
  <c r="W44" i="3"/>
  <c r="Y44" i="3"/>
  <c r="Z44" i="3"/>
  <c r="AE44" i="3"/>
  <c r="AF44" i="3"/>
  <c r="AG44" i="3"/>
  <c r="AH44" i="3"/>
  <c r="AI44" i="3"/>
  <c r="AJ44" i="3"/>
  <c r="J45" i="3"/>
  <c r="K45" i="3"/>
  <c r="O45" i="3"/>
  <c r="Q45" i="3"/>
  <c r="R45" i="3"/>
  <c r="S45" i="3"/>
  <c r="W45" i="3"/>
  <c r="Y45" i="3"/>
  <c r="Z45" i="3"/>
  <c r="AE45" i="3"/>
  <c r="AF45" i="3"/>
  <c r="AG45" i="3"/>
  <c r="AH45" i="3"/>
  <c r="AI45" i="3"/>
  <c r="AJ45" i="3"/>
  <c r="B35" i="3"/>
  <c r="C35" i="3"/>
  <c r="D35" i="3"/>
  <c r="L35" i="3"/>
  <c r="T35" i="3"/>
  <c r="E35" i="3"/>
  <c r="M35" i="3"/>
  <c r="U35" i="3"/>
  <c r="F35" i="3"/>
  <c r="N35" i="3"/>
  <c r="V35" i="3"/>
  <c r="G35" i="3"/>
  <c r="H35" i="3"/>
  <c r="P35" i="3"/>
  <c r="X35" i="3"/>
  <c r="I35" i="3"/>
  <c r="B36" i="3"/>
  <c r="C36" i="3"/>
  <c r="D36" i="3"/>
  <c r="L36" i="3"/>
  <c r="T36" i="3"/>
  <c r="E36" i="3"/>
  <c r="M36" i="3"/>
  <c r="U36" i="3"/>
  <c r="F36" i="3"/>
  <c r="N36" i="3"/>
  <c r="V36" i="3"/>
  <c r="G36" i="3"/>
  <c r="H36" i="3"/>
  <c r="P36" i="3"/>
  <c r="X36" i="3"/>
  <c r="I36" i="3"/>
  <c r="B38" i="3"/>
  <c r="C38" i="3"/>
  <c r="D38" i="3"/>
  <c r="L38" i="3"/>
  <c r="T38" i="3"/>
  <c r="E38" i="3"/>
  <c r="M38" i="3"/>
  <c r="U38" i="3"/>
  <c r="F38" i="3"/>
  <c r="N38" i="3"/>
  <c r="V38" i="3"/>
  <c r="G38" i="3"/>
  <c r="H38" i="3"/>
  <c r="P38" i="3"/>
  <c r="X38" i="3"/>
  <c r="I38" i="3"/>
  <c r="B39" i="3"/>
  <c r="C39" i="3"/>
  <c r="D39" i="3"/>
  <c r="L39" i="3"/>
  <c r="T39" i="3"/>
  <c r="E39" i="3"/>
  <c r="M39" i="3"/>
  <c r="U39" i="3"/>
  <c r="F39" i="3"/>
  <c r="N39" i="3"/>
  <c r="V39" i="3"/>
  <c r="G39" i="3"/>
  <c r="H39" i="3"/>
  <c r="P39" i="3"/>
  <c r="X39" i="3"/>
  <c r="I39" i="3"/>
  <c r="B40" i="3"/>
  <c r="C40" i="3"/>
  <c r="D40" i="3"/>
  <c r="L40" i="3"/>
  <c r="T40" i="3"/>
  <c r="E40" i="3"/>
  <c r="M40" i="3"/>
  <c r="U40" i="3"/>
  <c r="F40" i="3"/>
  <c r="N40" i="3"/>
  <c r="V40" i="3"/>
  <c r="G40" i="3"/>
  <c r="H40" i="3"/>
  <c r="P40" i="3"/>
  <c r="X40" i="3"/>
  <c r="I40" i="3"/>
  <c r="B41" i="3"/>
  <c r="C41" i="3"/>
  <c r="D41" i="3"/>
  <c r="L41" i="3"/>
  <c r="T41" i="3"/>
  <c r="E41" i="3"/>
  <c r="M41" i="3"/>
  <c r="U41" i="3"/>
  <c r="F41" i="3"/>
  <c r="N41" i="3"/>
  <c r="V41" i="3"/>
  <c r="G41" i="3"/>
  <c r="H41" i="3"/>
  <c r="P41" i="3"/>
  <c r="X41" i="3"/>
  <c r="I41" i="3"/>
  <c r="B42" i="3"/>
  <c r="C42" i="3"/>
  <c r="D42" i="3"/>
  <c r="L42" i="3"/>
  <c r="T42" i="3"/>
  <c r="E42" i="3"/>
  <c r="M42" i="3"/>
  <c r="U42" i="3"/>
  <c r="F42" i="3"/>
  <c r="N42" i="3"/>
  <c r="V42" i="3"/>
  <c r="G42" i="3"/>
  <c r="H42" i="3"/>
  <c r="P42" i="3"/>
  <c r="X42" i="3"/>
  <c r="I42" i="3"/>
  <c r="B43" i="3"/>
  <c r="C43" i="3"/>
  <c r="D43" i="3"/>
  <c r="L43" i="3"/>
  <c r="T43" i="3"/>
  <c r="E43" i="3"/>
  <c r="M43" i="3"/>
  <c r="U43" i="3"/>
  <c r="F43" i="3"/>
  <c r="N43" i="3"/>
  <c r="V43" i="3"/>
  <c r="G43" i="3"/>
  <c r="H43" i="3"/>
  <c r="P43" i="3"/>
  <c r="X43" i="3"/>
  <c r="I43" i="3"/>
  <c r="B44" i="3"/>
  <c r="C44" i="3"/>
  <c r="D44" i="3"/>
  <c r="L44" i="3"/>
  <c r="T44" i="3"/>
  <c r="E44" i="3"/>
  <c r="M44" i="3"/>
  <c r="U44" i="3"/>
  <c r="F44" i="3"/>
  <c r="N44" i="3"/>
  <c r="V44" i="3"/>
  <c r="G44" i="3"/>
  <c r="H44" i="3"/>
  <c r="P44" i="3"/>
  <c r="X44" i="3"/>
  <c r="I44" i="3"/>
  <c r="B45" i="3"/>
  <c r="C45" i="3"/>
  <c r="D45" i="3"/>
  <c r="L45" i="3"/>
  <c r="T45" i="3"/>
  <c r="E45" i="3"/>
  <c r="M45" i="3"/>
  <c r="U45" i="3"/>
  <c r="F45" i="3"/>
  <c r="N45" i="3"/>
  <c r="V45" i="3"/>
  <c r="G45" i="3"/>
  <c r="H45" i="3"/>
  <c r="P45" i="3"/>
  <c r="X45" i="3"/>
  <c r="I45" i="3"/>
  <c r="A36" i="3"/>
  <c r="A38" i="3"/>
  <c r="A39" i="3"/>
  <c r="A40" i="3"/>
  <c r="A41" i="3"/>
  <c r="A42" i="3"/>
  <c r="A43" i="3"/>
  <c r="A44" i="3"/>
  <c r="A45" i="3"/>
  <c r="A35" i="3"/>
  <c r="E28" i="2"/>
  <c r="F28" i="2"/>
  <c r="F27" i="2"/>
  <c r="F29" i="2"/>
  <c r="F30" i="2"/>
  <c r="G28" i="2"/>
  <c r="H28" i="2"/>
  <c r="I28" i="2"/>
  <c r="J28" i="2"/>
  <c r="K28" i="2"/>
  <c r="L28" i="2"/>
  <c r="M28" i="2"/>
  <c r="N28" i="2"/>
  <c r="O28" i="2"/>
  <c r="P28" i="2"/>
  <c r="R28" i="2"/>
  <c r="S28" i="2"/>
  <c r="T28" i="2"/>
  <c r="U28" i="2"/>
  <c r="V28" i="2"/>
  <c r="W28" i="2"/>
  <c r="W27" i="2"/>
  <c r="W29" i="2"/>
  <c r="W30" i="2"/>
  <c r="X28" i="2"/>
  <c r="Y28" i="2"/>
  <c r="Z28" i="2"/>
  <c r="D28" i="2"/>
  <c r="E27" i="2"/>
  <c r="G27" i="2"/>
  <c r="H27" i="2"/>
  <c r="H29" i="2"/>
  <c r="H30" i="2"/>
  <c r="I27" i="2"/>
  <c r="I29" i="2"/>
  <c r="I30" i="2"/>
  <c r="J27" i="2"/>
  <c r="K27" i="2"/>
  <c r="L27" i="2"/>
  <c r="M27" i="2"/>
  <c r="N27" i="2"/>
  <c r="O27" i="2"/>
  <c r="P27" i="2"/>
  <c r="R27" i="2"/>
  <c r="R29" i="2"/>
  <c r="R30" i="2"/>
  <c r="S27" i="2"/>
  <c r="T27" i="2"/>
  <c r="U27" i="2"/>
  <c r="V27" i="2"/>
  <c r="X27" i="2"/>
  <c r="Y27" i="2"/>
  <c r="Z27" i="2"/>
  <c r="Z29" i="2"/>
  <c r="Z30" i="2"/>
  <c r="D27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S26" i="2"/>
  <c r="T26" i="2"/>
  <c r="U26" i="2"/>
  <c r="V26" i="2"/>
  <c r="W26" i="2"/>
  <c r="X26" i="2"/>
  <c r="Y26" i="2"/>
  <c r="Z26" i="2"/>
  <c r="D26" i="2"/>
  <c r="Y29" i="2"/>
  <c r="Y30" i="2"/>
  <c r="N29" i="2"/>
  <c r="N30" i="2"/>
  <c r="M29" i="2"/>
  <c r="M30" i="2"/>
  <c r="D29" i="2"/>
  <c r="D30" i="2"/>
  <c r="S87" i="2"/>
  <c r="S86" i="2"/>
  <c r="S88" i="2"/>
  <c r="R86" i="2"/>
  <c r="P86" i="2"/>
  <c r="N86" i="2"/>
  <c r="J86" i="2"/>
  <c r="I86" i="2"/>
  <c r="H86" i="2"/>
  <c r="S85" i="2"/>
  <c r="K86" i="2"/>
  <c r="E23" i="1"/>
  <c r="F23" i="1"/>
  <c r="G23" i="1"/>
  <c r="H23" i="1"/>
  <c r="I23" i="1"/>
  <c r="L23" i="1"/>
  <c r="M23" i="1"/>
  <c r="N23" i="1"/>
  <c r="O23" i="1"/>
  <c r="P23" i="1"/>
  <c r="R23" i="1"/>
  <c r="S23" i="1"/>
  <c r="T23" i="1"/>
  <c r="U23" i="1"/>
  <c r="V23" i="1"/>
  <c r="E24" i="1"/>
  <c r="E25" i="1"/>
  <c r="E26" i="1"/>
  <c r="E27" i="1"/>
  <c r="F24" i="1"/>
  <c r="G24" i="1"/>
  <c r="H24" i="1"/>
  <c r="I24" i="1"/>
  <c r="L24" i="1"/>
  <c r="M24" i="1"/>
  <c r="N24" i="1"/>
  <c r="O24" i="1"/>
  <c r="P24" i="1"/>
  <c r="R24" i="1"/>
  <c r="S24" i="1"/>
  <c r="T24" i="1"/>
  <c r="U24" i="1"/>
  <c r="V24" i="1"/>
  <c r="F25" i="1"/>
  <c r="F26" i="1"/>
  <c r="F27" i="1"/>
  <c r="G25" i="1"/>
  <c r="H25" i="1"/>
  <c r="H26" i="1"/>
  <c r="I25" i="1"/>
  <c r="L25" i="1"/>
  <c r="M25" i="1"/>
  <c r="N25" i="1"/>
  <c r="O25" i="1"/>
  <c r="P25" i="1"/>
  <c r="R25" i="1"/>
  <c r="S25" i="1"/>
  <c r="S26" i="1"/>
  <c r="T25" i="1"/>
  <c r="U25" i="1"/>
  <c r="V25" i="1"/>
  <c r="G26" i="1"/>
  <c r="G27" i="1"/>
  <c r="I26" i="1"/>
  <c r="I27" i="1"/>
  <c r="L26" i="1"/>
  <c r="M26" i="1"/>
  <c r="N26" i="1"/>
  <c r="R26" i="1"/>
  <c r="R27" i="1"/>
  <c r="T26" i="1"/>
  <c r="T27" i="1"/>
  <c r="U26" i="1"/>
  <c r="V26" i="1"/>
  <c r="V27" i="1"/>
  <c r="L27" i="1"/>
  <c r="M27" i="1"/>
  <c r="N27" i="1"/>
  <c r="U27" i="1"/>
  <c r="J48" i="1"/>
  <c r="K48" i="1"/>
  <c r="L48" i="1"/>
  <c r="Q48" i="1"/>
  <c r="U48" i="1"/>
  <c r="AA48" i="1"/>
  <c r="AE48" i="1"/>
  <c r="AF48" i="1"/>
  <c r="AG48" i="1"/>
  <c r="J49" i="1"/>
  <c r="K49" i="1"/>
  <c r="K50" i="1"/>
  <c r="K51" i="1"/>
  <c r="K52" i="1"/>
  <c r="L49" i="1"/>
  <c r="L50" i="1"/>
  <c r="L51" i="1"/>
  <c r="L52" i="1"/>
  <c r="Q49" i="1"/>
  <c r="U49" i="1"/>
  <c r="U50" i="1"/>
  <c r="U51" i="1"/>
  <c r="AA49" i="1"/>
  <c r="AA50" i="1"/>
  <c r="AA51" i="1"/>
  <c r="AA52" i="1"/>
  <c r="AD49" i="1"/>
  <c r="AE49" i="1"/>
  <c r="AF49" i="1"/>
  <c r="AG49" i="1"/>
  <c r="J50" i="1"/>
  <c r="J51" i="1"/>
  <c r="J52" i="1"/>
  <c r="Q50" i="1"/>
  <c r="AF50" i="1"/>
  <c r="AG50" i="1"/>
  <c r="Q51" i="1"/>
  <c r="AF51" i="1"/>
  <c r="AG51" i="1"/>
  <c r="K57" i="1"/>
  <c r="K79" i="1"/>
  <c r="Q79" i="1"/>
  <c r="H80" i="1"/>
  <c r="I80" i="1"/>
  <c r="J80" i="1"/>
  <c r="K80" i="1"/>
  <c r="N80" i="1"/>
  <c r="O80" i="1"/>
  <c r="P80" i="1"/>
  <c r="Q80" i="1"/>
  <c r="Q81" i="1"/>
  <c r="Q82" i="1"/>
  <c r="V29" i="2"/>
  <c r="V30" i="2"/>
  <c r="K85" i="2"/>
  <c r="K87" i="2"/>
  <c r="K88" i="2"/>
  <c r="K89" i="2"/>
  <c r="I48" i="1"/>
  <c r="I49" i="1"/>
  <c r="I50" i="1"/>
  <c r="T48" i="1"/>
  <c r="T49" i="1"/>
  <c r="T50" i="1"/>
  <c r="S27" i="1"/>
  <c r="S50" i="1"/>
  <c r="S48" i="1"/>
  <c r="H27" i="1"/>
  <c r="H50" i="1"/>
  <c r="H48" i="1"/>
  <c r="O48" i="1"/>
  <c r="H49" i="1"/>
  <c r="O26" i="1"/>
  <c r="O27" i="1"/>
  <c r="R50" i="1"/>
  <c r="R49" i="1"/>
  <c r="R48" i="1"/>
  <c r="P26" i="1"/>
  <c r="P27" i="1"/>
  <c r="K81" i="1"/>
  <c r="K82" i="1"/>
  <c r="K83" i="1"/>
  <c r="P50" i="1"/>
  <c r="T51" i="1"/>
  <c r="P48" i="1"/>
  <c r="R51" i="1"/>
  <c r="O49" i="1"/>
  <c r="S49" i="1"/>
  <c r="S51" i="1"/>
  <c r="W51" i="1"/>
  <c r="W52" i="1"/>
  <c r="I51" i="1"/>
  <c r="I52" i="1"/>
  <c r="H51" i="1"/>
  <c r="H52" i="1"/>
  <c r="P49" i="1"/>
  <c r="P51" i="1"/>
  <c r="U29" i="2"/>
  <c r="U30" i="2"/>
  <c r="E29" i="2"/>
  <c r="E30" i="2"/>
  <c r="P29" i="2"/>
  <c r="P30" i="2"/>
  <c r="L29" i="2"/>
  <c r="L30" i="2"/>
</calcChain>
</file>

<file path=xl/sharedStrings.xml><?xml version="1.0" encoding="utf-8"?>
<sst xmlns="http://schemas.openxmlformats.org/spreadsheetml/2006/main" count="295" uniqueCount="60">
  <si>
    <t>Subtotal</t>
  </si>
  <si>
    <t>Mean+std</t>
  </si>
  <si>
    <t>Std</t>
  </si>
  <si>
    <t>Mean</t>
  </si>
  <si>
    <t>Max</t>
  </si>
  <si>
    <t>100x100</t>
  </si>
  <si>
    <t>Atlas I</t>
  </si>
  <si>
    <t>250x250</t>
  </si>
  <si>
    <t>Alas II</t>
  </si>
  <si>
    <t>Atlas II</t>
  </si>
  <si>
    <t>250x251</t>
  </si>
  <si>
    <t>150x150</t>
  </si>
  <si>
    <t>Apollo 3</t>
  </si>
  <si>
    <t>Apollo 2</t>
  </si>
  <si>
    <t>Saturn</t>
  </si>
  <si>
    <t>Atlas</t>
  </si>
  <si>
    <t>steering</t>
  </si>
  <si>
    <t>gravity</t>
  </si>
  <si>
    <t>drag</t>
  </si>
  <si>
    <t>Orbit</t>
  </si>
  <si>
    <t>Pitch</t>
  </si>
  <si>
    <t>Atlas 1</t>
  </si>
  <si>
    <t>Redstone 2a</t>
  </si>
  <si>
    <t>Redstone 2</t>
  </si>
  <si>
    <t>Stage 2</t>
  </si>
  <si>
    <t>Stage 1</t>
  </si>
  <si>
    <t>dv remaining</t>
  </si>
  <si>
    <t>altitude</t>
  </si>
  <si>
    <t>dv expended</t>
  </si>
  <si>
    <t>delta</t>
  </si>
  <si>
    <t>twr</t>
  </si>
  <si>
    <t>Stage3</t>
  </si>
  <si>
    <t>Stage2</t>
  </si>
  <si>
    <t>Stage1</t>
  </si>
  <si>
    <t>Juno 3a</t>
  </si>
  <si>
    <t>Juno IV</t>
  </si>
  <si>
    <t>Twr</t>
  </si>
  <si>
    <t>Inclination</t>
  </si>
  <si>
    <t>lack of data</t>
  </si>
  <si>
    <t>Juno III</t>
  </si>
  <si>
    <t>Gemini/Titan I</t>
  </si>
  <si>
    <t>alt @ meco</t>
  </si>
  <si>
    <t>dv to orbit</t>
  </si>
  <si>
    <t>delta stage 3</t>
  </si>
  <si>
    <t>delta stage 2</t>
  </si>
  <si>
    <t>delta stage 1</t>
  </si>
  <si>
    <t>Vac dv</t>
  </si>
  <si>
    <t xml:space="preserve">Moho 4 </t>
  </si>
  <si>
    <t>Dv expended</t>
  </si>
  <si>
    <t>Dv remaining</t>
  </si>
  <si>
    <t>Altitude</t>
  </si>
  <si>
    <t>Error factor</t>
  </si>
  <si>
    <t>Per</t>
  </si>
  <si>
    <t>Ap</t>
  </si>
  <si>
    <t>Muna 5</t>
  </si>
  <si>
    <t>Muna 4</t>
  </si>
  <si>
    <t>Atlas 2</t>
  </si>
  <si>
    <t>Moho 5</t>
  </si>
  <si>
    <t>a</t>
  </si>
  <si>
    <t>Muna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</si>
</sst>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:ss;@"/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wrapText="1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 wrapText="1"/>
    </xf>
    <xf numFmtId="1" fontId="0" fillId="0" borderId="0" xfId="0" applyNumberFormat="1" applyBorder="1"/>
    <xf numFmtId="1" fontId="0" fillId="0" borderId="1" xfId="0" applyNumberFormat="1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 indent="1"/>
    </xf>
    <xf numFmtId="164" fontId="0" fillId="0" borderId="0" xfId="0" applyNumberFormat="1" applyBorder="1" applyAlignment="1">
      <alignment horizontal="right" wrapText="1" indent="1"/>
    </xf>
    <xf numFmtId="2" fontId="0" fillId="0" borderId="0" xfId="0" applyNumberFormat="1" applyAlignment="1">
      <alignment horizontal="center" wrapText="1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E9A7-DDE3-4373-ABF5-C3790A041BD4}">
  <dimension ref="A1:AG83"/>
  <sheetViews>
    <sheetView topLeftCell="A31" workbookViewId="0">
      <selection activeCell="A23" sqref="A23:V27"/>
    </sheetView>
  </sheetViews>
  <sheetFormatPr defaultRowHeight="15" x14ac:dyDescent="0.2"/>
  <cols>
    <col min="1" max="1" width="11.8359375" bestFit="1" customWidth="1"/>
    <col min="2" max="2" width="11.8359375" customWidth="1"/>
    <col min="3" max="3" width="9.68359375" bestFit="1" customWidth="1"/>
    <col min="4" max="4" width="9.68359375" customWidth="1"/>
    <col min="5" max="5" width="17.21875" customWidth="1"/>
    <col min="6" max="10" width="13.44921875" customWidth="1"/>
    <col min="11" max="11" width="13.98828125" customWidth="1"/>
    <col min="12" max="12" width="13.85546875" bestFit="1" customWidth="1"/>
    <col min="13" max="13" width="11.1640625" customWidth="1"/>
    <col min="14" max="14" width="11.02734375" customWidth="1"/>
    <col min="15" max="15" width="20.04296875" customWidth="1"/>
    <col min="16" max="16" width="12.23828125" bestFit="1" customWidth="1"/>
    <col min="17" max="17" width="11.43359375" bestFit="1" customWidth="1"/>
    <col min="18" max="18" width="12.10546875" customWidth="1"/>
    <col min="19" max="19" width="12.64453125" bestFit="1" customWidth="1"/>
    <col min="20" max="20" width="16.8125" customWidth="1"/>
    <col min="21" max="21" width="18.5625" bestFit="1" customWidth="1"/>
    <col min="22" max="22" width="18.5625" customWidth="1"/>
    <col min="28" max="28" width="13.85546875" bestFit="1" customWidth="1"/>
    <col min="29" max="29" width="11.1640625" customWidth="1"/>
    <col min="30" max="30" width="11.02734375" customWidth="1"/>
    <col min="31" max="31" width="20.04296875" customWidth="1"/>
    <col min="32" max="32" width="12.23828125" bestFit="1" customWidth="1"/>
    <col min="33" max="33" width="11.43359375" bestFit="1" customWidth="1"/>
  </cols>
  <sheetData>
    <row r="1" spans="1:33" x14ac:dyDescent="0.2">
      <c r="E1" t="s">
        <v>39</v>
      </c>
    </row>
    <row r="2" spans="1:33" x14ac:dyDescent="0.2">
      <c r="E2" s="7" t="s">
        <v>45</v>
      </c>
      <c r="F2" s="7" t="s">
        <v>44</v>
      </c>
      <c r="G2" s="7" t="s">
        <v>43</v>
      </c>
      <c r="H2" t="s">
        <v>18</v>
      </c>
      <c r="I2" t="s">
        <v>17</v>
      </c>
      <c r="J2" t="s">
        <v>16</v>
      </c>
      <c r="K2" s="7" t="s">
        <v>28</v>
      </c>
      <c r="L2" s="7" t="s">
        <v>42</v>
      </c>
      <c r="M2" s="7" t="s">
        <v>41</v>
      </c>
      <c r="O2" t="s">
        <v>17</v>
      </c>
      <c r="P2" t="s">
        <v>16</v>
      </c>
      <c r="Q2" s="7"/>
      <c r="R2" s="7"/>
      <c r="T2" s="7"/>
      <c r="AB2" s="7"/>
      <c r="AC2" s="7" t="s">
        <v>19</v>
      </c>
      <c r="AD2" t="s">
        <v>18</v>
      </c>
      <c r="AE2" t="s">
        <v>17</v>
      </c>
      <c r="AF2" t="s">
        <v>16</v>
      </c>
      <c r="AG2" s="7"/>
    </row>
    <row r="3" spans="1:33" x14ac:dyDescent="0.2">
      <c r="C3" t="s">
        <v>39</v>
      </c>
      <c r="E3" s="2">
        <v>0.8</v>
      </c>
      <c r="F3" s="2">
        <v>1.2</v>
      </c>
      <c r="G3" s="2"/>
      <c r="H3" s="1">
        <v>271.3</v>
      </c>
      <c r="I3" s="1">
        <v>696.1</v>
      </c>
      <c r="J3" s="1">
        <v>349.3</v>
      </c>
      <c r="K3" s="1">
        <v>3711.2</v>
      </c>
      <c r="L3" s="1">
        <v>3726.7</v>
      </c>
      <c r="M3" s="1"/>
      <c r="N3" s="1"/>
      <c r="O3" s="1">
        <v>749.3</v>
      </c>
      <c r="P3" s="1">
        <v>374.2</v>
      </c>
      <c r="Q3" s="5">
        <v>3324.6</v>
      </c>
      <c r="AB3" s="5" t="s">
        <v>40</v>
      </c>
      <c r="AC3" s="1" t="s">
        <v>5</v>
      </c>
      <c r="AD3" s="1">
        <v>138.80000000000001</v>
      </c>
      <c r="AE3" s="1">
        <v>749.3</v>
      </c>
      <c r="AF3" s="1">
        <v>374.2</v>
      </c>
      <c r="AG3" s="5">
        <v>3324.6</v>
      </c>
    </row>
    <row r="4" spans="1:33" x14ac:dyDescent="0.2">
      <c r="C4" t="s">
        <v>39</v>
      </c>
      <c r="E4" s="2">
        <v>0.7</v>
      </c>
      <c r="F4" s="2">
        <v>0.75</v>
      </c>
      <c r="G4" s="2">
        <v>0.2</v>
      </c>
      <c r="H4" s="1">
        <v>240.8</v>
      </c>
      <c r="I4" s="1">
        <v>845.3</v>
      </c>
      <c r="J4" s="1">
        <v>363.9</v>
      </c>
      <c r="K4" s="1">
        <v>3830.8</v>
      </c>
      <c r="L4" s="1"/>
      <c r="N4" s="1"/>
      <c r="O4" s="1"/>
      <c r="P4" s="1"/>
      <c r="Q4" s="5"/>
      <c r="AB4" s="1" t="s">
        <v>38</v>
      </c>
      <c r="AD4" s="1"/>
      <c r="AE4" s="1"/>
      <c r="AF4" s="1"/>
      <c r="AG4" s="5"/>
    </row>
    <row r="5" spans="1:33" x14ac:dyDescent="0.2">
      <c r="E5" s="2">
        <v>0.8</v>
      </c>
      <c r="F5" s="2">
        <v>0.75</v>
      </c>
      <c r="G5" s="2">
        <v>0.2</v>
      </c>
      <c r="H5" s="1">
        <v>263.2</v>
      </c>
      <c r="I5" s="1">
        <v>738.6</v>
      </c>
      <c r="J5" s="1">
        <v>346.2</v>
      </c>
      <c r="K5" s="1">
        <v>3724.8</v>
      </c>
      <c r="L5" s="1"/>
    </row>
    <row r="6" spans="1:33" x14ac:dyDescent="0.2">
      <c r="E6" s="2">
        <v>0.9</v>
      </c>
      <c r="F6" s="2">
        <v>0.75</v>
      </c>
      <c r="G6" s="2">
        <v>0.2</v>
      </c>
      <c r="H6" s="1">
        <v>300.7</v>
      </c>
      <c r="I6" s="1">
        <v>632.70000000000005</v>
      </c>
      <c r="J6" s="1">
        <v>332.1</v>
      </c>
      <c r="K6" s="1">
        <v>3672</v>
      </c>
      <c r="L6" s="1"/>
    </row>
    <row r="7" spans="1:33" x14ac:dyDescent="0.2">
      <c r="E7" s="2">
        <v>0.8</v>
      </c>
      <c r="F7" s="2">
        <v>0.9</v>
      </c>
      <c r="G7" s="2">
        <v>0.2</v>
      </c>
      <c r="H7" s="1"/>
      <c r="I7" s="1"/>
      <c r="J7" s="1"/>
      <c r="K7" s="1"/>
      <c r="L7" s="1"/>
    </row>
    <row r="8" spans="1:33" x14ac:dyDescent="0.2">
      <c r="B8" t="s">
        <v>37</v>
      </c>
      <c r="C8" t="s">
        <v>33</v>
      </c>
      <c r="E8" s="2"/>
      <c r="F8" s="2"/>
      <c r="G8" s="2"/>
      <c r="H8" s="1"/>
      <c r="I8" s="1"/>
      <c r="J8" s="1"/>
      <c r="K8" s="1" t="s">
        <v>32</v>
      </c>
      <c r="L8" s="1"/>
      <c r="Q8" s="1" t="s">
        <v>31</v>
      </c>
      <c r="R8" s="1"/>
    </row>
    <row r="9" spans="1:33" x14ac:dyDescent="0.2">
      <c r="C9" t="s">
        <v>29</v>
      </c>
      <c r="D9" t="s">
        <v>36</v>
      </c>
      <c r="E9" t="s">
        <v>18</v>
      </c>
      <c r="F9" t="s">
        <v>17</v>
      </c>
      <c r="G9" t="s">
        <v>16</v>
      </c>
      <c r="H9" s="7" t="s">
        <v>28</v>
      </c>
      <c r="I9" s="1" t="s">
        <v>27</v>
      </c>
      <c r="J9" s="1"/>
      <c r="K9" t="s">
        <v>29</v>
      </c>
      <c r="L9" t="s">
        <v>18</v>
      </c>
      <c r="M9" t="s">
        <v>17</v>
      </c>
      <c r="N9" t="s">
        <v>16</v>
      </c>
      <c r="O9" s="7" t="s">
        <v>28</v>
      </c>
      <c r="P9" s="1" t="s">
        <v>27</v>
      </c>
      <c r="Q9" t="s">
        <v>29</v>
      </c>
      <c r="R9" t="s">
        <v>18</v>
      </c>
      <c r="S9" t="s">
        <v>17</v>
      </c>
      <c r="T9" t="s">
        <v>16</v>
      </c>
      <c r="U9" s="7" t="s">
        <v>28</v>
      </c>
      <c r="V9" s="1" t="s">
        <v>27</v>
      </c>
      <c r="W9" t="s">
        <v>26</v>
      </c>
      <c r="AA9">
        <v>3772.8</v>
      </c>
    </row>
    <row r="10" spans="1:33" x14ac:dyDescent="0.2">
      <c r="C10" s="2">
        <v>0.8</v>
      </c>
      <c r="D10" s="2"/>
      <c r="E10" s="2">
        <v>238.7</v>
      </c>
      <c r="F10" s="2">
        <v>447.2</v>
      </c>
      <c r="G10" s="2">
        <v>337.5</v>
      </c>
      <c r="H10" s="1">
        <v>1774.5</v>
      </c>
      <c r="I10" s="1">
        <v>22080</v>
      </c>
      <c r="J10" s="1"/>
      <c r="K10" s="2">
        <v>0.9</v>
      </c>
      <c r="L10" s="1">
        <v>264.39999999999998</v>
      </c>
      <c r="M10">
        <v>718.6</v>
      </c>
      <c r="N10">
        <v>347.4</v>
      </c>
      <c r="O10">
        <v>3711.2</v>
      </c>
      <c r="P10">
        <v>61362</v>
      </c>
    </row>
    <row r="11" spans="1:33" x14ac:dyDescent="0.2">
      <c r="C11" s="2">
        <v>0.75</v>
      </c>
      <c r="D11" s="2"/>
      <c r="E11" s="2">
        <v>282.3</v>
      </c>
      <c r="F11" s="2">
        <v>457.8</v>
      </c>
      <c r="G11" s="2">
        <v>368.4</v>
      </c>
      <c r="H11" s="1">
        <v>1800.6</v>
      </c>
      <c r="I11" s="1">
        <v>21503</v>
      </c>
      <c r="J11" s="1"/>
      <c r="K11" s="2">
        <v>0.9</v>
      </c>
      <c r="L11" s="1">
        <v>324.7</v>
      </c>
      <c r="M11">
        <v>732.2</v>
      </c>
      <c r="N11">
        <v>356</v>
      </c>
      <c r="O11">
        <v>3661</v>
      </c>
      <c r="P11">
        <v>60123</v>
      </c>
      <c r="Q11" s="2">
        <v>0.2</v>
      </c>
    </row>
    <row r="12" spans="1:33" x14ac:dyDescent="0.2">
      <c r="E12" s="2">
        <v>282</v>
      </c>
      <c r="F12" s="2">
        <v>457.8</v>
      </c>
      <c r="G12" s="2">
        <v>368.4</v>
      </c>
      <c r="H12" s="1">
        <v>1800.6</v>
      </c>
      <c r="I12" s="1">
        <v>21473</v>
      </c>
      <c r="J12" s="1"/>
      <c r="K12" s="1"/>
      <c r="L12" s="1">
        <v>327.60000000000002</v>
      </c>
      <c r="M12">
        <v>732.2</v>
      </c>
      <c r="N12">
        <v>356</v>
      </c>
      <c r="O12">
        <v>3661</v>
      </c>
      <c r="P12">
        <v>70000</v>
      </c>
    </row>
    <row r="13" spans="1:33" x14ac:dyDescent="0.2">
      <c r="E13" s="2"/>
      <c r="F13" s="2"/>
      <c r="G13" s="2"/>
      <c r="H13" s="1"/>
      <c r="I13" s="1"/>
      <c r="J13" s="1"/>
      <c r="K13" s="1"/>
      <c r="L13" s="1"/>
      <c r="O13">
        <v>3801.3</v>
      </c>
    </row>
    <row r="14" spans="1:33" x14ac:dyDescent="0.2">
      <c r="C14">
        <v>0.7</v>
      </c>
      <c r="E14" s="2">
        <v>220.6</v>
      </c>
      <c r="F14" s="2">
        <v>432</v>
      </c>
      <c r="G14" s="2">
        <v>343.7</v>
      </c>
      <c r="H14" s="1">
        <v>1604.7</v>
      </c>
      <c r="I14" s="1">
        <v>19438</v>
      </c>
      <c r="J14" s="1"/>
      <c r="K14" s="1">
        <v>0.9</v>
      </c>
      <c r="L14" s="1">
        <v>248.5</v>
      </c>
      <c r="M14">
        <v>757.6</v>
      </c>
      <c r="N14">
        <v>353.1</v>
      </c>
      <c r="O14">
        <v>3618.6</v>
      </c>
      <c r="P14">
        <v>59727</v>
      </c>
      <c r="R14">
        <v>251.2</v>
      </c>
      <c r="S14">
        <v>757.6</v>
      </c>
      <c r="T14">
        <v>353.1</v>
      </c>
      <c r="U14">
        <v>3758.3</v>
      </c>
      <c r="V14">
        <v>248974</v>
      </c>
      <c r="W14">
        <v>314</v>
      </c>
    </row>
    <row r="15" spans="1:33" x14ac:dyDescent="0.2">
      <c r="A15" t="s">
        <v>35</v>
      </c>
      <c r="C15">
        <v>0.8</v>
      </c>
      <c r="E15" s="2">
        <v>141.1</v>
      </c>
      <c r="F15" s="2">
        <v>463.3</v>
      </c>
      <c r="G15" s="2">
        <v>341.5</v>
      </c>
      <c r="H15" s="1">
        <v>1708.6</v>
      </c>
      <c r="I15" s="1">
        <v>23172</v>
      </c>
      <c r="J15" s="1"/>
      <c r="K15" s="1">
        <v>0.9</v>
      </c>
      <c r="L15" s="1">
        <v>153.80000000000001</v>
      </c>
      <c r="M15">
        <v>846.3</v>
      </c>
      <c r="N15">
        <v>364.4</v>
      </c>
      <c r="O15">
        <v>3554.8</v>
      </c>
      <c r="P15">
        <v>81352</v>
      </c>
      <c r="Q15">
        <v>0.2</v>
      </c>
    </row>
    <row r="16" spans="1:33" x14ac:dyDescent="0.2">
      <c r="E16" s="2">
        <v>146.80000000000001</v>
      </c>
      <c r="F16" s="2">
        <v>439.8</v>
      </c>
      <c r="G16" s="2">
        <v>332.6</v>
      </c>
      <c r="H16" s="1">
        <v>1677.3</v>
      </c>
      <c r="I16" s="1">
        <v>21756</v>
      </c>
      <c r="J16" s="1"/>
      <c r="K16" s="1"/>
      <c r="L16" s="1">
        <v>167.6</v>
      </c>
      <c r="M16">
        <v>742.7</v>
      </c>
      <c r="N16">
        <v>345.3</v>
      </c>
      <c r="O16">
        <v>3500.2</v>
      </c>
      <c r="P16">
        <v>65679</v>
      </c>
      <c r="R16">
        <v>168</v>
      </c>
      <c r="S16">
        <v>742.7</v>
      </c>
      <c r="T16">
        <v>345.3</v>
      </c>
      <c r="U16">
        <v>3636.4</v>
      </c>
      <c r="V16">
        <v>248126</v>
      </c>
      <c r="W16">
        <v>91</v>
      </c>
    </row>
    <row r="17" spans="1:24" x14ac:dyDescent="0.2">
      <c r="A17" t="s">
        <v>34</v>
      </c>
      <c r="C17">
        <v>0.7</v>
      </c>
      <c r="D17">
        <v>1.4</v>
      </c>
      <c r="E17" s="2">
        <v>227.5</v>
      </c>
      <c r="F17" s="2">
        <v>446.7</v>
      </c>
      <c r="G17" s="2">
        <v>346.7</v>
      </c>
      <c r="H17" s="1">
        <v>1679.9</v>
      </c>
      <c r="I17" s="1">
        <v>20784</v>
      </c>
      <c r="J17" s="1">
        <v>1</v>
      </c>
      <c r="K17" s="1">
        <v>0.9</v>
      </c>
      <c r="L17" s="1">
        <v>247.7</v>
      </c>
      <c r="M17">
        <v>775.6</v>
      </c>
      <c r="N17">
        <v>358.7</v>
      </c>
      <c r="O17">
        <v>3489.8</v>
      </c>
      <c r="P17">
        <v>64223</v>
      </c>
      <c r="R17">
        <v>248.4</v>
      </c>
      <c r="S17">
        <v>775.6</v>
      </c>
      <c r="T17">
        <v>358.7</v>
      </c>
      <c r="U17">
        <v>3552.8</v>
      </c>
      <c r="V17">
        <v>98213</v>
      </c>
      <c r="W17">
        <v>1012</v>
      </c>
    </row>
    <row r="18" spans="1:24" x14ac:dyDescent="0.2">
      <c r="B18">
        <v>87</v>
      </c>
      <c r="C18">
        <v>0.7</v>
      </c>
      <c r="D18">
        <v>1.4</v>
      </c>
      <c r="E18" s="2">
        <v>304.2</v>
      </c>
      <c r="F18" s="2">
        <v>628.9</v>
      </c>
      <c r="G18" s="2">
        <v>312.10000000000002</v>
      </c>
      <c r="H18" s="1">
        <v>2115.6</v>
      </c>
      <c r="I18" s="1">
        <v>28109</v>
      </c>
      <c r="J18" s="1">
        <v>1</v>
      </c>
      <c r="K18" s="1">
        <v>0.9</v>
      </c>
      <c r="L18" s="1">
        <v>318.60000000000002</v>
      </c>
      <c r="M18">
        <v>968.8</v>
      </c>
      <c r="N18">
        <v>350.2</v>
      </c>
      <c r="O18">
        <v>3443.2</v>
      </c>
      <c r="P18">
        <v>79163</v>
      </c>
      <c r="Q18">
        <v>0.2</v>
      </c>
      <c r="U18">
        <v>391.5</v>
      </c>
    </row>
    <row r="19" spans="1:24" x14ac:dyDescent="0.2">
      <c r="E19" s="2">
        <v>352</v>
      </c>
      <c r="F19" s="2">
        <v>513.20000000000005</v>
      </c>
      <c r="G19" s="2">
        <v>356.2</v>
      </c>
      <c r="H19" s="1">
        <v>2108.6999999999998</v>
      </c>
      <c r="I19" s="1">
        <v>27005</v>
      </c>
      <c r="J19" s="1"/>
      <c r="K19" s="1"/>
      <c r="L19" s="1">
        <v>374.3</v>
      </c>
      <c r="M19">
        <v>834.6</v>
      </c>
      <c r="N19">
        <v>379.8</v>
      </c>
      <c r="O19">
        <v>3616.8</v>
      </c>
      <c r="P19">
        <v>81353</v>
      </c>
    </row>
    <row r="20" spans="1:24" x14ac:dyDescent="0.2">
      <c r="E20" s="2"/>
      <c r="F20" s="2"/>
      <c r="G20" s="2"/>
      <c r="H20" s="1"/>
      <c r="I20" s="1"/>
      <c r="J20" s="1"/>
      <c r="K20" s="1"/>
      <c r="L20" s="1"/>
    </row>
    <row r="21" spans="1:24" x14ac:dyDescent="0.2">
      <c r="E21" s="2"/>
      <c r="F21" s="2"/>
      <c r="G21" s="2"/>
      <c r="H21" s="1"/>
      <c r="I21" s="1"/>
      <c r="J21" s="1"/>
      <c r="K21" s="1"/>
      <c r="L21" s="1"/>
    </row>
    <row r="22" spans="1:24" x14ac:dyDescent="0.2">
      <c r="E22" s="2"/>
      <c r="F22" s="2"/>
      <c r="G22" s="2"/>
      <c r="H22" s="1"/>
      <c r="I22" s="1"/>
      <c r="J22" s="1"/>
      <c r="K22" s="1"/>
      <c r="L22" s="1"/>
    </row>
    <row r="23" spans="1:24" x14ac:dyDescent="0.2">
      <c r="A23" t="s">
        <v>4</v>
      </c>
      <c r="E23" s="1">
        <f>MAX(E15:E22)</f>
        <v>352</v>
      </c>
      <c r="F23" s="1">
        <f>MAX(F15:F22)</f>
        <v>628.9</v>
      </c>
      <c r="G23" s="1">
        <f>MAX(G15:G22)</f>
        <v>356.2</v>
      </c>
      <c r="H23" s="1">
        <f>MAX(H15:H22)</f>
        <v>2115.6</v>
      </c>
      <c r="I23" s="1">
        <f>MAX(I15:I22)</f>
        <v>28109</v>
      </c>
      <c r="J23" s="1"/>
      <c r="K23" s="1"/>
      <c r="L23" s="1">
        <f>MAX(L15:L22)</f>
        <v>374.3</v>
      </c>
      <c r="M23" s="1">
        <f>MAX(M15:M22)</f>
        <v>968.8</v>
      </c>
      <c r="N23" s="1">
        <f>MAX(N15:N22)</f>
        <v>379.8</v>
      </c>
      <c r="O23" s="1">
        <f>MAX(O15:O22)</f>
        <v>3616.8</v>
      </c>
      <c r="P23" s="1">
        <f>MAX(P15:P22)</f>
        <v>81353</v>
      </c>
      <c r="R23" s="1">
        <f>MAX(R15:R22)</f>
        <v>248.4</v>
      </c>
      <c r="S23" s="1">
        <f>MAX(S15:S22)</f>
        <v>775.6</v>
      </c>
      <c r="T23" s="1">
        <f>MAX(T15:T22)</f>
        <v>358.7</v>
      </c>
      <c r="U23" s="1">
        <f>MAX(U15:U22)</f>
        <v>3636.4</v>
      </c>
      <c r="V23" s="1">
        <f>MAX(V15:V22)</f>
        <v>248126</v>
      </c>
    </row>
    <row r="24" spans="1:24" x14ac:dyDescent="0.2">
      <c r="A24" t="s">
        <v>3</v>
      </c>
      <c r="E24" s="1">
        <f>AVERAGE(E15:E22)</f>
        <v>234.32</v>
      </c>
      <c r="F24" s="1">
        <f>AVERAGE(F15:F22)</f>
        <v>498.37999999999994</v>
      </c>
      <c r="G24" s="1">
        <f>AVERAGE(G15:G22)</f>
        <v>337.82000000000005</v>
      </c>
      <c r="H24" s="1">
        <f>AVERAGE(H15:H22)</f>
        <v>1858.0199999999998</v>
      </c>
      <c r="I24" s="1">
        <f>AVERAGE(I15:I22)</f>
        <v>24165.200000000001</v>
      </c>
      <c r="J24" s="1"/>
      <c r="K24" s="1"/>
      <c r="L24" s="1">
        <f>AVERAGE(L15:L22)</f>
        <v>252.4</v>
      </c>
      <c r="M24" s="1">
        <f>AVERAGE(M15:M22)</f>
        <v>833.6</v>
      </c>
      <c r="N24" s="1">
        <f>AVERAGE(N15:N22)</f>
        <v>359.68</v>
      </c>
      <c r="O24" s="1">
        <f>AVERAGE(O15:O22)</f>
        <v>3520.96</v>
      </c>
      <c r="P24" s="1">
        <f>AVERAGE(P15:P22)</f>
        <v>74354</v>
      </c>
      <c r="R24" s="1">
        <f>AVERAGE(R15:R22)</f>
        <v>208.2</v>
      </c>
      <c r="S24" s="1">
        <f>AVERAGE(S15:S22)</f>
        <v>759.15000000000009</v>
      </c>
      <c r="T24" s="1">
        <f>AVERAGE(T15:T22)</f>
        <v>352</v>
      </c>
      <c r="U24" s="1">
        <f>AVERAGE(U15:U22)</f>
        <v>2526.9</v>
      </c>
      <c r="V24" s="1">
        <f>AVERAGE(V15:V22)</f>
        <v>173169.5</v>
      </c>
    </row>
    <row r="25" spans="1:24" x14ac:dyDescent="0.2">
      <c r="A25" t="s">
        <v>2</v>
      </c>
      <c r="E25" s="1">
        <f>STDEV(E15:E22)</f>
        <v>93.712363111811442</v>
      </c>
      <c r="F25" s="1">
        <f>STDEV(F15:F22)</f>
        <v>78.403042032819556</v>
      </c>
      <c r="G25" s="1">
        <f>STDEV(G15:G22)</f>
        <v>16.725639001245945</v>
      </c>
      <c r="H25" s="1">
        <f>STDEV(H15:H22)</f>
        <v>232.32558404102005</v>
      </c>
      <c r="I25" s="1">
        <f>STDEV(I15:I22)</f>
        <v>3234.2397406500413</v>
      </c>
      <c r="J25" s="1"/>
      <c r="K25" s="1"/>
      <c r="L25" s="1">
        <f>STDEV(L15:L22)</f>
        <v>95.101445835486743</v>
      </c>
      <c r="M25" s="1">
        <f>STDEV(M15:M22)</f>
        <v>86.700836212807047</v>
      </c>
      <c r="N25" s="1">
        <f>STDEV(N15:N22)</f>
        <v>13.460200592858936</v>
      </c>
      <c r="O25" s="1">
        <f>STDEV(O15:O22)</f>
        <v>66.668943294460718</v>
      </c>
      <c r="P25" s="1">
        <f>STDEV(P15:P22)</f>
        <v>8645.479628106239</v>
      </c>
      <c r="R25" s="1">
        <f>STDEV(R15:R22)</f>
        <v>56.851385207398437</v>
      </c>
      <c r="S25" s="1">
        <f>STDEV(S15:S22)</f>
        <v>23.263813101037396</v>
      </c>
      <c r="T25" s="1">
        <f>STDEV(T15:T22)</f>
        <v>9.4752308678997199</v>
      </c>
      <c r="U25" s="1">
        <f>STDEV(U15:U22)</f>
        <v>1849.7829899747703</v>
      </c>
      <c r="V25" s="1">
        <f>STDEV(V15:V22)</f>
        <v>106004.4988880189</v>
      </c>
    </row>
    <row r="26" spans="1:24" x14ac:dyDescent="0.2">
      <c r="A26" t="s">
        <v>1</v>
      </c>
      <c r="E26" s="1">
        <f>E24+E25</f>
        <v>328.03236311181143</v>
      </c>
      <c r="F26" s="1">
        <f>F24+F25</f>
        <v>576.78304203281948</v>
      </c>
      <c r="G26" s="1">
        <f>G24+G25</f>
        <v>354.545639001246</v>
      </c>
      <c r="H26" s="1">
        <f>H24+H25</f>
        <v>2090.3455840410197</v>
      </c>
      <c r="I26" s="1">
        <f>I24+I25</f>
        <v>27399.439740650043</v>
      </c>
      <c r="J26" s="1"/>
      <c r="K26" s="1"/>
      <c r="L26" s="1">
        <f>L24+L25</f>
        <v>347.50144583548672</v>
      </c>
      <c r="M26" s="1">
        <f>M24+M25</f>
        <v>920.3008362128071</v>
      </c>
      <c r="N26" s="1">
        <f>N24+N25</f>
        <v>373.14020059285895</v>
      </c>
      <c r="O26" s="1">
        <f>O24+O25</f>
        <v>3587.6289432944609</v>
      </c>
      <c r="P26" s="1">
        <f>P24+P25</f>
        <v>82999.479628106244</v>
      </c>
      <c r="R26" s="1">
        <f>R24+R25</f>
        <v>265.05138520739843</v>
      </c>
      <c r="S26" s="1">
        <f>S24+S25</f>
        <v>782.41381310103748</v>
      </c>
      <c r="T26" s="1">
        <f>T24+T25</f>
        <v>361.47523086789971</v>
      </c>
      <c r="U26" s="1">
        <f>U24+U25</f>
        <v>4376.68298997477</v>
      </c>
      <c r="V26" s="1">
        <f>V24+V25</f>
        <v>279173.99888801889</v>
      </c>
    </row>
    <row r="27" spans="1:24" x14ac:dyDescent="0.2">
      <c r="A27" t="s">
        <v>0</v>
      </c>
      <c r="E27" s="1">
        <f>E26</f>
        <v>328.03236311181143</v>
      </c>
      <c r="F27" s="1">
        <f>F26</f>
        <v>576.78304203281948</v>
      </c>
      <c r="G27" s="1">
        <f>G26</f>
        <v>354.545639001246</v>
      </c>
      <c r="H27" s="1">
        <f>H26</f>
        <v>2090.3455840410197</v>
      </c>
      <c r="I27" s="1">
        <f>I26</f>
        <v>27399.439740650043</v>
      </c>
      <c r="J27" s="1"/>
      <c r="K27" s="1"/>
      <c r="L27" s="1">
        <f>L26</f>
        <v>347.50144583548672</v>
      </c>
      <c r="M27" s="1">
        <f>M26</f>
        <v>920.3008362128071</v>
      </c>
      <c r="N27" s="1">
        <f>N26</f>
        <v>373.14020059285895</v>
      </c>
      <c r="O27" s="1">
        <f>O26</f>
        <v>3587.6289432944609</v>
      </c>
      <c r="P27" s="1">
        <f>P26</f>
        <v>82999.479628106244</v>
      </c>
      <c r="R27" s="1">
        <f>R26</f>
        <v>265.05138520739843</v>
      </c>
      <c r="S27" s="1">
        <f>S26</f>
        <v>782.41381310103748</v>
      </c>
      <c r="T27" s="1">
        <f>T26</f>
        <v>361.47523086789971</v>
      </c>
      <c r="U27" s="1">
        <f>U26</f>
        <v>4376.68298997477</v>
      </c>
      <c r="V27" s="1">
        <f>V26</f>
        <v>279173.99888801889</v>
      </c>
    </row>
    <row r="28" spans="1:24" x14ac:dyDescent="0.2">
      <c r="E28" s="2"/>
      <c r="F28" s="2"/>
      <c r="G28" s="2"/>
      <c r="H28" s="1"/>
      <c r="I28" s="1"/>
      <c r="J28" s="1"/>
      <c r="K28" s="1"/>
      <c r="L28" s="1"/>
    </row>
    <row r="29" spans="1:24" x14ac:dyDescent="0.2">
      <c r="C29" s="26" t="s">
        <v>33</v>
      </c>
      <c r="D29" s="26"/>
      <c r="E29" s="26"/>
      <c r="F29" s="26"/>
      <c r="G29" s="26"/>
      <c r="H29" s="26"/>
      <c r="I29" s="26"/>
      <c r="J29" s="1"/>
      <c r="K29" s="1" t="s">
        <v>32</v>
      </c>
      <c r="L29" s="1"/>
      <c r="Q29" s="1" t="s">
        <v>31</v>
      </c>
      <c r="R29" s="1"/>
    </row>
    <row r="30" spans="1:24" x14ac:dyDescent="0.2">
      <c r="C30" t="s">
        <v>29</v>
      </c>
      <c r="D30" t="s">
        <v>30</v>
      </c>
      <c r="E30" t="s">
        <v>18</v>
      </c>
      <c r="F30" t="s">
        <v>17</v>
      </c>
      <c r="G30" t="s">
        <v>16</v>
      </c>
      <c r="H30" s="7" t="s">
        <v>28</v>
      </c>
      <c r="I30" s="1" t="s">
        <v>27</v>
      </c>
      <c r="J30" s="1"/>
      <c r="K30" t="s">
        <v>29</v>
      </c>
      <c r="L30" t="s">
        <v>18</v>
      </c>
      <c r="M30" t="s">
        <v>17</v>
      </c>
      <c r="N30" t="s">
        <v>16</v>
      </c>
      <c r="O30" s="7" t="s">
        <v>28</v>
      </c>
      <c r="P30" s="1" t="s">
        <v>27</v>
      </c>
      <c r="Q30" t="s">
        <v>29</v>
      </c>
      <c r="R30" t="s">
        <v>18</v>
      </c>
      <c r="S30" t="s">
        <v>17</v>
      </c>
      <c r="T30" t="s">
        <v>16</v>
      </c>
      <c r="U30" s="7" t="s">
        <v>28</v>
      </c>
      <c r="V30" s="1" t="s">
        <v>27</v>
      </c>
      <c r="W30" t="s">
        <v>26</v>
      </c>
    </row>
    <row r="31" spans="1:24" x14ac:dyDescent="0.2">
      <c r="A31" t="s">
        <v>23</v>
      </c>
      <c r="C31">
        <v>0.7</v>
      </c>
      <c r="E31" s="2">
        <v>56</v>
      </c>
      <c r="F31" s="2">
        <v>368.3</v>
      </c>
      <c r="G31" s="2">
        <v>347.3</v>
      </c>
      <c r="H31" s="1">
        <v>1324</v>
      </c>
      <c r="I31" s="1">
        <v>15381</v>
      </c>
      <c r="J31" s="1"/>
      <c r="K31" s="1">
        <v>0.9</v>
      </c>
      <c r="L31" s="1"/>
      <c r="W31" t="s">
        <v>25</v>
      </c>
      <c r="X31" t="s">
        <v>24</v>
      </c>
    </row>
    <row r="32" spans="1:24" x14ac:dyDescent="0.2">
      <c r="A32" t="s">
        <v>23</v>
      </c>
      <c r="C32">
        <v>0.75</v>
      </c>
      <c r="E32" s="2">
        <v>56.2</v>
      </c>
      <c r="F32" s="2">
        <v>368.4</v>
      </c>
      <c r="G32" s="2">
        <v>347.6</v>
      </c>
      <c r="H32" s="1">
        <v>1324.2</v>
      </c>
      <c r="I32" s="1">
        <v>15417</v>
      </c>
      <c r="J32" s="1"/>
      <c r="K32" s="1">
        <v>0.8</v>
      </c>
      <c r="L32" s="1"/>
    </row>
    <row r="33" spans="1:33" x14ac:dyDescent="0.2">
      <c r="A33" t="s">
        <v>23</v>
      </c>
      <c r="C33">
        <v>0.6</v>
      </c>
      <c r="E33" s="2">
        <v>50.9</v>
      </c>
      <c r="F33" s="2">
        <v>392.1</v>
      </c>
      <c r="G33" s="2">
        <v>363.9</v>
      </c>
      <c r="H33" s="1">
        <v>1325</v>
      </c>
      <c r="I33" s="1">
        <v>15930</v>
      </c>
      <c r="J33" s="1"/>
      <c r="K33" s="1">
        <v>0.8</v>
      </c>
      <c r="L33" s="1">
        <v>66.2</v>
      </c>
      <c r="M33">
        <v>822.4</v>
      </c>
      <c r="N33">
        <v>374.1</v>
      </c>
      <c r="O33">
        <v>3402.2</v>
      </c>
      <c r="P33">
        <v>64143</v>
      </c>
      <c r="R33">
        <v>66.8</v>
      </c>
      <c r="S33">
        <v>822.4</v>
      </c>
      <c r="T33">
        <v>374.1</v>
      </c>
      <c r="U33">
        <v>3451.4</v>
      </c>
      <c r="V33">
        <v>98773</v>
      </c>
      <c r="W33">
        <v>306</v>
      </c>
    </row>
    <row r="34" spans="1:33" x14ac:dyDescent="0.2">
      <c r="A34" t="s">
        <v>22</v>
      </c>
      <c r="C34">
        <v>0.75</v>
      </c>
      <c r="D34">
        <v>1.4</v>
      </c>
      <c r="E34" s="2">
        <v>82.4</v>
      </c>
      <c r="F34" s="2">
        <v>423.7</v>
      </c>
      <c r="G34" s="2">
        <v>334.3</v>
      </c>
      <c r="H34" s="1">
        <v>1546</v>
      </c>
      <c r="I34" s="1">
        <v>20246</v>
      </c>
      <c r="J34" s="1"/>
      <c r="K34" s="1">
        <v>0.8</v>
      </c>
      <c r="L34" s="1">
        <v>103</v>
      </c>
      <c r="M34">
        <v>785.3</v>
      </c>
      <c r="N34">
        <v>347.3</v>
      </c>
      <c r="O34">
        <v>3300.9</v>
      </c>
      <c r="P34">
        <v>70440</v>
      </c>
      <c r="Q34">
        <v>0.2</v>
      </c>
      <c r="R34">
        <v>103</v>
      </c>
      <c r="S34">
        <v>785.3</v>
      </c>
      <c r="T34">
        <v>347.3</v>
      </c>
      <c r="U34">
        <v>3396</v>
      </c>
      <c r="V34">
        <v>98483</v>
      </c>
      <c r="W34">
        <v>784</v>
      </c>
      <c r="X34">
        <v>1138</v>
      </c>
    </row>
    <row r="35" spans="1:33" x14ac:dyDescent="0.2">
      <c r="D35">
        <v>1.8</v>
      </c>
      <c r="E35" s="2">
        <v>146.19999999999999</v>
      </c>
      <c r="F35" s="2">
        <v>415.1</v>
      </c>
      <c r="G35" s="2">
        <v>276</v>
      </c>
      <c r="H35" s="1">
        <v>1654.7</v>
      </c>
      <c r="I35" s="1">
        <v>22592</v>
      </c>
      <c r="J35" s="1"/>
      <c r="K35" s="1"/>
      <c r="L35" s="1"/>
    </row>
    <row r="36" spans="1:33" x14ac:dyDescent="0.2">
      <c r="D36">
        <v>1.8</v>
      </c>
      <c r="E36" s="2">
        <v>135.80000000000001</v>
      </c>
      <c r="F36" s="2">
        <v>415.6</v>
      </c>
      <c r="G36" s="2">
        <v>275.2</v>
      </c>
      <c r="H36" s="1">
        <v>1655.2</v>
      </c>
      <c r="I36" s="1">
        <v>22702</v>
      </c>
      <c r="J36" s="1"/>
      <c r="K36" s="1"/>
      <c r="L36" s="1"/>
    </row>
    <row r="37" spans="1:33" x14ac:dyDescent="0.2">
      <c r="D37">
        <v>1.6</v>
      </c>
      <c r="E37" s="2">
        <v>132.19999999999999</v>
      </c>
      <c r="F37" s="2">
        <v>435.3</v>
      </c>
      <c r="G37" s="2">
        <v>304.89999999999998</v>
      </c>
      <c r="H37" s="1">
        <v>1656</v>
      </c>
      <c r="I37" s="1">
        <v>22682</v>
      </c>
      <c r="J37" s="1"/>
      <c r="K37" s="1"/>
      <c r="L37" s="1"/>
    </row>
    <row r="38" spans="1:33" x14ac:dyDescent="0.2">
      <c r="D38">
        <v>1.4</v>
      </c>
      <c r="E38" s="2">
        <v>110.8</v>
      </c>
      <c r="F38" s="2">
        <v>446.3</v>
      </c>
      <c r="G38" s="2">
        <v>354.9</v>
      </c>
      <c r="H38" s="1">
        <v>1653.7</v>
      </c>
      <c r="I38" s="1">
        <v>21704</v>
      </c>
      <c r="J38" s="1"/>
      <c r="K38" s="1"/>
      <c r="L38" s="1"/>
    </row>
    <row r="39" spans="1:33" x14ac:dyDescent="0.2">
      <c r="D39">
        <v>1.6</v>
      </c>
      <c r="E39" s="2">
        <v>129.80000000000001</v>
      </c>
      <c r="F39" s="2">
        <v>474.2</v>
      </c>
      <c r="G39" s="2">
        <v>292.8</v>
      </c>
      <c r="H39" s="1">
        <v>1888.9</v>
      </c>
      <c r="I39" s="1">
        <v>28266</v>
      </c>
      <c r="J39" s="1"/>
      <c r="K39" s="1"/>
      <c r="L39" s="1">
        <v>137.6</v>
      </c>
      <c r="M39">
        <v>573.6</v>
      </c>
      <c r="N39">
        <v>293.2</v>
      </c>
      <c r="O39">
        <v>2128.1999999999998</v>
      </c>
      <c r="P39">
        <v>42954</v>
      </c>
    </row>
    <row r="40" spans="1:33" x14ac:dyDescent="0.2">
      <c r="C40">
        <v>0.9</v>
      </c>
      <c r="D40">
        <v>1.6</v>
      </c>
      <c r="E40" s="2">
        <v>126.3</v>
      </c>
      <c r="F40" s="2">
        <v>450.7</v>
      </c>
      <c r="G40" s="2">
        <v>281.60000000000002</v>
      </c>
      <c r="H40" s="1">
        <v>1888</v>
      </c>
      <c r="I40" s="1">
        <v>27139</v>
      </c>
      <c r="J40" s="1"/>
      <c r="K40" s="1"/>
      <c r="L40" s="1"/>
    </row>
    <row r="41" spans="1:33" x14ac:dyDescent="0.2">
      <c r="C41">
        <v>0.8</v>
      </c>
      <c r="D41">
        <v>1.5</v>
      </c>
      <c r="E41" s="2">
        <v>133.1</v>
      </c>
      <c r="F41" s="2">
        <v>426.6</v>
      </c>
      <c r="G41" s="2">
        <v>310.8</v>
      </c>
      <c r="H41" s="1">
        <v>1653.3</v>
      </c>
      <c r="I41" s="1">
        <v>21984</v>
      </c>
      <c r="J41" s="1">
        <v>1.4</v>
      </c>
      <c r="K41" s="1">
        <v>0.95</v>
      </c>
      <c r="L41" s="1"/>
    </row>
    <row r="42" spans="1:33" x14ac:dyDescent="0.2">
      <c r="C42" t="s">
        <v>21</v>
      </c>
      <c r="E42" s="2"/>
      <c r="F42" s="2"/>
      <c r="G42" s="2"/>
      <c r="H42" s="1"/>
      <c r="I42" s="1"/>
      <c r="J42" s="1"/>
      <c r="K42" s="1">
        <v>0.9</v>
      </c>
      <c r="L42" s="1"/>
      <c r="Q42">
        <v>0.2</v>
      </c>
    </row>
    <row r="43" spans="1:33" x14ac:dyDescent="0.2">
      <c r="C43">
        <v>0.7</v>
      </c>
      <c r="E43" s="2">
        <v>107.5</v>
      </c>
      <c r="F43" s="2">
        <v>488.9</v>
      </c>
      <c r="G43" s="2">
        <v>347.8</v>
      </c>
      <c r="H43" s="1">
        <v>1734.7</v>
      </c>
      <c r="I43" s="1">
        <v>24698</v>
      </c>
      <c r="J43" s="1">
        <v>1.4</v>
      </c>
      <c r="K43" s="1">
        <v>0.9</v>
      </c>
      <c r="L43" s="1">
        <v>116.6</v>
      </c>
      <c r="M43">
        <v>789.9</v>
      </c>
      <c r="N43">
        <v>364.1</v>
      </c>
      <c r="O43">
        <v>2922</v>
      </c>
      <c r="P43">
        <v>68242</v>
      </c>
      <c r="Q43">
        <v>0.2</v>
      </c>
      <c r="R43">
        <v>116.6</v>
      </c>
      <c r="S43">
        <v>818.8</v>
      </c>
      <c r="T43">
        <v>364.9</v>
      </c>
      <c r="U43">
        <v>3328.6</v>
      </c>
      <c r="V43">
        <v>75813</v>
      </c>
      <c r="X43">
        <v>116.6</v>
      </c>
      <c r="Y43">
        <v>818.8</v>
      </c>
      <c r="Z43">
        <v>364.9</v>
      </c>
      <c r="AA43">
        <v>3445</v>
      </c>
      <c r="AB43">
        <v>511</v>
      </c>
      <c r="AC43">
        <v>98230</v>
      </c>
    </row>
    <row r="44" spans="1:33" x14ac:dyDescent="0.2">
      <c r="E44" s="2"/>
      <c r="F44" s="2"/>
      <c r="G44" s="2"/>
      <c r="H44" s="1"/>
      <c r="I44" s="1"/>
      <c r="J44" s="1"/>
      <c r="K44" s="1"/>
      <c r="L44" s="1"/>
    </row>
    <row r="45" spans="1:33" x14ac:dyDescent="0.2">
      <c r="E45" s="2"/>
      <c r="F45" s="2"/>
      <c r="G45" s="2"/>
      <c r="H45" s="1"/>
      <c r="I45" s="1"/>
      <c r="J45" s="1"/>
      <c r="K45" s="1"/>
      <c r="L45" s="1"/>
    </row>
    <row r="46" spans="1:33" x14ac:dyDescent="0.2">
      <c r="E46" s="2"/>
      <c r="F46" s="2"/>
      <c r="G46" s="2"/>
      <c r="H46" s="1"/>
      <c r="I46" s="1"/>
      <c r="J46" s="1"/>
      <c r="K46" s="1"/>
      <c r="L46" s="1"/>
    </row>
    <row r="47" spans="1:33" x14ac:dyDescent="0.2">
      <c r="E47" s="2"/>
      <c r="F47" s="2"/>
      <c r="G47" s="2"/>
      <c r="H47" s="1"/>
      <c r="I47" s="1"/>
      <c r="J47" s="1"/>
      <c r="K47" s="1"/>
      <c r="L47" s="1"/>
      <c r="S47" s="11"/>
      <c r="U47" s="10"/>
    </row>
    <row r="48" spans="1:33" x14ac:dyDescent="0.2">
      <c r="C48" t="s">
        <v>4</v>
      </c>
      <c r="E48" s="1"/>
      <c r="F48" s="1"/>
      <c r="G48" s="1"/>
      <c r="H48" s="1">
        <f>MAX(H3:H47)</f>
        <v>2115.6</v>
      </c>
      <c r="I48" s="1">
        <f>MAX(I3:I47)</f>
        <v>28266</v>
      </c>
      <c r="J48" s="1">
        <f>MAX(J3:J47)</f>
        <v>363.9</v>
      </c>
      <c r="K48" s="1">
        <f>MAX(K3:K47)</f>
        <v>3830.8</v>
      </c>
      <c r="L48" s="1">
        <f>MAX(L3:L47)</f>
        <v>3726.7</v>
      </c>
      <c r="M48" s="1"/>
      <c r="N48" s="1"/>
      <c r="O48" s="5">
        <f>ROUNDUP(SUM(F48:N48),0)</f>
        <v>38303</v>
      </c>
      <c r="P48">
        <f t="shared" ref="P48:U48" si="0">MAX(P3:P47)</f>
        <v>82999.479628106244</v>
      </c>
      <c r="Q48">
        <f t="shared" si="0"/>
        <v>3324.6</v>
      </c>
      <c r="R48">
        <f t="shared" si="0"/>
        <v>265.05138520739843</v>
      </c>
      <c r="S48" s="11">
        <f t="shared" si="0"/>
        <v>822.4</v>
      </c>
      <c r="T48">
        <f t="shared" si="0"/>
        <v>374.1</v>
      </c>
      <c r="U48" s="8">
        <f t="shared" si="0"/>
        <v>4376.68298997477</v>
      </c>
      <c r="V48" s="1"/>
      <c r="AA48" s="1">
        <f>MAX(AA6:AA47)</f>
        <v>3772.8</v>
      </c>
      <c r="AB48" s="1"/>
      <c r="AC48" s="1"/>
      <c r="AD48" s="1"/>
      <c r="AE48" s="5">
        <f>ROUNDUP(SUM(W48:AD48),0)</f>
        <v>3773</v>
      </c>
      <c r="AF48">
        <f>MAX(AF3:AF47)</f>
        <v>374.2</v>
      </c>
      <c r="AG48">
        <f>MAX(AG3:AG47)</f>
        <v>3324.6</v>
      </c>
    </row>
    <row r="49" spans="3:33" x14ac:dyDescent="0.2">
      <c r="C49" t="s">
        <v>3</v>
      </c>
      <c r="E49" s="1"/>
      <c r="F49" s="1"/>
      <c r="G49" s="1"/>
      <c r="H49" s="1">
        <f>AVERAGE(H3:H47)</f>
        <v>1501.2278917374351</v>
      </c>
      <c r="I49" s="1">
        <f>AVERAGE(I3:I47)</f>
        <v>19242.700640731673</v>
      </c>
      <c r="J49" s="1">
        <f>AVERAGE(J3:J47)</f>
        <v>174.53750000000002</v>
      </c>
      <c r="K49" s="1">
        <f>AVERAGE(K3:K47)</f>
        <v>879.42647058823502</v>
      </c>
      <c r="L49" s="1">
        <f>AVERAGE(L3:L47)</f>
        <v>420.74233355297173</v>
      </c>
      <c r="M49" s="1"/>
      <c r="N49" s="5"/>
      <c r="O49" s="5">
        <f t="shared" ref="O49:U49" si="1">AVERAGE(O3:O47)</f>
        <v>3147.0093414941689</v>
      </c>
      <c r="P49" s="5">
        <f t="shared" si="1"/>
        <v>63130.875730753607</v>
      </c>
      <c r="Q49" s="5">
        <f t="shared" si="1"/>
        <v>475.11428571428553</v>
      </c>
      <c r="R49" s="5">
        <f t="shared" si="1"/>
        <v>181.59583232929046</v>
      </c>
      <c r="S49" s="9">
        <f t="shared" si="1"/>
        <v>711.38558539119208</v>
      </c>
      <c r="T49">
        <f t="shared" si="1"/>
        <v>326.04779023669994</v>
      </c>
      <c r="U49" s="8">
        <f t="shared" si="1"/>
        <v>3190.1207474936923</v>
      </c>
      <c r="V49" s="1"/>
      <c r="AA49" s="1">
        <f>AVERAGE(AA6:AA47)</f>
        <v>3608.9</v>
      </c>
      <c r="AB49" s="1"/>
      <c r="AC49" s="1"/>
      <c r="AD49" s="5">
        <f>AVERAGE(AD3:AD47)</f>
        <v>138.80000000000001</v>
      </c>
      <c r="AE49" s="5">
        <f>AVERAGE(AE3:AE47)</f>
        <v>749.3</v>
      </c>
      <c r="AF49" s="5">
        <f>AVERAGE(AF3:AF47)</f>
        <v>374.2</v>
      </c>
      <c r="AG49" s="5">
        <f>AVERAGE(AG3:AG47)</f>
        <v>3324.6</v>
      </c>
    </row>
    <row r="50" spans="3:33" x14ac:dyDescent="0.2">
      <c r="C50" t="s">
        <v>2</v>
      </c>
      <c r="E50" s="1"/>
      <c r="F50" s="1"/>
      <c r="G50" s="1"/>
      <c r="H50" s="1">
        <f>STDEV(H3:H47)</f>
        <v>603.70102131386898</v>
      </c>
      <c r="I50" s="1">
        <f>STDEV(I3:I47)</f>
        <v>8921.4337761188872</v>
      </c>
      <c r="J50" s="1">
        <f>STDEV(J3:J47)</f>
        <v>185.50231371294845</v>
      </c>
      <c r="K50" s="1">
        <f>STDEV(K3:K47)</f>
        <v>1632.8295540370302</v>
      </c>
      <c r="L50" s="1">
        <f>STDEV(L3:L47)</f>
        <v>807.1155080864994</v>
      </c>
      <c r="M50" s="1"/>
      <c r="N50" s="1"/>
      <c r="O50" s="5"/>
      <c r="P50">
        <f t="shared" ref="P50:U50" si="2">STDEV(P3:P47)</f>
        <v>23144.450797122459</v>
      </c>
      <c r="Q50">
        <f t="shared" si="2"/>
        <v>1256.5050940718747</v>
      </c>
      <c r="R50">
        <f t="shared" si="2"/>
        <v>82.300452056884779</v>
      </c>
      <c r="S50" s="9">
        <f t="shared" si="2"/>
        <v>229.47151789199239</v>
      </c>
      <c r="T50" s="1">
        <f t="shared" si="2"/>
        <v>105.31233468184864</v>
      </c>
      <c r="U50" s="10">
        <f t="shared" si="2"/>
        <v>1122.7818101966227</v>
      </c>
      <c r="AA50" s="1">
        <f>STDEV(AA6:AA47)</f>
        <v>231.78960287295041</v>
      </c>
      <c r="AB50" s="1"/>
      <c r="AC50" s="1"/>
      <c r="AD50" s="1"/>
      <c r="AE50" s="5"/>
      <c r="AF50" t="e">
        <f>STDEV(AF3:AF47)</f>
        <v>#DIV/0!</v>
      </c>
      <c r="AG50" t="e">
        <f>STDEV(AG3:AG47)</f>
        <v>#DIV/0!</v>
      </c>
    </row>
    <row r="51" spans="3:33" x14ac:dyDescent="0.2">
      <c r="C51" t="s">
        <v>1</v>
      </c>
      <c r="E51" s="1"/>
      <c r="F51" s="1"/>
      <c r="G51" s="1"/>
      <c r="H51" s="1">
        <f>H49+H50</f>
        <v>2104.9289130513043</v>
      </c>
      <c r="I51" s="1">
        <f>I49+I50</f>
        <v>28164.13441685056</v>
      </c>
      <c r="J51" s="1">
        <f>J49+J50</f>
        <v>360.03981371294844</v>
      </c>
      <c r="K51" s="1">
        <f>K49+K50</f>
        <v>2512.2560246252651</v>
      </c>
      <c r="L51" s="1">
        <f>L49+L50</f>
        <v>1227.8578416394712</v>
      </c>
      <c r="M51" s="5"/>
      <c r="N51" s="1"/>
      <c r="P51" s="1">
        <f t="shared" ref="P51:U51" si="3">P49+P50</f>
        <v>86275.326527876066</v>
      </c>
      <c r="Q51" s="8">
        <f t="shared" si="3"/>
        <v>1731.6193797861602</v>
      </c>
      <c r="R51" s="1">
        <f t="shared" si="3"/>
        <v>263.89628438617524</v>
      </c>
      <c r="S51" s="9">
        <f t="shared" si="3"/>
        <v>940.85710328318441</v>
      </c>
      <c r="T51" s="1">
        <f t="shared" si="3"/>
        <v>431.36012491854859</v>
      </c>
      <c r="U51" s="8">
        <f t="shared" si="3"/>
        <v>4312.902557690315</v>
      </c>
      <c r="V51" s="1"/>
      <c r="W51" s="1">
        <f>SUM(S51:U51)</f>
        <v>5685.1197858920477</v>
      </c>
      <c r="AA51" s="1">
        <f>AA49+AA50</f>
        <v>3840.6896028729507</v>
      </c>
      <c r="AB51" s="1"/>
      <c r="AC51" s="5"/>
      <c r="AD51" s="1"/>
      <c r="AF51" s="1" t="e">
        <f>AF49+AF50</f>
        <v>#DIV/0!</v>
      </c>
      <c r="AG51" s="8" t="e">
        <f>AG49+AG50</f>
        <v>#DIV/0!</v>
      </c>
    </row>
    <row r="52" spans="3:33" x14ac:dyDescent="0.2">
      <c r="C52" t="s">
        <v>0</v>
      </c>
      <c r="E52" s="1"/>
      <c r="F52" s="1"/>
      <c r="G52" s="1"/>
      <c r="H52" s="1">
        <f>H51</f>
        <v>2104.9289130513043</v>
      </c>
      <c r="I52" s="1">
        <f>I51</f>
        <v>28164.13441685056</v>
      </c>
      <c r="J52" s="1">
        <f>J51</f>
        <v>360.03981371294844</v>
      </c>
      <c r="K52" s="1">
        <f>K51</f>
        <v>2512.2560246252651</v>
      </c>
      <c r="L52" s="1">
        <f>L51</f>
        <v>1227.8578416394712</v>
      </c>
      <c r="N52" s="1"/>
      <c r="W52">
        <f>ROUNDUP(W51*1.02,0)</f>
        <v>5799</v>
      </c>
      <c r="AA52" s="1">
        <f>AA51</f>
        <v>3840.6896028729507</v>
      </c>
      <c r="AD52" s="1"/>
    </row>
    <row r="54" spans="3:33" x14ac:dyDescent="0.2">
      <c r="C54" t="s">
        <v>20</v>
      </c>
      <c r="E54" s="7"/>
      <c r="F54" s="7" t="s">
        <v>19</v>
      </c>
      <c r="G54" s="7"/>
      <c r="H54" t="s">
        <v>18</v>
      </c>
      <c r="I54" t="s">
        <v>17</v>
      </c>
      <c r="J54" t="s">
        <v>16</v>
      </c>
      <c r="K54" s="7"/>
      <c r="L54" s="7"/>
      <c r="M54" s="7" t="s">
        <v>19</v>
      </c>
      <c r="N54" t="s">
        <v>18</v>
      </c>
      <c r="O54" t="s">
        <v>17</v>
      </c>
      <c r="P54" t="s">
        <v>16</v>
      </c>
      <c r="Q54" s="7"/>
      <c r="R54" s="26"/>
      <c r="S54" s="26"/>
      <c r="T54" s="26"/>
    </row>
    <row r="55" spans="3:33" x14ac:dyDescent="0.2">
      <c r="E55" s="5" t="s">
        <v>15</v>
      </c>
      <c r="F55" s="1" t="s">
        <v>7</v>
      </c>
      <c r="G55" s="1"/>
      <c r="H55">
        <v>101.8</v>
      </c>
      <c r="I55">
        <v>1277.5999999999999</v>
      </c>
      <c r="J55">
        <v>413.7</v>
      </c>
      <c r="K55" s="1">
        <v>3648.5</v>
      </c>
      <c r="L55" s="5" t="s">
        <v>14</v>
      </c>
      <c r="M55" s="1" t="s">
        <v>11</v>
      </c>
      <c r="N55">
        <v>161.1</v>
      </c>
      <c r="O55">
        <v>1037.8</v>
      </c>
      <c r="P55">
        <v>420.2</v>
      </c>
      <c r="Q55" s="1">
        <v>3593.3</v>
      </c>
      <c r="R55" s="7"/>
      <c r="S55" s="7"/>
      <c r="T55" s="7"/>
      <c r="U55" s="7"/>
      <c r="V55" s="7"/>
      <c r="AB55" s="7"/>
      <c r="AC55" s="7"/>
      <c r="AD55" s="7"/>
      <c r="AG55" s="7"/>
    </row>
    <row r="56" spans="3:33" x14ac:dyDescent="0.2">
      <c r="F56" s="1" t="s">
        <v>7</v>
      </c>
      <c r="G56" s="1"/>
      <c r="H56" s="1">
        <v>125.5</v>
      </c>
      <c r="I56" s="1">
        <v>1289.3</v>
      </c>
      <c r="J56" s="1">
        <v>556.9</v>
      </c>
      <c r="K56" s="1">
        <v>3817.1</v>
      </c>
      <c r="L56" t="s">
        <v>13</v>
      </c>
      <c r="M56" s="1" t="s">
        <v>11</v>
      </c>
      <c r="N56" s="1">
        <v>104</v>
      </c>
      <c r="O56" s="1">
        <v>1142.2</v>
      </c>
      <c r="P56" s="1">
        <v>372.4</v>
      </c>
      <c r="Q56" s="1">
        <v>3593.8</v>
      </c>
      <c r="AB56" s="4"/>
      <c r="AC56" s="4"/>
      <c r="AD56" s="4"/>
    </row>
    <row r="57" spans="3:33" x14ac:dyDescent="0.2">
      <c r="E57" s="5" t="s">
        <v>9</v>
      </c>
      <c r="F57" s="1" t="s">
        <v>7</v>
      </c>
      <c r="G57" s="1"/>
      <c r="H57" s="1"/>
      <c r="I57" s="1"/>
      <c r="J57" s="1"/>
      <c r="K57" s="1">
        <f>3419.8+291.58</f>
        <v>3711.38</v>
      </c>
      <c r="L57" s="5" t="s">
        <v>12</v>
      </c>
      <c r="M57" s="1" t="s">
        <v>11</v>
      </c>
      <c r="N57" s="1"/>
      <c r="O57" s="1"/>
      <c r="P57" s="1"/>
      <c r="Q57" s="1">
        <v>3589.7</v>
      </c>
      <c r="AB57" s="4"/>
      <c r="AC57" s="4"/>
      <c r="AD57" s="4"/>
    </row>
    <row r="58" spans="3:33" x14ac:dyDescent="0.2">
      <c r="C58">
        <v>0.95</v>
      </c>
      <c r="E58" s="5" t="s">
        <v>9</v>
      </c>
      <c r="F58" s="1" t="s">
        <v>10</v>
      </c>
      <c r="G58" s="1"/>
      <c r="H58" s="1">
        <v>121.3</v>
      </c>
      <c r="I58" s="1">
        <v>1282.9000000000001</v>
      </c>
      <c r="J58" s="1">
        <v>469.3</v>
      </c>
      <c r="K58" s="1">
        <v>3716.7</v>
      </c>
      <c r="L58" s="5"/>
      <c r="M58" s="1"/>
      <c r="N58" s="1"/>
      <c r="O58" s="1"/>
      <c r="P58" s="1"/>
      <c r="Q58" s="1"/>
      <c r="AB58" s="4"/>
      <c r="AC58" s="4"/>
      <c r="AD58" s="4"/>
    </row>
    <row r="59" spans="3:33" x14ac:dyDescent="0.2">
      <c r="C59" s="2">
        <v>1</v>
      </c>
      <c r="D59" s="2"/>
      <c r="E59" s="5" t="s">
        <v>9</v>
      </c>
      <c r="F59" s="1" t="s">
        <v>7</v>
      </c>
      <c r="G59" s="1"/>
      <c r="H59" s="1">
        <v>142.80000000000001</v>
      </c>
      <c r="I59" s="1">
        <v>1256.4000000000001</v>
      </c>
      <c r="J59" s="1">
        <v>460.4</v>
      </c>
      <c r="K59" s="1">
        <v>3705</v>
      </c>
      <c r="L59" s="5"/>
      <c r="M59" s="1"/>
      <c r="N59" s="1"/>
      <c r="O59" s="1"/>
      <c r="P59" s="1"/>
      <c r="Q59" s="1"/>
      <c r="AB59" s="4"/>
      <c r="AC59" s="4"/>
      <c r="AD59" s="4"/>
    </row>
    <row r="60" spans="3:33" x14ac:dyDescent="0.2">
      <c r="C60">
        <v>1</v>
      </c>
      <c r="E60" s="5" t="s">
        <v>8</v>
      </c>
      <c r="F60" s="1" t="s">
        <v>7</v>
      </c>
      <c r="G60" s="1"/>
      <c r="H60" s="1">
        <v>104.8</v>
      </c>
      <c r="I60" s="1">
        <v>1279.4000000000001</v>
      </c>
      <c r="J60" s="1">
        <v>543.9</v>
      </c>
      <c r="K60" s="1">
        <v>3772.1</v>
      </c>
      <c r="L60" s="5"/>
      <c r="M60" s="1"/>
      <c r="N60" s="1"/>
      <c r="O60" s="1"/>
      <c r="P60" s="1"/>
      <c r="Q60" s="1"/>
      <c r="T60" s="6"/>
      <c r="AB60" s="4"/>
      <c r="AC60" s="4"/>
      <c r="AD60" s="4"/>
    </row>
    <row r="61" spans="3:33" x14ac:dyDescent="0.2">
      <c r="E61" s="5"/>
      <c r="F61" s="1"/>
      <c r="G61" s="1"/>
      <c r="H61" s="1">
        <v>343.4</v>
      </c>
      <c r="I61" s="1">
        <v>1254.2</v>
      </c>
      <c r="J61" s="1">
        <v>358.7</v>
      </c>
      <c r="K61" s="1">
        <v>3797.1</v>
      </c>
      <c r="L61" s="5"/>
      <c r="M61" s="1"/>
      <c r="N61" s="1"/>
      <c r="O61" s="1"/>
      <c r="P61" s="1"/>
      <c r="Q61" s="1"/>
      <c r="AB61" s="4"/>
      <c r="AC61" s="4"/>
      <c r="AD61" s="4"/>
    </row>
    <row r="62" spans="3:33" x14ac:dyDescent="0.2">
      <c r="E62" s="5" t="s">
        <v>6</v>
      </c>
      <c r="F62" s="1" t="s">
        <v>5</v>
      </c>
      <c r="G62" s="1"/>
      <c r="H62" s="1">
        <v>377</v>
      </c>
      <c r="I62" s="1">
        <v>408.1</v>
      </c>
      <c r="J62" s="1">
        <v>408.2</v>
      </c>
      <c r="K62" s="1">
        <v>3778</v>
      </c>
      <c r="L62" s="5"/>
      <c r="M62" s="1"/>
      <c r="N62" s="1"/>
      <c r="O62" s="1"/>
      <c r="P62" s="1"/>
      <c r="Q62" s="1"/>
      <c r="AB62" s="4"/>
      <c r="AC62" s="4"/>
      <c r="AD62" s="4"/>
    </row>
    <row r="63" spans="3:33" x14ac:dyDescent="0.2">
      <c r="E63" s="5"/>
      <c r="F63" s="1"/>
      <c r="G63" s="1"/>
      <c r="H63" s="1"/>
      <c r="I63" s="1"/>
      <c r="J63" s="1"/>
      <c r="K63" s="1"/>
      <c r="L63" s="5"/>
      <c r="M63" s="1"/>
      <c r="N63" s="1"/>
      <c r="O63" s="1"/>
      <c r="P63" s="1"/>
      <c r="Q63" s="1"/>
      <c r="AB63" s="4"/>
      <c r="AC63" s="4"/>
      <c r="AD63" s="4"/>
    </row>
    <row r="64" spans="3:33" x14ac:dyDescent="0.2">
      <c r="E64" s="5"/>
      <c r="F64" s="1"/>
      <c r="G64" s="1"/>
      <c r="H64" s="1"/>
      <c r="I64" s="1"/>
      <c r="J64" s="1"/>
      <c r="K64" s="1"/>
      <c r="L64" s="5"/>
      <c r="M64" s="1"/>
      <c r="N64" s="1"/>
      <c r="O64" s="1"/>
      <c r="P64" s="1"/>
      <c r="Q64" s="1"/>
      <c r="AB64" s="4"/>
      <c r="AC64" s="4"/>
      <c r="AD64" s="4"/>
    </row>
    <row r="65" spans="3:33" x14ac:dyDescent="0.2">
      <c r="E65" s="5"/>
      <c r="F65" s="1"/>
      <c r="G65" s="1"/>
      <c r="H65" s="1"/>
      <c r="I65" s="1"/>
      <c r="J65" s="1"/>
      <c r="K65" s="1"/>
      <c r="L65" s="5"/>
      <c r="M65" s="1"/>
      <c r="N65" s="1"/>
      <c r="O65" s="1"/>
      <c r="P65" s="1"/>
      <c r="Q65" s="1"/>
      <c r="AB65" s="4"/>
      <c r="AC65" s="4"/>
      <c r="AD65" s="4"/>
    </row>
    <row r="66" spans="3:33" x14ac:dyDescent="0.2">
      <c r="E66" s="5"/>
      <c r="F66" s="1"/>
      <c r="G66" s="1"/>
      <c r="H66" s="1"/>
      <c r="I66" s="1"/>
      <c r="J66" s="1"/>
      <c r="K66" s="1"/>
      <c r="L66" s="5"/>
      <c r="M66" s="1"/>
      <c r="N66" s="1"/>
      <c r="O66" s="1"/>
      <c r="P66" s="1"/>
      <c r="Q66" s="1"/>
      <c r="AB66" s="4"/>
      <c r="AC66" s="4"/>
      <c r="AD66" s="4"/>
    </row>
    <row r="67" spans="3:33" x14ac:dyDescent="0.2">
      <c r="E67" s="5"/>
      <c r="F67" s="1"/>
      <c r="G67" s="1"/>
      <c r="H67" s="1"/>
      <c r="I67" s="1"/>
      <c r="J67" s="1"/>
      <c r="K67" s="1"/>
      <c r="L67" s="5"/>
      <c r="M67" s="1"/>
      <c r="N67" s="1"/>
      <c r="O67" s="1"/>
      <c r="P67" s="1"/>
      <c r="Q67" s="1"/>
      <c r="AB67" s="4"/>
      <c r="AC67" s="4"/>
      <c r="AD67" s="4"/>
    </row>
    <row r="68" spans="3:33" x14ac:dyDescent="0.2">
      <c r="E68" s="5"/>
      <c r="F68" s="1"/>
      <c r="G68" s="1"/>
      <c r="H68" s="1"/>
      <c r="I68" s="1"/>
      <c r="J68" s="1"/>
      <c r="K68" s="1"/>
      <c r="L68" s="5"/>
      <c r="M68" s="1"/>
      <c r="N68" s="1"/>
      <c r="O68" s="1"/>
      <c r="P68" s="1"/>
      <c r="Q68" s="1"/>
      <c r="AB68" s="4"/>
      <c r="AC68" s="4"/>
      <c r="AD68" s="4"/>
    </row>
    <row r="69" spans="3:33" x14ac:dyDescent="0.2">
      <c r="E69" s="5"/>
      <c r="F69" s="1"/>
      <c r="G69" s="1"/>
      <c r="H69" s="1"/>
      <c r="I69" s="1"/>
      <c r="J69" s="1"/>
      <c r="K69" s="1"/>
      <c r="L69" s="5"/>
      <c r="M69" s="1"/>
      <c r="N69" s="1"/>
      <c r="O69" s="1"/>
      <c r="P69" s="1"/>
      <c r="Q69" s="1"/>
      <c r="AB69" s="4"/>
      <c r="AC69" s="4"/>
      <c r="AD69" s="4"/>
    </row>
    <row r="70" spans="3:33" x14ac:dyDescent="0.2">
      <c r="E70" s="5"/>
      <c r="F70" s="1"/>
      <c r="G70" s="1"/>
      <c r="H70" s="1"/>
      <c r="I70" s="1"/>
      <c r="J70" s="1"/>
      <c r="K70" s="1"/>
      <c r="L70" s="5"/>
      <c r="M70" s="1"/>
      <c r="N70" s="1"/>
      <c r="O70" s="1"/>
      <c r="P70" s="1"/>
      <c r="Q70" s="1"/>
      <c r="AB70" s="4"/>
      <c r="AC70" s="4"/>
      <c r="AD70" s="4"/>
    </row>
    <row r="71" spans="3:33" x14ac:dyDescent="0.2">
      <c r="E71" s="5"/>
      <c r="F71" s="1"/>
      <c r="G71" s="1"/>
      <c r="H71" s="1"/>
      <c r="I71" s="1"/>
      <c r="J71" s="1"/>
      <c r="K71" s="1"/>
      <c r="L71" s="5"/>
      <c r="M71" s="1"/>
      <c r="N71" s="1"/>
      <c r="O71" s="1"/>
      <c r="P71" s="1"/>
      <c r="Q71" s="1"/>
      <c r="AB71" s="4"/>
      <c r="AC71" s="4"/>
      <c r="AD71" s="4"/>
    </row>
    <row r="72" spans="3:33" x14ac:dyDescent="0.2">
      <c r="E72" s="5"/>
      <c r="F72" s="1"/>
      <c r="G72" s="1"/>
      <c r="H72" s="1"/>
      <c r="I72" s="1"/>
      <c r="J72" s="1"/>
      <c r="K72" s="1"/>
      <c r="L72" s="5"/>
      <c r="M72" s="1"/>
      <c r="N72" s="1"/>
      <c r="O72" s="1"/>
      <c r="P72" s="1"/>
      <c r="Q72" s="1"/>
      <c r="AB72" s="4"/>
      <c r="AC72" s="4"/>
      <c r="AD72" s="4"/>
    </row>
    <row r="73" spans="3:33" x14ac:dyDescent="0.2">
      <c r="E73" s="5"/>
      <c r="F73" s="1"/>
      <c r="G73" s="1"/>
      <c r="H73" s="1"/>
      <c r="I73" s="1"/>
      <c r="J73" s="1"/>
      <c r="K73" s="1"/>
      <c r="L73" s="5"/>
      <c r="M73" s="1"/>
      <c r="N73" s="1"/>
      <c r="O73" s="1"/>
      <c r="P73" s="1"/>
      <c r="Q73" s="1"/>
      <c r="AB73" s="4"/>
      <c r="AC73" s="4"/>
      <c r="AD73" s="4"/>
    </row>
    <row r="74" spans="3:33" x14ac:dyDescent="0.2">
      <c r="E74" s="5"/>
      <c r="F74" s="1"/>
      <c r="G74" s="1"/>
      <c r="H74" s="1"/>
      <c r="I74" s="1"/>
      <c r="J74" s="1"/>
      <c r="K74" s="1"/>
      <c r="L74" s="5"/>
      <c r="M74" s="1"/>
      <c r="N74" s="1"/>
      <c r="O74" s="1"/>
      <c r="P74" s="1"/>
      <c r="Q74" s="1"/>
      <c r="AB74" s="4"/>
      <c r="AC74" s="4"/>
      <c r="AD74" s="4"/>
    </row>
    <row r="75" spans="3:33" x14ac:dyDescent="0.2">
      <c r="E75" s="5"/>
      <c r="F75" s="1"/>
      <c r="G75" s="1"/>
      <c r="H75" s="1"/>
      <c r="I75" s="1"/>
      <c r="J75" s="1"/>
      <c r="K75" s="1"/>
      <c r="L75" s="5"/>
      <c r="M75" s="1"/>
      <c r="N75" s="1"/>
      <c r="O75" s="1"/>
      <c r="P75" s="1"/>
      <c r="Q75" s="1"/>
      <c r="AB75" s="4"/>
      <c r="AC75" s="4"/>
      <c r="AD75" s="4"/>
    </row>
    <row r="76" spans="3:33" x14ac:dyDescent="0.2">
      <c r="E76" s="5"/>
      <c r="F76" s="1"/>
      <c r="G76" s="1"/>
      <c r="H76" s="1"/>
      <c r="I76" s="1"/>
      <c r="J76" s="1"/>
      <c r="K76" s="1"/>
      <c r="L76" s="5"/>
      <c r="M76" s="1"/>
      <c r="N76" s="1"/>
      <c r="O76" s="1"/>
      <c r="P76" s="1"/>
      <c r="Q76" s="1"/>
      <c r="AB76" s="4"/>
      <c r="AC76" s="4"/>
      <c r="AD76" s="4"/>
    </row>
    <row r="77" spans="3:33" x14ac:dyDescent="0.2">
      <c r="E77" s="5"/>
      <c r="F77" s="1"/>
      <c r="G77" s="1"/>
      <c r="H77" s="1"/>
      <c r="I77" s="1"/>
      <c r="J77" s="1"/>
      <c r="K77" s="1"/>
      <c r="L77" s="5"/>
      <c r="M77" s="1"/>
      <c r="N77" s="1"/>
      <c r="O77" s="1"/>
      <c r="P77" s="1"/>
      <c r="Q77" s="1"/>
      <c r="AB77" s="4"/>
      <c r="AC77" s="4"/>
      <c r="AD77" s="4"/>
    </row>
    <row r="78" spans="3:33" x14ac:dyDescent="0.2">
      <c r="E78" s="5"/>
      <c r="F78" s="1"/>
      <c r="G78" s="1"/>
      <c r="H78" s="1"/>
      <c r="I78" s="1"/>
      <c r="J78" s="1"/>
      <c r="K78" s="1"/>
      <c r="L78" s="5"/>
      <c r="M78" s="1"/>
      <c r="N78" s="1"/>
      <c r="O78" s="1"/>
      <c r="P78" s="1"/>
      <c r="Q78" s="1"/>
      <c r="AB78" s="4"/>
      <c r="AC78" s="4"/>
      <c r="AD78" s="4"/>
    </row>
    <row r="79" spans="3:33" x14ac:dyDescent="0.2">
      <c r="C79" t="s">
        <v>4</v>
      </c>
      <c r="E79" s="1"/>
      <c r="F79" s="1"/>
      <c r="G79" s="1"/>
      <c r="H79" s="1"/>
      <c r="I79" s="1"/>
      <c r="J79" s="1"/>
      <c r="K79" s="1">
        <f>MAX(K55:K78)</f>
        <v>3817.1</v>
      </c>
      <c r="L79" s="1"/>
      <c r="M79" s="1"/>
      <c r="N79" s="1"/>
      <c r="O79" s="1"/>
      <c r="P79" s="1"/>
      <c r="Q79" s="1">
        <f>MAX(Q55:Q78)</f>
        <v>3593.8</v>
      </c>
    </row>
    <row r="80" spans="3:33" x14ac:dyDescent="0.2">
      <c r="C80" t="s">
        <v>3</v>
      </c>
      <c r="E80" s="1"/>
      <c r="F80" s="1"/>
      <c r="G80" s="1"/>
      <c r="H80" s="1">
        <f>AVERAGE(H55:H78)</f>
        <v>188.08571428571426</v>
      </c>
      <c r="I80" s="1">
        <f>AVERAGE(I55:I78)</f>
        <v>1149.7</v>
      </c>
      <c r="J80" s="1">
        <f>AVERAGE(J55:J78)</f>
        <v>458.72857142857134</v>
      </c>
      <c r="K80" s="1">
        <f>AVERAGE(K55:K78)</f>
        <v>3743.2349999999997</v>
      </c>
      <c r="L80" s="1"/>
      <c r="M80" s="1"/>
      <c r="N80" s="1">
        <f>AVERAGE(N55:N78)</f>
        <v>132.55000000000001</v>
      </c>
      <c r="O80" s="1">
        <f>AVERAGE(O55:O78)</f>
        <v>1090</v>
      </c>
      <c r="P80" s="1">
        <f>AVERAGE(P55:P78)</f>
        <v>396.29999999999995</v>
      </c>
      <c r="Q80" s="1">
        <f>AVERAGE(Q55:Q78)</f>
        <v>3592.2666666666664</v>
      </c>
      <c r="R80" s="3"/>
      <c r="S80" s="3"/>
      <c r="T80" s="3"/>
      <c r="AB80" s="3"/>
      <c r="AC80" s="3"/>
      <c r="AD80" s="3"/>
      <c r="AE80" s="3"/>
      <c r="AF80" s="3"/>
      <c r="AG80" s="3"/>
    </row>
    <row r="81" spans="3:33" x14ac:dyDescent="0.2">
      <c r="C81" t="s">
        <v>2</v>
      </c>
      <c r="E81" s="1"/>
      <c r="F81" s="1"/>
      <c r="G81" s="1"/>
      <c r="H81" s="1"/>
      <c r="I81" s="1"/>
      <c r="J81" s="1"/>
      <c r="K81" s="1">
        <f>STDEV(K55:K78)</f>
        <v>56.763610828467478</v>
      </c>
      <c r="L81" s="1"/>
      <c r="M81" s="1"/>
      <c r="N81" s="1"/>
      <c r="O81" s="1"/>
      <c r="P81" s="1"/>
      <c r="Q81" s="1">
        <f>STDEV(Q55:Q78)</f>
        <v>2.2368132093078907</v>
      </c>
      <c r="R81" s="3"/>
      <c r="S81" s="3"/>
      <c r="T81" s="3"/>
      <c r="AB81" s="3"/>
      <c r="AC81" s="3"/>
      <c r="AD81" s="3"/>
      <c r="AE81" s="3"/>
      <c r="AF81" s="3"/>
      <c r="AG81" s="3"/>
    </row>
    <row r="82" spans="3:33" x14ac:dyDescent="0.2">
      <c r="C82" t="s">
        <v>1</v>
      </c>
      <c r="E82" s="1"/>
      <c r="F82" s="1"/>
      <c r="G82" s="1"/>
      <c r="H82" s="1"/>
      <c r="I82" s="1"/>
      <c r="J82" s="1"/>
      <c r="K82" s="1">
        <f>K80+K81</f>
        <v>3799.998610828467</v>
      </c>
      <c r="L82" s="1"/>
      <c r="M82" s="1"/>
      <c r="N82" s="1"/>
      <c r="O82" s="1"/>
      <c r="P82" s="1"/>
      <c r="Q82" s="1">
        <f>Q80+Q81</f>
        <v>3594.5034798759743</v>
      </c>
      <c r="R82" s="2"/>
      <c r="S82" s="2"/>
      <c r="T82" s="2"/>
      <c r="AB82" s="2"/>
      <c r="AC82" s="2"/>
      <c r="AD82" s="2"/>
      <c r="AE82" s="2"/>
      <c r="AF82" s="2"/>
      <c r="AG82" s="2"/>
    </row>
    <row r="83" spans="3:33" x14ac:dyDescent="0.2">
      <c r="C83" t="s">
        <v>0</v>
      </c>
      <c r="E83" s="1"/>
      <c r="F83" s="1"/>
      <c r="G83" s="1"/>
      <c r="H83" s="1"/>
      <c r="I83" s="1"/>
      <c r="J83" s="1"/>
      <c r="K83" s="1">
        <f>K82</f>
        <v>3799.998610828467</v>
      </c>
      <c r="L83" s="1"/>
      <c r="M83" s="1"/>
      <c r="N83" s="1"/>
      <c r="O83" s="1"/>
      <c r="P83" s="1"/>
      <c r="Q83" s="1"/>
    </row>
  </sheetData>
  <mergeCells count="2">
    <mergeCell ref="R54:T54"/>
    <mergeCell ref="C29:I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62DC-3222-4700-9044-2597372A7CF2}">
  <dimension ref="A1:AK89"/>
  <sheetViews>
    <sheetView tabSelected="1" topLeftCell="A28" workbookViewId="0">
      <selection activeCell="D41" sqref="D41"/>
    </sheetView>
  </sheetViews>
  <sheetFormatPr defaultRowHeight="15" x14ac:dyDescent="0.2"/>
  <cols>
    <col min="1" max="1" width="11.8359375" bestFit="1" customWidth="1"/>
    <col min="2" max="2" width="9.68359375" bestFit="1" customWidth="1"/>
    <col min="3" max="3" width="9.68359375" customWidth="1"/>
    <col min="4" max="5" width="7.6640625" bestFit="1" customWidth="1"/>
    <col min="6" max="6" width="8.33984375" bestFit="1" customWidth="1"/>
    <col min="7" max="7" width="7.53125" bestFit="1" customWidth="1"/>
    <col min="8" max="8" width="13.44921875" customWidth="1"/>
    <col min="9" max="9" width="7.93359375" bestFit="1" customWidth="1"/>
    <col min="10" max="10" width="7.6640625" style="2" bestFit="1" customWidth="1"/>
    <col min="11" max="13" width="7.6640625" bestFit="1" customWidth="1"/>
    <col min="14" max="14" width="8.33984375" bestFit="1" customWidth="1"/>
    <col min="15" max="15" width="6.72265625" bestFit="1" customWidth="1"/>
    <col min="16" max="16" width="12.5078125" bestFit="1" customWidth="1"/>
    <col min="17" max="17" width="12.5078125" customWidth="1"/>
    <col min="18" max="18" width="7.93359375" bestFit="1" customWidth="1"/>
    <col min="19" max="19" width="7.6640625" style="2" bestFit="1" customWidth="1"/>
    <col min="20" max="20" width="4.5703125" style="2" bestFit="1" customWidth="1"/>
    <col min="21" max="22" width="7.6640625" bestFit="1" customWidth="1"/>
    <col min="23" max="23" width="8.33984375" bestFit="1" customWidth="1"/>
    <col min="24" max="24" width="6.72265625" bestFit="1" customWidth="1"/>
    <col min="25" max="25" width="12.5078125" bestFit="1" customWidth="1"/>
    <col min="26" max="26" width="8.609375" bestFit="1" customWidth="1"/>
    <col min="32" max="32" width="13.85546875" bestFit="1" customWidth="1"/>
    <col min="33" max="33" width="11.1640625" customWidth="1"/>
    <col min="34" max="34" width="11.02734375" customWidth="1"/>
    <col min="35" max="35" width="20.04296875" customWidth="1"/>
    <col min="36" max="36" width="12.23828125" bestFit="1" customWidth="1"/>
    <col min="37" max="37" width="11.43359375" bestFit="1" customWidth="1"/>
  </cols>
  <sheetData>
    <row r="1" spans="1:37" x14ac:dyDescent="0.2">
      <c r="A1" s="11"/>
      <c r="B1" s="27" t="s">
        <v>33</v>
      </c>
      <c r="C1" s="27"/>
      <c r="D1" s="27"/>
      <c r="E1" s="27"/>
      <c r="F1" s="27"/>
      <c r="G1" s="27"/>
      <c r="H1" s="27"/>
      <c r="I1" s="28"/>
      <c r="J1" s="29" t="s">
        <v>32</v>
      </c>
      <c r="K1" s="29"/>
      <c r="L1" s="29"/>
      <c r="M1" s="29"/>
      <c r="N1" s="29"/>
      <c r="O1" s="29"/>
      <c r="P1" s="29"/>
      <c r="Q1" s="29"/>
      <c r="R1" s="30"/>
      <c r="S1" s="31" t="s">
        <v>31</v>
      </c>
      <c r="T1" s="29"/>
      <c r="U1" s="29"/>
      <c r="V1" s="29"/>
      <c r="W1" s="29"/>
      <c r="X1" s="29"/>
      <c r="Y1" s="29"/>
      <c r="Z1" s="29"/>
      <c r="AA1" s="30"/>
      <c r="AB1" s="10" t="s">
        <v>19</v>
      </c>
    </row>
    <row r="2" spans="1:37" x14ac:dyDescent="0.2">
      <c r="A2" s="11"/>
      <c r="B2" s="12" t="s">
        <v>29</v>
      </c>
      <c r="C2" s="12" t="s">
        <v>30</v>
      </c>
      <c r="D2" s="12" t="s">
        <v>18</v>
      </c>
      <c r="E2" s="12" t="s">
        <v>17</v>
      </c>
      <c r="F2" s="12" t="s">
        <v>16</v>
      </c>
      <c r="G2" s="12" t="s">
        <v>46</v>
      </c>
      <c r="H2" s="13" t="s">
        <v>28</v>
      </c>
      <c r="I2" s="8" t="s">
        <v>27</v>
      </c>
      <c r="J2" s="15" t="s">
        <v>29</v>
      </c>
      <c r="K2" s="12" t="s">
        <v>30</v>
      </c>
      <c r="L2" s="12" t="s">
        <v>18</v>
      </c>
      <c r="M2" s="12" t="s">
        <v>17</v>
      </c>
      <c r="N2" s="12" t="s">
        <v>16</v>
      </c>
      <c r="O2" s="12" t="s">
        <v>46</v>
      </c>
      <c r="P2" s="13" t="s">
        <v>28</v>
      </c>
      <c r="Q2" s="13"/>
      <c r="R2" s="8" t="s">
        <v>27</v>
      </c>
      <c r="S2" s="15" t="s">
        <v>29</v>
      </c>
      <c r="T2" s="15" t="s">
        <v>30</v>
      </c>
      <c r="U2" s="12" t="s">
        <v>18</v>
      </c>
      <c r="V2" s="12" t="s">
        <v>17</v>
      </c>
      <c r="W2" s="12" t="s">
        <v>16</v>
      </c>
      <c r="X2" s="12" t="s">
        <v>46</v>
      </c>
      <c r="Y2" s="13" t="s">
        <v>28</v>
      </c>
      <c r="Z2" s="14" t="s">
        <v>27</v>
      </c>
      <c r="AA2" s="10" t="s">
        <v>26</v>
      </c>
      <c r="AB2" t="s">
        <v>18</v>
      </c>
      <c r="AC2" t="s">
        <v>17</v>
      </c>
      <c r="AD2" t="s">
        <v>16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s="7" t="s">
        <v>58</v>
      </c>
    </row>
    <row r="3" spans="1:37" x14ac:dyDescent="0.2">
      <c r="A3" s="11"/>
      <c r="B3" s="15">
        <v>0.7</v>
      </c>
      <c r="C3" s="12"/>
      <c r="D3" s="14">
        <v>107.5</v>
      </c>
      <c r="E3" s="14">
        <v>488.9</v>
      </c>
      <c r="F3" s="14">
        <v>347.8</v>
      </c>
      <c r="G3" s="19">
        <v>1802</v>
      </c>
      <c r="H3" s="17">
        <v>1734.7</v>
      </c>
      <c r="I3" s="20">
        <v>24698</v>
      </c>
      <c r="J3" s="15">
        <v>0.9</v>
      </c>
      <c r="K3" s="14">
        <v>1.4</v>
      </c>
      <c r="L3" s="14">
        <v>116.6</v>
      </c>
      <c r="M3" s="12">
        <v>789.9</v>
      </c>
      <c r="N3" s="12">
        <v>364.1</v>
      </c>
      <c r="O3" s="12">
        <v>1192</v>
      </c>
      <c r="P3" s="17">
        <v>2922</v>
      </c>
      <c r="Q3" s="17"/>
      <c r="R3" s="20">
        <v>68242</v>
      </c>
      <c r="S3" s="15">
        <v>0.2</v>
      </c>
      <c r="T3" s="15"/>
      <c r="U3" s="12">
        <v>116.6</v>
      </c>
      <c r="V3" s="12">
        <v>818.8</v>
      </c>
      <c r="W3" s="12">
        <v>364.9</v>
      </c>
      <c r="X3" s="12">
        <v>1045</v>
      </c>
      <c r="Y3" s="22">
        <v>3328.6</v>
      </c>
      <c r="Z3" s="19">
        <v>75813</v>
      </c>
      <c r="AA3" s="10"/>
      <c r="AB3">
        <v>116.6</v>
      </c>
      <c r="AC3">
        <v>818.8</v>
      </c>
      <c r="AD3">
        <v>364.9</v>
      </c>
      <c r="AE3">
        <v>3445</v>
      </c>
      <c r="AF3">
        <v>511</v>
      </c>
      <c r="AG3">
        <v>98230</v>
      </c>
    </row>
    <row r="4" spans="1:37" x14ac:dyDescent="0.2">
      <c r="A4" s="11" t="s">
        <v>47</v>
      </c>
      <c r="B4" s="15">
        <v>0.7</v>
      </c>
      <c r="C4" s="12">
        <v>1.4</v>
      </c>
      <c r="D4" s="14">
        <v>114.7</v>
      </c>
      <c r="E4" s="14">
        <v>489.2</v>
      </c>
      <c r="F4" s="14">
        <v>349.6</v>
      </c>
      <c r="G4" s="19">
        <v>1802</v>
      </c>
      <c r="H4" s="18">
        <v>1736.5</v>
      </c>
      <c r="I4" s="20">
        <v>24806</v>
      </c>
      <c r="J4" s="15">
        <v>0.9</v>
      </c>
      <c r="K4" s="14">
        <v>1</v>
      </c>
      <c r="L4" s="12">
        <v>123.5</v>
      </c>
      <c r="M4" s="12">
        <v>791.3</v>
      </c>
      <c r="N4" s="12">
        <v>366</v>
      </c>
      <c r="O4" s="12">
        <v>1192</v>
      </c>
      <c r="P4" s="18">
        <v>2923.8</v>
      </c>
      <c r="Q4" s="18"/>
      <c r="R4" s="20">
        <v>68072</v>
      </c>
      <c r="S4" s="15">
        <v>0.2</v>
      </c>
      <c r="T4" s="15">
        <v>0.8</v>
      </c>
      <c r="U4" s="12">
        <v>123.6</v>
      </c>
      <c r="V4" s="12">
        <v>820.5</v>
      </c>
      <c r="W4" s="12">
        <v>366.8</v>
      </c>
      <c r="X4" s="12">
        <v>1045</v>
      </c>
      <c r="Y4" s="23">
        <v>3345.3</v>
      </c>
      <c r="Z4" s="19">
        <v>75718</v>
      </c>
      <c r="AA4" s="10"/>
      <c r="AB4">
        <v>123.6</v>
      </c>
      <c r="AC4">
        <v>820.6</v>
      </c>
      <c r="AD4">
        <v>366.8</v>
      </c>
      <c r="AE4">
        <v>3455.5</v>
      </c>
      <c r="AF4">
        <v>503</v>
      </c>
      <c r="AG4">
        <v>98266</v>
      </c>
      <c r="AH4">
        <v>0.98</v>
      </c>
      <c r="AI4">
        <v>98263.4</v>
      </c>
      <c r="AJ4">
        <v>100217.8</v>
      </c>
      <c r="AK4" s="7"/>
    </row>
    <row r="5" spans="1:37" x14ac:dyDescent="0.2">
      <c r="A5" s="11" t="s">
        <v>55</v>
      </c>
      <c r="B5" s="15">
        <v>0.6</v>
      </c>
      <c r="C5" s="12">
        <v>1.4</v>
      </c>
      <c r="D5" s="14">
        <v>256.39999999999998</v>
      </c>
      <c r="E5" s="14">
        <v>507.6</v>
      </c>
      <c r="F5" s="14">
        <v>362.9</v>
      </c>
      <c r="G5" s="19">
        <v>1864</v>
      </c>
      <c r="H5" s="18">
        <v>1793</v>
      </c>
      <c r="I5" s="20">
        <v>23918</v>
      </c>
      <c r="J5" s="15">
        <v>0.9</v>
      </c>
      <c r="K5" s="14">
        <v>1</v>
      </c>
      <c r="L5" s="12">
        <v>292.60000000000002</v>
      </c>
      <c r="M5" s="12">
        <v>833.2</v>
      </c>
      <c r="N5" s="12">
        <v>375.9</v>
      </c>
      <c r="O5" s="12">
        <v>1291</v>
      </c>
      <c r="P5" s="18">
        <v>3069.1</v>
      </c>
      <c r="Q5" s="18"/>
      <c r="R5" s="20">
        <v>65779</v>
      </c>
      <c r="S5" s="15">
        <v>0.2</v>
      </c>
      <c r="T5" s="15">
        <v>0.8</v>
      </c>
      <c r="U5" s="12">
        <v>293.3</v>
      </c>
      <c r="V5" s="12">
        <v>861.8</v>
      </c>
      <c r="W5" s="12">
        <v>376.1</v>
      </c>
      <c r="X5" s="12">
        <v>1281</v>
      </c>
      <c r="Y5" s="23">
        <v>3624.9</v>
      </c>
      <c r="Z5" s="19">
        <v>73018</v>
      </c>
      <c r="AA5" s="10">
        <v>687</v>
      </c>
      <c r="AB5">
        <v>293.3</v>
      </c>
      <c r="AC5">
        <v>861.8</v>
      </c>
      <c r="AD5">
        <v>376.1</v>
      </c>
      <c r="AE5">
        <v>3664.9</v>
      </c>
      <c r="AF5">
        <v>714</v>
      </c>
      <c r="AG5">
        <v>97552</v>
      </c>
      <c r="AH5">
        <v>0.98</v>
      </c>
      <c r="AI5">
        <v>97551</v>
      </c>
      <c r="AJ5">
        <v>103382</v>
      </c>
      <c r="AK5" s="7"/>
    </row>
    <row r="6" spans="1:37" x14ac:dyDescent="0.2">
      <c r="A6" s="11" t="s">
        <v>54</v>
      </c>
      <c r="B6" s="15">
        <v>0.65</v>
      </c>
      <c r="C6" s="12">
        <v>1.4</v>
      </c>
      <c r="D6" s="14"/>
      <c r="E6" s="14"/>
      <c r="F6" s="14"/>
      <c r="G6" s="12"/>
      <c r="H6" s="13"/>
      <c r="I6" s="20"/>
      <c r="J6" s="15">
        <v>0.9</v>
      </c>
      <c r="K6" s="14">
        <v>1</v>
      </c>
      <c r="L6" s="12"/>
      <c r="M6" s="12"/>
      <c r="N6" s="12"/>
      <c r="O6" s="12"/>
      <c r="P6" s="18"/>
      <c r="Q6" s="18"/>
      <c r="R6" s="20"/>
      <c r="S6" s="15">
        <v>0.2</v>
      </c>
      <c r="T6" s="15">
        <v>0.8</v>
      </c>
      <c r="U6" s="12"/>
      <c r="V6" s="12"/>
      <c r="W6" s="12"/>
      <c r="X6" s="12"/>
      <c r="Y6" s="23">
        <v>36.6</v>
      </c>
      <c r="Z6" s="19"/>
      <c r="AA6" s="10"/>
      <c r="AK6" s="7"/>
    </row>
    <row r="7" spans="1:37" x14ac:dyDescent="0.2">
      <c r="A7" s="11"/>
      <c r="B7" s="15"/>
      <c r="C7" s="12"/>
      <c r="D7" s="14"/>
      <c r="E7" s="14"/>
      <c r="F7" s="14"/>
      <c r="G7" s="12"/>
      <c r="H7" s="13"/>
      <c r="I7" s="20"/>
      <c r="J7" s="15"/>
      <c r="K7" s="14"/>
      <c r="L7" s="12"/>
      <c r="M7" s="12"/>
      <c r="N7" s="12"/>
      <c r="O7" s="12"/>
      <c r="P7" s="18"/>
      <c r="Q7" s="18"/>
      <c r="R7" s="20"/>
      <c r="S7" s="15"/>
      <c r="T7" s="15"/>
      <c r="U7" s="12"/>
      <c r="V7" s="12"/>
      <c r="W7" s="12"/>
      <c r="X7" s="12"/>
      <c r="Y7" s="23"/>
      <c r="Z7" s="19"/>
      <c r="AA7" s="10"/>
      <c r="AK7" s="7"/>
    </row>
    <row r="8" spans="1:37" x14ac:dyDescent="0.2">
      <c r="A8" s="11"/>
      <c r="B8" s="15"/>
      <c r="C8" s="12"/>
      <c r="D8" s="14"/>
      <c r="E8" s="14"/>
      <c r="F8" s="14"/>
      <c r="G8" s="15"/>
      <c r="H8" s="14"/>
      <c r="I8" s="20"/>
      <c r="J8" s="15"/>
      <c r="K8" s="14"/>
      <c r="L8" s="14"/>
      <c r="M8" s="12"/>
      <c r="N8" s="12"/>
      <c r="O8" s="12"/>
      <c r="P8" s="17"/>
      <c r="Q8" s="17"/>
      <c r="R8" s="20"/>
      <c r="S8" s="15"/>
      <c r="T8" s="15"/>
      <c r="U8" s="12"/>
      <c r="V8" s="12"/>
      <c r="W8" s="12"/>
      <c r="X8" s="12"/>
      <c r="Y8" s="22"/>
      <c r="Z8" s="19"/>
      <c r="AA8" s="10"/>
      <c r="AH8" s="1"/>
      <c r="AI8" s="1"/>
      <c r="AJ8" s="1"/>
      <c r="AK8" s="5"/>
    </row>
    <row r="13" spans="1:37" x14ac:dyDescent="0.2">
      <c r="A13" s="11"/>
      <c r="B13" s="15"/>
      <c r="C13" s="12"/>
      <c r="D13" s="14"/>
      <c r="E13" s="14"/>
      <c r="F13" s="14"/>
      <c r="G13" s="15"/>
      <c r="H13" s="14"/>
      <c r="I13" s="20"/>
      <c r="J13" s="15"/>
      <c r="K13" s="14"/>
      <c r="L13" s="14"/>
      <c r="M13" s="12"/>
      <c r="N13" s="12"/>
      <c r="O13" s="12"/>
      <c r="P13" s="17"/>
      <c r="Q13" s="17"/>
      <c r="R13" s="20"/>
      <c r="S13" s="15"/>
      <c r="T13" s="15"/>
      <c r="U13" s="12"/>
      <c r="V13" s="12"/>
      <c r="W13" s="12"/>
      <c r="X13" s="12"/>
      <c r="Y13" s="22"/>
      <c r="Z13" s="19"/>
      <c r="AA13" s="10"/>
    </row>
    <row r="14" spans="1:37" x14ac:dyDescent="0.2">
      <c r="A14" s="11"/>
      <c r="B14" s="15"/>
      <c r="C14" s="12"/>
      <c r="D14" s="14"/>
      <c r="E14" s="14"/>
      <c r="F14" s="14"/>
      <c r="G14" s="15"/>
      <c r="H14" s="14"/>
      <c r="I14" s="20"/>
      <c r="J14" s="15"/>
      <c r="K14" s="14"/>
      <c r="L14" s="14"/>
      <c r="M14" s="12"/>
      <c r="N14" s="12"/>
      <c r="O14" s="12"/>
      <c r="P14" s="17"/>
      <c r="Q14" s="17"/>
      <c r="R14" s="20"/>
      <c r="S14" s="15"/>
      <c r="T14" s="15"/>
      <c r="U14" s="12"/>
      <c r="V14" s="12"/>
      <c r="W14" s="12"/>
      <c r="X14" s="12"/>
      <c r="Y14" s="22"/>
      <c r="Z14" s="19"/>
      <c r="AA14" s="10"/>
    </row>
    <row r="15" spans="1:37" x14ac:dyDescent="0.2">
      <c r="A15" s="11"/>
      <c r="B15" s="15"/>
      <c r="C15" s="12"/>
      <c r="D15" s="14"/>
      <c r="E15" s="14"/>
      <c r="F15" s="14"/>
      <c r="G15" s="15"/>
      <c r="H15" s="14"/>
      <c r="I15" s="20"/>
      <c r="J15" s="15"/>
      <c r="K15" s="14"/>
      <c r="L15" s="14"/>
      <c r="M15" s="12"/>
      <c r="N15" s="12"/>
      <c r="O15" s="12"/>
      <c r="P15" s="17"/>
      <c r="Q15" s="17"/>
      <c r="R15" s="20"/>
      <c r="S15" s="15"/>
      <c r="T15" s="15"/>
      <c r="U15" s="12"/>
      <c r="V15" s="12"/>
      <c r="W15" s="12"/>
      <c r="X15" s="12"/>
      <c r="Y15" s="22"/>
      <c r="Z15" s="19"/>
      <c r="AA15" s="10"/>
    </row>
    <row r="16" spans="1:37" x14ac:dyDescent="0.2">
      <c r="A16" s="11"/>
      <c r="B16" s="15"/>
      <c r="C16" s="12"/>
      <c r="D16" s="14"/>
      <c r="E16" s="14"/>
      <c r="F16" s="14"/>
      <c r="G16" s="15"/>
      <c r="H16" s="14"/>
      <c r="I16" s="20"/>
      <c r="J16" s="15"/>
      <c r="K16" s="14"/>
      <c r="L16" s="14"/>
      <c r="M16" s="12"/>
      <c r="N16" s="12"/>
      <c r="O16" s="12"/>
      <c r="P16" s="17"/>
      <c r="Q16" s="17"/>
      <c r="R16" s="20"/>
      <c r="S16" s="15"/>
      <c r="T16" s="15"/>
      <c r="U16" s="12"/>
      <c r="V16" s="12"/>
      <c r="W16" s="12"/>
      <c r="X16" s="12"/>
      <c r="Y16" s="22"/>
      <c r="Z16" s="19"/>
      <c r="AA16" s="10"/>
    </row>
    <row r="17" spans="1:27" x14ac:dyDescent="0.2">
      <c r="A17" s="11"/>
      <c r="B17" s="15"/>
      <c r="C17" s="12"/>
      <c r="D17" s="14"/>
      <c r="E17" s="14"/>
      <c r="F17" s="14"/>
      <c r="G17" s="15"/>
      <c r="H17" s="14"/>
      <c r="I17" s="20"/>
      <c r="J17" s="15"/>
      <c r="K17" s="14"/>
      <c r="L17" s="14"/>
      <c r="M17" s="12"/>
      <c r="N17" s="12"/>
      <c r="O17" s="12"/>
      <c r="P17" s="17"/>
      <c r="Q17" s="17"/>
      <c r="R17" s="20"/>
      <c r="S17" s="15"/>
      <c r="T17" s="15"/>
      <c r="U17" s="12"/>
      <c r="V17" s="12"/>
      <c r="W17" s="12"/>
      <c r="X17" s="12"/>
      <c r="Y17" s="22"/>
      <c r="Z17" s="19"/>
      <c r="AA17" s="10"/>
    </row>
    <row r="18" spans="1:27" x14ac:dyDescent="0.2">
      <c r="A18" s="11"/>
      <c r="B18" s="15"/>
      <c r="C18" s="12"/>
      <c r="D18" s="14"/>
      <c r="E18" s="14"/>
      <c r="F18" s="14"/>
      <c r="G18" s="15"/>
      <c r="H18" s="14"/>
      <c r="I18" s="20"/>
      <c r="J18" s="15"/>
      <c r="K18" s="14"/>
      <c r="L18" s="14"/>
      <c r="M18" s="12"/>
      <c r="N18" s="12"/>
      <c r="O18" s="12"/>
      <c r="P18" s="17"/>
      <c r="Q18" s="17"/>
      <c r="R18" s="20"/>
      <c r="S18" s="15"/>
      <c r="T18" s="15"/>
      <c r="U18" s="12"/>
      <c r="V18" s="12"/>
      <c r="W18" s="12"/>
      <c r="X18" s="12"/>
      <c r="Y18" s="22"/>
      <c r="Z18" s="19"/>
      <c r="AA18" s="10"/>
    </row>
    <row r="19" spans="1:27" x14ac:dyDescent="0.2">
      <c r="A19" s="11"/>
      <c r="B19" s="15"/>
      <c r="C19" s="12"/>
      <c r="D19" s="15"/>
      <c r="E19" s="15"/>
      <c r="F19" s="15"/>
      <c r="G19" s="15"/>
      <c r="H19" s="14"/>
      <c r="I19" s="8"/>
      <c r="J19" s="15"/>
      <c r="K19" s="14"/>
      <c r="L19" s="14"/>
      <c r="M19" s="12"/>
      <c r="N19" s="12"/>
      <c r="O19" s="12"/>
      <c r="P19" s="17"/>
      <c r="Q19" s="17"/>
      <c r="R19" s="20"/>
      <c r="S19" s="15"/>
      <c r="T19" s="15"/>
      <c r="U19" s="12"/>
      <c r="V19" s="12"/>
      <c r="W19" s="12"/>
      <c r="X19" s="12"/>
      <c r="Y19" s="12"/>
      <c r="Z19" s="19"/>
      <c r="AA19" s="10"/>
    </row>
    <row r="20" spans="1:27" x14ac:dyDescent="0.2">
      <c r="B20" s="2"/>
      <c r="I20" s="10"/>
      <c r="P20" s="21"/>
      <c r="Q20" s="21"/>
      <c r="R20" s="20"/>
      <c r="S20" s="15"/>
      <c r="T20" s="15"/>
      <c r="U20" s="12"/>
      <c r="V20" s="12"/>
      <c r="W20" s="12"/>
      <c r="X20" s="12"/>
      <c r="Y20" s="12"/>
      <c r="Z20" s="19"/>
      <c r="AA20" s="10"/>
    </row>
    <row r="21" spans="1:27" x14ac:dyDescent="0.2">
      <c r="B21" s="2"/>
      <c r="D21" s="2"/>
      <c r="E21" s="2"/>
      <c r="F21" s="2"/>
      <c r="G21" s="2"/>
      <c r="H21" s="1"/>
      <c r="I21" s="8"/>
      <c r="J21" s="15"/>
      <c r="K21" s="14"/>
      <c r="L21" s="14"/>
      <c r="M21" s="12"/>
      <c r="N21" s="12"/>
      <c r="O21" s="12"/>
      <c r="P21" s="12"/>
      <c r="Q21" s="12"/>
      <c r="R21" s="10"/>
      <c r="S21" s="15"/>
      <c r="T21" s="15"/>
      <c r="U21" s="12"/>
      <c r="V21" s="12"/>
      <c r="W21" s="12"/>
      <c r="X21" s="12"/>
      <c r="Y21" s="12"/>
      <c r="Z21" s="19"/>
      <c r="AA21" s="10"/>
    </row>
    <row r="22" spans="1:27" x14ac:dyDescent="0.2">
      <c r="B22" s="2"/>
      <c r="D22" s="2"/>
      <c r="E22" s="2"/>
      <c r="F22" s="2"/>
      <c r="G22" s="2"/>
      <c r="H22" s="1"/>
      <c r="I22" s="8"/>
      <c r="J22" s="15"/>
      <c r="K22" s="14"/>
      <c r="L22" s="14"/>
      <c r="M22" s="12"/>
      <c r="N22" s="12"/>
      <c r="O22" s="12"/>
      <c r="P22" s="12"/>
      <c r="Q22" s="12"/>
      <c r="R22" s="10"/>
      <c r="S22" s="15"/>
      <c r="T22" s="15"/>
      <c r="U22" s="12"/>
      <c r="V22" s="12"/>
      <c r="W22" s="12"/>
      <c r="X22" s="12"/>
      <c r="Y22" s="12"/>
      <c r="Z22" s="12"/>
      <c r="AA22" s="10"/>
    </row>
    <row r="23" spans="1:27" x14ac:dyDescent="0.2">
      <c r="B23" s="2"/>
      <c r="D23" s="2"/>
      <c r="E23" s="2"/>
      <c r="F23" s="2"/>
      <c r="G23" s="2"/>
      <c r="H23" s="1"/>
      <c r="I23" s="8"/>
      <c r="J23" s="15"/>
      <c r="K23" s="14"/>
      <c r="L23" s="14"/>
      <c r="M23" s="12"/>
      <c r="N23" s="12"/>
      <c r="O23" s="12"/>
      <c r="P23" s="12"/>
      <c r="Q23" s="12"/>
      <c r="R23" s="10"/>
      <c r="S23" s="15"/>
      <c r="T23" s="15"/>
      <c r="U23" s="12"/>
      <c r="V23" s="12"/>
      <c r="W23" s="12"/>
      <c r="X23" s="12"/>
      <c r="Y23" s="12"/>
      <c r="Z23" s="12"/>
      <c r="AA23" s="10"/>
    </row>
    <row r="24" spans="1:27" x14ac:dyDescent="0.2">
      <c r="B24" s="2"/>
      <c r="D24" s="2"/>
      <c r="E24" s="2"/>
      <c r="F24" s="2"/>
      <c r="G24" s="2"/>
      <c r="H24" s="1"/>
      <c r="I24" s="8"/>
      <c r="J24" s="15"/>
      <c r="K24" s="14"/>
      <c r="L24" s="14"/>
      <c r="M24" s="12"/>
      <c r="N24" s="12"/>
      <c r="O24" s="12"/>
      <c r="P24" s="12"/>
      <c r="Q24" s="12"/>
      <c r="R24" s="10"/>
      <c r="S24" s="15"/>
      <c r="T24" s="15"/>
      <c r="U24" s="12"/>
      <c r="V24" s="12"/>
      <c r="W24" s="12"/>
      <c r="X24" s="12"/>
      <c r="Y24" s="12"/>
      <c r="Z24" s="12"/>
      <c r="AA24" s="10"/>
    </row>
    <row r="25" spans="1:27" x14ac:dyDescent="0.2">
      <c r="B25" s="2"/>
      <c r="D25" s="2"/>
      <c r="E25" s="2"/>
      <c r="F25" s="2"/>
      <c r="G25" s="2"/>
      <c r="H25" s="1"/>
      <c r="I25" s="8"/>
      <c r="J25" s="15"/>
      <c r="K25" s="14"/>
      <c r="L25" s="14"/>
      <c r="M25" s="12"/>
      <c r="N25" s="12"/>
      <c r="O25" s="12"/>
      <c r="P25" s="12"/>
      <c r="Q25" s="12"/>
      <c r="R25" s="10"/>
      <c r="S25" s="15"/>
      <c r="T25" s="15"/>
      <c r="U25" s="12"/>
      <c r="V25" s="12"/>
      <c r="W25" s="12"/>
      <c r="X25" s="12"/>
      <c r="Y25" s="12"/>
      <c r="Z25" s="12"/>
      <c r="AA25" s="10"/>
    </row>
    <row r="26" spans="1:27" x14ac:dyDescent="0.2">
      <c r="A26" s="12" t="s">
        <v>4</v>
      </c>
      <c r="B26" s="12"/>
      <c r="C26" s="12"/>
      <c r="D26" s="14">
        <f t="shared" ref="D26:Z26" si="0">MAX(D3:D25)</f>
        <v>256.39999999999998</v>
      </c>
      <c r="E26" s="14">
        <f t="shared" si="0"/>
        <v>507.6</v>
      </c>
      <c r="F26" s="14">
        <f t="shared" si="0"/>
        <v>362.9</v>
      </c>
      <c r="G26" s="14">
        <f t="shared" si="0"/>
        <v>1864</v>
      </c>
      <c r="H26" s="14">
        <f t="shared" si="0"/>
        <v>1793</v>
      </c>
      <c r="I26" s="8">
        <f t="shared" si="0"/>
        <v>24806</v>
      </c>
      <c r="J26" s="2">
        <f t="shared" si="0"/>
        <v>0.9</v>
      </c>
      <c r="K26" s="1">
        <f t="shared" si="0"/>
        <v>1.4</v>
      </c>
      <c r="L26" s="1">
        <f t="shared" si="0"/>
        <v>292.60000000000002</v>
      </c>
      <c r="M26" s="1">
        <f t="shared" si="0"/>
        <v>833.2</v>
      </c>
      <c r="N26" s="1">
        <f t="shared" si="0"/>
        <v>375.9</v>
      </c>
      <c r="O26" s="1">
        <f t="shared" si="0"/>
        <v>1291</v>
      </c>
      <c r="P26" s="1">
        <f t="shared" si="0"/>
        <v>3069.1</v>
      </c>
      <c r="Q26" s="1"/>
      <c r="R26" s="8">
        <f t="shared" si="0"/>
        <v>68242</v>
      </c>
      <c r="S26" s="2">
        <f t="shared" si="0"/>
        <v>0.2</v>
      </c>
      <c r="T26" s="2">
        <f t="shared" si="0"/>
        <v>0.8</v>
      </c>
      <c r="U26" s="1">
        <f t="shared" si="0"/>
        <v>293.3</v>
      </c>
      <c r="V26" s="1">
        <f t="shared" si="0"/>
        <v>861.8</v>
      </c>
      <c r="W26" s="1">
        <f t="shared" si="0"/>
        <v>376.1</v>
      </c>
      <c r="X26" s="1">
        <f t="shared" si="0"/>
        <v>1281</v>
      </c>
      <c r="Y26" s="1">
        <f t="shared" si="0"/>
        <v>3624.9</v>
      </c>
      <c r="Z26" s="1">
        <f t="shared" si="0"/>
        <v>75813</v>
      </c>
      <c r="AA26" s="10"/>
    </row>
    <row r="27" spans="1:27" x14ac:dyDescent="0.2">
      <c r="A27" s="12" t="s">
        <v>3</v>
      </c>
      <c r="B27" s="12"/>
      <c r="C27" s="12"/>
      <c r="D27" s="14">
        <f t="shared" ref="D27:Z27" si="1">AVERAGE(D3:D25)</f>
        <v>159.53333333333333</v>
      </c>
      <c r="E27" s="14">
        <f t="shared" si="1"/>
        <v>495.23333333333329</v>
      </c>
      <c r="F27" s="14">
        <f t="shared" si="1"/>
        <v>353.43333333333339</v>
      </c>
      <c r="G27" s="14">
        <f t="shared" si="1"/>
        <v>1822.6666666666667</v>
      </c>
      <c r="H27" s="14">
        <f t="shared" si="1"/>
        <v>1754.7333333333333</v>
      </c>
      <c r="I27" s="8">
        <f t="shared" si="1"/>
        <v>24474</v>
      </c>
      <c r="J27" s="2">
        <f t="shared" si="1"/>
        <v>0.9</v>
      </c>
      <c r="K27" s="1">
        <f t="shared" si="1"/>
        <v>1.1000000000000001</v>
      </c>
      <c r="L27" s="1">
        <f t="shared" si="1"/>
        <v>177.56666666666669</v>
      </c>
      <c r="M27" s="1">
        <f t="shared" si="1"/>
        <v>804.79999999999984</v>
      </c>
      <c r="N27" s="1">
        <f t="shared" si="1"/>
        <v>368.66666666666669</v>
      </c>
      <c r="O27" s="1">
        <f t="shared" si="1"/>
        <v>1225</v>
      </c>
      <c r="P27" s="1">
        <f t="shared" si="1"/>
        <v>2971.6333333333332</v>
      </c>
      <c r="Q27" s="1"/>
      <c r="R27" s="8">
        <f t="shared" si="1"/>
        <v>67364.333333333328</v>
      </c>
      <c r="S27" s="2">
        <f t="shared" si="1"/>
        <v>0.2</v>
      </c>
      <c r="T27" s="2">
        <f t="shared" si="1"/>
        <v>0.80000000000000016</v>
      </c>
      <c r="U27" s="1">
        <f t="shared" si="1"/>
        <v>177.83333333333334</v>
      </c>
      <c r="V27" s="1">
        <f t="shared" si="1"/>
        <v>833.69999999999993</v>
      </c>
      <c r="W27" s="1">
        <f t="shared" si="1"/>
        <v>369.26666666666671</v>
      </c>
      <c r="X27" s="1">
        <f t="shared" si="1"/>
        <v>1123.6666666666667</v>
      </c>
      <c r="Y27" s="1">
        <f t="shared" si="1"/>
        <v>2583.85</v>
      </c>
      <c r="Z27" s="1">
        <f t="shared" si="1"/>
        <v>74849.666666666672</v>
      </c>
      <c r="AA27" s="10"/>
    </row>
    <row r="28" spans="1:27" x14ac:dyDescent="0.2">
      <c r="A28" s="12" t="s">
        <v>2</v>
      </c>
      <c r="B28" s="12"/>
      <c r="C28" s="12"/>
      <c r="D28" s="14">
        <f>STDEV(D3:D25)</f>
        <v>83.966203518637982</v>
      </c>
      <c r="E28" s="14">
        <f t="shared" ref="E28:Z28" si="2">STDEV(E3:E25)</f>
        <v>10.710897877084527</v>
      </c>
      <c r="F28" s="14">
        <f t="shared" si="2"/>
        <v>8.2476259210352758</v>
      </c>
      <c r="G28" s="14">
        <f t="shared" si="2"/>
        <v>35.795716689756802</v>
      </c>
      <c r="H28" s="14">
        <f t="shared" si="2"/>
        <v>33.152124114954269</v>
      </c>
      <c r="I28" s="8">
        <f t="shared" si="2"/>
        <v>484.5286369245888</v>
      </c>
      <c r="J28" s="2">
        <f t="shared" si="2"/>
        <v>0</v>
      </c>
      <c r="K28" s="1">
        <f t="shared" si="2"/>
        <v>0.19999999999999934</v>
      </c>
      <c r="L28" s="1">
        <f t="shared" si="2"/>
        <v>99.681509485627913</v>
      </c>
      <c r="M28" s="1">
        <f t="shared" si="2"/>
        <v>24.605080776132443</v>
      </c>
      <c r="N28" s="1">
        <f t="shared" si="2"/>
        <v>6.3358766823015955</v>
      </c>
      <c r="O28" s="1">
        <f t="shared" si="2"/>
        <v>57.157676649772952</v>
      </c>
      <c r="P28" s="1">
        <f t="shared" si="2"/>
        <v>84.413407307923038</v>
      </c>
      <c r="Q28" s="1"/>
      <c r="R28" s="8">
        <f t="shared" si="2"/>
        <v>1375.5676404064372</v>
      </c>
      <c r="S28" s="2">
        <f t="shared" si="2"/>
        <v>0</v>
      </c>
      <c r="T28" s="2">
        <f t="shared" si="2"/>
        <v>1.3597399555105182E-16</v>
      </c>
      <c r="U28" s="1">
        <f t="shared" si="2"/>
        <v>100.05829967240767</v>
      </c>
      <c r="V28" s="1">
        <f t="shared" si="2"/>
        <v>24.35015400361976</v>
      </c>
      <c r="W28" s="1">
        <f t="shared" si="2"/>
        <v>5.9936077059925736</v>
      </c>
      <c r="X28" s="1">
        <f t="shared" si="2"/>
        <v>136.25466352875168</v>
      </c>
      <c r="Y28" s="1">
        <f t="shared" si="2"/>
        <v>1703.5968155640587</v>
      </c>
      <c r="Z28" s="1">
        <f t="shared" si="2"/>
        <v>1586.9808862533075</v>
      </c>
      <c r="AA28" s="10"/>
    </row>
    <row r="29" spans="1:27" x14ac:dyDescent="0.2">
      <c r="A29" s="12" t="s">
        <v>1</v>
      </c>
      <c r="B29" s="12"/>
      <c r="C29" s="12"/>
      <c r="D29" s="14">
        <f>D27+D28</f>
        <v>243.4995368519713</v>
      </c>
      <c r="E29" s="14">
        <f>E27+E28</f>
        <v>505.9442312104178</v>
      </c>
      <c r="F29" s="14">
        <f>F27+F28</f>
        <v>361.68095925436864</v>
      </c>
      <c r="G29" s="14"/>
      <c r="H29" s="14">
        <f>H27+H28</f>
        <v>1787.8854574482875</v>
      </c>
      <c r="I29" s="8">
        <f>I27+I28</f>
        <v>24958.528636924588</v>
      </c>
      <c r="K29" s="1"/>
      <c r="L29" s="1">
        <f>L27+L28</f>
        <v>277.2481761522946</v>
      </c>
      <c r="M29" s="1">
        <f>M27+M28</f>
        <v>829.40508077613231</v>
      </c>
      <c r="N29" s="1">
        <f>N27+N28</f>
        <v>375.00254334896829</v>
      </c>
      <c r="O29" s="1"/>
      <c r="P29" s="1">
        <f>P27+P28</f>
        <v>3056.0467406412563</v>
      </c>
      <c r="Q29" s="1"/>
      <c r="R29" s="8">
        <f>R27+R28</f>
        <v>68739.900973739772</v>
      </c>
      <c r="U29" s="1">
        <f>U27+U28</f>
        <v>277.89163300574103</v>
      </c>
      <c r="V29" s="1">
        <f>V27+V28</f>
        <v>858.0501540036197</v>
      </c>
      <c r="W29" s="1">
        <f>W27+W28</f>
        <v>375.2602743726593</v>
      </c>
      <c r="X29" s="1"/>
      <c r="Y29" s="1">
        <f>Y27+Y28</f>
        <v>4287.4468155640589</v>
      </c>
      <c r="Z29" s="1">
        <f>Z27+Z28</f>
        <v>76436.647552919982</v>
      </c>
      <c r="AA29" s="10"/>
    </row>
    <row r="30" spans="1:27" x14ac:dyDescent="0.2">
      <c r="A30" s="12" t="s">
        <v>0</v>
      </c>
      <c r="B30" s="12"/>
      <c r="C30" s="12"/>
      <c r="D30" s="14">
        <f>D29</f>
        <v>243.4995368519713</v>
      </c>
      <c r="E30" s="14">
        <f>E29</f>
        <v>505.9442312104178</v>
      </c>
      <c r="F30" s="14">
        <f>F29</f>
        <v>361.68095925436864</v>
      </c>
      <c r="G30" s="14"/>
      <c r="H30" s="14">
        <f>H29</f>
        <v>1787.8854574482875</v>
      </c>
      <c r="I30" s="8">
        <f>I29</f>
        <v>24958.528636924588</v>
      </c>
      <c r="K30" s="1"/>
      <c r="L30" s="1">
        <f>L29</f>
        <v>277.2481761522946</v>
      </c>
      <c r="M30" s="1">
        <f>M29</f>
        <v>829.40508077613231</v>
      </c>
      <c r="N30" s="1">
        <f>N29</f>
        <v>375.00254334896829</v>
      </c>
      <c r="O30" s="1"/>
      <c r="P30" s="1">
        <f>P29</f>
        <v>3056.0467406412563</v>
      </c>
      <c r="Q30" s="1"/>
      <c r="R30" s="8">
        <f>R29</f>
        <v>68739.900973739772</v>
      </c>
      <c r="U30" s="1">
        <f>U29</f>
        <v>277.89163300574103</v>
      </c>
      <c r="V30" s="1">
        <f>V29</f>
        <v>858.0501540036197</v>
      </c>
      <c r="W30" s="1">
        <f>W29</f>
        <v>375.2602743726593</v>
      </c>
      <c r="X30" s="1"/>
      <c r="Y30" s="1">
        <f>Y29</f>
        <v>4287.4468155640589</v>
      </c>
      <c r="Z30" s="1">
        <f>Z29</f>
        <v>76436.647552919982</v>
      </c>
      <c r="AA30" s="10"/>
    </row>
    <row r="31" spans="1:27" x14ac:dyDescent="0.2"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U31" s="1"/>
      <c r="V31" s="1"/>
      <c r="W31" s="1"/>
      <c r="X31" s="1"/>
      <c r="Y31" s="1"/>
      <c r="Z31" s="1"/>
    </row>
    <row r="32" spans="1:27" x14ac:dyDescent="0.2">
      <c r="A32" t="s">
        <v>56</v>
      </c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U32" s="1"/>
      <c r="V32" s="1"/>
      <c r="W32" s="1"/>
      <c r="X32" s="1"/>
      <c r="Y32" s="1"/>
      <c r="Z32" s="1"/>
    </row>
    <row r="33" spans="1:37" x14ac:dyDescent="0.2">
      <c r="A33" s="11"/>
      <c r="B33" s="27" t="s">
        <v>33</v>
      </c>
      <c r="C33" s="27"/>
      <c r="D33" s="27"/>
      <c r="E33" s="27"/>
      <c r="F33" s="27"/>
      <c r="G33" s="27"/>
      <c r="H33" s="27"/>
      <c r="I33" s="28"/>
      <c r="J33" s="29" t="s">
        <v>32</v>
      </c>
      <c r="K33" s="29"/>
      <c r="L33" s="29"/>
      <c r="M33" s="29"/>
      <c r="N33" s="29"/>
      <c r="O33" s="29"/>
      <c r="P33" s="29"/>
      <c r="Q33" s="29"/>
      <c r="R33" s="30"/>
      <c r="S33" s="31" t="s">
        <v>31</v>
      </c>
      <c r="T33" s="29"/>
      <c r="U33" s="29"/>
      <c r="V33" s="29"/>
      <c r="W33" s="29"/>
      <c r="X33" s="29"/>
      <c r="Y33" s="29"/>
      <c r="Z33" s="29"/>
      <c r="AA33" s="30"/>
      <c r="AB33" s="10" t="s">
        <v>19</v>
      </c>
    </row>
    <row r="34" spans="1:37" x14ac:dyDescent="0.2">
      <c r="A34" s="11"/>
      <c r="B34" s="12" t="s">
        <v>29</v>
      </c>
      <c r="C34" s="12" t="s">
        <v>30</v>
      </c>
      <c r="D34" s="12" t="s">
        <v>18</v>
      </c>
      <c r="E34" s="12" t="s">
        <v>17</v>
      </c>
      <c r="F34" s="12" t="s">
        <v>16</v>
      </c>
      <c r="G34" s="12" t="s">
        <v>46</v>
      </c>
      <c r="H34" s="13" t="s">
        <v>28</v>
      </c>
      <c r="I34" s="8" t="s">
        <v>27</v>
      </c>
      <c r="J34" s="15" t="s">
        <v>29</v>
      </c>
      <c r="K34" s="12" t="s">
        <v>30</v>
      </c>
      <c r="L34" s="12" t="s">
        <v>18</v>
      </c>
      <c r="M34" s="12" t="s">
        <v>17</v>
      </c>
      <c r="N34" s="12" t="s">
        <v>16</v>
      </c>
      <c r="O34" s="12" t="s">
        <v>46</v>
      </c>
      <c r="P34" s="13" t="s">
        <v>28</v>
      </c>
      <c r="Q34" s="10" t="s">
        <v>26</v>
      </c>
      <c r="R34" s="8" t="s">
        <v>27</v>
      </c>
      <c r="S34" s="15" t="s">
        <v>29</v>
      </c>
      <c r="T34" s="15" t="s">
        <v>30</v>
      </c>
      <c r="U34" s="12" t="s">
        <v>18</v>
      </c>
      <c r="V34" s="12" t="s">
        <v>17</v>
      </c>
      <c r="W34" s="12" t="s">
        <v>16</v>
      </c>
      <c r="X34" s="12" t="s">
        <v>46</v>
      </c>
      <c r="Y34" s="13" t="s">
        <v>28</v>
      </c>
      <c r="Z34" s="14" t="s">
        <v>27</v>
      </c>
      <c r="AA34" s="10" t="s">
        <v>26</v>
      </c>
      <c r="AB34" t="s">
        <v>18</v>
      </c>
      <c r="AC34" t="s">
        <v>17</v>
      </c>
      <c r="AD34" t="s">
        <v>16</v>
      </c>
      <c r="AE34" t="s">
        <v>48</v>
      </c>
      <c r="AF34" t="s">
        <v>49</v>
      </c>
      <c r="AG34" t="s">
        <v>50</v>
      </c>
      <c r="AH34" t="s">
        <v>51</v>
      </c>
      <c r="AI34" t="s">
        <v>52</v>
      </c>
      <c r="AJ34" t="s">
        <v>53</v>
      </c>
      <c r="AK34" s="7" t="s">
        <v>58</v>
      </c>
    </row>
    <row r="35" spans="1:37" x14ac:dyDescent="0.2">
      <c r="A35" s="11" t="s">
        <v>56</v>
      </c>
      <c r="B35" s="15">
        <v>0.8</v>
      </c>
      <c r="C35" s="12">
        <v>1.4</v>
      </c>
      <c r="D35" s="14">
        <v>182.2</v>
      </c>
      <c r="E35" s="14">
        <v>483.6</v>
      </c>
      <c r="F35" s="14">
        <v>337.7</v>
      </c>
      <c r="G35" s="15"/>
      <c r="H35" s="14">
        <v>1918.7</v>
      </c>
      <c r="I35" s="20">
        <v>26158</v>
      </c>
      <c r="J35" s="15">
        <v>0.9</v>
      </c>
      <c r="K35" s="14">
        <v>1</v>
      </c>
      <c r="L35" s="14">
        <v>204.5</v>
      </c>
      <c r="M35" s="12">
        <v>732.4</v>
      </c>
      <c r="N35" s="12">
        <v>352.1</v>
      </c>
      <c r="O35" s="12"/>
      <c r="P35" s="17">
        <v>3149.5</v>
      </c>
      <c r="Q35" s="17"/>
      <c r="R35" s="20">
        <v>66438</v>
      </c>
      <c r="S35" s="15">
        <v>0.2</v>
      </c>
      <c r="T35" s="15">
        <v>0.8</v>
      </c>
      <c r="U35" s="12">
        <v>204.8</v>
      </c>
      <c r="V35" s="12">
        <v>749.8</v>
      </c>
      <c r="W35" s="12">
        <v>352.4</v>
      </c>
      <c r="X35" s="12"/>
      <c r="Y35" s="22">
        <v>3347.2</v>
      </c>
      <c r="Z35" s="19">
        <v>71264</v>
      </c>
      <c r="AA35" s="10">
        <v>2081</v>
      </c>
      <c r="AB35">
        <v>204.8</v>
      </c>
      <c r="AC35">
        <v>749.8</v>
      </c>
      <c r="AD35">
        <v>352.4</v>
      </c>
      <c r="AE35">
        <v>3471.4</v>
      </c>
      <c r="AF35">
        <v>2161</v>
      </c>
      <c r="AG35">
        <v>98970</v>
      </c>
      <c r="AH35" s="1">
        <v>0.99</v>
      </c>
      <c r="AI35" s="1">
        <v>98967.53</v>
      </c>
      <c r="AJ35" s="1">
        <v>109350.63</v>
      </c>
      <c r="AK35" s="5">
        <f>(AI35+AJ35)/2</f>
        <v>104159.08</v>
      </c>
    </row>
    <row r="36" spans="1:37" x14ac:dyDescent="0.2">
      <c r="A36" s="11"/>
      <c r="B36" s="15">
        <v>0.82499999999999996</v>
      </c>
      <c r="C36" s="12">
        <v>1.4</v>
      </c>
      <c r="D36" s="14">
        <v>228.4</v>
      </c>
      <c r="E36" s="14">
        <v>482.5</v>
      </c>
      <c r="F36" s="14">
        <v>340.3</v>
      </c>
      <c r="G36" s="15"/>
      <c r="H36" s="14">
        <v>1970.5</v>
      </c>
      <c r="I36" s="20">
        <v>25870</v>
      </c>
      <c r="J36" s="15">
        <v>0.95</v>
      </c>
      <c r="K36" s="14"/>
      <c r="L36" s="14">
        <v>276.2</v>
      </c>
      <c r="M36" s="12">
        <v>695.5</v>
      </c>
      <c r="N36" s="12">
        <v>351</v>
      </c>
      <c r="O36" s="12"/>
      <c r="P36" s="17">
        <v>3250.5</v>
      </c>
      <c r="Q36" s="17"/>
      <c r="R36" s="20">
        <v>59826</v>
      </c>
      <c r="S36" s="15">
        <v>0.2</v>
      </c>
      <c r="T36" s="15">
        <v>0.8</v>
      </c>
      <c r="U36" s="12">
        <v>279</v>
      </c>
      <c r="V36" s="12">
        <v>703.3</v>
      </c>
      <c r="W36" s="12">
        <v>351</v>
      </c>
      <c r="X36" s="12"/>
      <c r="Y36" s="22">
        <v>3450.6</v>
      </c>
      <c r="Z36" s="19">
        <v>62034</v>
      </c>
      <c r="AA36" s="10">
        <v>1053</v>
      </c>
      <c r="AB36">
        <v>284.2</v>
      </c>
      <c r="AC36">
        <v>703.3</v>
      </c>
      <c r="AD36">
        <v>351</v>
      </c>
      <c r="AE36">
        <v>3515.9</v>
      </c>
      <c r="AF36">
        <v>1085</v>
      </c>
      <c r="AG36">
        <v>97506</v>
      </c>
      <c r="AH36">
        <v>0.99</v>
      </c>
      <c r="AI36">
        <v>97504</v>
      </c>
      <c r="AJ36">
        <v>101277</v>
      </c>
      <c r="AK36" s="5">
        <f>(AI36+AJ36)/2</f>
        <v>99390.5</v>
      </c>
    </row>
    <row r="37" spans="1:37" x14ac:dyDescent="0.2">
      <c r="A37" s="11"/>
      <c r="B37" s="15"/>
      <c r="C37" s="12"/>
      <c r="D37" s="14"/>
      <c r="E37" s="14"/>
      <c r="F37" s="14"/>
      <c r="G37" s="15"/>
      <c r="H37" s="14"/>
      <c r="I37" s="20"/>
      <c r="J37" s="15"/>
      <c r="K37" s="14"/>
      <c r="L37" s="14"/>
      <c r="M37" s="12"/>
      <c r="N37" s="12"/>
      <c r="O37" s="12"/>
      <c r="P37" s="17"/>
      <c r="Q37" s="17"/>
      <c r="R37" s="20"/>
      <c r="S37" s="15"/>
      <c r="T37" s="15"/>
      <c r="U37" s="12"/>
      <c r="V37" s="12"/>
      <c r="W37" s="12"/>
      <c r="X37" s="12"/>
      <c r="Y37" s="22"/>
      <c r="Z37" s="19"/>
      <c r="AA37" s="10"/>
      <c r="AK37" s="5"/>
    </row>
    <row r="38" spans="1:37" x14ac:dyDescent="0.2">
      <c r="A38" s="11" t="s">
        <v>57</v>
      </c>
      <c r="B38" s="15">
        <v>0.81</v>
      </c>
      <c r="C38" s="12">
        <v>1.4</v>
      </c>
      <c r="D38" s="14">
        <v>56.3</v>
      </c>
      <c r="E38" s="14">
        <v>454.6</v>
      </c>
      <c r="F38" s="14">
        <v>329.7</v>
      </c>
      <c r="G38" s="15"/>
      <c r="H38" s="14">
        <v>1703.1</v>
      </c>
      <c r="I38" s="20">
        <v>24183</v>
      </c>
      <c r="J38" s="15">
        <v>0.95</v>
      </c>
      <c r="K38" s="14">
        <v>1</v>
      </c>
      <c r="L38" s="14">
        <v>63.3</v>
      </c>
      <c r="M38" s="12">
        <v>754.8</v>
      </c>
      <c r="N38" s="12">
        <v>349.6</v>
      </c>
      <c r="O38" s="12"/>
      <c r="P38" s="17">
        <v>3186</v>
      </c>
      <c r="Q38" s="17"/>
      <c r="R38" s="20">
        <v>71809</v>
      </c>
      <c r="S38" s="15">
        <v>0.2</v>
      </c>
      <c r="T38" s="15">
        <v>0.8</v>
      </c>
      <c r="U38" s="12"/>
      <c r="V38" s="12"/>
      <c r="W38" s="12"/>
      <c r="X38" s="12"/>
      <c r="Y38" s="22"/>
      <c r="Z38" s="19"/>
      <c r="AA38" s="10"/>
      <c r="AH38">
        <v>0.99</v>
      </c>
    </row>
    <row r="39" spans="1:37" x14ac:dyDescent="0.2">
      <c r="A39" s="11"/>
      <c r="B39" s="15">
        <v>0.81</v>
      </c>
      <c r="C39" s="12">
        <v>1.4</v>
      </c>
      <c r="D39" s="14">
        <v>59.3</v>
      </c>
      <c r="E39" s="14">
        <v>454.1</v>
      </c>
      <c r="F39" s="14">
        <v>329.8</v>
      </c>
      <c r="G39" s="15">
        <v>1810</v>
      </c>
      <c r="H39" s="14">
        <v>1702.8</v>
      </c>
      <c r="I39" s="20">
        <v>24098</v>
      </c>
      <c r="J39" s="15">
        <v>1</v>
      </c>
      <c r="K39" s="14">
        <v>1</v>
      </c>
      <c r="L39" s="14">
        <v>67.099999999999994</v>
      </c>
      <c r="M39" s="12">
        <v>753.1</v>
      </c>
      <c r="N39" s="12">
        <v>349.4</v>
      </c>
      <c r="O39" s="12">
        <v>1770</v>
      </c>
      <c r="P39" s="17">
        <v>3195.2</v>
      </c>
      <c r="Q39" s="17"/>
      <c r="R39" s="20">
        <v>71444</v>
      </c>
      <c r="S39" s="15">
        <v>0.2</v>
      </c>
      <c r="T39" s="15">
        <v>0.8</v>
      </c>
      <c r="U39" s="12"/>
      <c r="V39" s="12"/>
      <c r="W39" s="12"/>
      <c r="X39" s="12">
        <v>2410</v>
      </c>
      <c r="Y39" s="22"/>
      <c r="Z39" s="19"/>
      <c r="AA39" s="10"/>
      <c r="AB39">
        <v>67.099999999999994</v>
      </c>
      <c r="AC39">
        <v>753.1</v>
      </c>
      <c r="AD39">
        <v>349.4</v>
      </c>
      <c r="AE39">
        <v>3334.7</v>
      </c>
      <c r="AF39">
        <v>138</v>
      </c>
      <c r="AG39">
        <v>99398</v>
      </c>
      <c r="AH39">
        <v>0.99</v>
      </c>
      <c r="AI39">
        <v>98998</v>
      </c>
      <c r="AJ39">
        <v>99432</v>
      </c>
      <c r="AK39" s="5">
        <f>(AI39+AJ39)/2</f>
        <v>99215</v>
      </c>
    </row>
    <row r="40" spans="1:37" x14ac:dyDescent="0.2">
      <c r="A40" t="s">
        <v>59</v>
      </c>
      <c r="B40">
        <v>0.82</v>
      </c>
      <c r="C40">
        <v>1.4</v>
      </c>
      <c r="D40" s="2">
        <v>267</v>
      </c>
      <c r="E40" s="2">
        <v>476.5</v>
      </c>
      <c r="F40" s="2">
        <v>342.1</v>
      </c>
      <c r="G40" s="2">
        <v>2058</v>
      </c>
      <c r="H40" s="1">
        <v>1948.3</v>
      </c>
      <c r="I40" s="1">
        <v>24665</v>
      </c>
      <c r="J40" s="2">
        <v>1</v>
      </c>
      <c r="K40" s="1">
        <v>1</v>
      </c>
      <c r="L40" s="1">
        <v>339.7</v>
      </c>
      <c r="M40">
        <v>670.5</v>
      </c>
      <c r="N40">
        <v>350.3</v>
      </c>
      <c r="O40">
        <v>1242</v>
      </c>
      <c r="P40">
        <v>3190.6</v>
      </c>
      <c r="R40">
        <v>53063</v>
      </c>
      <c r="S40" s="2">
        <v>0.2</v>
      </c>
      <c r="T40" s="2">
        <v>0.8</v>
      </c>
      <c r="U40">
        <v>356.3</v>
      </c>
      <c r="V40">
        <v>676.5</v>
      </c>
      <c r="W40">
        <v>350.3</v>
      </c>
      <c r="X40">
        <v>2346</v>
      </c>
      <c r="Y40">
        <v>3544.3</v>
      </c>
      <c r="Z40">
        <v>54687</v>
      </c>
      <c r="AA40">
        <v>1992</v>
      </c>
    </row>
    <row r="41" spans="1:37" x14ac:dyDescent="0.2">
      <c r="D41" s="2"/>
      <c r="E41" s="2"/>
      <c r="F41" s="2"/>
      <c r="G41" s="2"/>
      <c r="H41" s="1"/>
      <c r="I41" s="1"/>
      <c r="J41" s="2">
        <v>0.97499999999999998</v>
      </c>
      <c r="K41" s="1"/>
      <c r="L41" s="1"/>
    </row>
    <row r="42" spans="1:37" x14ac:dyDescent="0.2">
      <c r="D42" s="2"/>
      <c r="E42" s="2"/>
      <c r="F42" s="2"/>
      <c r="G42" s="2"/>
      <c r="H42" s="1"/>
      <c r="I42" s="1"/>
      <c r="K42" s="1"/>
      <c r="L42" s="1"/>
    </row>
    <row r="43" spans="1:37" x14ac:dyDescent="0.2">
      <c r="D43" s="2"/>
      <c r="E43" s="2"/>
      <c r="F43" s="2"/>
      <c r="G43" s="2"/>
      <c r="H43" s="1"/>
      <c r="I43" s="1"/>
      <c r="K43" s="1"/>
      <c r="L43" s="1"/>
    </row>
    <row r="44" spans="1:37" x14ac:dyDescent="0.2">
      <c r="D44" s="2"/>
      <c r="E44" s="2"/>
      <c r="F44" s="2"/>
      <c r="G44" s="2"/>
      <c r="H44" s="1"/>
      <c r="I44" s="1"/>
      <c r="K44" s="1"/>
      <c r="L44" s="1"/>
    </row>
    <row r="45" spans="1:37" x14ac:dyDescent="0.2">
      <c r="D45" s="2"/>
      <c r="E45" s="2"/>
      <c r="F45" s="2"/>
      <c r="G45" s="2"/>
      <c r="H45" s="1"/>
      <c r="I45" s="1"/>
      <c r="K45" s="1"/>
      <c r="L45" s="1"/>
    </row>
    <row r="46" spans="1:37" x14ac:dyDescent="0.2">
      <c r="D46" s="2"/>
      <c r="E46" s="2"/>
      <c r="F46" s="2"/>
      <c r="G46" s="2"/>
      <c r="H46" s="1"/>
      <c r="I46" s="1"/>
      <c r="K46" s="1"/>
      <c r="L46" s="1"/>
    </row>
    <row r="47" spans="1:37" x14ac:dyDescent="0.2">
      <c r="D47" s="2"/>
      <c r="E47" s="2"/>
      <c r="F47" s="2"/>
      <c r="G47" s="2"/>
      <c r="H47" s="1"/>
      <c r="I47" s="1"/>
      <c r="K47" s="1"/>
      <c r="L47" s="1"/>
    </row>
    <row r="48" spans="1:37" x14ac:dyDescent="0.2">
      <c r="D48" s="2"/>
      <c r="E48" s="2"/>
      <c r="F48" s="2"/>
      <c r="G48" s="2"/>
      <c r="H48" s="1"/>
      <c r="I48" s="1"/>
      <c r="K48" s="1"/>
      <c r="L48" s="1"/>
    </row>
    <row r="49" spans="4:37" x14ac:dyDescent="0.2">
      <c r="D49" s="2"/>
      <c r="E49" s="2"/>
      <c r="F49" s="2"/>
      <c r="G49" s="2"/>
      <c r="H49" s="1"/>
      <c r="I49" s="1"/>
      <c r="K49" s="1"/>
      <c r="L49" s="1"/>
    </row>
    <row r="50" spans="4:37" x14ac:dyDescent="0.2">
      <c r="D50" s="2"/>
      <c r="E50" s="2"/>
      <c r="F50" s="2"/>
      <c r="G50" s="2"/>
      <c r="H50" s="1"/>
      <c r="I50" s="1"/>
      <c r="K50" s="1"/>
      <c r="L50" s="1"/>
    </row>
    <row r="51" spans="4:37" x14ac:dyDescent="0.2">
      <c r="D51" s="2"/>
      <c r="E51" s="2"/>
      <c r="F51" s="2"/>
      <c r="G51" s="2"/>
      <c r="H51" s="1"/>
      <c r="I51" s="1"/>
      <c r="K51" s="1"/>
      <c r="L51" s="1"/>
    </row>
    <row r="52" spans="4:37" x14ac:dyDescent="0.2">
      <c r="D52" s="2"/>
      <c r="E52" s="2"/>
      <c r="F52" s="2"/>
      <c r="G52" s="2"/>
      <c r="H52" s="1"/>
      <c r="I52" s="1"/>
      <c r="K52" s="1"/>
      <c r="L52" s="1"/>
    </row>
    <row r="53" spans="4:37" x14ac:dyDescent="0.2">
      <c r="D53" s="2"/>
      <c r="E53" s="2"/>
      <c r="F53" s="2"/>
      <c r="G53" s="2"/>
      <c r="H53" s="1"/>
      <c r="I53" s="1"/>
      <c r="K53" s="1"/>
      <c r="L53" s="1"/>
      <c r="V53" s="11"/>
      <c r="Y53" s="10"/>
    </row>
    <row r="54" spans="4:37" x14ac:dyDescent="0.2"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5"/>
      <c r="Q54" s="5"/>
      <c r="V54" s="11"/>
      <c r="Y54" s="8"/>
      <c r="Z54" s="1"/>
      <c r="AE54" s="1"/>
      <c r="AF54" s="1"/>
      <c r="AG54" s="1"/>
      <c r="AH54" s="1"/>
      <c r="AI54" s="5"/>
    </row>
    <row r="55" spans="4:37" x14ac:dyDescent="0.2">
      <c r="D55" s="1"/>
      <c r="E55" s="1"/>
      <c r="F55" s="1"/>
      <c r="G55" s="1"/>
      <c r="H55" s="1"/>
      <c r="I55" s="1"/>
      <c r="K55" s="1"/>
      <c r="L55" s="1"/>
      <c r="M55" s="1"/>
      <c r="N55" s="5"/>
      <c r="O55" s="5"/>
      <c r="P55" s="5"/>
      <c r="Q55" s="5"/>
      <c r="R55" s="5"/>
      <c r="U55" s="5"/>
      <c r="V55" s="9"/>
      <c r="Y55" s="8"/>
      <c r="Z55" s="1"/>
      <c r="AE55" s="1"/>
      <c r="AF55" s="1"/>
      <c r="AG55" s="1"/>
      <c r="AH55" s="5"/>
      <c r="AI55" s="5"/>
      <c r="AJ55" s="5"/>
      <c r="AK55" s="5"/>
    </row>
    <row r="56" spans="4:37" x14ac:dyDescent="0.2"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5"/>
      <c r="Q56" s="5"/>
      <c r="V56" s="9"/>
      <c r="W56" s="1"/>
      <c r="X56" s="1"/>
      <c r="Y56" s="10"/>
      <c r="AE56" s="1"/>
      <c r="AF56" s="1"/>
      <c r="AG56" s="1"/>
      <c r="AH56" s="1"/>
      <c r="AI56" s="5"/>
    </row>
    <row r="57" spans="4:37" x14ac:dyDescent="0.2">
      <c r="D57" s="1"/>
      <c r="E57" s="1"/>
      <c r="F57" s="1"/>
      <c r="G57" s="1"/>
      <c r="H57" s="1"/>
      <c r="I57" s="1"/>
      <c r="K57" s="1"/>
      <c r="L57" s="1"/>
      <c r="M57" s="5"/>
      <c r="N57" s="1"/>
      <c r="O57" s="1"/>
      <c r="R57" s="1"/>
      <c r="S57" s="25"/>
      <c r="T57" s="15"/>
      <c r="U57" s="1"/>
      <c r="V57" s="9"/>
      <c r="W57" s="1"/>
      <c r="X57" s="1"/>
      <c r="Y57" s="8"/>
      <c r="Z57" s="1"/>
      <c r="AA57" s="1"/>
      <c r="AE57" s="1"/>
      <c r="AF57" s="1"/>
      <c r="AG57" s="5"/>
      <c r="AH57" s="1"/>
      <c r="AJ57" s="1"/>
      <c r="AK57" s="8"/>
    </row>
    <row r="58" spans="4:37" x14ac:dyDescent="0.2">
      <c r="D58" s="1"/>
      <c r="E58" s="1"/>
      <c r="F58" s="1"/>
      <c r="G58" s="1"/>
      <c r="H58" s="1"/>
      <c r="I58" s="1"/>
      <c r="K58" s="1"/>
      <c r="L58" s="1"/>
      <c r="N58" s="1"/>
      <c r="O58" s="1"/>
      <c r="AE58" s="1"/>
      <c r="AH58" s="1"/>
    </row>
    <row r="60" spans="4:37" x14ac:dyDescent="0.2">
      <c r="D60" s="7"/>
      <c r="E60" s="7"/>
      <c r="F60" s="7"/>
      <c r="G60" s="7"/>
      <c r="K60" s="7"/>
      <c r="L60" s="7"/>
      <c r="M60" s="7"/>
      <c r="S60" s="24"/>
      <c r="T60" s="24"/>
      <c r="U60" s="26"/>
      <c r="V60" s="26"/>
      <c r="W60" s="26"/>
      <c r="X60" s="16"/>
    </row>
    <row r="61" spans="4:37" x14ac:dyDescent="0.2">
      <c r="D61" s="5"/>
      <c r="E61" s="1"/>
      <c r="F61" s="1"/>
      <c r="G61" s="1"/>
      <c r="K61" s="1"/>
      <c r="L61" s="5"/>
      <c r="M61" s="1"/>
      <c r="U61" s="7"/>
      <c r="V61" s="7"/>
      <c r="W61" s="7"/>
      <c r="X61" s="7"/>
      <c r="Y61" s="7"/>
      <c r="Z61" s="7"/>
      <c r="AF61" s="7"/>
      <c r="AG61" s="7"/>
      <c r="AH61" s="7"/>
      <c r="AK61" s="7"/>
    </row>
    <row r="62" spans="4:37" x14ac:dyDescent="0.2">
      <c r="E62" s="1"/>
      <c r="F62" s="1"/>
      <c r="G62" s="1"/>
      <c r="H62" s="1"/>
      <c r="I62" s="1"/>
      <c r="K62" s="1"/>
      <c r="M62" s="1"/>
      <c r="N62" s="1"/>
      <c r="O62" s="1"/>
      <c r="P62" s="1"/>
      <c r="Q62" s="1"/>
      <c r="R62" s="1"/>
      <c r="AF62" s="4"/>
      <c r="AG62" s="4"/>
      <c r="AH62" s="4"/>
    </row>
    <row r="63" spans="4:37" x14ac:dyDescent="0.2">
      <c r="D63" s="5"/>
      <c r="E63" s="1"/>
      <c r="F63" s="1"/>
      <c r="G63" s="1"/>
      <c r="H63" s="1"/>
      <c r="I63" s="1"/>
      <c r="K63" s="1"/>
      <c r="L63" s="5"/>
      <c r="M63" s="1"/>
      <c r="N63" s="1"/>
      <c r="O63" s="1"/>
      <c r="P63" s="1"/>
      <c r="Q63" s="1"/>
      <c r="R63" s="1"/>
      <c r="AF63" s="4"/>
      <c r="AG63" s="4"/>
      <c r="AH63" s="4"/>
    </row>
    <row r="64" spans="4:37" x14ac:dyDescent="0.2">
      <c r="D64" s="5"/>
      <c r="E64" s="1"/>
      <c r="F64" s="1"/>
      <c r="G64" s="1"/>
      <c r="H64" s="1"/>
      <c r="I64" s="1"/>
      <c r="K64" s="1"/>
      <c r="L64" s="5"/>
      <c r="M64" s="1"/>
      <c r="N64" s="1"/>
      <c r="O64" s="1"/>
      <c r="P64" s="1"/>
      <c r="Q64" s="1"/>
      <c r="R64" s="1"/>
      <c r="AF64" s="4"/>
      <c r="AG64" s="4"/>
      <c r="AH64" s="4"/>
    </row>
    <row r="65" spans="2:34" x14ac:dyDescent="0.2">
      <c r="B65" s="2"/>
      <c r="C65" s="2"/>
      <c r="D65" s="5"/>
      <c r="E65" s="1"/>
      <c r="F65" s="1"/>
      <c r="G65" s="1"/>
      <c r="H65" s="1"/>
      <c r="I65" s="1"/>
      <c r="K65" s="1"/>
      <c r="L65" s="5"/>
      <c r="M65" s="1"/>
      <c r="N65" s="1"/>
      <c r="O65" s="1"/>
      <c r="P65" s="1"/>
      <c r="Q65" s="1"/>
      <c r="R65" s="1"/>
      <c r="AF65" s="4"/>
      <c r="AG65" s="4"/>
      <c r="AH65" s="4"/>
    </row>
    <row r="66" spans="2:34" x14ac:dyDescent="0.2">
      <c r="D66" s="5"/>
      <c r="E66" s="1"/>
      <c r="F66" s="1"/>
      <c r="G66" s="1"/>
      <c r="H66" s="1"/>
      <c r="I66" s="1"/>
      <c r="K66" s="1"/>
      <c r="L66" s="5"/>
      <c r="M66" s="1"/>
      <c r="N66" s="1"/>
      <c r="O66" s="1"/>
      <c r="P66" s="1"/>
      <c r="Q66" s="1"/>
      <c r="R66" s="1"/>
      <c r="W66" s="6"/>
      <c r="X66" s="6"/>
      <c r="AF66" s="4"/>
      <c r="AG66" s="4"/>
      <c r="AH66" s="4"/>
    </row>
    <row r="67" spans="2:34" x14ac:dyDescent="0.2">
      <c r="D67" s="5"/>
      <c r="E67" s="1"/>
      <c r="F67" s="1"/>
      <c r="G67" s="1"/>
      <c r="H67" s="1"/>
      <c r="I67" s="1"/>
      <c r="K67" s="1"/>
      <c r="L67" s="5"/>
      <c r="M67" s="1"/>
      <c r="N67" s="1"/>
      <c r="O67" s="1"/>
      <c r="P67" s="1"/>
      <c r="Q67" s="1"/>
      <c r="R67" s="1"/>
      <c r="AF67" s="4"/>
      <c r="AG67" s="4"/>
      <c r="AH67" s="4"/>
    </row>
    <row r="68" spans="2:34" x14ac:dyDescent="0.2">
      <c r="D68" s="5"/>
      <c r="E68" s="1"/>
      <c r="F68" s="1"/>
      <c r="G68" s="1"/>
      <c r="H68" s="1"/>
      <c r="I68" s="1"/>
      <c r="K68" s="1"/>
      <c r="L68" s="5"/>
      <c r="M68" s="1"/>
      <c r="N68" s="1"/>
      <c r="O68" s="1"/>
      <c r="P68" s="1"/>
      <c r="Q68" s="1"/>
      <c r="R68" s="1"/>
      <c r="AF68" s="4"/>
      <c r="AG68" s="4"/>
      <c r="AH68" s="4"/>
    </row>
    <row r="69" spans="2:34" x14ac:dyDescent="0.2">
      <c r="D69" s="5"/>
      <c r="E69" s="1"/>
      <c r="F69" s="1"/>
      <c r="G69" s="1"/>
      <c r="H69" s="1"/>
      <c r="I69" s="1"/>
      <c r="K69" s="1"/>
      <c r="L69" s="5"/>
      <c r="M69" s="1"/>
      <c r="N69" s="1"/>
      <c r="O69" s="1"/>
      <c r="P69" s="1"/>
      <c r="Q69" s="1"/>
      <c r="R69" s="1"/>
      <c r="AF69" s="4"/>
      <c r="AG69" s="4"/>
      <c r="AH69" s="4"/>
    </row>
    <row r="70" spans="2:34" x14ac:dyDescent="0.2">
      <c r="D70" s="5"/>
      <c r="E70" s="1"/>
      <c r="F70" s="1"/>
      <c r="G70" s="1"/>
      <c r="H70" s="1"/>
      <c r="I70" s="1"/>
      <c r="K70" s="1"/>
      <c r="L70" s="5"/>
      <c r="M70" s="1"/>
      <c r="N70" s="1"/>
      <c r="O70" s="1"/>
      <c r="P70" s="1"/>
      <c r="Q70" s="1"/>
      <c r="R70" s="1"/>
      <c r="AF70" s="4"/>
      <c r="AG70" s="4"/>
      <c r="AH70" s="4"/>
    </row>
    <row r="71" spans="2:34" x14ac:dyDescent="0.2">
      <c r="D71" s="5"/>
      <c r="E71" s="1"/>
      <c r="F71" s="1"/>
      <c r="G71" s="1"/>
      <c r="H71" s="1"/>
      <c r="I71" s="1"/>
      <c r="K71" s="1"/>
      <c r="L71" s="5"/>
      <c r="M71" s="1"/>
      <c r="N71" s="1"/>
      <c r="O71" s="1"/>
      <c r="P71" s="1"/>
      <c r="Q71" s="1"/>
      <c r="R71" s="1"/>
      <c r="AF71" s="4"/>
      <c r="AG71" s="4"/>
      <c r="AH71" s="4"/>
    </row>
    <row r="72" spans="2:34" x14ac:dyDescent="0.2">
      <c r="D72" s="5"/>
      <c r="E72" s="1"/>
      <c r="F72" s="1"/>
      <c r="G72" s="1"/>
      <c r="H72" s="1"/>
      <c r="I72" s="1"/>
      <c r="K72" s="1"/>
      <c r="L72" s="5"/>
      <c r="M72" s="1"/>
      <c r="N72" s="1"/>
      <c r="O72" s="1"/>
      <c r="P72" s="1"/>
      <c r="Q72" s="1"/>
      <c r="R72" s="1"/>
      <c r="AF72" s="4"/>
      <c r="AG72" s="4"/>
      <c r="AH72" s="4"/>
    </row>
    <row r="73" spans="2:34" x14ac:dyDescent="0.2">
      <c r="D73" s="5"/>
      <c r="E73" s="1"/>
      <c r="F73" s="1"/>
      <c r="G73" s="1"/>
      <c r="H73" s="1"/>
      <c r="I73" s="1"/>
      <c r="K73" s="1"/>
      <c r="L73" s="5"/>
      <c r="M73" s="1"/>
      <c r="N73" s="1"/>
      <c r="O73" s="1"/>
      <c r="P73" s="1"/>
      <c r="Q73" s="1"/>
      <c r="R73" s="1"/>
      <c r="AF73" s="4"/>
      <c r="AG73" s="4"/>
      <c r="AH73" s="4"/>
    </row>
    <row r="74" spans="2:34" x14ac:dyDescent="0.2">
      <c r="D74" s="5"/>
      <c r="E74" s="1"/>
      <c r="F74" s="1"/>
      <c r="G74" s="1"/>
      <c r="H74" s="1"/>
      <c r="I74" s="1"/>
      <c r="K74" s="1"/>
      <c r="L74" s="5"/>
      <c r="M74" s="1"/>
      <c r="N74" s="1"/>
      <c r="O74" s="1"/>
      <c r="P74" s="1"/>
      <c r="Q74" s="1"/>
      <c r="R74" s="1"/>
      <c r="AF74" s="4"/>
      <c r="AG74" s="4"/>
      <c r="AH74" s="4"/>
    </row>
    <row r="75" spans="2:34" x14ac:dyDescent="0.2">
      <c r="D75" s="5"/>
      <c r="E75" s="1"/>
      <c r="F75" s="1"/>
      <c r="G75" s="1"/>
      <c r="H75" s="1"/>
      <c r="I75" s="1"/>
      <c r="K75" s="1"/>
      <c r="L75" s="5"/>
      <c r="M75" s="1"/>
      <c r="N75" s="1"/>
      <c r="O75" s="1"/>
      <c r="P75" s="1"/>
      <c r="Q75" s="1"/>
      <c r="R75" s="1"/>
      <c r="AF75" s="4"/>
      <c r="AG75" s="4"/>
      <c r="AH75" s="4"/>
    </row>
    <row r="76" spans="2:34" x14ac:dyDescent="0.2">
      <c r="D76" s="5"/>
      <c r="E76" s="1"/>
      <c r="F76" s="1"/>
      <c r="G76" s="1"/>
      <c r="H76" s="1"/>
      <c r="I76" s="1"/>
      <c r="K76" s="1"/>
      <c r="L76" s="5"/>
      <c r="M76" s="1"/>
      <c r="N76" s="1"/>
      <c r="O76" s="1"/>
      <c r="P76" s="1"/>
      <c r="Q76" s="1"/>
      <c r="R76" s="1"/>
      <c r="AF76" s="4"/>
      <c r="AG76" s="4"/>
      <c r="AH76" s="4"/>
    </row>
    <row r="77" spans="2:34" x14ac:dyDescent="0.2">
      <c r="D77" s="5"/>
      <c r="E77" s="1"/>
      <c r="F77" s="1"/>
      <c r="G77" s="1"/>
      <c r="H77" s="1"/>
      <c r="I77" s="1"/>
      <c r="K77" s="1"/>
      <c r="L77" s="5"/>
      <c r="M77" s="1"/>
      <c r="N77" s="1"/>
      <c r="O77" s="1"/>
      <c r="P77" s="1"/>
      <c r="Q77" s="1"/>
      <c r="R77" s="1"/>
      <c r="AF77" s="4"/>
      <c r="AG77" s="4"/>
      <c r="AH77" s="4"/>
    </row>
    <row r="78" spans="2:34" x14ac:dyDescent="0.2">
      <c r="D78" s="5"/>
      <c r="E78" s="1"/>
      <c r="F78" s="1"/>
      <c r="G78" s="1"/>
      <c r="H78" s="1"/>
      <c r="I78" s="1"/>
      <c r="K78" s="1"/>
      <c r="L78" s="5"/>
      <c r="M78" s="1"/>
      <c r="N78" s="1"/>
      <c r="O78" s="1"/>
      <c r="P78" s="1"/>
      <c r="Q78" s="1"/>
      <c r="R78" s="1"/>
      <c r="AF78" s="4"/>
      <c r="AG78" s="4"/>
      <c r="AH78" s="4"/>
    </row>
    <row r="79" spans="2:34" x14ac:dyDescent="0.2">
      <c r="D79" s="5"/>
      <c r="E79" s="1"/>
      <c r="F79" s="1"/>
      <c r="G79" s="1"/>
      <c r="H79" s="1"/>
      <c r="I79" s="1"/>
      <c r="K79" s="1"/>
      <c r="L79" s="5"/>
      <c r="M79" s="1"/>
      <c r="N79" s="1"/>
      <c r="O79" s="1"/>
      <c r="P79" s="1"/>
      <c r="Q79" s="1"/>
      <c r="R79" s="1"/>
      <c r="AF79" s="4"/>
      <c r="AG79" s="4"/>
      <c r="AH79" s="4"/>
    </row>
    <row r="80" spans="2:34" x14ac:dyDescent="0.2">
      <c r="D80" s="5"/>
      <c r="E80" s="1"/>
      <c r="F80" s="1"/>
      <c r="G80" s="1"/>
      <c r="H80" s="1"/>
      <c r="I80" s="1"/>
      <c r="K80" s="1"/>
      <c r="L80" s="5"/>
      <c r="M80" s="1"/>
      <c r="N80" s="1"/>
      <c r="O80" s="1"/>
      <c r="P80" s="1"/>
      <c r="Q80" s="1"/>
      <c r="R80" s="1"/>
      <c r="AF80" s="4"/>
      <c r="AG80" s="4"/>
      <c r="AH80" s="4"/>
    </row>
    <row r="81" spans="2:37" x14ac:dyDescent="0.2">
      <c r="D81" s="5"/>
      <c r="E81" s="1"/>
      <c r="F81" s="1"/>
      <c r="G81" s="1"/>
      <c r="H81" s="1"/>
      <c r="I81" s="1"/>
      <c r="K81" s="1"/>
      <c r="L81" s="5"/>
      <c r="M81" s="1"/>
      <c r="N81" s="1"/>
      <c r="O81" s="1"/>
      <c r="P81" s="1"/>
      <c r="Q81" s="1"/>
      <c r="R81" s="1"/>
      <c r="AF81" s="4"/>
      <c r="AG81" s="4"/>
      <c r="AH81" s="4"/>
    </row>
    <row r="82" spans="2:37" x14ac:dyDescent="0.2">
      <c r="D82" s="5"/>
      <c r="E82" s="1"/>
      <c r="F82" s="1"/>
      <c r="G82" s="1"/>
      <c r="H82" s="1"/>
      <c r="I82" s="1"/>
      <c r="K82" s="1"/>
      <c r="L82" s="5"/>
      <c r="M82" s="1"/>
      <c r="N82" s="1"/>
      <c r="O82" s="1"/>
      <c r="P82" s="1"/>
      <c r="Q82" s="1"/>
      <c r="R82" s="1"/>
      <c r="AF82" s="4"/>
      <c r="AG82" s="4"/>
      <c r="AH82" s="4"/>
    </row>
    <row r="83" spans="2:37" x14ac:dyDescent="0.2">
      <c r="D83" s="5"/>
      <c r="E83" s="1"/>
      <c r="F83" s="1"/>
      <c r="G83" s="1"/>
      <c r="H83" s="1"/>
      <c r="I83" s="1"/>
      <c r="K83" s="1"/>
      <c r="L83" s="5"/>
      <c r="M83" s="1"/>
      <c r="N83" s="1"/>
      <c r="O83" s="1"/>
      <c r="P83" s="1"/>
      <c r="Q83" s="1"/>
      <c r="R83" s="1"/>
      <c r="AF83" s="4"/>
      <c r="AG83" s="4"/>
      <c r="AH83" s="4"/>
    </row>
    <row r="84" spans="2:37" x14ac:dyDescent="0.2">
      <c r="D84" s="5"/>
      <c r="E84" s="1"/>
      <c r="F84" s="1"/>
      <c r="G84" s="1"/>
      <c r="H84" s="1"/>
      <c r="I84" s="1"/>
      <c r="K84" s="1"/>
      <c r="L84" s="5"/>
      <c r="M84" s="1"/>
      <c r="N84" s="1"/>
      <c r="O84" s="1"/>
      <c r="P84" s="1"/>
      <c r="Q84" s="1"/>
      <c r="R84" s="1"/>
      <c r="AF84" s="4"/>
      <c r="AG84" s="4"/>
      <c r="AH84" s="4"/>
    </row>
    <row r="85" spans="2:37" x14ac:dyDescent="0.2">
      <c r="B85" t="s">
        <v>4</v>
      </c>
      <c r="D85" s="1"/>
      <c r="E85" s="1"/>
      <c r="F85" s="1"/>
      <c r="G85" s="1"/>
      <c r="H85" s="1"/>
      <c r="I85" s="1"/>
      <c r="K85" s="1">
        <f>MAX(K61:K84)</f>
        <v>0</v>
      </c>
      <c r="L85" s="1"/>
      <c r="M85" s="1"/>
      <c r="N85" s="1"/>
      <c r="O85" s="1"/>
      <c r="P85" s="1"/>
      <c r="Q85" s="1"/>
      <c r="R85" s="1"/>
      <c r="S85" s="2">
        <f>MAX(S61:S84)</f>
        <v>0</v>
      </c>
    </row>
    <row r="86" spans="2:37" x14ac:dyDescent="0.2">
      <c r="B86" t="s">
        <v>3</v>
      </c>
      <c r="D86" s="1"/>
      <c r="E86" s="1"/>
      <c r="F86" s="1"/>
      <c r="G86" s="1"/>
      <c r="H86" s="1" t="e">
        <f>AVERAGE(H61:H84)</f>
        <v>#DIV/0!</v>
      </c>
      <c r="I86" s="1" t="e">
        <f>AVERAGE(I61:I84)</f>
        <v>#DIV/0!</v>
      </c>
      <c r="J86" s="2" t="e">
        <f>AVERAGE(J61:J84)</f>
        <v>#DIV/0!</v>
      </c>
      <c r="K86" s="1" t="e">
        <f>AVERAGE(K61:K84)</f>
        <v>#DIV/0!</v>
      </c>
      <c r="L86" s="1"/>
      <c r="M86" s="1"/>
      <c r="N86" s="1" t="e">
        <f>AVERAGE(N61:N84)</f>
        <v>#DIV/0!</v>
      </c>
      <c r="O86" s="1"/>
      <c r="P86" s="1" t="e">
        <f>AVERAGE(P61:P84)</f>
        <v>#DIV/0!</v>
      </c>
      <c r="Q86" s="1"/>
      <c r="R86" s="1" t="e">
        <f>AVERAGE(R61:R84)</f>
        <v>#DIV/0!</v>
      </c>
      <c r="S86" s="2" t="e">
        <f>AVERAGE(S61:S84)</f>
        <v>#DIV/0!</v>
      </c>
      <c r="U86" s="3"/>
      <c r="V86" s="3"/>
      <c r="W86" s="3"/>
      <c r="X86" s="3"/>
      <c r="AF86" s="3"/>
      <c r="AG86" s="3"/>
      <c r="AH86" s="3"/>
      <c r="AI86" s="3"/>
      <c r="AJ86" s="3"/>
      <c r="AK86" s="3"/>
    </row>
    <row r="87" spans="2:37" x14ac:dyDescent="0.2">
      <c r="B87" t="s">
        <v>2</v>
      </c>
      <c r="D87" s="1"/>
      <c r="E87" s="1"/>
      <c r="F87" s="1"/>
      <c r="G87" s="1"/>
      <c r="H87" s="1"/>
      <c r="I87" s="1"/>
      <c r="K87" s="1" t="e">
        <f>STDEV(K61:K84)</f>
        <v>#DIV/0!</v>
      </c>
      <c r="L87" s="1"/>
      <c r="M87" s="1"/>
      <c r="N87" s="1"/>
      <c r="O87" s="1"/>
      <c r="P87" s="1"/>
      <c r="Q87" s="1"/>
      <c r="R87" s="1"/>
      <c r="S87" s="2" t="e">
        <f>STDEV(S61:S84)</f>
        <v>#DIV/0!</v>
      </c>
      <c r="U87" s="3"/>
      <c r="V87" s="3"/>
      <c r="W87" s="3"/>
      <c r="X87" s="3"/>
      <c r="AF87" s="3"/>
      <c r="AG87" s="3"/>
      <c r="AH87" s="3"/>
      <c r="AI87" s="3"/>
      <c r="AJ87" s="3"/>
      <c r="AK87" s="3"/>
    </row>
    <row r="88" spans="2:37" x14ac:dyDescent="0.2">
      <c r="B88" t="s">
        <v>1</v>
      </c>
      <c r="D88" s="1"/>
      <c r="E88" s="1"/>
      <c r="F88" s="1"/>
      <c r="G88" s="1"/>
      <c r="H88" s="1"/>
      <c r="I88" s="1"/>
      <c r="K88" s="1" t="e">
        <f>K86+K87</f>
        <v>#DIV/0!</v>
      </c>
      <c r="L88" s="1"/>
      <c r="M88" s="1"/>
      <c r="N88" s="1"/>
      <c r="O88" s="1"/>
      <c r="P88" s="1"/>
      <c r="Q88" s="1"/>
      <c r="R88" s="1"/>
      <c r="S88" s="2" t="e">
        <f>S86+S87</f>
        <v>#DIV/0!</v>
      </c>
      <c r="U88" s="2"/>
      <c r="V88" s="2"/>
      <c r="W88" s="2"/>
      <c r="X88" s="2"/>
      <c r="AF88" s="2"/>
      <c r="AG88" s="2"/>
      <c r="AH88" s="2"/>
      <c r="AI88" s="2"/>
      <c r="AJ88" s="2"/>
      <c r="AK88" s="2"/>
    </row>
    <row r="89" spans="2:37" x14ac:dyDescent="0.2">
      <c r="B89" t="s">
        <v>0</v>
      </c>
      <c r="D89" s="1"/>
      <c r="E89" s="1"/>
      <c r="F89" s="1"/>
      <c r="G89" s="1"/>
      <c r="H89" s="1"/>
      <c r="I89" s="1"/>
      <c r="K89" s="1" t="e">
        <f>K88</f>
        <v>#DIV/0!</v>
      </c>
      <c r="L89" s="1"/>
      <c r="M89" s="1"/>
      <c r="N89" s="1"/>
      <c r="O89" s="1"/>
      <c r="P89" s="1"/>
      <c r="Q89" s="1"/>
      <c r="R89" s="1"/>
    </row>
  </sheetData>
  <mergeCells count="7">
    <mergeCell ref="U60:W60"/>
    <mergeCell ref="B1:I1"/>
    <mergeCell ref="J1:R1"/>
    <mergeCell ref="S1:AA1"/>
    <mergeCell ref="B33:I33"/>
    <mergeCell ref="J33:R33"/>
    <mergeCell ref="S33:AA3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9D2D-9DD5-4D02-8516-9E8BA76D8005}">
  <dimension ref="A1:AJ45"/>
  <sheetViews>
    <sheetView topLeftCell="A19" workbookViewId="0">
      <selection activeCell="P39" sqref="P39"/>
    </sheetView>
  </sheetViews>
  <sheetFormatPr defaultRowHeight="15" x14ac:dyDescent="0.2"/>
  <cols>
    <col min="2" max="34" width="9.28125" bestFit="1" customWidth="1"/>
    <col min="35" max="36" width="9.55078125" bestFit="1" customWidth="1"/>
  </cols>
  <sheetData>
    <row r="1" spans="1:36" x14ac:dyDescent="0.2">
      <c r="A1" s="11"/>
      <c r="B1" s="27" t="s">
        <v>33</v>
      </c>
      <c r="C1" s="27"/>
      <c r="D1" s="27"/>
      <c r="E1" s="27"/>
      <c r="F1" s="27"/>
      <c r="G1" s="27"/>
      <c r="H1" s="27"/>
      <c r="I1" s="28"/>
      <c r="J1" s="29" t="s">
        <v>32</v>
      </c>
      <c r="K1" s="29"/>
      <c r="L1" s="29"/>
      <c r="M1" s="29"/>
      <c r="N1" s="29"/>
      <c r="O1" s="29"/>
      <c r="P1" s="29"/>
      <c r="Q1" s="30"/>
      <c r="R1" s="31" t="s">
        <v>31</v>
      </c>
      <c r="S1" s="29"/>
      <c r="T1" s="29"/>
      <c r="U1" s="29"/>
      <c r="V1" s="29"/>
      <c r="W1" s="29"/>
      <c r="X1" s="29"/>
      <c r="Y1" s="29"/>
      <c r="Z1" s="30"/>
      <c r="AA1" s="10" t="s">
        <v>19</v>
      </c>
    </row>
    <row r="2" spans="1:36" ht="27.75" x14ac:dyDescent="0.2">
      <c r="A2" s="11"/>
      <c r="B2" s="12" t="s">
        <v>29</v>
      </c>
      <c r="C2" s="12" t="s">
        <v>30</v>
      </c>
      <c r="D2" s="12" t="s">
        <v>18</v>
      </c>
      <c r="E2" s="12" t="s">
        <v>17</v>
      </c>
      <c r="F2" s="12" t="s">
        <v>16</v>
      </c>
      <c r="G2" s="12" t="s">
        <v>46</v>
      </c>
      <c r="H2" s="13" t="s">
        <v>28</v>
      </c>
      <c r="I2" s="8" t="s">
        <v>27</v>
      </c>
      <c r="J2" s="12" t="s">
        <v>29</v>
      </c>
      <c r="K2" s="12" t="s">
        <v>30</v>
      </c>
      <c r="L2" s="12" t="s">
        <v>18</v>
      </c>
      <c r="M2" s="12" t="s">
        <v>17</v>
      </c>
      <c r="N2" s="12" t="s">
        <v>16</v>
      </c>
      <c r="O2" s="12" t="s">
        <v>46</v>
      </c>
      <c r="P2" s="13" t="s">
        <v>28</v>
      </c>
      <c r="Q2" s="8" t="s">
        <v>27</v>
      </c>
      <c r="R2" s="12" t="s">
        <v>29</v>
      </c>
      <c r="S2" s="12" t="s">
        <v>30</v>
      </c>
      <c r="T2" s="12" t="s">
        <v>18</v>
      </c>
      <c r="U2" s="12" t="s">
        <v>17</v>
      </c>
      <c r="V2" s="12" t="s">
        <v>16</v>
      </c>
      <c r="W2" s="12" t="s">
        <v>46</v>
      </c>
      <c r="X2" s="13" t="s">
        <v>28</v>
      </c>
      <c r="Y2" s="14" t="s">
        <v>27</v>
      </c>
      <c r="Z2" s="10" t="s">
        <v>26</v>
      </c>
      <c r="AA2" t="s">
        <v>18</v>
      </c>
      <c r="AB2" t="s">
        <v>17</v>
      </c>
      <c r="AC2" t="s">
        <v>16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s="7" t="s">
        <v>58</v>
      </c>
    </row>
    <row r="32" spans="1:25" x14ac:dyDescent="0.2">
      <c r="A32" t="s">
        <v>56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T32" s="1"/>
      <c r="U32" s="1"/>
      <c r="V32" s="1"/>
      <c r="W32" s="1"/>
      <c r="X32" s="1"/>
      <c r="Y32" s="1"/>
    </row>
    <row r="33" spans="1:36" x14ac:dyDescent="0.2">
      <c r="A33" s="11"/>
      <c r="B33" s="27" t="s">
        <v>33</v>
      </c>
      <c r="C33" s="27"/>
      <c r="D33" s="27"/>
      <c r="E33" s="27"/>
      <c r="F33" s="27"/>
      <c r="G33" s="27"/>
      <c r="H33" s="27"/>
      <c r="I33" s="28"/>
      <c r="J33" s="29" t="s">
        <v>32</v>
      </c>
      <c r="K33" s="29"/>
      <c r="L33" s="29"/>
      <c r="M33" s="29"/>
      <c r="N33" s="29"/>
      <c r="O33" s="29"/>
      <c r="P33" s="29"/>
      <c r="Q33" s="30"/>
      <c r="R33" s="31" t="s">
        <v>31</v>
      </c>
      <c r="S33" s="29"/>
      <c r="T33" s="29"/>
      <c r="U33" s="29"/>
      <c r="V33" s="29"/>
      <c r="W33" s="29"/>
      <c r="X33" s="29"/>
      <c r="Y33" s="29"/>
      <c r="Z33" s="30"/>
      <c r="AA33" s="10" t="s">
        <v>19</v>
      </c>
    </row>
    <row r="34" spans="1:36" ht="27.75" x14ac:dyDescent="0.2">
      <c r="A34" s="11"/>
      <c r="B34" s="12" t="s">
        <v>29</v>
      </c>
      <c r="C34" s="12" t="s">
        <v>30</v>
      </c>
      <c r="D34" s="12" t="s">
        <v>18</v>
      </c>
      <c r="E34" s="12" t="s">
        <v>17</v>
      </c>
      <c r="F34" s="12" t="s">
        <v>16</v>
      </c>
      <c r="G34" s="12" t="s">
        <v>46</v>
      </c>
      <c r="H34" s="13" t="s">
        <v>28</v>
      </c>
      <c r="I34" s="8" t="s">
        <v>27</v>
      </c>
      <c r="J34" s="12" t="s">
        <v>29</v>
      </c>
      <c r="K34" s="12" t="s">
        <v>30</v>
      </c>
      <c r="L34" s="12" t="s">
        <v>18</v>
      </c>
      <c r="M34" s="12" t="s">
        <v>17</v>
      </c>
      <c r="N34" s="12" t="s">
        <v>16</v>
      </c>
      <c r="O34" s="12" t="s">
        <v>46</v>
      </c>
      <c r="P34" s="13" t="s">
        <v>28</v>
      </c>
      <c r="Q34" s="8" t="s">
        <v>27</v>
      </c>
      <c r="R34" s="12" t="s">
        <v>29</v>
      </c>
      <c r="S34" s="12" t="s">
        <v>30</v>
      </c>
      <c r="T34" s="12" t="s">
        <v>18</v>
      </c>
      <c r="U34" s="12" t="s">
        <v>17</v>
      </c>
      <c r="V34" s="12" t="s">
        <v>16</v>
      </c>
      <c r="W34" s="12" t="s">
        <v>46</v>
      </c>
      <c r="X34" s="13" t="s">
        <v>28</v>
      </c>
      <c r="Y34" s="14" t="s">
        <v>27</v>
      </c>
      <c r="Z34" s="10" t="s">
        <v>26</v>
      </c>
      <c r="AA34" t="s">
        <v>18</v>
      </c>
      <c r="AB34" t="s">
        <v>17</v>
      </c>
      <c r="AC34" t="s">
        <v>16</v>
      </c>
      <c r="AD34" t="s">
        <v>48</v>
      </c>
      <c r="AE34" t="s">
        <v>49</v>
      </c>
      <c r="AF34" t="s">
        <v>50</v>
      </c>
      <c r="AG34" t="s">
        <v>51</v>
      </c>
      <c r="AH34" t="s">
        <v>52</v>
      </c>
      <c r="AI34" t="s">
        <v>53</v>
      </c>
      <c r="AJ34" s="7" t="s">
        <v>58</v>
      </c>
    </row>
    <row r="35" spans="1:36" x14ac:dyDescent="0.2">
      <c r="A35" t="str">
        <f>'Atlas I'!A35</f>
        <v>Atlas 2</v>
      </c>
      <c r="B35" s="2">
        <f>'Atlas I'!B35</f>
        <v>0.8</v>
      </c>
      <c r="C35" s="2">
        <f>'Atlas I'!C35</f>
        <v>1.4</v>
      </c>
      <c r="D35" s="2">
        <f>'Atlas I'!D35</f>
        <v>182.2</v>
      </c>
      <c r="E35" s="2">
        <f>'Atlas I'!E35</f>
        <v>483.6</v>
      </c>
      <c r="F35" s="2">
        <f>'Atlas I'!F35</f>
        <v>337.7</v>
      </c>
      <c r="G35" s="2">
        <f>'Atlas I'!G35</f>
        <v>0</v>
      </c>
      <c r="H35" s="2">
        <f>'Atlas I'!H35</f>
        <v>1918.7</v>
      </c>
      <c r="I35" s="25">
        <f>'Atlas I'!I35</f>
        <v>26158</v>
      </c>
      <c r="J35" s="2">
        <f>'Atlas I'!J35</f>
        <v>0.9</v>
      </c>
      <c r="K35" s="2">
        <f>'Atlas I'!K35</f>
        <v>1</v>
      </c>
      <c r="L35" s="2">
        <f>'Atlas I'!L35-D35</f>
        <v>22.300000000000011</v>
      </c>
      <c r="M35" s="2">
        <f>'Atlas I'!M35-E35</f>
        <v>248.79999999999995</v>
      </c>
      <c r="N35" s="2">
        <f>'Atlas I'!N35-F35</f>
        <v>14.400000000000034</v>
      </c>
      <c r="O35" s="2">
        <f>'Atlas I'!O35</f>
        <v>0</v>
      </c>
      <c r="P35" s="2">
        <f>'Atlas I'!P35-H35</f>
        <v>1230.8</v>
      </c>
      <c r="Q35" s="25">
        <f>'Atlas I'!R35</f>
        <v>66438</v>
      </c>
      <c r="R35" s="2">
        <f>'Atlas I'!S35</f>
        <v>0.2</v>
      </c>
      <c r="S35" s="2">
        <f>'Atlas I'!T35</f>
        <v>0.8</v>
      </c>
      <c r="T35" s="2">
        <f>'Atlas I'!U35-L35-D35</f>
        <v>0.30000000000001137</v>
      </c>
      <c r="U35" s="2">
        <f>'Atlas I'!V35-M35-E35</f>
        <v>17.399999999999977</v>
      </c>
      <c r="V35" s="2">
        <f>'Atlas I'!W35-N35-F35</f>
        <v>0.29999999999995453</v>
      </c>
      <c r="W35" s="2">
        <f>'Atlas I'!X35</f>
        <v>0</v>
      </c>
      <c r="X35" s="2">
        <f>'Atlas I'!Y35-P35-H35</f>
        <v>197.69999999999959</v>
      </c>
      <c r="Y35" s="2">
        <f>'Atlas I'!Z35</f>
        <v>71264</v>
      </c>
      <c r="Z35" s="25">
        <f>'Atlas I'!AA35</f>
        <v>2081</v>
      </c>
      <c r="AA35" s="2">
        <f>'Atlas I'!AB35</f>
        <v>204.8</v>
      </c>
      <c r="AB35" s="2">
        <f>'Atlas I'!AC35</f>
        <v>749.8</v>
      </c>
      <c r="AC35" s="2">
        <f>'Atlas I'!AD35</f>
        <v>352.4</v>
      </c>
      <c r="AD35" s="2">
        <f>'Atlas I'!AE35</f>
        <v>3471.4</v>
      </c>
      <c r="AE35" s="2">
        <f>'Atlas I'!AF35</f>
        <v>2161</v>
      </c>
      <c r="AF35" s="2">
        <f>'Atlas I'!AG35</f>
        <v>98970</v>
      </c>
      <c r="AG35" s="2">
        <f>'Atlas I'!AH35</f>
        <v>0.99</v>
      </c>
      <c r="AH35" s="2">
        <f>'Atlas I'!AI35</f>
        <v>98967.53</v>
      </c>
      <c r="AI35" s="2">
        <f>'Atlas I'!AJ35</f>
        <v>109350.63</v>
      </c>
      <c r="AJ35" s="2">
        <f>'Atlas I'!AK35</f>
        <v>104159.08</v>
      </c>
    </row>
    <row r="36" spans="1:36" x14ac:dyDescent="0.2">
      <c r="A36">
        <f>'Atlas I'!A36</f>
        <v>0</v>
      </c>
      <c r="B36" s="2">
        <f>'Atlas I'!B36</f>
        <v>0.82499999999999996</v>
      </c>
      <c r="C36" s="2">
        <f>'Atlas I'!C36</f>
        <v>1.4</v>
      </c>
      <c r="D36" s="2">
        <f>'Atlas I'!D36</f>
        <v>228.4</v>
      </c>
      <c r="E36" s="2">
        <f>'Atlas I'!E36</f>
        <v>482.5</v>
      </c>
      <c r="F36" s="2">
        <f>'Atlas I'!F36</f>
        <v>340.3</v>
      </c>
      <c r="G36" s="2">
        <f>'Atlas I'!G36</f>
        <v>0</v>
      </c>
      <c r="H36" s="2">
        <f>'Atlas I'!H36</f>
        <v>1970.5</v>
      </c>
      <c r="I36" s="25">
        <f>'Atlas I'!I36</f>
        <v>25870</v>
      </c>
      <c r="J36" s="2">
        <f>'Atlas I'!J36</f>
        <v>0.95</v>
      </c>
      <c r="K36" s="2">
        <f>'Atlas I'!K36</f>
        <v>0</v>
      </c>
      <c r="L36" s="2">
        <f>'Atlas I'!L36-D36</f>
        <v>47.799999999999983</v>
      </c>
      <c r="M36" s="2">
        <f>'Atlas I'!M36-E36</f>
        <v>213</v>
      </c>
      <c r="N36" s="2">
        <f>'Atlas I'!N36-F36</f>
        <v>10.699999999999989</v>
      </c>
      <c r="O36" s="2">
        <f>'Atlas I'!O36</f>
        <v>0</v>
      </c>
      <c r="P36" s="2">
        <f>'Atlas I'!P36-H36</f>
        <v>1280</v>
      </c>
      <c r="Q36" s="25">
        <f>'Atlas I'!R36</f>
        <v>59826</v>
      </c>
      <c r="R36" s="2">
        <f>'Atlas I'!S36</f>
        <v>0.2</v>
      </c>
      <c r="S36" s="2">
        <f>'Atlas I'!T36</f>
        <v>0.8</v>
      </c>
      <c r="T36" s="2">
        <f>'Atlas I'!U36-L36-D36</f>
        <v>2.8000000000000114</v>
      </c>
      <c r="U36" s="2">
        <f>'Atlas I'!V36-M36-E36</f>
        <v>7.7999999999999545</v>
      </c>
      <c r="V36" s="2">
        <f>'Atlas I'!W36-N36-F36</f>
        <v>0</v>
      </c>
      <c r="W36" s="2">
        <f>'Atlas I'!X36</f>
        <v>0</v>
      </c>
      <c r="X36" s="2">
        <f>'Atlas I'!Y36-P36-H36</f>
        <v>200.09999999999991</v>
      </c>
      <c r="Y36" s="2">
        <f>'Atlas I'!Z36</f>
        <v>62034</v>
      </c>
      <c r="Z36" s="25">
        <f>'Atlas I'!AA36</f>
        <v>1053</v>
      </c>
      <c r="AA36" s="2">
        <f>'Atlas I'!AB36</f>
        <v>284.2</v>
      </c>
      <c r="AB36" s="2">
        <f>'Atlas I'!AC36</f>
        <v>703.3</v>
      </c>
      <c r="AC36" s="2">
        <f>'Atlas I'!AD36</f>
        <v>351</v>
      </c>
      <c r="AD36" s="2">
        <f>'Atlas I'!AE36</f>
        <v>3515.9</v>
      </c>
      <c r="AE36" s="2">
        <f>'Atlas I'!AF36</f>
        <v>1085</v>
      </c>
      <c r="AF36" s="2">
        <f>'Atlas I'!AG36</f>
        <v>97506</v>
      </c>
      <c r="AG36" s="2">
        <f>'Atlas I'!AH36</f>
        <v>0.99</v>
      </c>
      <c r="AH36" s="2">
        <f>'Atlas I'!AI36</f>
        <v>97504</v>
      </c>
      <c r="AI36" s="2">
        <f>'Atlas I'!AJ36</f>
        <v>101277</v>
      </c>
      <c r="AJ36" s="2">
        <f>'Atlas I'!AK36</f>
        <v>99390.5</v>
      </c>
    </row>
    <row r="37" spans="1:36" x14ac:dyDescent="0.2">
      <c r="B37" s="2"/>
      <c r="C37" s="2"/>
      <c r="D37" s="2"/>
      <c r="E37" s="2"/>
      <c r="F37" s="2"/>
      <c r="G37" s="2"/>
      <c r="H37" s="2"/>
      <c r="I37" s="25"/>
      <c r="J37" s="2"/>
      <c r="K37" s="2"/>
      <c r="L37" s="2"/>
      <c r="M37" s="2"/>
      <c r="N37" s="2"/>
      <c r="O37" s="2"/>
      <c r="P37" s="2"/>
      <c r="Q37" s="25"/>
      <c r="R37" s="2"/>
      <c r="S37" s="2"/>
      <c r="T37" s="2"/>
      <c r="U37" s="2"/>
      <c r="V37" s="2"/>
      <c r="W37" s="2"/>
      <c r="X37" s="2"/>
      <c r="Y37" s="2"/>
      <c r="Z37" s="25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t="str">
        <f>'Atlas I'!A38</f>
        <v>Moho 5</v>
      </c>
      <c r="B38" s="2">
        <f>'Atlas I'!B38</f>
        <v>0.81</v>
      </c>
      <c r="C38" s="2">
        <f>'Atlas I'!C38</f>
        <v>1.4</v>
      </c>
      <c r="D38" s="2">
        <f>'Atlas I'!D38</f>
        <v>56.3</v>
      </c>
      <c r="E38" s="2">
        <f>'Atlas I'!E38</f>
        <v>454.6</v>
      </c>
      <c r="F38" s="2">
        <f>'Atlas I'!F38</f>
        <v>329.7</v>
      </c>
      <c r="G38" s="2">
        <f>'Atlas I'!G38</f>
        <v>0</v>
      </c>
      <c r="H38" s="2">
        <f>'Atlas I'!H38</f>
        <v>1703.1</v>
      </c>
      <c r="I38" s="25">
        <f>'Atlas I'!I38</f>
        <v>24183</v>
      </c>
      <c r="J38" s="2">
        <f>'Atlas I'!J38</f>
        <v>0.95</v>
      </c>
      <c r="K38" s="2">
        <f>'Atlas I'!K38</f>
        <v>1</v>
      </c>
      <c r="L38" s="2">
        <f>'Atlas I'!L38-D38</f>
        <v>7</v>
      </c>
      <c r="M38" s="2">
        <f>'Atlas I'!M38-E38</f>
        <v>300.19999999999993</v>
      </c>
      <c r="N38" s="2">
        <f>'Atlas I'!N38-F38</f>
        <v>19.900000000000034</v>
      </c>
      <c r="O38" s="2">
        <f>'Atlas I'!O38</f>
        <v>0</v>
      </c>
      <c r="P38" s="2">
        <f>'Atlas I'!P38-H38</f>
        <v>1482.9</v>
      </c>
      <c r="Q38" s="25">
        <f>'Atlas I'!R38</f>
        <v>71809</v>
      </c>
      <c r="R38" s="2">
        <f>'Atlas I'!S38</f>
        <v>0.2</v>
      </c>
      <c r="S38" s="2">
        <f>'Atlas I'!T38</f>
        <v>0.8</v>
      </c>
      <c r="T38" s="2">
        <f>'Atlas I'!U38-L38-D38</f>
        <v>-63.3</v>
      </c>
      <c r="U38" s="2">
        <f>'Atlas I'!V38-M38-E38</f>
        <v>-754.8</v>
      </c>
      <c r="V38" s="2">
        <f>'Atlas I'!W38-N38-F38</f>
        <v>-349.6</v>
      </c>
      <c r="W38" s="2">
        <f>'Atlas I'!X38</f>
        <v>0</v>
      </c>
      <c r="X38" s="2">
        <f>'Atlas I'!Y38-P38-H38</f>
        <v>-3186</v>
      </c>
      <c r="Y38" s="2">
        <f>'Atlas I'!Z38</f>
        <v>0</v>
      </c>
      <c r="Z38" s="25">
        <f>'Atlas I'!AA38</f>
        <v>0</v>
      </c>
      <c r="AA38" s="2">
        <f>'Atlas I'!AB38-'Atlas I'!L38</f>
        <v>-63.3</v>
      </c>
      <c r="AB38" s="2">
        <f>'Atlas I'!AC38-'Atlas I'!M38</f>
        <v>-754.8</v>
      </c>
      <c r="AC38" s="2">
        <f>'Atlas I'!AD38-'Atlas I'!N38</f>
        <v>-349.6</v>
      </c>
      <c r="AD38" s="2">
        <f>'Atlas I'!AE38-'Atlas I'!O38</f>
        <v>0</v>
      </c>
      <c r="AE38" s="2">
        <f>'Atlas I'!AF38</f>
        <v>0</v>
      </c>
      <c r="AF38" s="2">
        <f>'Atlas I'!AG38</f>
        <v>0</v>
      </c>
      <c r="AG38" s="2">
        <f>'Atlas I'!AH38</f>
        <v>0.99</v>
      </c>
      <c r="AH38" s="2">
        <f>'Atlas I'!AI38</f>
        <v>0</v>
      </c>
      <c r="AI38" s="2">
        <f>'Atlas I'!AJ38</f>
        <v>0</v>
      </c>
      <c r="AJ38" s="2">
        <f>'Atlas I'!AK38</f>
        <v>0</v>
      </c>
    </row>
    <row r="39" spans="1:36" x14ac:dyDescent="0.2">
      <c r="A39">
        <f>'Atlas I'!A39</f>
        <v>0</v>
      </c>
      <c r="B39" s="2">
        <f>'Atlas I'!B39</f>
        <v>0.81</v>
      </c>
      <c r="C39" s="2">
        <f>'Atlas I'!C39</f>
        <v>1.4</v>
      </c>
      <c r="D39" s="2">
        <f>'Atlas I'!D39</f>
        <v>59.3</v>
      </c>
      <c r="E39" s="2">
        <f>'Atlas I'!E39</f>
        <v>454.1</v>
      </c>
      <c r="F39" s="2">
        <f>'Atlas I'!F39</f>
        <v>329.8</v>
      </c>
      <c r="G39" s="2">
        <f>'Atlas I'!G39</f>
        <v>1810</v>
      </c>
      <c r="H39" s="2">
        <f>'Atlas I'!H39</f>
        <v>1702.8</v>
      </c>
      <c r="I39" s="25">
        <f>'Atlas I'!I39</f>
        <v>24098</v>
      </c>
      <c r="J39" s="2">
        <f>'Atlas I'!J39</f>
        <v>1</v>
      </c>
      <c r="K39" s="2">
        <f>'Atlas I'!K39</f>
        <v>1</v>
      </c>
      <c r="L39" s="2">
        <f>'Atlas I'!L39-D39</f>
        <v>7.7999999999999972</v>
      </c>
      <c r="M39" s="2">
        <f>'Atlas I'!M39-E39</f>
        <v>299</v>
      </c>
      <c r="N39" s="2">
        <f>'Atlas I'!N39-F39</f>
        <v>19.599999999999966</v>
      </c>
      <c r="O39" s="2">
        <f>'Atlas I'!O39</f>
        <v>1770</v>
      </c>
      <c r="P39" s="2">
        <f>'Atlas I'!P39-H39</f>
        <v>1492.3999999999999</v>
      </c>
      <c r="Q39" s="25">
        <f>'Atlas I'!R39</f>
        <v>71444</v>
      </c>
      <c r="R39" s="2">
        <f>'Atlas I'!S39</f>
        <v>0.2</v>
      </c>
      <c r="S39" s="2">
        <f>'Atlas I'!T39</f>
        <v>0.8</v>
      </c>
      <c r="T39" s="2">
        <f>'Atlas I'!U39-L39-D39</f>
        <v>-67.099999999999994</v>
      </c>
      <c r="U39" s="2">
        <f>'Atlas I'!V39-M39-E39</f>
        <v>-753.1</v>
      </c>
      <c r="V39" s="2">
        <f>'Atlas I'!W39-N39-F39</f>
        <v>-349.4</v>
      </c>
      <c r="W39" s="2">
        <f>'Atlas I'!X39</f>
        <v>2410</v>
      </c>
      <c r="X39" s="2">
        <f>'Atlas I'!Y39-P39-H39</f>
        <v>-3195.2</v>
      </c>
      <c r="Y39" s="2">
        <f>'Atlas I'!Z39</f>
        <v>0</v>
      </c>
      <c r="Z39" s="25">
        <f>'Atlas I'!AA39</f>
        <v>0</v>
      </c>
      <c r="AA39" s="2">
        <f>'Atlas I'!AB39-'Atlas I'!L39</f>
        <v>0</v>
      </c>
      <c r="AB39" s="2">
        <f>'Atlas I'!AC39-'Atlas I'!M39</f>
        <v>0</v>
      </c>
      <c r="AC39" s="2">
        <f>'Atlas I'!AD39-'Atlas I'!N39</f>
        <v>0</v>
      </c>
      <c r="AD39" s="2">
        <f>'Atlas I'!AE39-'Atlas I'!O39</f>
        <v>1564.6999999999998</v>
      </c>
      <c r="AE39" s="2">
        <f>'Atlas I'!AF39</f>
        <v>138</v>
      </c>
      <c r="AF39" s="2">
        <f>'Atlas I'!AG39</f>
        <v>99398</v>
      </c>
      <c r="AG39" s="2">
        <f>'Atlas I'!AH39</f>
        <v>0.99</v>
      </c>
      <c r="AH39" s="2">
        <f>'Atlas I'!AI39</f>
        <v>98998</v>
      </c>
      <c r="AI39" s="2">
        <f>'Atlas I'!AJ39</f>
        <v>99432</v>
      </c>
      <c r="AJ39" s="2">
        <f>'Atlas I'!AK39</f>
        <v>99215</v>
      </c>
    </row>
    <row r="40" spans="1:36" x14ac:dyDescent="0.2">
      <c r="A40" t="str">
        <f>'Atlas I'!A40</f>
        <v>Muna 6</v>
      </c>
      <c r="B40" s="2">
        <f>'Atlas I'!B40</f>
        <v>0.82</v>
      </c>
      <c r="C40" s="2">
        <f>'Atlas I'!C40</f>
        <v>1.4</v>
      </c>
      <c r="D40" s="2">
        <f>'Atlas I'!D40</f>
        <v>267</v>
      </c>
      <c r="E40" s="2">
        <f>'Atlas I'!E40</f>
        <v>476.5</v>
      </c>
      <c r="F40" s="2">
        <f>'Atlas I'!F40</f>
        <v>342.1</v>
      </c>
      <c r="G40" s="2">
        <f>'Atlas I'!G40</f>
        <v>2058</v>
      </c>
      <c r="H40" s="2">
        <f>'Atlas I'!H40</f>
        <v>1948.3</v>
      </c>
      <c r="I40" s="25">
        <f>'Atlas I'!I40</f>
        <v>24665</v>
      </c>
      <c r="J40" s="2">
        <f>'Atlas I'!J40</f>
        <v>1</v>
      </c>
      <c r="K40" s="2">
        <f>'Atlas I'!K40</f>
        <v>1</v>
      </c>
      <c r="L40" s="2">
        <f>'Atlas I'!L40-D40</f>
        <v>72.699999999999989</v>
      </c>
      <c r="M40" s="2">
        <f>'Atlas I'!M40-E40</f>
        <v>194</v>
      </c>
      <c r="N40" s="2">
        <f>'Atlas I'!N40-F40</f>
        <v>8.1999999999999886</v>
      </c>
      <c r="O40" s="2">
        <f>'Atlas I'!O40</f>
        <v>1242</v>
      </c>
      <c r="P40" s="2">
        <f>'Atlas I'!P40-H40</f>
        <v>1242.3</v>
      </c>
      <c r="Q40" s="25">
        <f>'Atlas I'!R40</f>
        <v>53063</v>
      </c>
      <c r="R40" s="2">
        <f>'Atlas I'!S40</f>
        <v>0.2</v>
      </c>
      <c r="S40" s="2">
        <f>'Atlas I'!T40</f>
        <v>0.8</v>
      </c>
      <c r="T40" s="2">
        <f>'Atlas I'!U40-L40-D40</f>
        <v>16.600000000000023</v>
      </c>
      <c r="U40" s="2">
        <f>'Atlas I'!V40-M40-E40</f>
        <v>6</v>
      </c>
      <c r="V40" s="2">
        <f>'Atlas I'!W40-N40-F40</f>
        <v>0</v>
      </c>
      <c r="W40" s="2">
        <f>'Atlas I'!X40</f>
        <v>2346</v>
      </c>
      <c r="X40" s="2">
        <f>'Atlas I'!Y40-P40-H40</f>
        <v>353.70000000000005</v>
      </c>
      <c r="Y40" s="2">
        <f>'Atlas I'!Z40</f>
        <v>54687</v>
      </c>
      <c r="Z40" s="25">
        <f>'Atlas I'!AA40</f>
        <v>1992</v>
      </c>
      <c r="AA40" s="2">
        <f>'Atlas I'!AB40-'Atlas I'!L40</f>
        <v>-339.7</v>
      </c>
      <c r="AB40" s="2">
        <f>'Atlas I'!AC40-'Atlas I'!M40</f>
        <v>-670.5</v>
      </c>
      <c r="AC40" s="2">
        <f>'Atlas I'!AD40-'Atlas I'!N40</f>
        <v>-350.3</v>
      </c>
      <c r="AD40" s="2">
        <f>'Atlas I'!AE40-'Atlas I'!O40</f>
        <v>-1242</v>
      </c>
      <c r="AE40" s="2">
        <f>'Atlas I'!AF40</f>
        <v>0</v>
      </c>
      <c r="AF40" s="2">
        <f>'Atlas I'!AG40</f>
        <v>0</v>
      </c>
      <c r="AG40" s="2">
        <f>'Atlas I'!AH40</f>
        <v>0</v>
      </c>
      <c r="AH40" s="2">
        <f>'Atlas I'!AI40</f>
        <v>0</v>
      </c>
      <c r="AI40" s="2">
        <f>'Atlas I'!AJ40</f>
        <v>0</v>
      </c>
      <c r="AJ40" s="2">
        <f>'Atlas I'!AK40</f>
        <v>0</v>
      </c>
    </row>
    <row r="41" spans="1:36" x14ac:dyDescent="0.2">
      <c r="A41">
        <f>'Atlas I'!A41</f>
        <v>0</v>
      </c>
      <c r="B41" s="2">
        <f>'Atlas I'!B41</f>
        <v>0</v>
      </c>
      <c r="C41" s="2">
        <f>'Atlas I'!C41</f>
        <v>0</v>
      </c>
      <c r="D41" s="2">
        <f>'Atlas I'!D41</f>
        <v>0</v>
      </c>
      <c r="E41" s="2">
        <f>'Atlas I'!E41</f>
        <v>0</v>
      </c>
      <c r="F41" s="2">
        <f>'Atlas I'!F41</f>
        <v>0</v>
      </c>
      <c r="G41" s="2">
        <f>'Atlas I'!G41</f>
        <v>0</v>
      </c>
      <c r="H41" s="2">
        <f>'Atlas I'!H41</f>
        <v>0</v>
      </c>
      <c r="I41" s="25">
        <f>'Atlas I'!I41</f>
        <v>0</v>
      </c>
      <c r="J41" s="2">
        <f>'Atlas I'!J41</f>
        <v>0.97499999999999998</v>
      </c>
      <c r="K41" s="2">
        <f>'Atlas I'!K41</f>
        <v>0</v>
      </c>
      <c r="L41" s="2">
        <f>'Atlas I'!L41-D41</f>
        <v>0</v>
      </c>
      <c r="M41" s="2">
        <f>'Atlas I'!M41-E41</f>
        <v>0</v>
      </c>
      <c r="N41" s="2">
        <f>'Atlas I'!N41-F41</f>
        <v>0</v>
      </c>
      <c r="O41" s="2">
        <f>'Atlas I'!O41</f>
        <v>0</v>
      </c>
      <c r="P41" s="2">
        <f>'Atlas I'!P41-H41</f>
        <v>0</v>
      </c>
      <c r="Q41" s="25">
        <f>'Atlas I'!R41</f>
        <v>0</v>
      </c>
      <c r="R41" s="2">
        <f>'Atlas I'!S41</f>
        <v>0</v>
      </c>
      <c r="S41" s="2">
        <f>'Atlas I'!T41</f>
        <v>0</v>
      </c>
      <c r="T41" s="2">
        <f>'Atlas I'!U41-L41-D41</f>
        <v>0</v>
      </c>
      <c r="U41" s="2">
        <f>'Atlas I'!V41-M41-E41</f>
        <v>0</v>
      </c>
      <c r="V41" s="2">
        <f>'Atlas I'!W41-N41-F41</f>
        <v>0</v>
      </c>
      <c r="W41" s="2">
        <f>'Atlas I'!X41</f>
        <v>0</v>
      </c>
      <c r="X41" s="2">
        <f>'Atlas I'!Y41-P41-H41</f>
        <v>0</v>
      </c>
      <c r="Y41" s="2">
        <f>'Atlas I'!Z41</f>
        <v>0</v>
      </c>
      <c r="Z41" s="25">
        <f>'Atlas I'!AA41</f>
        <v>0</v>
      </c>
      <c r="AA41" s="2">
        <f>'Atlas I'!AB41-'Atlas I'!L41</f>
        <v>0</v>
      </c>
      <c r="AB41" s="2">
        <f>'Atlas I'!AC41-'Atlas I'!M41</f>
        <v>0</v>
      </c>
      <c r="AC41" s="2">
        <f>'Atlas I'!AD41-'Atlas I'!N41</f>
        <v>0</v>
      </c>
      <c r="AD41" s="2">
        <f>'Atlas I'!AE41-'Atlas I'!O41</f>
        <v>0</v>
      </c>
      <c r="AE41" s="2">
        <f>'Atlas I'!AF41</f>
        <v>0</v>
      </c>
      <c r="AF41" s="2">
        <f>'Atlas I'!AG41</f>
        <v>0</v>
      </c>
      <c r="AG41" s="2">
        <f>'Atlas I'!AH41</f>
        <v>0</v>
      </c>
      <c r="AH41" s="2">
        <f>'Atlas I'!AI41</f>
        <v>0</v>
      </c>
      <c r="AI41" s="2">
        <f>'Atlas I'!AJ41</f>
        <v>0</v>
      </c>
      <c r="AJ41" s="2">
        <f>'Atlas I'!AK41</f>
        <v>0</v>
      </c>
    </row>
    <row r="42" spans="1:36" x14ac:dyDescent="0.2">
      <c r="A42">
        <f>'Atlas I'!A42</f>
        <v>0</v>
      </c>
      <c r="B42" s="2">
        <f>'Atlas I'!B42</f>
        <v>0</v>
      </c>
      <c r="C42" s="2">
        <f>'Atlas I'!C42</f>
        <v>0</v>
      </c>
      <c r="D42" s="2">
        <f>'Atlas I'!D42</f>
        <v>0</v>
      </c>
      <c r="E42" s="2">
        <f>'Atlas I'!E42</f>
        <v>0</v>
      </c>
      <c r="F42" s="2">
        <f>'Atlas I'!F42</f>
        <v>0</v>
      </c>
      <c r="G42" s="2">
        <f>'Atlas I'!G42</f>
        <v>0</v>
      </c>
      <c r="H42" s="2">
        <f>'Atlas I'!H42</f>
        <v>0</v>
      </c>
      <c r="I42" s="25">
        <f>'Atlas I'!I42</f>
        <v>0</v>
      </c>
      <c r="J42" s="2">
        <f>'Atlas I'!J42</f>
        <v>0</v>
      </c>
      <c r="K42" s="2">
        <f>'Atlas I'!K42</f>
        <v>0</v>
      </c>
      <c r="L42" s="2">
        <f>'Atlas I'!L42-D42</f>
        <v>0</v>
      </c>
      <c r="M42" s="2">
        <f>'Atlas I'!M42-E42</f>
        <v>0</v>
      </c>
      <c r="N42" s="2">
        <f>'Atlas I'!N42-F42</f>
        <v>0</v>
      </c>
      <c r="O42" s="2">
        <f>'Atlas I'!O42</f>
        <v>0</v>
      </c>
      <c r="P42" s="2">
        <f>'Atlas I'!P42-H42</f>
        <v>0</v>
      </c>
      <c r="Q42" s="25">
        <f>'Atlas I'!R42</f>
        <v>0</v>
      </c>
      <c r="R42" s="2">
        <f>'Atlas I'!S42</f>
        <v>0</v>
      </c>
      <c r="S42" s="2">
        <f>'Atlas I'!T42</f>
        <v>0</v>
      </c>
      <c r="T42" s="2">
        <f>'Atlas I'!U42-L42-D42</f>
        <v>0</v>
      </c>
      <c r="U42" s="2">
        <f>'Atlas I'!V42-M42-E42</f>
        <v>0</v>
      </c>
      <c r="V42" s="2">
        <f>'Atlas I'!W42-N42-F42</f>
        <v>0</v>
      </c>
      <c r="W42" s="2">
        <f>'Atlas I'!X42</f>
        <v>0</v>
      </c>
      <c r="X42" s="2">
        <f>'Atlas I'!Y42-P42-H42</f>
        <v>0</v>
      </c>
      <c r="Y42" s="2">
        <f>'Atlas I'!Z42</f>
        <v>0</v>
      </c>
      <c r="Z42" s="25">
        <f>'Atlas I'!AA42</f>
        <v>0</v>
      </c>
      <c r="AA42" s="2">
        <f>'Atlas I'!AB42-'Atlas I'!L42</f>
        <v>0</v>
      </c>
      <c r="AB42" s="2">
        <f>'Atlas I'!AC42-'Atlas I'!M42</f>
        <v>0</v>
      </c>
      <c r="AC42" s="2">
        <f>'Atlas I'!AD42-'Atlas I'!N42</f>
        <v>0</v>
      </c>
      <c r="AD42" s="2">
        <f>'Atlas I'!AE42-'Atlas I'!O42</f>
        <v>0</v>
      </c>
      <c r="AE42" s="2">
        <f>'Atlas I'!AF42</f>
        <v>0</v>
      </c>
      <c r="AF42" s="2">
        <f>'Atlas I'!AG42</f>
        <v>0</v>
      </c>
      <c r="AG42" s="2">
        <f>'Atlas I'!AH42</f>
        <v>0</v>
      </c>
      <c r="AH42" s="2">
        <f>'Atlas I'!AI42</f>
        <v>0</v>
      </c>
      <c r="AI42" s="2">
        <f>'Atlas I'!AJ42</f>
        <v>0</v>
      </c>
      <c r="AJ42" s="2">
        <f>'Atlas I'!AK42</f>
        <v>0</v>
      </c>
    </row>
    <row r="43" spans="1:36" x14ac:dyDescent="0.2">
      <c r="A43">
        <f>'Atlas I'!A43</f>
        <v>0</v>
      </c>
      <c r="B43" s="2">
        <f>'Atlas I'!B43</f>
        <v>0</v>
      </c>
      <c r="C43" s="2">
        <f>'Atlas I'!C43</f>
        <v>0</v>
      </c>
      <c r="D43" s="2">
        <f>'Atlas I'!D43</f>
        <v>0</v>
      </c>
      <c r="E43" s="2">
        <f>'Atlas I'!E43</f>
        <v>0</v>
      </c>
      <c r="F43" s="2">
        <f>'Atlas I'!F43</f>
        <v>0</v>
      </c>
      <c r="G43" s="2">
        <f>'Atlas I'!G43</f>
        <v>0</v>
      </c>
      <c r="H43" s="2">
        <f>'Atlas I'!H43</f>
        <v>0</v>
      </c>
      <c r="I43" s="25">
        <f>'Atlas I'!I43</f>
        <v>0</v>
      </c>
      <c r="J43" s="2">
        <f>'Atlas I'!J43</f>
        <v>0</v>
      </c>
      <c r="K43" s="2">
        <f>'Atlas I'!K43</f>
        <v>0</v>
      </c>
      <c r="L43" s="2">
        <f>'Atlas I'!L43-D43</f>
        <v>0</v>
      </c>
      <c r="M43" s="2">
        <f>'Atlas I'!M43-E43</f>
        <v>0</v>
      </c>
      <c r="N43" s="2">
        <f>'Atlas I'!N43-F43</f>
        <v>0</v>
      </c>
      <c r="O43" s="2">
        <f>'Atlas I'!O43</f>
        <v>0</v>
      </c>
      <c r="P43" s="2">
        <f>'Atlas I'!P43-H43</f>
        <v>0</v>
      </c>
      <c r="Q43" s="25">
        <f>'Atlas I'!R43</f>
        <v>0</v>
      </c>
      <c r="R43" s="2">
        <f>'Atlas I'!S43</f>
        <v>0</v>
      </c>
      <c r="S43" s="2">
        <f>'Atlas I'!T43</f>
        <v>0</v>
      </c>
      <c r="T43" s="2">
        <f>'Atlas I'!U43-L43-D43</f>
        <v>0</v>
      </c>
      <c r="U43" s="2">
        <f>'Atlas I'!V43-M43-E43</f>
        <v>0</v>
      </c>
      <c r="V43" s="2">
        <f>'Atlas I'!W43-N43-F43</f>
        <v>0</v>
      </c>
      <c r="W43" s="2">
        <f>'Atlas I'!X43</f>
        <v>0</v>
      </c>
      <c r="X43" s="2">
        <f>'Atlas I'!Y43-P43-H43</f>
        <v>0</v>
      </c>
      <c r="Y43" s="2">
        <f>'Atlas I'!Z43</f>
        <v>0</v>
      </c>
      <c r="Z43" s="25">
        <f>'Atlas I'!AA43</f>
        <v>0</v>
      </c>
      <c r="AA43" s="2">
        <f>'Atlas I'!AB43-'Atlas I'!L43</f>
        <v>0</v>
      </c>
      <c r="AB43" s="2">
        <f>'Atlas I'!AC43-'Atlas I'!M43</f>
        <v>0</v>
      </c>
      <c r="AC43" s="2">
        <f>'Atlas I'!AD43-'Atlas I'!N43</f>
        <v>0</v>
      </c>
      <c r="AD43" s="2">
        <f>'Atlas I'!AE43-'Atlas I'!O43</f>
        <v>0</v>
      </c>
      <c r="AE43" s="2">
        <f>'Atlas I'!AF43</f>
        <v>0</v>
      </c>
      <c r="AF43" s="2">
        <f>'Atlas I'!AG43</f>
        <v>0</v>
      </c>
      <c r="AG43" s="2">
        <f>'Atlas I'!AH43</f>
        <v>0</v>
      </c>
      <c r="AH43" s="2">
        <f>'Atlas I'!AI43</f>
        <v>0</v>
      </c>
      <c r="AI43" s="2">
        <f>'Atlas I'!AJ43</f>
        <v>0</v>
      </c>
      <c r="AJ43" s="2">
        <f>'Atlas I'!AK43</f>
        <v>0</v>
      </c>
    </row>
    <row r="44" spans="1:36" x14ac:dyDescent="0.2">
      <c r="A44">
        <f>'Atlas I'!A44</f>
        <v>0</v>
      </c>
      <c r="B44" s="2">
        <f>'Atlas I'!B44</f>
        <v>0</v>
      </c>
      <c r="C44" s="2">
        <f>'Atlas I'!C44</f>
        <v>0</v>
      </c>
      <c r="D44" s="2">
        <f>'Atlas I'!D44</f>
        <v>0</v>
      </c>
      <c r="E44" s="2">
        <f>'Atlas I'!E44</f>
        <v>0</v>
      </c>
      <c r="F44" s="2">
        <f>'Atlas I'!F44</f>
        <v>0</v>
      </c>
      <c r="G44" s="2">
        <f>'Atlas I'!G44</f>
        <v>0</v>
      </c>
      <c r="H44" s="2">
        <f>'Atlas I'!H44</f>
        <v>0</v>
      </c>
      <c r="I44" s="25">
        <f>'Atlas I'!I44</f>
        <v>0</v>
      </c>
      <c r="J44" s="2">
        <f>'Atlas I'!J44</f>
        <v>0</v>
      </c>
      <c r="K44" s="2">
        <f>'Atlas I'!K44</f>
        <v>0</v>
      </c>
      <c r="L44" s="2">
        <f>'Atlas I'!L44-D44</f>
        <v>0</v>
      </c>
      <c r="M44" s="2">
        <f>'Atlas I'!M44-E44</f>
        <v>0</v>
      </c>
      <c r="N44" s="2">
        <f>'Atlas I'!N44-F44</f>
        <v>0</v>
      </c>
      <c r="O44" s="2">
        <f>'Atlas I'!O44</f>
        <v>0</v>
      </c>
      <c r="P44" s="2">
        <f>'Atlas I'!P44-H44</f>
        <v>0</v>
      </c>
      <c r="Q44" s="25">
        <f>'Atlas I'!R44</f>
        <v>0</v>
      </c>
      <c r="R44" s="2">
        <f>'Atlas I'!S44</f>
        <v>0</v>
      </c>
      <c r="S44" s="2">
        <f>'Atlas I'!T44</f>
        <v>0</v>
      </c>
      <c r="T44" s="2">
        <f>'Atlas I'!U44-L44-D44</f>
        <v>0</v>
      </c>
      <c r="U44" s="2">
        <f>'Atlas I'!V44-M44-E44</f>
        <v>0</v>
      </c>
      <c r="V44" s="2">
        <f>'Atlas I'!W44-N44-F44</f>
        <v>0</v>
      </c>
      <c r="W44" s="2">
        <f>'Atlas I'!X44</f>
        <v>0</v>
      </c>
      <c r="X44" s="2">
        <f>'Atlas I'!Y44-P44-H44</f>
        <v>0</v>
      </c>
      <c r="Y44" s="2">
        <f>'Atlas I'!Z44</f>
        <v>0</v>
      </c>
      <c r="Z44" s="25">
        <f>'Atlas I'!AA44</f>
        <v>0</v>
      </c>
      <c r="AA44" s="2">
        <f>'Atlas I'!AB44-'Atlas I'!L44</f>
        <v>0</v>
      </c>
      <c r="AB44" s="2">
        <f>'Atlas I'!AC44-'Atlas I'!M44</f>
        <v>0</v>
      </c>
      <c r="AC44" s="2">
        <f>'Atlas I'!AD44-'Atlas I'!N44</f>
        <v>0</v>
      </c>
      <c r="AD44" s="2">
        <f>'Atlas I'!AE44-'Atlas I'!O44</f>
        <v>0</v>
      </c>
      <c r="AE44" s="2">
        <f>'Atlas I'!AF44</f>
        <v>0</v>
      </c>
      <c r="AF44" s="2">
        <f>'Atlas I'!AG44</f>
        <v>0</v>
      </c>
      <c r="AG44" s="2">
        <f>'Atlas I'!AH44</f>
        <v>0</v>
      </c>
      <c r="AH44" s="2">
        <f>'Atlas I'!AI44</f>
        <v>0</v>
      </c>
      <c r="AI44" s="2">
        <f>'Atlas I'!AJ44</f>
        <v>0</v>
      </c>
      <c r="AJ44" s="2">
        <f>'Atlas I'!AK44</f>
        <v>0</v>
      </c>
    </row>
    <row r="45" spans="1:36" x14ac:dyDescent="0.2">
      <c r="A45">
        <f>'Atlas I'!A45</f>
        <v>0</v>
      </c>
      <c r="B45" s="2">
        <f>'Atlas I'!B45</f>
        <v>0</v>
      </c>
      <c r="C45" s="2">
        <f>'Atlas I'!C45</f>
        <v>0</v>
      </c>
      <c r="D45" s="2">
        <f>'Atlas I'!D45</f>
        <v>0</v>
      </c>
      <c r="E45" s="2">
        <f>'Atlas I'!E45</f>
        <v>0</v>
      </c>
      <c r="F45" s="2">
        <f>'Atlas I'!F45</f>
        <v>0</v>
      </c>
      <c r="G45" s="2">
        <f>'Atlas I'!G45</f>
        <v>0</v>
      </c>
      <c r="H45" s="2">
        <f>'Atlas I'!H45</f>
        <v>0</v>
      </c>
      <c r="I45" s="25">
        <f>'Atlas I'!I45</f>
        <v>0</v>
      </c>
      <c r="J45" s="2">
        <f>'Atlas I'!J45</f>
        <v>0</v>
      </c>
      <c r="K45" s="2">
        <f>'Atlas I'!K45</f>
        <v>0</v>
      </c>
      <c r="L45" s="2">
        <f>'Atlas I'!L45-D45</f>
        <v>0</v>
      </c>
      <c r="M45" s="2">
        <f>'Atlas I'!M45-E45</f>
        <v>0</v>
      </c>
      <c r="N45" s="2">
        <f>'Atlas I'!N45-F45</f>
        <v>0</v>
      </c>
      <c r="O45" s="2">
        <f>'Atlas I'!O45</f>
        <v>0</v>
      </c>
      <c r="P45" s="2">
        <f>'Atlas I'!P45-H45</f>
        <v>0</v>
      </c>
      <c r="Q45" s="25">
        <f>'Atlas I'!R45</f>
        <v>0</v>
      </c>
      <c r="R45" s="2">
        <f>'Atlas I'!S45</f>
        <v>0</v>
      </c>
      <c r="S45" s="2">
        <f>'Atlas I'!T45</f>
        <v>0</v>
      </c>
      <c r="T45" s="2">
        <f>'Atlas I'!U45-L45-D45</f>
        <v>0</v>
      </c>
      <c r="U45" s="2">
        <f>'Atlas I'!V45-M45-E45</f>
        <v>0</v>
      </c>
      <c r="V45" s="2">
        <f>'Atlas I'!W45-N45-F45</f>
        <v>0</v>
      </c>
      <c r="W45" s="2">
        <f>'Atlas I'!X45</f>
        <v>0</v>
      </c>
      <c r="X45" s="2">
        <f>'Atlas I'!Y45-P45-H45</f>
        <v>0</v>
      </c>
      <c r="Y45" s="2">
        <f>'Atlas I'!Z45</f>
        <v>0</v>
      </c>
      <c r="Z45" s="25">
        <f>'Atlas I'!AA45</f>
        <v>0</v>
      </c>
      <c r="AA45" s="2">
        <f>'Atlas I'!AB45-'Atlas I'!L45</f>
        <v>0</v>
      </c>
      <c r="AB45" s="2">
        <f>'Atlas I'!AC45-'Atlas I'!M45</f>
        <v>0</v>
      </c>
      <c r="AC45" s="2">
        <f>'Atlas I'!AD45-'Atlas I'!N45</f>
        <v>0</v>
      </c>
      <c r="AD45" s="2">
        <f>'Atlas I'!AE45-'Atlas I'!O45</f>
        <v>0</v>
      </c>
      <c r="AE45" s="2">
        <f>'Atlas I'!AF45</f>
        <v>0</v>
      </c>
      <c r="AF45" s="2">
        <f>'Atlas I'!AG45</f>
        <v>0</v>
      </c>
      <c r="AG45" s="2">
        <f>'Atlas I'!AH45</f>
        <v>0</v>
      </c>
      <c r="AH45" s="2">
        <f>'Atlas I'!AI45</f>
        <v>0</v>
      </c>
      <c r="AI45" s="2">
        <f>'Atlas I'!AJ45</f>
        <v>0</v>
      </c>
      <c r="AJ45" s="2">
        <f>'Atlas I'!AK45</f>
        <v>0</v>
      </c>
    </row>
  </sheetData>
  <mergeCells count="6">
    <mergeCell ref="B1:I1"/>
    <mergeCell ref="J1:Q1"/>
    <mergeCell ref="R1:Z1"/>
    <mergeCell ref="B33:I33"/>
    <mergeCell ref="J33:Q33"/>
    <mergeCell ref="R33:Z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ED99FFECAB7498F4FB9C7ED762FC8" ma:contentTypeVersion="0" ma:contentTypeDescription="Create a new document." ma:contentTypeScope="" ma:versionID="cd8981b0c3a4006cac54500299c19a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a9ac4f4dc683c3d0c330902da3ae6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3C511D-C739-49F5-AE7B-F00E4BADBC8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EDC90C1-2D1F-44A5-98B3-78C14846AC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79FC-89FD-468E-A905-06A164900281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pitch tests</vt:lpstr>
      <vt:lpstr>Atlas I</vt:lpstr>
      <vt:lpstr>Atlas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2020-06-26T13:23:53Z</dcterms:created>
  <dcterms:modified xsi:type="dcterms:W3CDTF">2020-06-30T16:58:35Z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0x010100A86ED99FFECAB7498F4FB9C7ED762FC8</vt:lpwstr>
  </property>
</Properties>
</file>