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drawings/drawing8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3032a327875b559c/Documents/"/>
    </mc:Choice>
  </mc:AlternateContent>
  <xr:revisionPtr revIDLastSave="14" documentId="8_{A345D6EA-2C56-44A2-8C89-D2EFD24AA7F9}" xr6:coauthVersionLast="47" xr6:coauthVersionMax="47" xr10:uidLastSave="{6D599696-BD79-4365-B18D-AAA2A942E25E}"/>
  <bookViews>
    <workbookView xWindow="-108" yWindow="-108" windowWidth="23256" windowHeight="12456" xr2:uid="{D6FC65F6-CEE8-4CAD-AB67-ABD9D35AA882}"/>
  </bookViews>
  <sheets>
    <sheet name="Awareness and Impact of AI" sheetId="4" r:id="rId1"/>
    <sheet name="Common AI sources of students " sheetId="7" r:id="rId2"/>
    <sheet name="Societal Effects" sheetId="8" r:id="rId3"/>
    <sheet name="Economic Impacts" sheetId="10" r:id="rId4"/>
    <sheet name="Areas" sheetId="9" r:id="rId5"/>
    <sheet name="Scatter Plot" sheetId="6" r:id="rId6"/>
    <sheet name="Demographics" sheetId="12" r:id="rId7"/>
    <sheet name="AI Influence" sheetId="11" r:id="rId8"/>
  </sheets>
  <definedNames>
    <definedName name="_xlchart.v2.0" hidden="1">Areas!$D$3:$D$9</definedName>
    <definedName name="_xlchart.v2.1" hidden="1">Areas!$E$2</definedName>
    <definedName name="_xlchart.v2.2" hidden="1">Areas!$E$3:$E$9</definedName>
    <definedName name="_xlchart.v2.3" hidden="1">Areas!$F$2</definedName>
    <definedName name="_xlchart.v2.4" hidden="1">Areas!$F$3:$F$9</definedName>
  </definedNames>
  <calcPr calcId="191028"/>
  <pivotCaches>
    <pivotCache cacheId="33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2" l="1"/>
  <c r="E33" i="12"/>
  <c r="E32" i="12"/>
  <c r="E26" i="12" l="1"/>
  <c r="E19" i="12"/>
  <c r="E11" i="12"/>
  <c r="E9" i="12"/>
  <c r="E10" i="12"/>
  <c r="E25" i="12"/>
  <c r="E24" i="12"/>
  <c r="E18" i="12"/>
  <c r="E17" i="12"/>
  <c r="E16" i="12"/>
  <c r="B61" i="11"/>
  <c r="B60" i="11"/>
  <c r="B59" i="11"/>
  <c r="B58" i="11"/>
  <c r="B43" i="11"/>
  <c r="B42" i="11"/>
  <c r="B41" i="11"/>
  <c r="B28" i="11"/>
  <c r="B27" i="11"/>
  <c r="B26" i="11"/>
  <c r="B11" i="11"/>
  <c r="B10" i="11"/>
  <c r="B9" i="11"/>
  <c r="I14" i="10"/>
  <c r="H14" i="10"/>
  <c r="G14" i="10"/>
  <c r="F14" i="10"/>
  <c r="E14" i="10"/>
  <c r="I13" i="10"/>
  <c r="H13" i="10"/>
  <c r="G13" i="10"/>
  <c r="F13" i="10"/>
  <c r="E13" i="10"/>
  <c r="I12" i="10"/>
  <c r="H12" i="10"/>
  <c r="G12" i="10"/>
  <c r="F12" i="10"/>
  <c r="E12" i="10"/>
  <c r="I11" i="10"/>
  <c r="H11" i="10"/>
  <c r="G11" i="10"/>
  <c r="F11" i="10"/>
  <c r="E11" i="10"/>
  <c r="F9" i="9"/>
  <c r="E9" i="9"/>
  <c r="F7" i="9"/>
  <c r="E7" i="9"/>
  <c r="F8" i="9"/>
  <c r="E8" i="9"/>
  <c r="F5" i="9"/>
  <c r="E5" i="9"/>
  <c r="F6" i="9"/>
  <c r="E6" i="9"/>
  <c r="F3" i="9"/>
  <c r="E3" i="9"/>
  <c r="F4" i="9"/>
  <c r="E4" i="9"/>
  <c r="I96" i="8"/>
  <c r="I100" i="8" s="1"/>
  <c r="H96" i="8"/>
  <c r="H102" i="8" s="1"/>
  <c r="G96" i="8"/>
  <c r="G99" i="8" s="1"/>
  <c r="F96" i="8"/>
  <c r="F99" i="8" s="1"/>
  <c r="E96" i="8"/>
  <c r="E101" i="8" s="1"/>
  <c r="F11" i="7"/>
  <c r="F18" i="7" s="1"/>
  <c r="E11" i="7"/>
  <c r="E18" i="7" s="1"/>
  <c r="E4" i="12"/>
  <c r="E3" i="12"/>
  <c r="H99" i="8" l="1"/>
  <c r="F101" i="8"/>
  <c r="I102" i="8"/>
  <c r="I99" i="8"/>
  <c r="G101" i="8"/>
  <c r="E100" i="8"/>
  <c r="H101" i="8"/>
  <c r="F100" i="8"/>
  <c r="I101" i="8"/>
  <c r="G100" i="8"/>
  <c r="E102" i="8"/>
  <c r="E99" i="8"/>
  <c r="H100" i="8"/>
  <c r="F102" i="8"/>
  <c r="G102" i="8"/>
  <c r="E15" i="7"/>
  <c r="F15" i="7"/>
  <c r="E16" i="7"/>
  <c r="F16" i="7"/>
  <c r="E17" i="7"/>
  <c r="F17" i="7"/>
  <c r="E14" i="7"/>
  <c r="F14" i="7"/>
</calcChain>
</file>

<file path=xl/sharedStrings.xml><?xml version="1.0" encoding="utf-8"?>
<sst xmlns="http://schemas.openxmlformats.org/spreadsheetml/2006/main" count="410" uniqueCount="108">
  <si>
    <t>Question 1</t>
  </si>
  <si>
    <t>Row Labels</t>
  </si>
  <si>
    <t>AI knowledge</t>
  </si>
  <si>
    <t>Count of AI knowledge</t>
  </si>
  <si>
    <t>Grand Total</t>
  </si>
  <si>
    <t>Count of Utility grade</t>
  </si>
  <si>
    <t>Utility grade</t>
  </si>
  <si>
    <t>Count of Internet</t>
  </si>
  <si>
    <t>AI Sources</t>
  </si>
  <si>
    <t>No</t>
  </si>
  <si>
    <t>Yes</t>
  </si>
  <si>
    <t>Internet</t>
  </si>
  <si>
    <t>Books/Papers</t>
  </si>
  <si>
    <t>Social media</t>
  </si>
  <si>
    <t>Discussions</t>
  </si>
  <si>
    <t>Not-Informed</t>
  </si>
  <si>
    <t>Count of Books/Papers</t>
  </si>
  <si>
    <t>Total</t>
  </si>
  <si>
    <t>Count of Social media</t>
  </si>
  <si>
    <t>Count of Discussions</t>
  </si>
  <si>
    <t>Count of NotInformed</t>
  </si>
  <si>
    <t>Count of AI dehumanization</t>
  </si>
  <si>
    <t>Fully Agree</t>
  </si>
  <si>
    <t>Neutral</t>
  </si>
  <si>
    <t>Partially Agree</t>
  </si>
  <si>
    <t>Partially Disagree</t>
  </si>
  <si>
    <t>Strongly Disagree</t>
  </si>
  <si>
    <t>Economic Cybernetics</t>
  </si>
  <si>
    <t>Economic Informatics</t>
  </si>
  <si>
    <t>Statistics &amp; Forecasting</t>
  </si>
  <si>
    <t>Count of AI costly</t>
  </si>
  <si>
    <t>Column Labels</t>
  </si>
  <si>
    <t>Year 2</t>
  </si>
  <si>
    <t>Year 3</t>
  </si>
  <si>
    <t>Female</t>
  </si>
  <si>
    <t>Male</t>
  </si>
  <si>
    <t>Count of Advantage teaching</t>
  </si>
  <si>
    <t>AI Assistant</t>
  </si>
  <si>
    <t>Engaging Lessons</t>
  </si>
  <si>
    <t>Time Management</t>
  </si>
  <si>
    <t>Count of Advantage learning</t>
  </si>
  <si>
    <t>Personalized Lessons</t>
  </si>
  <si>
    <t>Universal Access</t>
  </si>
  <si>
    <t>Count of Advantage evaluation</t>
  </si>
  <si>
    <t>Auto Grading</t>
  </si>
  <si>
    <t>Constant Feedback</t>
  </si>
  <si>
    <t>Fewer Errors</t>
  </si>
  <si>
    <t>Count of Disadvantage educational process</t>
  </si>
  <si>
    <t>Data Loss</t>
  </si>
  <si>
    <t>Fewer Interactions</t>
  </si>
  <si>
    <t>Internet Addiction</t>
  </si>
  <si>
    <t>No Student-Teacher Bond</t>
  </si>
  <si>
    <t>Societal Effects</t>
  </si>
  <si>
    <t>AI dehumanization</t>
  </si>
  <si>
    <t>Job replacement</t>
  </si>
  <si>
    <t>Problem solving</t>
  </si>
  <si>
    <t>AI rulling society</t>
  </si>
  <si>
    <t>Count of Job replacement</t>
  </si>
  <si>
    <t>Count of Problem solving</t>
  </si>
  <si>
    <t>Count of AI rulling society</t>
  </si>
  <si>
    <t>Question 5</t>
  </si>
  <si>
    <t>Economic Impacts</t>
  </si>
  <si>
    <t>AI costly</t>
  </si>
  <si>
    <t>Economic crisis</t>
  </si>
  <si>
    <t>Economic growth</t>
  </si>
  <si>
    <t>Job loss</t>
  </si>
  <si>
    <t>Count of Economic crisis</t>
  </si>
  <si>
    <t>Count of Economic growth</t>
  </si>
  <si>
    <t>Count of Job loss</t>
  </si>
  <si>
    <t>Question 6</t>
  </si>
  <si>
    <t>Question 7</t>
  </si>
  <si>
    <t>Count of Education</t>
  </si>
  <si>
    <t>Areas</t>
  </si>
  <si>
    <t>Medicine</t>
  </si>
  <si>
    <t>Education</t>
  </si>
  <si>
    <t>Constructions</t>
  </si>
  <si>
    <t>Agriculture</t>
  </si>
  <si>
    <t>Administration</t>
  </si>
  <si>
    <t>Count of Medicine</t>
  </si>
  <si>
    <t>Marketing</t>
  </si>
  <si>
    <t>Art</t>
  </si>
  <si>
    <t>Count of Agriculture</t>
  </si>
  <si>
    <t>Count of Constructions</t>
  </si>
  <si>
    <t>Count of Marketing</t>
  </si>
  <si>
    <t>Count of Administration</t>
  </si>
  <si>
    <t>Count of Art</t>
  </si>
  <si>
    <t>Question 12</t>
  </si>
  <si>
    <t>Count of Gender</t>
  </si>
  <si>
    <t>Column1</t>
  </si>
  <si>
    <t>Gender</t>
  </si>
  <si>
    <t>Full</t>
  </si>
  <si>
    <t>Question 13</t>
  </si>
  <si>
    <t>Year of study</t>
  </si>
  <si>
    <t>Count of Year of study</t>
  </si>
  <si>
    <t>Question 14</t>
  </si>
  <si>
    <t>Major</t>
  </si>
  <si>
    <t>Count of Major</t>
  </si>
  <si>
    <t>Question 15</t>
  </si>
  <si>
    <t>Passed exams</t>
  </si>
  <si>
    <t>Count of Passed exams</t>
  </si>
  <si>
    <t xml:space="preserve">Total </t>
  </si>
  <si>
    <t>Question 8</t>
  </si>
  <si>
    <t>Advantage teaching</t>
  </si>
  <si>
    <t>Question 9</t>
  </si>
  <si>
    <t>Advantage learning</t>
  </si>
  <si>
    <t>Question 10</t>
  </si>
  <si>
    <t>Advantage evaluation</t>
  </si>
  <si>
    <t>Question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</si>
</sst>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8"/>
      <color theme="3"/>
      <name val="Corbel"/>
      <family val="2"/>
      <scheme val="major"/>
    </font>
    <font>
      <b/>
      <sz val="15"/>
      <color theme="3"/>
      <name val="Corbel"/>
      <family val="2"/>
      <scheme val="minor"/>
    </font>
    <font>
      <b/>
      <sz val="13"/>
      <color theme="3"/>
      <name val="Corbel"/>
      <family val="2"/>
      <scheme val="minor"/>
    </font>
    <font>
      <b/>
      <sz val="11"/>
      <color theme="3"/>
      <name val="Corbel"/>
      <family val="2"/>
      <scheme val="minor"/>
    </font>
    <font>
      <sz val="11"/>
      <color rgb="FF006100"/>
      <name val="Corbel"/>
      <family val="2"/>
      <scheme val="minor"/>
    </font>
    <font>
      <sz val="11"/>
      <color rgb="FF9C0006"/>
      <name val="Corbel"/>
      <family val="2"/>
      <scheme val="minor"/>
    </font>
    <font>
      <sz val="11"/>
      <color rgb="FF9C5700"/>
      <name val="Corbel"/>
      <family val="2"/>
      <scheme val="minor"/>
    </font>
    <font>
      <sz val="11"/>
      <color rgb="FF3F3F76"/>
      <name val="Corbel"/>
      <family val="2"/>
      <scheme val="minor"/>
    </font>
    <font>
      <b/>
      <sz val="11"/>
      <color rgb="FF3F3F3F"/>
      <name val="Corbel"/>
      <family val="2"/>
      <scheme val="minor"/>
    </font>
    <font>
      <b/>
      <sz val="11"/>
      <color rgb="FFFA7D00"/>
      <name val="Corbel"/>
      <family val="2"/>
      <scheme val="minor"/>
    </font>
    <font>
      <sz val="11"/>
      <color rgb="FFFA7D00"/>
      <name val="Corbel"/>
      <family val="2"/>
      <scheme val="minor"/>
    </font>
    <font>
      <b/>
      <sz val="11"/>
      <color theme="0"/>
      <name val="Corbel"/>
      <family val="2"/>
      <scheme val="minor"/>
    </font>
    <font>
      <sz val="11"/>
      <color rgb="FFFF0000"/>
      <name val="Corbel"/>
      <family val="2"/>
      <scheme val="minor"/>
    </font>
    <font>
      <i/>
      <sz val="11"/>
      <color rgb="FF7F7F7F"/>
      <name val="Corbel"/>
      <family val="2"/>
      <scheme val="minor"/>
    </font>
    <font>
      <b/>
      <sz val="11"/>
      <color theme="1"/>
      <name val="Corbel"/>
      <family val="2"/>
      <scheme val="minor"/>
    </font>
    <font>
      <sz val="11"/>
      <color theme="0"/>
      <name val="Corbel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" fontId="18" fillId="0" borderId="0" xfId="0" applyNumberFormat="1" applyFont="1"/>
    <xf numFmtId="0" fontId="16" fillId="0" borderId="0" xfId="0" applyFont="1" applyAlignment="1">
      <alignment horizontal="left"/>
    </xf>
    <xf numFmtId="0" fontId="16" fillId="0" borderId="0" xfId="0" applyFont="1"/>
    <xf numFmtId="1" fontId="16" fillId="0" borderId="0" xfId="0" applyNumberFormat="1" applyFont="1"/>
    <xf numFmtId="9" fontId="18" fillId="0" borderId="0" xfId="42" applyFont="1"/>
    <xf numFmtId="9" fontId="0" fillId="0" borderId="0" xfId="42" applyFont="1"/>
    <xf numFmtId="0" fontId="16" fillId="0" borderId="10" xfId="0" applyFont="1" applyBorder="1"/>
    <xf numFmtId="9" fontId="0" fillId="0" borderId="0" xfId="42" applyFont="1" applyFill="1"/>
    <xf numFmtId="0" fontId="0" fillId="0" borderId="0" xfId="0" applyAlignment="1">
      <alignment horizontal="center"/>
    </xf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</dxf>
    <dxf>
      <font>
        <b/>
      </font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alignment horizontal="left" vertical="bottom" textRotation="0" wrapText="0" indent="0" justifyLastLine="0" shrinkToFit="0" readingOrder="0"/>
    </dxf>
    <dxf>
      <numFmt numFmtId="13" formatCode="0%"/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alignment horizontal="left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alignment horizontal="left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3" formatCode="0%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fill>
        <patternFill patternType="none">
          <fgColor indexed="64"/>
          <bgColor auto="1"/>
        </patternFill>
      </fill>
    </dxf>
    <dxf>
      <alignment horizontal="left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228B22"/>
      <color rgb="FF4169E1"/>
      <color rgb="FF87CEEB"/>
      <color rgb="FF800080"/>
      <color rgb="FFFF8C00"/>
      <color rgb="FF000080"/>
      <color rgb="FFA9A9A9"/>
      <color rgb="FF50C878"/>
      <color rgb="FF000000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9.xml"/><Relationship Id="rId1" Type="http://schemas.microsoft.com/office/2011/relationships/chartStyle" Target="style9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Students' Self-Reported Awareness of Artificial Intelligence (Scale 1–10)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'Awareness and Impact of AI'!$E$1</c:f>
              <c:strCache>
                <c:ptCount val="1"/>
                <c:pt idx="0">
                  <c:v>AI knowledge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'Awareness and Impact of AI'!$D$2:$D$11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'Awareness and Impact of AI'!$E$2:$E$11</c:f>
              <c:numCache>
                <c:formatCode>0%</c:formatCode>
                <c:ptCount val="10"/>
                <c:pt idx="0">
                  <c:v>3.2967032967032968E-2</c:v>
                </c:pt>
                <c:pt idx="1">
                  <c:v>2.197802197802198E-2</c:v>
                </c:pt>
                <c:pt idx="2">
                  <c:v>4.3956043956043959E-2</c:v>
                </c:pt>
                <c:pt idx="3">
                  <c:v>0.12087912087912088</c:v>
                </c:pt>
                <c:pt idx="4">
                  <c:v>0.18681318681318682</c:v>
                </c:pt>
                <c:pt idx="5">
                  <c:v>0.18681318681318682</c:v>
                </c:pt>
                <c:pt idx="6">
                  <c:v>0.18681318681318682</c:v>
                </c:pt>
                <c:pt idx="7">
                  <c:v>0.14285714285714285</c:v>
                </c:pt>
                <c:pt idx="8">
                  <c:v>5.4945054945054944E-2</c:v>
                </c:pt>
                <c:pt idx="9">
                  <c:v>2.197802197802198E-2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2-4990-8E81-B04837B457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6505807"/>
        <c:axId val="166507247"/>
      </c:barChart>
      <c:catAx>
        <c:axId val="16650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AI knowledge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07247"/>
        <c:crosses val="autoZero"/>
        <c:auto val="1"/>
        <c:lblAlgn val="ctr"/>
        <c:lblOffset val="100"/>
        <c:noMultiLvlLbl val="0"/>
      </c:catAx>
      <c:valAx>
        <c:axId val="16650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0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Perceived Usefulness of AI in the Educational Process (Scale 1–10)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'Awareness and Impact of AI'!$E$24</c:f>
              <c:strCache>
                <c:ptCount val="1"/>
                <c:pt idx="0">
                  <c:v>Utility grade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'Awareness and Impact of AI'!$D$25:$D$33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'Awareness and Impact of AI'!$E$25:$E$33</c:f>
              <c:numCache>
                <c:formatCode>0%</c:formatCode>
                <c:ptCount val="9"/>
                <c:pt idx="0">
                  <c:v>2.197802197802198E-2</c:v>
                </c:pt>
                <c:pt idx="1">
                  <c:v>4.3956043956043959E-2</c:v>
                </c:pt>
                <c:pt idx="2">
                  <c:v>5.4945054945054944E-2</c:v>
                </c:pt>
                <c:pt idx="3">
                  <c:v>4.3956043956043959E-2</c:v>
                </c:pt>
                <c:pt idx="4">
                  <c:v>0.14285714285714285</c:v>
                </c:pt>
                <c:pt idx="5">
                  <c:v>0.15384615384615385</c:v>
                </c:pt>
                <c:pt idx="6">
                  <c:v>0.18681318681318682</c:v>
                </c:pt>
                <c:pt idx="7">
                  <c:v>0.12087912087912088</c:v>
                </c:pt>
                <c:pt idx="8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1A-4855-8235-4C0277FB92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5972639"/>
        <c:axId val="165968799"/>
      </c:barChart>
      <c:catAx>
        <c:axId val="165972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Utility</a:t>
                </a:r>
                <a:r>
                  <a:rPr lang="en-US" baseline="0"/>
                  <a:t>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68799"/>
        <c:crosses val="autoZero"/>
        <c:auto val="1"/>
        <c:lblAlgn val="ctr"/>
        <c:lblOffset val="100"/>
        <c:noMultiLvlLbl val="0"/>
      </c:catAx>
      <c:valAx>
        <c:axId val="16596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72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Common sources students use to learn about AI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'Common AI sources of students '!$E$13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'Common AI sources of students '!$D$14:$D$18</c:f>
              <c:strCache>
                <c:ptCount val="5"/>
                <c:pt idx="0">
                  <c:v>Internet</c:v>
                </c:pt>
                <c:pt idx="1">
                  <c:v>Books/Papers</c:v>
                </c:pt>
                <c:pt idx="2">
                  <c:v>Social media</c:v>
                </c:pt>
                <c:pt idx="3">
                  <c:v>Discussions</c:v>
                </c:pt>
                <c:pt idx="4">
                  <c:v>Not-Informed</c:v>
                </c:pt>
              </c:strCache>
            </c:strRef>
          </c:cat>
          <c:val>
            <c:numRef>
              <c:f>'Common AI sources of students '!$E$14:$E$18</c:f>
              <c:numCache>
                <c:formatCode>0%</c:formatCode>
                <c:ptCount val="5"/>
                <c:pt idx="0">
                  <c:v>5.9649122807017542E-2</c:v>
                </c:pt>
                <c:pt idx="1">
                  <c:v>0.20701754385964913</c:v>
                </c:pt>
                <c:pt idx="2">
                  <c:v>0.17894736842105263</c:v>
                </c:pt>
                <c:pt idx="3">
                  <c:v>0.256140350877193</c:v>
                </c:pt>
                <c:pt idx="4">
                  <c:v>0.2982456140350877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D-4624-AC15-B080CADFFF05}"/>
            </c:ext>
          </c:extLst>
        </c:ser>
        <c:ser>
          <c:idx val="1"/>
          <c:order val="1"/>
          <c:tx>
            <c:strRef>
              <c:f>'Common AI sources of students '!$F$13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'Common AI sources of students '!$D$14:$D$18</c:f>
              <c:strCache>
                <c:ptCount val="5"/>
                <c:pt idx="0">
                  <c:v>Internet</c:v>
                </c:pt>
                <c:pt idx="1">
                  <c:v>Books/Papers</c:v>
                </c:pt>
                <c:pt idx="2">
                  <c:v>Social media</c:v>
                </c:pt>
                <c:pt idx="3">
                  <c:v>Discussions</c:v>
                </c:pt>
                <c:pt idx="4">
                  <c:v>Not-Informed</c:v>
                </c:pt>
              </c:strCache>
            </c:strRef>
          </c:cat>
          <c:val>
            <c:numRef>
              <c:f>'Common AI sources of students '!$F$14:$F$18</c:f>
              <c:numCache>
                <c:formatCode>0%</c:formatCode>
                <c:ptCount val="5"/>
                <c:pt idx="0">
                  <c:v>0.43529411764705883</c:v>
                </c:pt>
                <c:pt idx="1">
                  <c:v>0.18823529411764706</c:v>
                </c:pt>
                <c:pt idx="2">
                  <c:v>0.23529411764705882</c:v>
                </c:pt>
                <c:pt idx="3">
                  <c:v>0.10588235294117647</c:v>
                </c:pt>
                <c:pt idx="4">
                  <c:v>3.5294117647058823E-2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0D-4624-AC15-B080CADFFF0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00985071"/>
        <c:axId val="300984111"/>
      </c:barChart>
      <c:catAx>
        <c:axId val="30098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84111"/>
        <c:crosses val="autoZero"/>
        <c:auto val="1"/>
        <c:lblAlgn val="ctr"/>
        <c:lblOffset val="100"/>
        <c:noMultiLvlLbl val="0"/>
      </c:catAx>
      <c:valAx>
        <c:axId val="30098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8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Distribution of Student Opinions on the Societal Effects of AI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'Societal Effects'!$E$98</c:f>
              <c:strCache>
                <c:ptCount val="1"/>
                <c:pt idx="0">
                  <c:v>Fully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'Societal Effects'!$D$99:$D$102</c:f>
              <c:strCache>
                <c:ptCount val="4"/>
                <c:pt idx="0">
                  <c:v>AI dehumanization</c:v>
                </c:pt>
                <c:pt idx="1">
                  <c:v>Job replacement</c:v>
                </c:pt>
                <c:pt idx="2">
                  <c:v>Problem solving</c:v>
                </c:pt>
                <c:pt idx="3">
                  <c:v>AI rulling society</c:v>
                </c:pt>
              </c:strCache>
            </c:strRef>
          </c:cat>
          <c:val>
            <c:numRef>
              <c:f>'Societal Effects'!$E$99:$E$102</c:f>
              <c:numCache>
                <c:formatCode>0%</c:formatCode>
                <c:ptCount val="4"/>
                <c:pt idx="0">
                  <c:v>7.6923076923076927E-2</c:v>
                </c:pt>
                <c:pt idx="1">
                  <c:v>0.18461538461538463</c:v>
                </c:pt>
                <c:pt idx="2">
                  <c:v>0.66153846153846152</c:v>
                </c:pt>
                <c:pt idx="3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9-4CB0-8434-B4C227DDF9AF}"/>
            </c:ext>
          </c:extLst>
        </c:ser>
        <c:ser>
          <c:idx val="1"/>
          <c:order val="1"/>
          <c:tx>
            <c:strRef>
              <c:f>'Societal Effects'!$F$98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'Societal Effects'!$D$99:$D$102</c:f>
              <c:strCache>
                <c:ptCount val="4"/>
                <c:pt idx="0">
                  <c:v>AI dehumanization</c:v>
                </c:pt>
                <c:pt idx="1">
                  <c:v>Job replacement</c:v>
                </c:pt>
                <c:pt idx="2">
                  <c:v>Problem solving</c:v>
                </c:pt>
                <c:pt idx="3">
                  <c:v>AI rulling society</c:v>
                </c:pt>
              </c:strCache>
            </c:strRef>
          </c:cat>
          <c:val>
            <c:numRef>
              <c:f>'Societal Effects'!$F$99:$F$102</c:f>
              <c:numCache>
                <c:formatCode>0%</c:formatCode>
                <c:ptCount val="4"/>
                <c:pt idx="0">
                  <c:v>0.31428571428571428</c:v>
                </c:pt>
                <c:pt idx="1">
                  <c:v>0.21428571428571427</c:v>
                </c:pt>
                <c:pt idx="2">
                  <c:v>4.2857142857142858E-2</c:v>
                </c:pt>
                <c:pt idx="3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F9-4CB0-8434-B4C227DDF9AF}"/>
            </c:ext>
          </c:extLst>
        </c:ser>
        <c:ser>
          <c:idx val="2"/>
          <c:order val="2"/>
          <c:tx>
            <c:strRef>
              <c:f>'Societal Effects'!$G$98</c:f>
              <c:strCache>
                <c:ptCount val="1"/>
                <c:pt idx="0">
                  <c:v>Partially 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'Societal Effects'!$D$99:$D$102</c:f>
              <c:strCache>
                <c:ptCount val="4"/>
                <c:pt idx="0">
                  <c:v>AI dehumanization</c:v>
                </c:pt>
                <c:pt idx="1">
                  <c:v>Job replacement</c:v>
                </c:pt>
                <c:pt idx="2">
                  <c:v>Problem solving</c:v>
                </c:pt>
                <c:pt idx="3">
                  <c:v>AI rulling society</c:v>
                </c:pt>
              </c:strCache>
            </c:strRef>
          </c:cat>
          <c:val>
            <c:numRef>
              <c:f>'Societal Effects'!$G$99:$G$102</c:f>
              <c:numCache>
                <c:formatCode>0%</c:formatCode>
                <c:ptCount val="4"/>
                <c:pt idx="0">
                  <c:v>0.15957446808510639</c:v>
                </c:pt>
                <c:pt idx="1">
                  <c:v>0.35106382978723405</c:v>
                </c:pt>
                <c:pt idx="2">
                  <c:v>0.37234042553191488</c:v>
                </c:pt>
                <c:pt idx="3">
                  <c:v>0.11702127659574468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F9-4CB0-8434-B4C227DDF9AF}"/>
            </c:ext>
          </c:extLst>
        </c:ser>
        <c:ser>
          <c:idx val="3"/>
          <c:order val="3"/>
          <c:tx>
            <c:strRef>
              <c:f>'Societal Effects'!$H$98</c:f>
              <c:strCache>
                <c:ptCount val="1"/>
                <c:pt idx="0">
                  <c:v>Partially 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'Societal Effects'!$D$99:$D$102</c:f>
              <c:strCache>
                <c:ptCount val="4"/>
                <c:pt idx="0">
                  <c:v>AI dehumanization</c:v>
                </c:pt>
                <c:pt idx="1">
                  <c:v>Job replacement</c:v>
                </c:pt>
                <c:pt idx="2">
                  <c:v>Problem solving</c:v>
                </c:pt>
                <c:pt idx="3">
                  <c:v>AI rulling society</c:v>
                </c:pt>
              </c:strCache>
            </c:strRef>
          </c:cat>
          <c:val>
            <c:numRef>
              <c:f>'Societal Effects'!$H$99:$H$102</c:f>
              <c:numCache>
                <c:formatCode>0%</c:formatCode>
                <c:ptCount val="4"/>
                <c:pt idx="0">
                  <c:v>0.37662337662337664</c:v>
                </c:pt>
                <c:pt idx="1">
                  <c:v>0.29870129870129869</c:v>
                </c:pt>
                <c:pt idx="2">
                  <c:v>0.1038961038961039</c:v>
                </c:pt>
                <c:pt idx="3">
                  <c:v>0.22077922077922077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F9-4CB0-8434-B4C227DDF9AF}"/>
            </c:ext>
          </c:extLst>
        </c:ser>
        <c:ser>
          <c:idx val="4"/>
          <c:order val="4"/>
          <c:tx>
            <c:strRef>
              <c:f>'Societal Effects'!$I$98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'Societal Effects'!$D$99:$D$102</c:f>
              <c:strCache>
                <c:ptCount val="4"/>
                <c:pt idx="0">
                  <c:v>AI dehumanization</c:v>
                </c:pt>
                <c:pt idx="1">
                  <c:v>Job replacement</c:v>
                </c:pt>
                <c:pt idx="2">
                  <c:v>Problem solving</c:v>
                </c:pt>
                <c:pt idx="3">
                  <c:v>AI rulling society</c:v>
                </c:pt>
              </c:strCache>
            </c:strRef>
          </c:cat>
          <c:val>
            <c:numRef>
              <c:f>'Societal Effects'!$I$99:$I$102</c:f>
              <c:numCache>
                <c:formatCode>0%</c:formatCode>
                <c:ptCount val="4"/>
                <c:pt idx="0">
                  <c:v>0.34482758620689657</c:v>
                </c:pt>
                <c:pt idx="1">
                  <c:v>0.13793103448275862</c:v>
                </c:pt>
                <c:pt idx="2">
                  <c:v>3.4482758620689655E-2</c:v>
                </c:pt>
                <c:pt idx="3">
                  <c:v>0.48275862068965519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F9-4CB0-8434-B4C227DDF9A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20077311"/>
        <c:axId val="220072991"/>
      </c:barChart>
      <c:catAx>
        <c:axId val="220077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72991"/>
        <c:crosses val="autoZero"/>
        <c:auto val="1"/>
        <c:lblAlgn val="ctr"/>
        <c:lblOffset val="100"/>
        <c:noMultiLvlLbl val="0"/>
      </c:catAx>
      <c:valAx>
        <c:axId val="22007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Student Opinions on Economic Impacts of AI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'Economic Impacts'!$E$10</c:f>
              <c:strCache>
                <c:ptCount val="1"/>
                <c:pt idx="0">
                  <c:v>Fully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'Economic Impacts'!$D$11:$D$14</c:f>
              <c:strCache>
                <c:ptCount val="4"/>
                <c:pt idx="0">
                  <c:v>AI costly</c:v>
                </c:pt>
                <c:pt idx="1">
                  <c:v>Economic crisis</c:v>
                </c:pt>
                <c:pt idx="2">
                  <c:v>Economic growth</c:v>
                </c:pt>
                <c:pt idx="3">
                  <c:v>Job loss</c:v>
                </c:pt>
              </c:strCache>
            </c:strRef>
          </c:cat>
          <c:val>
            <c:numRef>
              <c:f>'Economic Impacts'!$E$11:$E$14</c:f>
              <c:numCache>
                <c:formatCode>0%</c:formatCode>
                <c:ptCount val="4"/>
                <c:pt idx="0">
                  <c:v>0.29545454545454547</c:v>
                </c:pt>
                <c:pt idx="1">
                  <c:v>9.0909090909090912E-2</c:v>
                </c:pt>
                <c:pt idx="2">
                  <c:v>0.36363636363636365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4F-48A6-A740-05A531446C33}"/>
            </c:ext>
          </c:extLst>
        </c:ser>
        <c:ser>
          <c:idx val="1"/>
          <c:order val="1"/>
          <c:tx>
            <c:strRef>
              <c:f>'Economic Impacts'!$F$10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'Economic Impacts'!$D$11:$D$14</c:f>
              <c:strCache>
                <c:ptCount val="4"/>
                <c:pt idx="0">
                  <c:v>AI costly</c:v>
                </c:pt>
                <c:pt idx="1">
                  <c:v>Economic crisis</c:v>
                </c:pt>
                <c:pt idx="2">
                  <c:v>Economic growth</c:v>
                </c:pt>
                <c:pt idx="3">
                  <c:v>Job loss</c:v>
                </c:pt>
              </c:strCache>
            </c:strRef>
          </c:cat>
          <c:val>
            <c:numRef>
              <c:f>'Economic Impacts'!$F$11:$F$14</c:f>
              <c:numCache>
                <c:formatCode>0%</c:formatCode>
                <c:ptCount val="4"/>
                <c:pt idx="0">
                  <c:v>0.25471698113207547</c:v>
                </c:pt>
                <c:pt idx="1">
                  <c:v>0.28301886792452829</c:v>
                </c:pt>
                <c:pt idx="2">
                  <c:v>0.29245283018867924</c:v>
                </c:pt>
                <c:pt idx="3">
                  <c:v>0.16981132075471697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4F-48A6-A740-05A531446C33}"/>
            </c:ext>
          </c:extLst>
        </c:ser>
        <c:ser>
          <c:idx val="2"/>
          <c:order val="2"/>
          <c:tx>
            <c:strRef>
              <c:f>'Economic Impacts'!$G$10</c:f>
              <c:strCache>
                <c:ptCount val="1"/>
                <c:pt idx="0">
                  <c:v>Partially 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'Economic Impacts'!$D$11:$D$14</c:f>
              <c:strCache>
                <c:ptCount val="4"/>
                <c:pt idx="0">
                  <c:v>AI costly</c:v>
                </c:pt>
                <c:pt idx="1">
                  <c:v>Economic crisis</c:v>
                </c:pt>
                <c:pt idx="2">
                  <c:v>Economic growth</c:v>
                </c:pt>
                <c:pt idx="3">
                  <c:v>Job loss</c:v>
                </c:pt>
              </c:strCache>
            </c:strRef>
          </c:cat>
          <c:val>
            <c:numRef>
              <c:f>'Economic Impacts'!$G$11:$G$14</c:f>
              <c:numCache>
                <c:formatCode>0%</c:formatCode>
                <c:ptCount val="4"/>
                <c:pt idx="0">
                  <c:v>0.30708661417322836</c:v>
                </c:pt>
                <c:pt idx="1">
                  <c:v>9.4488188976377951E-2</c:v>
                </c:pt>
                <c:pt idx="2">
                  <c:v>0.28346456692913385</c:v>
                </c:pt>
                <c:pt idx="3">
                  <c:v>0.31496062992125984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4F-48A6-A740-05A531446C33}"/>
            </c:ext>
          </c:extLst>
        </c:ser>
        <c:ser>
          <c:idx val="3"/>
          <c:order val="3"/>
          <c:tx>
            <c:strRef>
              <c:f>'Economic Impacts'!$H$10</c:f>
              <c:strCache>
                <c:ptCount val="1"/>
                <c:pt idx="0">
                  <c:v>Partially 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'Economic Impacts'!$D$11:$D$14</c:f>
              <c:strCache>
                <c:ptCount val="4"/>
                <c:pt idx="0">
                  <c:v>AI costly</c:v>
                </c:pt>
                <c:pt idx="1">
                  <c:v>Economic crisis</c:v>
                </c:pt>
                <c:pt idx="2">
                  <c:v>Economic growth</c:v>
                </c:pt>
                <c:pt idx="3">
                  <c:v>Job loss</c:v>
                </c:pt>
              </c:strCache>
            </c:strRef>
          </c:cat>
          <c:val>
            <c:numRef>
              <c:f>'Economic Impacts'!$H$11:$H$14</c:f>
              <c:numCache>
                <c:formatCode>0%</c:formatCode>
                <c:ptCount val="4"/>
                <c:pt idx="0">
                  <c:v>0.16417910447761194</c:v>
                </c:pt>
                <c:pt idx="1">
                  <c:v>0.44776119402985076</c:v>
                </c:pt>
                <c:pt idx="2">
                  <c:v>0.11940298507462686</c:v>
                </c:pt>
                <c:pt idx="3">
                  <c:v>0.26865671641791045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4F-48A6-A740-05A531446C33}"/>
            </c:ext>
          </c:extLst>
        </c:ser>
        <c:ser>
          <c:idx val="4"/>
          <c:order val="4"/>
          <c:tx>
            <c:strRef>
              <c:f>'Economic Impacts'!$I$10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C4F-48A6-A740-05A531446C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'Economic Impacts'!$D$11:$D$14</c:f>
              <c:strCache>
                <c:ptCount val="4"/>
                <c:pt idx="0">
                  <c:v>AI costly</c:v>
                </c:pt>
                <c:pt idx="1">
                  <c:v>Economic crisis</c:v>
                </c:pt>
                <c:pt idx="2">
                  <c:v>Economic growth</c:v>
                </c:pt>
                <c:pt idx="3">
                  <c:v>Job loss</c:v>
                </c:pt>
              </c:strCache>
            </c:strRef>
          </c:cat>
          <c:val>
            <c:numRef>
              <c:f>'Economic Impacts'!$I$11:$I$14</c:f>
              <c:numCache>
                <c:formatCode>0%</c:formatCode>
                <c:ptCount val="4"/>
                <c:pt idx="0">
                  <c:v>0.05</c:v>
                </c:pt>
                <c:pt idx="1">
                  <c:v>0.75</c:v>
                </c:pt>
                <c:pt idx="2">
                  <c:v>0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4F-48A6-A740-05A531446C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21483711"/>
        <c:axId val="221468351"/>
      </c:barChart>
      <c:catAx>
        <c:axId val="221483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351"/>
        <c:crosses val="autoZero"/>
        <c:auto val="1"/>
        <c:lblAlgn val="ctr"/>
        <c:lblOffset val="100"/>
        <c:noMultiLvlLbl val="0"/>
      </c:catAx>
      <c:valAx>
        <c:axId val="22146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8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A Scatter Plot of AI Knowledge Rating Against Utility Grade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Plot'!$B$1</c:f>
              <c:strCache>
                <c:ptCount val="1"/>
                <c:pt idx="0">
                  <c:v>Utility grade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9265737879811437"/>
                  <c:y val="0.666749650629407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1" baseline="0"/>
                      <a:t>y = 0.3937x + 5.112</a:t>
                    </a:r>
                    <a:endParaRPr lang="en-US" sz="105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Plot'!$A$2:$A$404</c:f>
              <c:numCache>
                <c:formatCode>General</c:formatCode>
                <c:ptCount val="403"/>
                <c:pt idx="0">
                  <c:v>8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9</c:v>
                </c:pt>
                <c:pt idx="13">
                  <c:v>9</c:v>
                </c:pt>
                <c:pt idx="14">
                  <c:v>7</c:v>
                </c:pt>
                <c:pt idx="15">
                  <c:v>6</c:v>
                </c:pt>
                <c:pt idx="16">
                  <c:v>1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5</c:v>
                </c:pt>
                <c:pt idx="24">
                  <c:v>4</c:v>
                </c:pt>
                <c:pt idx="25">
                  <c:v>5</c:v>
                </c:pt>
                <c:pt idx="26">
                  <c:v>7</c:v>
                </c:pt>
                <c:pt idx="27">
                  <c:v>3</c:v>
                </c:pt>
                <c:pt idx="28">
                  <c:v>6</c:v>
                </c:pt>
                <c:pt idx="29">
                  <c:v>5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7</c:v>
                </c:pt>
                <c:pt idx="34">
                  <c:v>6</c:v>
                </c:pt>
                <c:pt idx="35">
                  <c:v>8</c:v>
                </c:pt>
                <c:pt idx="36">
                  <c:v>10</c:v>
                </c:pt>
                <c:pt idx="37">
                  <c:v>8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5</c:v>
                </c:pt>
                <c:pt idx="42">
                  <c:v>8</c:v>
                </c:pt>
                <c:pt idx="43">
                  <c:v>5</c:v>
                </c:pt>
                <c:pt idx="44">
                  <c:v>6</c:v>
                </c:pt>
                <c:pt idx="45">
                  <c:v>3</c:v>
                </c:pt>
                <c:pt idx="46">
                  <c:v>8</c:v>
                </c:pt>
                <c:pt idx="47">
                  <c:v>7</c:v>
                </c:pt>
                <c:pt idx="48">
                  <c:v>9</c:v>
                </c:pt>
                <c:pt idx="49">
                  <c:v>7</c:v>
                </c:pt>
                <c:pt idx="50">
                  <c:v>3</c:v>
                </c:pt>
                <c:pt idx="51">
                  <c:v>4</c:v>
                </c:pt>
                <c:pt idx="52">
                  <c:v>7</c:v>
                </c:pt>
                <c:pt idx="53">
                  <c:v>5</c:v>
                </c:pt>
                <c:pt idx="54">
                  <c:v>5</c:v>
                </c:pt>
                <c:pt idx="55">
                  <c:v>6</c:v>
                </c:pt>
                <c:pt idx="56">
                  <c:v>5</c:v>
                </c:pt>
                <c:pt idx="57">
                  <c:v>8</c:v>
                </c:pt>
                <c:pt idx="58">
                  <c:v>4</c:v>
                </c:pt>
                <c:pt idx="59">
                  <c:v>5</c:v>
                </c:pt>
                <c:pt idx="60">
                  <c:v>6</c:v>
                </c:pt>
                <c:pt idx="61">
                  <c:v>4</c:v>
                </c:pt>
                <c:pt idx="62">
                  <c:v>8</c:v>
                </c:pt>
                <c:pt idx="63">
                  <c:v>6</c:v>
                </c:pt>
                <c:pt idx="64">
                  <c:v>7</c:v>
                </c:pt>
                <c:pt idx="65">
                  <c:v>5</c:v>
                </c:pt>
                <c:pt idx="66">
                  <c:v>8</c:v>
                </c:pt>
                <c:pt idx="67">
                  <c:v>1</c:v>
                </c:pt>
                <c:pt idx="68">
                  <c:v>6</c:v>
                </c:pt>
                <c:pt idx="69">
                  <c:v>4</c:v>
                </c:pt>
                <c:pt idx="70">
                  <c:v>9</c:v>
                </c:pt>
                <c:pt idx="71">
                  <c:v>10</c:v>
                </c:pt>
                <c:pt idx="72">
                  <c:v>8</c:v>
                </c:pt>
                <c:pt idx="73">
                  <c:v>6</c:v>
                </c:pt>
                <c:pt idx="74">
                  <c:v>5</c:v>
                </c:pt>
                <c:pt idx="75">
                  <c:v>4</c:v>
                </c:pt>
                <c:pt idx="76">
                  <c:v>7</c:v>
                </c:pt>
                <c:pt idx="77">
                  <c:v>4</c:v>
                </c:pt>
                <c:pt idx="78">
                  <c:v>4</c:v>
                </c:pt>
                <c:pt idx="79">
                  <c:v>8</c:v>
                </c:pt>
                <c:pt idx="80">
                  <c:v>8</c:v>
                </c:pt>
                <c:pt idx="81">
                  <c:v>3</c:v>
                </c:pt>
                <c:pt idx="82">
                  <c:v>7</c:v>
                </c:pt>
                <c:pt idx="83">
                  <c:v>5</c:v>
                </c:pt>
                <c:pt idx="84">
                  <c:v>6</c:v>
                </c:pt>
                <c:pt idx="85">
                  <c:v>1</c:v>
                </c:pt>
                <c:pt idx="86">
                  <c:v>8</c:v>
                </c:pt>
                <c:pt idx="87">
                  <c:v>6</c:v>
                </c:pt>
                <c:pt idx="88">
                  <c:v>9</c:v>
                </c:pt>
                <c:pt idx="89">
                  <c:v>2</c:v>
                </c:pt>
                <c:pt idx="90">
                  <c:v>2</c:v>
                </c:pt>
              </c:numCache>
            </c:numRef>
          </c:xVal>
          <c:yVal>
            <c:numRef>
              <c:f>'Scatter Plot'!$B$2:$B$404</c:f>
              <c:numCache>
                <c:formatCode>General</c:formatCode>
                <c:ptCount val="403"/>
                <c:pt idx="0">
                  <c:v>9</c:v>
                </c:pt>
                <c:pt idx="1">
                  <c:v>6</c:v>
                </c:pt>
                <c:pt idx="2">
                  <c:v>6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10</c:v>
                </c:pt>
                <c:pt idx="7">
                  <c:v>8</c:v>
                </c:pt>
                <c:pt idx="8">
                  <c:v>8</c:v>
                </c:pt>
                <c:pt idx="9">
                  <c:v>7</c:v>
                </c:pt>
                <c:pt idx="10">
                  <c:v>10</c:v>
                </c:pt>
                <c:pt idx="11">
                  <c:v>4</c:v>
                </c:pt>
                <c:pt idx="12">
                  <c:v>10</c:v>
                </c:pt>
                <c:pt idx="13">
                  <c:v>9</c:v>
                </c:pt>
                <c:pt idx="14">
                  <c:v>10</c:v>
                </c:pt>
                <c:pt idx="15">
                  <c:v>4</c:v>
                </c:pt>
                <c:pt idx="16">
                  <c:v>3</c:v>
                </c:pt>
                <c:pt idx="17">
                  <c:v>8</c:v>
                </c:pt>
                <c:pt idx="18">
                  <c:v>6</c:v>
                </c:pt>
                <c:pt idx="19">
                  <c:v>6</c:v>
                </c:pt>
                <c:pt idx="20">
                  <c:v>8</c:v>
                </c:pt>
                <c:pt idx="21">
                  <c:v>4</c:v>
                </c:pt>
                <c:pt idx="22">
                  <c:v>7</c:v>
                </c:pt>
                <c:pt idx="23">
                  <c:v>7</c:v>
                </c:pt>
                <c:pt idx="24">
                  <c:v>6</c:v>
                </c:pt>
                <c:pt idx="25">
                  <c:v>8</c:v>
                </c:pt>
                <c:pt idx="26">
                  <c:v>9</c:v>
                </c:pt>
                <c:pt idx="27">
                  <c:v>7</c:v>
                </c:pt>
                <c:pt idx="28">
                  <c:v>10</c:v>
                </c:pt>
                <c:pt idx="29">
                  <c:v>4</c:v>
                </c:pt>
                <c:pt idx="30">
                  <c:v>7</c:v>
                </c:pt>
                <c:pt idx="31">
                  <c:v>6</c:v>
                </c:pt>
                <c:pt idx="32">
                  <c:v>5</c:v>
                </c:pt>
                <c:pt idx="33">
                  <c:v>4</c:v>
                </c:pt>
                <c:pt idx="34">
                  <c:v>7</c:v>
                </c:pt>
                <c:pt idx="35">
                  <c:v>9</c:v>
                </c:pt>
                <c:pt idx="36">
                  <c:v>9</c:v>
                </c:pt>
                <c:pt idx="37">
                  <c:v>10</c:v>
                </c:pt>
                <c:pt idx="38">
                  <c:v>7</c:v>
                </c:pt>
                <c:pt idx="39">
                  <c:v>8</c:v>
                </c:pt>
                <c:pt idx="40">
                  <c:v>7</c:v>
                </c:pt>
                <c:pt idx="41">
                  <c:v>8</c:v>
                </c:pt>
                <c:pt idx="42">
                  <c:v>9</c:v>
                </c:pt>
                <c:pt idx="43">
                  <c:v>9</c:v>
                </c:pt>
                <c:pt idx="44">
                  <c:v>10</c:v>
                </c:pt>
                <c:pt idx="45">
                  <c:v>10</c:v>
                </c:pt>
                <c:pt idx="46">
                  <c:v>3</c:v>
                </c:pt>
                <c:pt idx="47">
                  <c:v>10</c:v>
                </c:pt>
                <c:pt idx="48">
                  <c:v>10</c:v>
                </c:pt>
                <c:pt idx="49">
                  <c:v>8</c:v>
                </c:pt>
                <c:pt idx="50">
                  <c:v>8</c:v>
                </c:pt>
                <c:pt idx="51">
                  <c:v>5</c:v>
                </c:pt>
                <c:pt idx="52">
                  <c:v>6</c:v>
                </c:pt>
                <c:pt idx="53">
                  <c:v>9</c:v>
                </c:pt>
                <c:pt idx="54">
                  <c:v>7</c:v>
                </c:pt>
                <c:pt idx="55">
                  <c:v>10</c:v>
                </c:pt>
                <c:pt idx="56">
                  <c:v>8</c:v>
                </c:pt>
                <c:pt idx="57">
                  <c:v>8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9</c:v>
                </c:pt>
                <c:pt idx="63">
                  <c:v>6</c:v>
                </c:pt>
                <c:pt idx="64">
                  <c:v>8</c:v>
                </c:pt>
                <c:pt idx="65">
                  <c:v>3</c:v>
                </c:pt>
                <c:pt idx="66">
                  <c:v>6</c:v>
                </c:pt>
                <c:pt idx="67">
                  <c:v>10</c:v>
                </c:pt>
                <c:pt idx="68">
                  <c:v>9</c:v>
                </c:pt>
                <c:pt idx="69">
                  <c:v>6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5</c:v>
                </c:pt>
                <c:pt idx="74">
                  <c:v>5</c:v>
                </c:pt>
                <c:pt idx="75">
                  <c:v>7</c:v>
                </c:pt>
                <c:pt idx="76">
                  <c:v>10</c:v>
                </c:pt>
                <c:pt idx="77">
                  <c:v>8</c:v>
                </c:pt>
                <c:pt idx="78">
                  <c:v>7</c:v>
                </c:pt>
                <c:pt idx="79">
                  <c:v>8</c:v>
                </c:pt>
                <c:pt idx="80">
                  <c:v>8</c:v>
                </c:pt>
                <c:pt idx="81">
                  <c:v>3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6</c:v>
                </c:pt>
                <c:pt idx="86">
                  <c:v>7</c:v>
                </c:pt>
                <c:pt idx="87">
                  <c:v>7</c:v>
                </c:pt>
                <c:pt idx="88">
                  <c:v>10</c:v>
                </c:pt>
                <c:pt idx="89">
                  <c:v>2</c:v>
                </c:pt>
                <c:pt idx="9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EC-44A9-A49C-0EE299E6C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251407"/>
        <c:axId val="315251887"/>
      </c:scatterChart>
      <c:valAx>
        <c:axId val="31525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AI Knowledge Rating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251887"/>
        <c:crosses val="autoZero"/>
        <c:crossBetween val="midCat"/>
      </c:valAx>
      <c:valAx>
        <c:axId val="31525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Utility Grade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251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</a:t>
            </a:r>
            <a:r>
              <a:rPr lang="en-US" baseline="0"/>
              <a:t> Major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084645669291337"/>
          <c:y val="0.15319444444444447"/>
          <c:w val="0.67088276465441821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Demographics!$D$16:$D$18</c:f>
              <c:strCache>
                <c:ptCount val="3"/>
                <c:pt idx="0">
                  <c:v>Economic Cybernetics</c:v>
                </c:pt>
                <c:pt idx="1">
                  <c:v>Economic Informatics</c:v>
                </c:pt>
                <c:pt idx="2">
                  <c:v>Statistics &amp; Forecasting</c:v>
                </c:pt>
              </c:strCache>
            </c:strRef>
          </c:cat>
          <c:val>
            <c:numRef>
              <c:f>Demographics!$E$16:$E$18</c:f>
              <c:numCache>
                <c:formatCode>0%</c:formatCode>
                <c:ptCount val="3"/>
                <c:pt idx="0">
                  <c:v>0.32967032967032966</c:v>
                </c:pt>
                <c:pt idx="1">
                  <c:v>0.25274725274725274</c:v>
                </c:pt>
                <c:pt idx="2">
                  <c:v>0.4175824175824176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8-4836-861C-9BDB1EDE40E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48913807"/>
        <c:axId val="1148915727"/>
      </c:barChart>
      <c:catAx>
        <c:axId val="1148913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915727"/>
        <c:crosses val="autoZero"/>
        <c:auto val="1"/>
        <c:lblAlgn val="ctr"/>
        <c:lblOffset val="100"/>
        <c:noMultiLvlLbl val="0"/>
      </c:catAx>
      <c:valAx>
        <c:axId val="1148915727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in"/>
        <c:minorTickMark val="cross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91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55E-2"/>
          <c:y val="0.11965811965811966"/>
          <c:w val="0.93888888888888888"/>
          <c:h val="0.7366767615586512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Demographics!$F$2</c:f>
              <c:strCache>
                <c:ptCount val="1"/>
                <c:pt idx="0">
                  <c:v>Full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F86-44C5-8F7A-C51F804F103B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F86-44C5-8F7A-C51F804F103B}"/>
              </c:ext>
            </c:extLst>
          </c:dPt>
          <c:cat>
            <c:strRef>
              <c:f>Demographics!$D$3:$D$4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Demographics!$F$3:$F$4</c:f>
              <c:numCache>
                <c:formatCode>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86-44C5-8F7A-C51F804F103B}"/>
            </c:ext>
          </c:extLst>
        </c:ser>
        <c:ser>
          <c:idx val="0"/>
          <c:order val="1"/>
          <c:tx>
            <c:strRef>
              <c:f>Demographics!$E$2</c:f>
              <c:strCache>
                <c:ptCount val="1"/>
                <c:pt idx="0">
                  <c:v>Gender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6-4F86-44C5-8F7A-C51F804F103B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9-4F86-44C5-8F7A-C51F804F103B}"/>
              </c:ext>
            </c:extLst>
          </c:dPt>
          <c:dLbls>
            <c:dLbl>
              <c:idx val="0"/>
              <c:layout>
                <c:manualLayout>
                  <c:x val="5.5555555555555558E-3"/>
                  <c:y val="-0.2546296296296296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F86-44C5-8F7A-C51F804F103B}"/>
                </c:ext>
              </c:extLst>
            </c:dLbl>
            <c:dLbl>
              <c:idx val="1"/>
              <c:layout>
                <c:manualLayout>
                  <c:x val="5.5555555555555558E-3"/>
                  <c:y val="-0.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F86-44C5-8F7A-C51F804F10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Demographics!$D$3:$D$4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Demographics!$E$3:$E$4</c:f>
              <c:numCache>
                <c:formatCode>0%</c:formatCode>
                <c:ptCount val="2"/>
                <c:pt idx="0">
                  <c:v>0.64835164835164838</c:v>
                </c:pt>
                <c:pt idx="1">
                  <c:v>0.35164835164835168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6-44C5-8F7A-C51F804F1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13599183"/>
        <c:axId val="1013598703"/>
      </c:barChart>
      <c:catAx>
        <c:axId val="101359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13598703"/>
        <c:crosses val="autoZero"/>
        <c:auto val="1"/>
        <c:lblAlgn val="ctr"/>
        <c:lblOffset val="100"/>
        <c:noMultiLvlLbl val="0"/>
      </c:catAx>
      <c:valAx>
        <c:axId val="1013598703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101359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Major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Demographics!$E$8</c:f>
              <c:strCache>
                <c:ptCount val="1"/>
                <c:pt idx="0">
                  <c:v>Year of study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Demographics!$D$9:$D$10</c:f>
              <c:strCache>
                <c:ptCount val="2"/>
                <c:pt idx="0">
                  <c:v>Year 2</c:v>
                </c:pt>
                <c:pt idx="1">
                  <c:v>Year 3</c:v>
                </c:pt>
              </c:strCache>
            </c:strRef>
          </c:cat>
          <c:val>
            <c:numRef>
              <c:f>Demographics!$E$9:$E$10</c:f>
              <c:numCache>
                <c:formatCode>0%</c:formatCode>
                <c:ptCount val="2"/>
                <c:pt idx="0">
                  <c:v>0.37362637362637363</c:v>
                </c:pt>
                <c:pt idx="1">
                  <c:v>0.62637362637362637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0DD-B875-7C833A885A6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98487007"/>
        <c:axId val="1868173423"/>
      </c:barChart>
      <c:catAx>
        <c:axId val="169848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173423"/>
        <c:crosses val="autoZero"/>
        <c:auto val="1"/>
        <c:lblAlgn val="ctr"/>
        <c:lblOffset val="100"/>
        <c:noMultiLvlLbl val="0"/>
      </c:catAx>
      <c:valAx>
        <c:axId val="1868173423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69848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Demographics!$E$23</c:f>
              <c:strCache>
                <c:ptCount val="1"/>
                <c:pt idx="0">
                  <c:v>Passed exams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169E1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EFFA-4587-B468-9787FF44DF1C}"/>
              </c:ext>
            </c:extLst>
          </c:dPt>
          <c:dPt>
            <c:idx val="1"/>
            <c:invertIfNegative val="0"/>
            <c:bubble3D val="0"/>
            <c:spPr>
              <a:solidFill>
                <a:srgbClr val="228B22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FFA-4587-B468-9787FF44DF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Demographics!$D$24:$D$25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Demographics!$E$24:$E$25</c:f>
              <c:numCache>
                <c:formatCode>0%</c:formatCode>
                <c:ptCount val="2"/>
                <c:pt idx="0">
                  <c:v>0.25274725274725274</c:v>
                </c:pt>
                <c:pt idx="1">
                  <c:v>0.74725274725274726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FA-4587-B468-9787FF44DF1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66363535"/>
        <c:axId val="1566361135"/>
      </c:barChart>
      <c:catAx>
        <c:axId val="1566363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361135"/>
        <c:crosses val="autoZero"/>
        <c:auto val="1"/>
        <c:lblAlgn val="ctr"/>
        <c:lblOffset val="100"/>
        <c:noMultiLvlLbl val="0"/>
      </c:catAx>
      <c:valAx>
        <c:axId val="1566361135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56636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Perceived Advantages of AI in the Teaching Process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'AI Influence'!$B$8</c:f>
              <c:strCache>
                <c:ptCount val="1"/>
                <c:pt idx="0">
                  <c:v>Advantage teaching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rgbClr val="1E90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D44-4B96-B803-7C3549758344}"/>
              </c:ext>
            </c:extLst>
          </c:dPt>
          <c:dPt>
            <c:idx val="1"/>
            <c:bubble3D val="0"/>
            <c:spPr>
              <a:solidFill>
                <a:srgbClr val="FFA5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D44-4B96-B803-7C3549758344}"/>
              </c:ext>
            </c:extLst>
          </c:dPt>
          <c:dPt>
            <c:idx val="2"/>
            <c:bubble3D val="0"/>
            <c:spPr>
              <a:solidFill>
                <a:srgbClr val="228B2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0D44-4B96-B803-7C3549758344}"/>
              </c:ext>
            </c:extLst>
          </c:dPt>
          <c:dLbls>
            <c:dLbl>
              <c:idx val="0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44-4B96-B803-7C3549758344}"/>
                </c:ext>
              </c:extLst>
            </c:dLbl>
            <c:dLbl>
              <c:idx val="1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44-4B96-B803-7C3549758344}"/>
                </c:ext>
              </c:extLst>
            </c:dLbl>
            <c:dLbl>
              <c:idx val="2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D44-4B96-B803-7C3549758344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'AI Influence'!$A$9:$A$11</c:f>
              <c:strCache>
                <c:ptCount val="3"/>
                <c:pt idx="0">
                  <c:v>AI Assistant</c:v>
                </c:pt>
                <c:pt idx="1">
                  <c:v>Engaging Lessons</c:v>
                </c:pt>
                <c:pt idx="2">
                  <c:v>Time Management</c:v>
                </c:pt>
              </c:strCache>
            </c:strRef>
          </c:cat>
          <c:val>
            <c:numRef>
              <c:f>'AI Influence'!$B$9:$B$11</c:f>
              <c:numCache>
                <c:formatCode>0%</c:formatCode>
                <c:ptCount val="3"/>
                <c:pt idx="0">
                  <c:v>0.42857142857142855</c:v>
                </c:pt>
                <c:pt idx="1">
                  <c:v>0.35164835164835168</c:v>
                </c:pt>
                <c:pt idx="2">
                  <c:v>0.21978021978021978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2-4AFC-A0A7-891F18FCF09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606452318460179"/>
          <c:y val="0.64413094196558773"/>
          <c:w val="0.24092169728783902"/>
          <c:h val="0.2343766404199475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Perceived Advantages of AI in the Learning Process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'AI Influence'!$B$25</c:f>
              <c:strCache>
                <c:ptCount val="1"/>
                <c:pt idx="0">
                  <c:v>Advantage learning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rgbClr val="FFA5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3F4-4521-ABA4-95B0DC6611F4}"/>
              </c:ext>
            </c:extLst>
          </c:dPt>
          <c:dPt>
            <c:idx val="1"/>
            <c:bubble3D val="0"/>
            <c:spPr>
              <a:solidFill>
                <a:srgbClr val="80008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3F4-4521-ABA4-95B0DC6611F4}"/>
              </c:ext>
            </c:extLst>
          </c:dPt>
          <c:dPt>
            <c:idx val="2"/>
            <c:bubble3D val="0"/>
            <c:spPr>
              <a:solidFill>
                <a:srgbClr val="20B2AA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3F4-4521-ABA4-95B0DC6611F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'AI Influence'!$A$26:$A$28</c:f>
              <c:strCache>
                <c:ptCount val="3"/>
                <c:pt idx="0">
                  <c:v>Engaging Lessons</c:v>
                </c:pt>
                <c:pt idx="1">
                  <c:v>Personalized Lessons</c:v>
                </c:pt>
                <c:pt idx="2">
                  <c:v>Universal Access</c:v>
                </c:pt>
              </c:strCache>
            </c:strRef>
          </c:cat>
          <c:val>
            <c:numRef>
              <c:f>'AI Influence'!$B$26:$B$28</c:f>
              <c:numCache>
                <c:formatCode>0%</c:formatCode>
                <c:ptCount val="3"/>
                <c:pt idx="0">
                  <c:v>0.17582417582417584</c:v>
                </c:pt>
                <c:pt idx="1">
                  <c:v>0.2967032967032967</c:v>
                </c:pt>
                <c:pt idx="2">
                  <c:v>0.52747252747252749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F4-4521-ABA4-95B0DC6611F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641163604549417"/>
          <c:y val="0.63950131233595808"/>
          <c:w val="0.26392169728783904"/>
          <c:h val="0.2343766404199475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Perceived Advantages of AI in the Evaluation Process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'AI Influence'!$B$40</c:f>
              <c:strCache>
                <c:ptCount val="1"/>
                <c:pt idx="0">
                  <c:v>Advantage evaluation</c:v>
                </c:pt>
              </c:strCache>
            </c:strRef>
          </c:tx>
          <c:explosion val="1"/>
          <c:dPt>
            <c:idx val="0"/>
            <c:bubble3D val="0"/>
            <c:explosion val="0"/>
            <c:spPr>
              <a:solidFill>
                <a:srgbClr val="00008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6AC-4091-AAB0-0E126B7D9683}"/>
              </c:ext>
            </c:extLst>
          </c:dPt>
          <c:dPt>
            <c:idx val="1"/>
            <c:bubble3D val="0"/>
            <c:spPr>
              <a:solidFill>
                <a:srgbClr val="90EE9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6AC-4091-AAB0-0E126B7D9683}"/>
              </c:ext>
            </c:extLst>
          </c:dPt>
          <c:dPt>
            <c:idx val="2"/>
            <c:bubble3D val="0"/>
            <c:spPr>
              <a:solidFill>
                <a:srgbClr val="70809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6AC-4091-AAB0-0E126B7D968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'AI Influence'!$A$41:$A$43</c:f>
              <c:strCache>
                <c:ptCount val="3"/>
                <c:pt idx="0">
                  <c:v>Auto Grading</c:v>
                </c:pt>
                <c:pt idx="1">
                  <c:v>Constant Feedback</c:v>
                </c:pt>
                <c:pt idx="2">
                  <c:v>Fewer Errors</c:v>
                </c:pt>
              </c:strCache>
            </c:strRef>
          </c:cat>
          <c:val>
            <c:numRef>
              <c:f>'AI Influence'!$B$41:$B$43</c:f>
              <c:numCache>
                <c:formatCode>0%</c:formatCode>
                <c:ptCount val="3"/>
                <c:pt idx="0">
                  <c:v>0.24175824175824176</c:v>
                </c:pt>
                <c:pt idx="1">
                  <c:v>0.49450549450549453</c:v>
                </c:pt>
                <c:pt idx="2">
                  <c:v>0.26373626373626374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6AC-4091-AAB0-0E126B7D968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014785651793524"/>
          <c:y val="0.61635316418780972"/>
          <c:w val="0.24293547681539807"/>
          <c:h val="0.2343766404199475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Perceived Disadvantages of AI in the Educational Process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'AI Influence'!$B$57</c:f>
              <c:strCache>
                <c:ptCount val="1"/>
                <c:pt idx="0">
                  <c:v>Count of Disadvantage educational process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rgbClr val="70809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C4F-4B14-BE3F-7280CE2EB952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C4F-4B14-BE3F-7280CE2EB952}"/>
              </c:ext>
            </c:extLst>
          </c:dPt>
          <c:dPt>
            <c:idx val="2"/>
            <c:bubble3D val="0"/>
            <c:spPr>
              <a:solidFill>
                <a:srgbClr val="FF8C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C4F-4B14-BE3F-7280CE2EB952}"/>
              </c:ext>
            </c:extLst>
          </c:dPt>
          <c:dPt>
            <c:idx val="3"/>
            <c:bubble3D val="0"/>
            <c:spPr>
              <a:solidFill>
                <a:srgbClr val="8B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C4F-4B14-BE3F-7280CE2EB95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'AI Influence'!$A$58:$A$61</c:f>
              <c:strCache>
                <c:ptCount val="4"/>
                <c:pt idx="0">
                  <c:v>Data Loss</c:v>
                </c:pt>
                <c:pt idx="1">
                  <c:v>Fewer Interactions</c:v>
                </c:pt>
                <c:pt idx="2">
                  <c:v>Internet Addiction</c:v>
                </c:pt>
                <c:pt idx="3">
                  <c:v>No Student-Teacher Bond</c:v>
                </c:pt>
              </c:strCache>
            </c:strRef>
          </c:cat>
          <c:val>
            <c:numRef>
              <c:f>'AI Influence'!$B$58:$B$61</c:f>
              <c:numCache>
                <c:formatCode>0%</c:formatCode>
                <c:ptCount val="4"/>
                <c:pt idx="0">
                  <c:v>0.10989010989010989</c:v>
                </c:pt>
                <c:pt idx="1">
                  <c:v>0.25274725274725274</c:v>
                </c:pt>
                <c:pt idx="2">
                  <c:v>0.26373626373626374</c:v>
                </c:pt>
                <c:pt idx="3">
                  <c:v>0.37362637362637363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C4F-4B14-BE3F-7280CE2EB95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019485669466616"/>
          <c:y val="0.55428113152522607"/>
          <c:w val="0.31521126637133629"/>
          <c:h val="0.3125021872265967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  <cx:data id="1">
      <cx:strDim type="cat">
        <cx:f>_xlchart.v2.0</cx:f>
      </cx:strDim>
      <cx:numDim type="val">
        <cx:f>_xlchart.v2.4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/>
              <a:t>Where Students Believe AI Will Make the Biggest Impact</a:t>
            </a: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funnel" uniqueId="{57902D6D-70AC-4EF2-9A2F-9E9EA2247455}" formatIdx="0">
          <cx:tx>
            <cx:txData>
              <cx:f>_xlchart.v2.1</cx:f>
              <cx:v>Yes</cx:v>
            </cx:txData>
          </cx:tx>
          <cx:dataPt idx="0">
            <cx:spPr>
              <a:solidFill>
                <a:srgbClr val="50C878"/>
              </a:solidFill>
            </cx:spPr>
          </cx:dataPt>
          <cx:dataPt idx="1">
            <cx:spPr>
              <a:solidFill>
                <a:srgbClr val="4169E1"/>
              </a:solidFill>
            </cx:spPr>
          </cx:dataPt>
          <cx:dataPt idx="2">
            <cx:spPr>
              <a:solidFill>
                <a:srgbClr val="A9A9A9"/>
              </a:solidFill>
            </cx:spPr>
          </cx:dataPt>
          <cx:dataPt idx="3">
            <cx:spPr>
              <a:solidFill>
                <a:srgbClr val="228B22"/>
              </a:solidFill>
            </cx:spPr>
          </cx:dataPt>
          <cx:dataPt idx="4">
            <cx:spPr>
              <a:solidFill>
                <a:srgbClr val="000080"/>
              </a:solidFill>
            </cx:spPr>
          </cx:dataPt>
          <cx:dataPt idx="5">
            <cx:spPr>
              <a:solidFill>
                <a:srgbClr val="FF8C00"/>
              </a:solidFill>
            </cx:spPr>
          </cx:dataPt>
          <cx:dataPt idx="6">
            <cx:spPr>
              <a:solidFill>
                <a:srgbClr val="800080"/>
              </a:solidFill>
            </cx:spPr>
          </cx:dataPt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</cx:series>
        <cx:series layoutId="funnel" hidden="1" uniqueId="{AA6BFFB3-19FD-4C2D-8546-269CBC8BDED7}" formatIdx="1">
          <cx:tx>
            <cx:txData>
              <cx:f>_xlchart.v2.3</cx:f>
              <cx:v>No</cx:v>
            </cx:txData>
          </cx:tx>
          <cx:dataLabels>
            <cx:visibility seriesName="0" categoryName="0" value="1"/>
          </cx:dataLabels>
          <cx:dataId val="1"/>
        </cx:series>
      </cx:plotAreaRegion>
      <cx:axis id="0">
        <cx:catScaling gapWidth="0.0599999987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7620</xdr:rowOff>
    </xdr:from>
    <xdr:to>
      <xdr:col>11</xdr:col>
      <xdr:colOff>15240</xdr:colOff>
      <xdr:row>18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D64DFE-51DA-D13F-9C07-AC06CBE37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171450</xdr:rowOff>
    </xdr:from>
    <xdr:to>
      <xdr:col>10</xdr:col>
      <xdr:colOff>243840</xdr:colOff>
      <xdr:row>36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C2DC70-D52A-83B7-269F-6CFB17EBB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3</xdr:col>
      <xdr:colOff>114300</xdr:colOff>
      <xdr:row>2</xdr:row>
      <xdr:rowOff>45720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AA2ADB-F4F4-4C52-BEB1-0C671FB314E1}"/>
            </a:ext>
          </a:extLst>
        </xdr:cNvPr>
        <xdr:cNvSpPr txBox="1"/>
      </xdr:nvSpPr>
      <xdr:spPr>
        <a:xfrm>
          <a:off x="7620" y="8961120"/>
          <a:ext cx="3764280" cy="41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="1"/>
        </a:p>
      </xdr:txBody>
    </xdr:sp>
    <xdr:clientData/>
  </xdr:twoCellAnchor>
  <xdr:twoCellAnchor>
    <xdr:from>
      <xdr:col>7</xdr:col>
      <xdr:colOff>7620</xdr:colOff>
      <xdr:row>2</xdr:row>
      <xdr:rowOff>19050</xdr:rowOff>
    </xdr:from>
    <xdr:to>
      <xdr:col>11</xdr:col>
      <xdr:colOff>22860</xdr:colOff>
      <xdr:row>17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1BD89B2-6489-4F0A-905D-7B983ED50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1</xdr:row>
      <xdr:rowOff>152400</xdr:rowOff>
    </xdr:from>
    <xdr:to>
      <xdr:col>4</xdr:col>
      <xdr:colOff>685800</xdr:colOff>
      <xdr:row>3</xdr:row>
      <xdr:rowOff>167640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7C435F2-947F-4DD6-B1BD-76E32FD561C0}"/>
            </a:ext>
          </a:extLst>
        </xdr:cNvPr>
        <xdr:cNvSpPr txBox="1"/>
      </xdr:nvSpPr>
      <xdr:spPr>
        <a:xfrm>
          <a:off x="53340" y="15514320"/>
          <a:ext cx="59817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3. What are students' emotional responses when thinking about AI?</a:t>
          </a:r>
        </a:p>
      </xdr:txBody>
    </xdr:sp>
    <xdr:clientData/>
  </xdr:twoCellAnchor>
  <xdr:twoCellAnchor>
    <xdr:from>
      <xdr:col>0</xdr:col>
      <xdr:colOff>38100</xdr:colOff>
      <xdr:row>13</xdr:row>
      <xdr:rowOff>137160</xdr:rowOff>
    </xdr:from>
    <xdr:to>
      <xdr:col>5</xdr:col>
      <xdr:colOff>30480</xdr:colOff>
      <xdr:row>16</xdr:row>
      <xdr:rowOff>99060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35F990E-06D1-4822-9CA2-AC02810D1229}"/>
            </a:ext>
          </a:extLst>
        </xdr:cNvPr>
        <xdr:cNvSpPr txBox="1"/>
      </xdr:nvSpPr>
      <xdr:spPr>
        <a:xfrm>
          <a:off x="38100" y="17693640"/>
          <a:ext cx="6172200" cy="510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buNone/>
          </a:pPr>
          <a:r>
            <a:rPr lang="en-US" b="1"/>
            <a:t>Perceptions on AI’s Role in Society</a:t>
          </a:r>
        </a:p>
        <a:p>
          <a:pPr>
            <a:buFont typeface="+mj-lt"/>
            <a:buAutoNum type="arabicPeriod" startAt="4"/>
          </a:pPr>
          <a:r>
            <a:rPr lang="en-US" b="1"/>
            <a:t>Do students believe AI helps or harms society?</a:t>
          </a:r>
          <a:endParaRPr lang="en-US"/>
        </a:p>
        <a:p>
          <a:endParaRPr lang="en-US" sz="1100"/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4</xdr:col>
      <xdr:colOff>1051560</xdr:colOff>
      <xdr:row>26</xdr:row>
      <xdr:rowOff>144780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C9C4C5E-D0FF-45D3-A08C-B6E5040CDECF}"/>
            </a:ext>
          </a:extLst>
        </xdr:cNvPr>
        <xdr:cNvSpPr txBox="1"/>
      </xdr:nvSpPr>
      <xdr:spPr>
        <a:xfrm>
          <a:off x="0" y="19568160"/>
          <a:ext cx="6179820" cy="510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buNone/>
          </a:pPr>
          <a:r>
            <a:rPr lang="en-US" b="1"/>
            <a:t>Perceptions on AI’s Role in Society</a:t>
          </a:r>
        </a:p>
        <a:p>
          <a:pPr>
            <a:buNone/>
          </a:pPr>
          <a:r>
            <a:rPr lang="en-US" b="1"/>
            <a:t>5.</a:t>
          </a:r>
          <a:r>
            <a:rPr lang="en-US" b="1" baseline="0"/>
            <a:t> </a:t>
          </a:r>
          <a:r>
            <a:rPr lang="en-US" b="1"/>
            <a:t>Do students believe AI leads to job loss or global economic growth?</a:t>
          </a:r>
          <a:endParaRPr lang="en-US" sz="1100"/>
        </a:p>
      </xdr:txBody>
    </xdr:sp>
    <xdr:clientData/>
  </xdr:twoCellAnchor>
  <xdr:twoCellAnchor>
    <xdr:from>
      <xdr:col>0</xdr:col>
      <xdr:colOff>91440</xdr:colOff>
      <xdr:row>57</xdr:row>
      <xdr:rowOff>121920</xdr:rowOff>
    </xdr:from>
    <xdr:to>
      <xdr:col>7</xdr:col>
      <xdr:colOff>434340</xdr:colOff>
      <xdr:row>59</xdr:row>
      <xdr:rowOff>160020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2A589A8-8D53-4287-A8FC-BD25910B432A}"/>
            </a:ext>
          </a:extLst>
        </xdr:cNvPr>
        <xdr:cNvSpPr txBox="1"/>
      </xdr:nvSpPr>
      <xdr:spPr>
        <a:xfrm>
          <a:off x="91440" y="25725120"/>
          <a:ext cx="835152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What do students see as the biggest risks or drawbacks of using AI in education?</a:t>
          </a:r>
        </a:p>
      </xdr:txBody>
    </xdr:sp>
    <xdr:clientData/>
  </xdr:twoCellAnchor>
  <xdr:twoCellAnchor>
    <xdr:from>
      <xdr:col>0</xdr:col>
      <xdr:colOff>45720</xdr:colOff>
      <xdr:row>86</xdr:row>
      <xdr:rowOff>160020</xdr:rowOff>
    </xdr:from>
    <xdr:to>
      <xdr:col>4</xdr:col>
      <xdr:colOff>22860</xdr:colOff>
      <xdr:row>88</xdr:row>
      <xdr:rowOff>160020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8B6BAAF-B664-4194-A74E-6FE3FF4A0E0A}"/>
            </a:ext>
          </a:extLst>
        </xdr:cNvPr>
        <xdr:cNvSpPr txBox="1"/>
      </xdr:nvSpPr>
      <xdr:spPr>
        <a:xfrm>
          <a:off x="45720" y="31066740"/>
          <a:ext cx="532638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Question 4: </a:t>
          </a:r>
        </a:p>
      </xdr:txBody>
    </xdr:sp>
    <xdr:clientData/>
  </xdr:twoCellAnchor>
  <xdr:twoCellAnchor>
    <xdr:from>
      <xdr:col>5</xdr:col>
      <xdr:colOff>0</xdr:colOff>
      <xdr:row>103</xdr:row>
      <xdr:rowOff>3810</xdr:rowOff>
    </xdr:from>
    <xdr:to>
      <xdr:col>9</xdr:col>
      <xdr:colOff>815340</xdr:colOff>
      <xdr:row>118</xdr:row>
      <xdr:rowOff>167640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912B75B-8F8B-40AA-A833-140DE76CF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16</xdr:row>
      <xdr:rowOff>179070</xdr:rowOff>
    </xdr:from>
    <xdr:to>
      <xdr:col>7</xdr:col>
      <xdr:colOff>739140</xdr:colOff>
      <xdr:row>31</xdr:row>
      <xdr:rowOff>179070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6C4D484-772B-433B-B683-309DD2F0A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10</xdr:row>
      <xdr:rowOff>179070</xdr:rowOff>
    </xdr:from>
    <xdr:to>
      <xdr:col>7</xdr:col>
      <xdr:colOff>937260</xdr:colOff>
      <xdr:row>25</xdr:row>
      <xdr:rowOff>179070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CB66850C-CF31-4539-A82E-8247C56C90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0</xdr:row>
      <xdr:rowOff>156210</xdr:rowOff>
    </xdr:from>
    <xdr:to>
      <xdr:col>10</xdr:col>
      <xdr:colOff>30480</xdr:colOff>
      <xdr:row>21</xdr:row>
      <xdr:rowOff>15240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D2A0EBE1-2759-1BC5-EEC3-59F5CCED1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31</xdr:row>
      <xdr:rowOff>171450</xdr:rowOff>
    </xdr:from>
    <xdr:to>
      <xdr:col>9</xdr:col>
      <xdr:colOff>944880</xdr:colOff>
      <xdr:row>46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3C6652-56E1-CBB2-2A82-BFAD6C4CF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0</xdr:row>
      <xdr:rowOff>83820</xdr:rowOff>
    </xdr:from>
    <xdr:to>
      <xdr:col>9</xdr:col>
      <xdr:colOff>1348740</xdr:colOff>
      <xdr:row>11</xdr:row>
      <xdr:rowOff>53340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E0D4DAA-81B7-994E-4327-BEC26D203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45720</xdr:colOff>
      <xdr:row>13</xdr:row>
      <xdr:rowOff>167640</xdr:rowOff>
    </xdr:from>
    <xdr:to>
      <xdr:col>9</xdr:col>
      <xdr:colOff>784860</xdr:colOff>
      <xdr:row>28</xdr:row>
      <xdr:rowOff>156210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3E0C7F1-4494-C817-F8CB-ADD5692BD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1363980</xdr:colOff>
      <xdr:row>10</xdr:row>
      <xdr:rowOff>148590</xdr:rowOff>
    </xdr:from>
    <xdr:to>
      <xdr:col>12</xdr:col>
      <xdr:colOff>2110740</xdr:colOff>
      <xdr:row>25</xdr:row>
      <xdr:rowOff>148590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6B9255B-33D5-7BBF-71AC-E47AFF0B6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1219200</xdr:colOff>
      <xdr:row>0</xdr:row>
      <xdr:rowOff>0</xdr:rowOff>
    </xdr:from>
    <xdr:to>
      <xdr:col>7</xdr:col>
      <xdr:colOff>213360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E48199-6698-4CE5-B2D7-2281776C28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</xdr:colOff>
      <xdr:row>16</xdr:row>
      <xdr:rowOff>19050</xdr:rowOff>
    </xdr:from>
    <xdr:to>
      <xdr:col>7</xdr:col>
      <xdr:colOff>228600</xdr:colOff>
      <xdr:row>31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F86F93-5BD1-4090-B524-53978399F0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45720</xdr:colOff>
      <xdr:row>32</xdr:row>
      <xdr:rowOff>34290</xdr:rowOff>
    </xdr:from>
    <xdr:to>
      <xdr:col>7</xdr:col>
      <xdr:colOff>266700</xdr:colOff>
      <xdr:row>47</xdr:row>
      <xdr:rowOff>34290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50572B-E1B2-461B-8F64-EDB00B1317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1775460</xdr:colOff>
      <xdr:row>47</xdr:row>
      <xdr:rowOff>41910</xdr:rowOff>
    </xdr:from>
    <xdr:to>
      <xdr:col>7</xdr:col>
      <xdr:colOff>213360</xdr:colOff>
      <xdr:row>62</xdr:row>
      <xdr:rowOff>41910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C2FC83-2303-430A-9435-80BF4B6D7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762.447711111112" createdVersion="8" refreshedVersion="8" minRefreshableVersion="3" recordCount="92" xr:uid="{16403221-3B79-4288-A860-12304AB68712}">
  <cacheSource type="worksheet">
    <worksheetSource ref="A1:AH1048576" sheet="Cleaned Data"/>
  </cacheSource>
  <cacheFields count="34">
    <cacheField name="AI knowledge" numFmtId="0">
      <sharedItems containsString="0" containsBlank="1" containsNumber="1" containsInteger="1" minValue="1" maxValue="10" count="11">
        <n v="8"/>
        <n v="7"/>
        <n v="5"/>
        <n v="4"/>
        <n v="6"/>
        <n v="9"/>
        <n v="1"/>
        <n v="3"/>
        <n v="10"/>
        <n v="2"/>
        <m/>
      </sharedItems>
    </cacheField>
    <cacheField name="AI sources" numFmtId="0">
      <sharedItems containsBlank="1"/>
    </cacheField>
    <cacheField name="Internet" numFmtId="0">
      <sharedItems containsBlank="1" count="3">
        <s v="Yes"/>
        <s v="No"/>
        <m/>
      </sharedItems>
    </cacheField>
    <cacheField name="Books/Papers" numFmtId="0">
      <sharedItems containsBlank="1" count="3">
        <s v="Yes"/>
        <s v="No"/>
        <m/>
      </sharedItems>
    </cacheField>
    <cacheField name="Social media" numFmtId="0">
      <sharedItems containsBlank="1" count="3">
        <s v="No"/>
        <s v="Yes"/>
        <m/>
      </sharedItems>
    </cacheField>
    <cacheField name="Discussions" numFmtId="0">
      <sharedItems containsBlank="1" count="3">
        <s v="No"/>
        <s v="Yes"/>
        <m/>
      </sharedItems>
    </cacheField>
    <cacheField name="NotInformed" numFmtId="0">
      <sharedItems containsBlank="1" count="3">
        <s v="No"/>
        <s v="Yes"/>
        <m/>
      </sharedItems>
    </cacheField>
    <cacheField name="AI dehumanization" numFmtId="0">
      <sharedItems containsBlank="1" count="6">
        <s v="Strongly Disagree"/>
        <s v="Partially Disagree"/>
        <s v="Partially Agree"/>
        <s v="Neutral"/>
        <s v="Fully Agree"/>
        <m/>
      </sharedItems>
    </cacheField>
    <cacheField name="Job replacement" numFmtId="0">
      <sharedItems containsBlank="1" count="6">
        <s v="Partially Disagree"/>
        <s v="Neutral"/>
        <s v="Strongly Disagree"/>
        <s v="Partially Agree"/>
        <s v="Fully Agree"/>
        <m/>
      </sharedItems>
    </cacheField>
    <cacheField name="Problem solving" numFmtId="0">
      <sharedItems containsBlank="1" count="6">
        <s v="Fully Agree"/>
        <s v="Partially Agree"/>
        <s v="Partially Disagree"/>
        <s v="Neutral"/>
        <s v="Strongly Disagree"/>
        <m/>
      </sharedItems>
    </cacheField>
    <cacheField name="AI rulling society" numFmtId="0">
      <sharedItems containsBlank="1" count="6">
        <s v="Strongly Disagree"/>
        <s v="Neutral"/>
        <s v="Partially Disagree"/>
        <s v="Partially Agree"/>
        <s v="Fully Agree"/>
        <m/>
      </sharedItems>
    </cacheField>
    <cacheField name="AI costly" numFmtId="0">
      <sharedItems containsBlank="1" count="6">
        <s v="Partially Agree"/>
        <s v="Neutral"/>
        <s v="Fully Agree"/>
        <s v="Partially Disagree"/>
        <s v="Strongly Disagree"/>
        <m/>
      </sharedItems>
    </cacheField>
    <cacheField name="Economic crisis" numFmtId="0">
      <sharedItems containsBlank="1" count="6">
        <s v="Partially Disagree"/>
        <s v="Neutral"/>
        <s v="Strongly Disagree"/>
        <s v="Partially Agree"/>
        <s v="Fully Agree"/>
        <m/>
      </sharedItems>
    </cacheField>
    <cacheField name="Economic growth" numFmtId="0">
      <sharedItems containsBlank="1" count="5">
        <s v="Partially Agree"/>
        <s v="Neutral"/>
        <s v="Partially Disagree"/>
        <s v="Fully Agree"/>
        <m/>
      </sharedItems>
    </cacheField>
    <cacheField name="Job loss" numFmtId="0">
      <sharedItems containsBlank="1" count="6">
        <s v="Partially Disagree"/>
        <s v="Neutral"/>
        <s v="Partially Agree"/>
        <s v="Fully Agree"/>
        <s v="Strongly Disagree"/>
        <m/>
      </sharedItems>
    </cacheField>
    <cacheField name="Feelings" numFmtId="0">
      <sharedItems containsBlank="1"/>
    </cacheField>
    <cacheField name="Domains" numFmtId="0">
      <sharedItems containsBlank="1"/>
    </cacheField>
    <cacheField name="Education" numFmtId="0">
      <sharedItems containsBlank="1" count="3">
        <s v="Yes"/>
        <s v="No"/>
        <m/>
      </sharedItems>
    </cacheField>
    <cacheField name="Medicine" numFmtId="0">
      <sharedItems containsBlank="1" count="3">
        <s v="Yes"/>
        <s v="No"/>
        <m/>
      </sharedItems>
    </cacheField>
    <cacheField name="Agriculture" numFmtId="0">
      <sharedItems containsBlank="1" count="3">
        <s v="No"/>
        <s v="Yes"/>
        <m/>
      </sharedItems>
    </cacheField>
    <cacheField name="Constructions" numFmtId="0">
      <sharedItems containsBlank="1" count="3">
        <s v="No"/>
        <s v="Yes"/>
        <m/>
      </sharedItems>
    </cacheField>
    <cacheField name="Marketing" numFmtId="0">
      <sharedItems containsBlank="1" count="3">
        <s v="Yes"/>
        <s v="No"/>
        <m/>
      </sharedItems>
    </cacheField>
    <cacheField name="Administration" numFmtId="0">
      <sharedItems containsBlank="1" count="3">
        <s v="No"/>
        <s v="Yes"/>
        <m/>
      </sharedItems>
    </cacheField>
    <cacheField name="Art" numFmtId="0">
      <sharedItems containsBlank="1" count="3">
        <s v="No"/>
        <s v="Yes"/>
        <m/>
      </sharedItems>
    </cacheField>
    <cacheField name="Utility grade" numFmtId="0">
      <sharedItems containsString="0" containsBlank="1" containsNumber="1" containsInteger="1" minValue="2" maxValue="10" count="10">
        <n v="9"/>
        <n v="6"/>
        <n v="8"/>
        <n v="10"/>
        <n v="7"/>
        <n v="4"/>
        <n v="3"/>
        <n v="5"/>
        <n v="2"/>
        <m/>
      </sharedItems>
    </cacheField>
    <cacheField name="Advantage teaching" numFmtId="0">
      <sharedItems containsBlank="1" count="4">
        <s v="Engaging Lessons"/>
        <s v="Time Management"/>
        <s v="AI Assistant"/>
        <m/>
      </sharedItems>
    </cacheField>
    <cacheField name="Advantage learning" numFmtId="0">
      <sharedItems containsBlank="1" count="4">
        <s v="Personalized Lessons"/>
        <s v="Universal Access"/>
        <s v="Engaging Lessons"/>
        <m/>
      </sharedItems>
    </cacheField>
    <cacheField name="Advantage evaluation" numFmtId="0">
      <sharedItems containsBlank="1" count="4">
        <s v="Fewer Errors"/>
        <s v="Auto Grading"/>
        <s v="Constant Feedback"/>
        <m/>
      </sharedItems>
    </cacheField>
    <cacheField name="Disadvantage educational process" numFmtId="0">
      <sharedItems containsBlank="1" count="5">
        <s v="Fewer Interactions"/>
        <s v="Internet Addiction"/>
        <s v="Data Loss"/>
        <s v="No Student-Teacher Bond"/>
        <m/>
      </sharedItems>
    </cacheField>
    <cacheField name="Gender" numFmtId="0">
      <sharedItems containsBlank="1" count="3">
        <s v="Female"/>
        <s v="Male"/>
        <m/>
      </sharedItems>
    </cacheField>
    <cacheField name="Year of study" numFmtId="0">
      <sharedItems containsBlank="1" count="3">
        <s v="Year 3"/>
        <s v="Year 2"/>
        <m/>
      </sharedItems>
    </cacheField>
    <cacheField name="Major" numFmtId="0">
      <sharedItems containsBlank="1" count="4">
        <s v="Statistics &amp; Forecasting"/>
        <s v="Economic Informatics"/>
        <s v="Economic Cybernetics"/>
        <m/>
      </sharedItems>
    </cacheField>
    <cacheField name="Passed exams" numFmtId="0">
      <sharedItems containsBlank="1" count="3">
        <s v="Yes"/>
        <s v="No"/>
        <m/>
      </sharedItems>
    </cacheField>
    <cacheField name="GPA" numFmtId="0">
      <sharedItems containsString="0" containsBlank="1" containsNumber="1" minValue="5.2" maxValue="9.6999999999999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s v="Internet;Books/Scientific papers (physical/online format)"/>
    <x v="0"/>
    <x v="0"/>
    <x v="0"/>
    <x v="0"/>
    <x v="0"/>
    <x v="0"/>
    <x v="0"/>
    <x v="0"/>
    <x v="0"/>
    <x v="0"/>
    <x v="0"/>
    <x v="0"/>
    <x v="0"/>
    <s v="Curiosity"/>
    <s v="Education;Medicine;Marketing"/>
    <x v="0"/>
    <x v="0"/>
    <x v="0"/>
    <x v="0"/>
    <x v="0"/>
    <x v="0"/>
    <x v="0"/>
    <x v="0"/>
    <x v="0"/>
    <x v="0"/>
    <x v="0"/>
    <x v="0"/>
    <x v="0"/>
    <x v="0"/>
    <x v="0"/>
    <x v="0"/>
    <n v="9.1999999999999993"/>
  </r>
  <r>
    <x v="1"/>
    <s v="Internet;Social media"/>
    <x v="0"/>
    <x v="1"/>
    <x v="1"/>
    <x v="0"/>
    <x v="0"/>
    <x v="1"/>
    <x v="1"/>
    <x v="1"/>
    <x v="0"/>
    <x v="1"/>
    <x v="1"/>
    <x v="0"/>
    <x v="1"/>
    <s v="Curiosity"/>
    <s v="Medicine;Agriculture;Constructions"/>
    <x v="1"/>
    <x v="0"/>
    <x v="1"/>
    <x v="1"/>
    <x v="1"/>
    <x v="0"/>
    <x v="0"/>
    <x v="1"/>
    <x v="1"/>
    <x v="1"/>
    <x v="1"/>
    <x v="1"/>
    <x v="1"/>
    <x v="0"/>
    <x v="0"/>
    <x v="0"/>
    <n v="7.7"/>
  </r>
  <r>
    <x v="2"/>
    <s v="Internet;Books/Scientific papers (physical/online format)"/>
    <x v="0"/>
    <x v="0"/>
    <x v="0"/>
    <x v="0"/>
    <x v="0"/>
    <x v="1"/>
    <x v="2"/>
    <x v="1"/>
    <x v="0"/>
    <x v="1"/>
    <x v="2"/>
    <x v="1"/>
    <x v="0"/>
    <s v="Curiosity"/>
    <s v="Education;Marketing;Public Administration"/>
    <x v="0"/>
    <x v="1"/>
    <x v="0"/>
    <x v="0"/>
    <x v="0"/>
    <x v="1"/>
    <x v="0"/>
    <x v="1"/>
    <x v="0"/>
    <x v="2"/>
    <x v="2"/>
    <x v="2"/>
    <x v="1"/>
    <x v="0"/>
    <x v="0"/>
    <x v="1"/>
    <n v="7.2"/>
  </r>
  <r>
    <x v="2"/>
    <s v="Internet;Social media"/>
    <x v="0"/>
    <x v="1"/>
    <x v="1"/>
    <x v="0"/>
    <x v="0"/>
    <x v="2"/>
    <x v="3"/>
    <x v="0"/>
    <x v="1"/>
    <x v="0"/>
    <x v="1"/>
    <x v="1"/>
    <x v="2"/>
    <s v="Curiosity"/>
    <s v="Education;Medicine"/>
    <x v="0"/>
    <x v="0"/>
    <x v="0"/>
    <x v="0"/>
    <x v="1"/>
    <x v="0"/>
    <x v="0"/>
    <x v="0"/>
    <x v="2"/>
    <x v="1"/>
    <x v="0"/>
    <x v="0"/>
    <x v="0"/>
    <x v="0"/>
    <x v="0"/>
    <x v="0"/>
    <n v="8.1999999999999993"/>
  </r>
  <r>
    <x v="3"/>
    <s v="Internet"/>
    <x v="0"/>
    <x v="1"/>
    <x v="0"/>
    <x v="0"/>
    <x v="0"/>
    <x v="0"/>
    <x v="0"/>
    <x v="0"/>
    <x v="0"/>
    <x v="1"/>
    <x v="2"/>
    <x v="0"/>
    <x v="0"/>
    <s v="Curiosity"/>
    <s v="Education;Medicine;Agriculture;Constructions"/>
    <x v="0"/>
    <x v="0"/>
    <x v="1"/>
    <x v="1"/>
    <x v="1"/>
    <x v="0"/>
    <x v="0"/>
    <x v="2"/>
    <x v="0"/>
    <x v="1"/>
    <x v="2"/>
    <x v="2"/>
    <x v="0"/>
    <x v="0"/>
    <x v="0"/>
    <x v="0"/>
    <n v="7.7"/>
  </r>
  <r>
    <x v="2"/>
    <s v="Internet;Discussions with family/friends"/>
    <x v="0"/>
    <x v="1"/>
    <x v="0"/>
    <x v="1"/>
    <x v="0"/>
    <x v="3"/>
    <x v="3"/>
    <x v="1"/>
    <x v="1"/>
    <x v="0"/>
    <x v="1"/>
    <x v="1"/>
    <x v="2"/>
    <s v="Fear"/>
    <s v="Education;Agriculture;Public Administration"/>
    <x v="0"/>
    <x v="1"/>
    <x v="1"/>
    <x v="0"/>
    <x v="1"/>
    <x v="1"/>
    <x v="0"/>
    <x v="1"/>
    <x v="2"/>
    <x v="1"/>
    <x v="2"/>
    <x v="3"/>
    <x v="0"/>
    <x v="0"/>
    <x v="0"/>
    <x v="0"/>
    <n v="7.7"/>
  </r>
  <r>
    <x v="1"/>
    <s v="Books/Scientific papers (physical/online format);Social media;Discussions with family/friends"/>
    <x v="1"/>
    <x v="0"/>
    <x v="1"/>
    <x v="1"/>
    <x v="0"/>
    <x v="0"/>
    <x v="0"/>
    <x v="1"/>
    <x v="0"/>
    <x v="2"/>
    <x v="3"/>
    <x v="2"/>
    <x v="2"/>
    <s v="Curiosity"/>
    <s v="Education;Medicine;Constructions"/>
    <x v="0"/>
    <x v="0"/>
    <x v="0"/>
    <x v="1"/>
    <x v="1"/>
    <x v="0"/>
    <x v="0"/>
    <x v="3"/>
    <x v="2"/>
    <x v="1"/>
    <x v="1"/>
    <x v="0"/>
    <x v="0"/>
    <x v="0"/>
    <x v="0"/>
    <x v="1"/>
    <n v="7.2"/>
  </r>
  <r>
    <x v="4"/>
    <s v="Internet"/>
    <x v="0"/>
    <x v="1"/>
    <x v="0"/>
    <x v="0"/>
    <x v="0"/>
    <x v="0"/>
    <x v="2"/>
    <x v="0"/>
    <x v="0"/>
    <x v="1"/>
    <x v="0"/>
    <x v="1"/>
    <x v="0"/>
    <s v="Curiosity"/>
    <s v="Education;Medicine"/>
    <x v="0"/>
    <x v="0"/>
    <x v="0"/>
    <x v="0"/>
    <x v="1"/>
    <x v="0"/>
    <x v="0"/>
    <x v="2"/>
    <x v="0"/>
    <x v="2"/>
    <x v="2"/>
    <x v="0"/>
    <x v="1"/>
    <x v="0"/>
    <x v="0"/>
    <x v="1"/>
    <n v="6.7"/>
  </r>
  <r>
    <x v="4"/>
    <s v="Internet;Books/Scientific papers (physical/online format);Discussions with family/friends"/>
    <x v="0"/>
    <x v="0"/>
    <x v="0"/>
    <x v="1"/>
    <x v="0"/>
    <x v="1"/>
    <x v="3"/>
    <x v="0"/>
    <x v="2"/>
    <x v="2"/>
    <x v="0"/>
    <x v="1"/>
    <x v="2"/>
    <s v="Curiosity"/>
    <s v="Agriculture;Marketing;Public Administration"/>
    <x v="1"/>
    <x v="1"/>
    <x v="1"/>
    <x v="0"/>
    <x v="0"/>
    <x v="1"/>
    <x v="0"/>
    <x v="2"/>
    <x v="0"/>
    <x v="1"/>
    <x v="0"/>
    <x v="3"/>
    <x v="0"/>
    <x v="0"/>
    <x v="0"/>
    <x v="1"/>
    <n v="7.7"/>
  </r>
  <r>
    <x v="3"/>
    <s v="Internet"/>
    <x v="0"/>
    <x v="1"/>
    <x v="0"/>
    <x v="0"/>
    <x v="0"/>
    <x v="2"/>
    <x v="3"/>
    <x v="1"/>
    <x v="1"/>
    <x v="0"/>
    <x v="1"/>
    <x v="1"/>
    <x v="2"/>
    <s v="Curiosity"/>
    <s v="Education;Medicine;Agriculture;Constructions"/>
    <x v="0"/>
    <x v="0"/>
    <x v="1"/>
    <x v="1"/>
    <x v="1"/>
    <x v="0"/>
    <x v="0"/>
    <x v="4"/>
    <x v="2"/>
    <x v="0"/>
    <x v="2"/>
    <x v="3"/>
    <x v="0"/>
    <x v="0"/>
    <x v="1"/>
    <x v="0"/>
    <n v="8.1999999999999993"/>
  </r>
  <r>
    <x v="3"/>
    <s v="Internet;Discussions with family/friends"/>
    <x v="0"/>
    <x v="1"/>
    <x v="0"/>
    <x v="1"/>
    <x v="0"/>
    <x v="3"/>
    <x v="1"/>
    <x v="0"/>
    <x v="2"/>
    <x v="0"/>
    <x v="2"/>
    <x v="0"/>
    <x v="1"/>
    <s v="Curiosity"/>
    <s v="Education;Medicine;Agriculture;Constructions;Marketing;Public Administration"/>
    <x v="0"/>
    <x v="0"/>
    <x v="1"/>
    <x v="1"/>
    <x v="0"/>
    <x v="1"/>
    <x v="0"/>
    <x v="3"/>
    <x v="1"/>
    <x v="1"/>
    <x v="2"/>
    <x v="0"/>
    <x v="0"/>
    <x v="0"/>
    <x v="1"/>
    <x v="1"/>
    <n v="7.7"/>
  </r>
  <r>
    <x v="4"/>
    <s v="Internet"/>
    <x v="0"/>
    <x v="1"/>
    <x v="0"/>
    <x v="0"/>
    <x v="0"/>
    <x v="2"/>
    <x v="3"/>
    <x v="2"/>
    <x v="2"/>
    <x v="1"/>
    <x v="1"/>
    <x v="1"/>
    <x v="1"/>
    <s v="Curiosity"/>
    <s v="Medicine;Agriculture;Constructions;Public Administration"/>
    <x v="1"/>
    <x v="0"/>
    <x v="1"/>
    <x v="1"/>
    <x v="1"/>
    <x v="1"/>
    <x v="0"/>
    <x v="5"/>
    <x v="1"/>
    <x v="1"/>
    <x v="2"/>
    <x v="1"/>
    <x v="1"/>
    <x v="0"/>
    <x v="0"/>
    <x v="0"/>
    <n v="7.7"/>
  </r>
  <r>
    <x v="5"/>
    <s v="Internet;Books/Scientific papers (physical/online format);Social media"/>
    <x v="0"/>
    <x v="0"/>
    <x v="1"/>
    <x v="0"/>
    <x v="0"/>
    <x v="1"/>
    <x v="3"/>
    <x v="0"/>
    <x v="0"/>
    <x v="0"/>
    <x v="2"/>
    <x v="0"/>
    <x v="2"/>
    <s v="Trust"/>
    <s v="Education;Medicine;Art"/>
    <x v="0"/>
    <x v="0"/>
    <x v="0"/>
    <x v="0"/>
    <x v="1"/>
    <x v="0"/>
    <x v="1"/>
    <x v="3"/>
    <x v="0"/>
    <x v="0"/>
    <x v="2"/>
    <x v="0"/>
    <x v="0"/>
    <x v="0"/>
    <x v="0"/>
    <x v="0"/>
    <n v="9.6999999999999993"/>
  </r>
  <r>
    <x v="5"/>
    <s v="Books/Scientific papers (physical/online format)"/>
    <x v="1"/>
    <x v="0"/>
    <x v="0"/>
    <x v="0"/>
    <x v="0"/>
    <x v="1"/>
    <x v="3"/>
    <x v="0"/>
    <x v="3"/>
    <x v="1"/>
    <x v="0"/>
    <x v="3"/>
    <x v="3"/>
    <s v="Curiosity"/>
    <s v="Education;Medicine;Agriculture;Constructions;Marketing;Public Administration"/>
    <x v="0"/>
    <x v="0"/>
    <x v="1"/>
    <x v="1"/>
    <x v="0"/>
    <x v="1"/>
    <x v="0"/>
    <x v="0"/>
    <x v="2"/>
    <x v="0"/>
    <x v="2"/>
    <x v="1"/>
    <x v="1"/>
    <x v="1"/>
    <x v="1"/>
    <x v="0"/>
    <n v="9.1999999999999993"/>
  </r>
  <r>
    <x v="1"/>
    <s v="Internet"/>
    <x v="0"/>
    <x v="1"/>
    <x v="0"/>
    <x v="0"/>
    <x v="0"/>
    <x v="1"/>
    <x v="3"/>
    <x v="1"/>
    <x v="0"/>
    <x v="0"/>
    <x v="2"/>
    <x v="1"/>
    <x v="0"/>
    <s v="Indifference"/>
    <s v="Medicine;Agriculture;Constructions;Marketing;Public Administration"/>
    <x v="1"/>
    <x v="0"/>
    <x v="1"/>
    <x v="1"/>
    <x v="0"/>
    <x v="1"/>
    <x v="0"/>
    <x v="3"/>
    <x v="0"/>
    <x v="0"/>
    <x v="2"/>
    <x v="2"/>
    <x v="0"/>
    <x v="0"/>
    <x v="0"/>
    <x v="0"/>
    <n v="9.1999999999999993"/>
  </r>
  <r>
    <x v="4"/>
    <s v="Internet;Books/Scientific papers (physical/online format)"/>
    <x v="0"/>
    <x v="0"/>
    <x v="0"/>
    <x v="0"/>
    <x v="0"/>
    <x v="1"/>
    <x v="0"/>
    <x v="1"/>
    <x v="2"/>
    <x v="0"/>
    <x v="0"/>
    <x v="0"/>
    <x v="0"/>
    <s v="Indifference"/>
    <s v="Constructions;Public Administration"/>
    <x v="1"/>
    <x v="1"/>
    <x v="0"/>
    <x v="1"/>
    <x v="1"/>
    <x v="1"/>
    <x v="0"/>
    <x v="5"/>
    <x v="1"/>
    <x v="1"/>
    <x v="1"/>
    <x v="3"/>
    <x v="0"/>
    <x v="0"/>
    <x v="1"/>
    <x v="0"/>
    <n v="8.1999999999999993"/>
  </r>
  <r>
    <x v="6"/>
    <s v="I don't inform myself about AI"/>
    <x v="1"/>
    <x v="1"/>
    <x v="0"/>
    <x v="0"/>
    <x v="1"/>
    <x v="0"/>
    <x v="3"/>
    <x v="0"/>
    <x v="0"/>
    <x v="0"/>
    <x v="1"/>
    <x v="3"/>
    <x v="2"/>
    <s v="Indifference"/>
    <s v="Medicine;Agriculture;Marketing"/>
    <x v="1"/>
    <x v="0"/>
    <x v="1"/>
    <x v="0"/>
    <x v="0"/>
    <x v="0"/>
    <x v="0"/>
    <x v="6"/>
    <x v="2"/>
    <x v="1"/>
    <x v="1"/>
    <x v="2"/>
    <x v="1"/>
    <x v="0"/>
    <x v="0"/>
    <x v="1"/>
    <n v="6.2"/>
  </r>
  <r>
    <x v="0"/>
    <s v="Internet;Social media"/>
    <x v="0"/>
    <x v="1"/>
    <x v="1"/>
    <x v="0"/>
    <x v="0"/>
    <x v="4"/>
    <x v="4"/>
    <x v="0"/>
    <x v="4"/>
    <x v="2"/>
    <x v="1"/>
    <x v="1"/>
    <x v="3"/>
    <s v="Fear"/>
    <s v="Medicine;Constructions;Marketing;Art"/>
    <x v="1"/>
    <x v="0"/>
    <x v="0"/>
    <x v="1"/>
    <x v="0"/>
    <x v="0"/>
    <x v="1"/>
    <x v="2"/>
    <x v="2"/>
    <x v="0"/>
    <x v="2"/>
    <x v="3"/>
    <x v="1"/>
    <x v="1"/>
    <x v="1"/>
    <x v="0"/>
    <n v="9.1999999999999993"/>
  </r>
  <r>
    <x v="1"/>
    <s v="Internet;Social media;Discussions with family/friends"/>
    <x v="0"/>
    <x v="1"/>
    <x v="1"/>
    <x v="1"/>
    <x v="0"/>
    <x v="2"/>
    <x v="3"/>
    <x v="1"/>
    <x v="0"/>
    <x v="0"/>
    <x v="2"/>
    <x v="1"/>
    <x v="2"/>
    <s v="Curiosity"/>
    <s v="Education;Medicine;Constructions"/>
    <x v="0"/>
    <x v="0"/>
    <x v="0"/>
    <x v="1"/>
    <x v="1"/>
    <x v="0"/>
    <x v="0"/>
    <x v="1"/>
    <x v="2"/>
    <x v="0"/>
    <x v="0"/>
    <x v="1"/>
    <x v="0"/>
    <x v="0"/>
    <x v="1"/>
    <x v="0"/>
    <n v="7.7"/>
  </r>
  <r>
    <x v="4"/>
    <s v="Social media"/>
    <x v="1"/>
    <x v="1"/>
    <x v="1"/>
    <x v="0"/>
    <x v="0"/>
    <x v="0"/>
    <x v="0"/>
    <x v="0"/>
    <x v="2"/>
    <x v="0"/>
    <x v="1"/>
    <x v="0"/>
    <x v="0"/>
    <s v="Curiosity"/>
    <s v="Medicine;Agriculture;Constructions;Art"/>
    <x v="1"/>
    <x v="0"/>
    <x v="1"/>
    <x v="1"/>
    <x v="1"/>
    <x v="0"/>
    <x v="1"/>
    <x v="1"/>
    <x v="2"/>
    <x v="2"/>
    <x v="2"/>
    <x v="1"/>
    <x v="0"/>
    <x v="1"/>
    <x v="2"/>
    <x v="0"/>
    <n v="8.6999999999999993"/>
  </r>
  <r>
    <x v="4"/>
    <s v="Internet;Social media"/>
    <x v="0"/>
    <x v="1"/>
    <x v="1"/>
    <x v="0"/>
    <x v="0"/>
    <x v="1"/>
    <x v="0"/>
    <x v="1"/>
    <x v="0"/>
    <x v="1"/>
    <x v="0"/>
    <x v="0"/>
    <x v="2"/>
    <s v="Curiosity"/>
    <s v="Education;Medicine;Agriculture;Public Administration"/>
    <x v="0"/>
    <x v="0"/>
    <x v="1"/>
    <x v="0"/>
    <x v="1"/>
    <x v="1"/>
    <x v="0"/>
    <x v="2"/>
    <x v="2"/>
    <x v="1"/>
    <x v="2"/>
    <x v="0"/>
    <x v="0"/>
    <x v="0"/>
    <x v="1"/>
    <x v="1"/>
    <n v="7.2"/>
  </r>
  <r>
    <x v="1"/>
    <s v="Internet;Social media;Discussions with family/friends"/>
    <x v="0"/>
    <x v="1"/>
    <x v="1"/>
    <x v="1"/>
    <x v="0"/>
    <x v="3"/>
    <x v="3"/>
    <x v="3"/>
    <x v="2"/>
    <x v="2"/>
    <x v="1"/>
    <x v="1"/>
    <x v="2"/>
    <s v="Indifference"/>
    <s v="Medicine;Constructions"/>
    <x v="1"/>
    <x v="0"/>
    <x v="0"/>
    <x v="1"/>
    <x v="1"/>
    <x v="0"/>
    <x v="0"/>
    <x v="5"/>
    <x v="1"/>
    <x v="1"/>
    <x v="2"/>
    <x v="3"/>
    <x v="0"/>
    <x v="1"/>
    <x v="2"/>
    <x v="0"/>
    <n v="8.6999999999999993"/>
  </r>
  <r>
    <x v="1"/>
    <s v="Internet;Books/Scientific papers (physical/online format);Social media;Discussions with family/friends"/>
    <x v="0"/>
    <x v="0"/>
    <x v="1"/>
    <x v="1"/>
    <x v="0"/>
    <x v="2"/>
    <x v="4"/>
    <x v="1"/>
    <x v="3"/>
    <x v="2"/>
    <x v="0"/>
    <x v="3"/>
    <x v="3"/>
    <s v="Curiosity"/>
    <s v="Medicine"/>
    <x v="1"/>
    <x v="0"/>
    <x v="0"/>
    <x v="0"/>
    <x v="1"/>
    <x v="0"/>
    <x v="0"/>
    <x v="4"/>
    <x v="0"/>
    <x v="0"/>
    <x v="2"/>
    <x v="1"/>
    <x v="0"/>
    <x v="0"/>
    <x v="2"/>
    <x v="0"/>
    <n v="7.7"/>
  </r>
  <r>
    <x v="2"/>
    <s v="Internet"/>
    <x v="0"/>
    <x v="1"/>
    <x v="0"/>
    <x v="0"/>
    <x v="0"/>
    <x v="1"/>
    <x v="0"/>
    <x v="0"/>
    <x v="1"/>
    <x v="1"/>
    <x v="1"/>
    <x v="1"/>
    <x v="1"/>
    <s v="Curiosity"/>
    <s v="Education;Medicine;Agriculture;Constructions"/>
    <x v="0"/>
    <x v="0"/>
    <x v="1"/>
    <x v="1"/>
    <x v="1"/>
    <x v="0"/>
    <x v="0"/>
    <x v="4"/>
    <x v="0"/>
    <x v="2"/>
    <x v="2"/>
    <x v="1"/>
    <x v="0"/>
    <x v="0"/>
    <x v="2"/>
    <x v="0"/>
    <n v="9.1999999999999993"/>
  </r>
  <r>
    <x v="3"/>
    <s v="Internet;Social media;Discussions with family/friends"/>
    <x v="0"/>
    <x v="1"/>
    <x v="1"/>
    <x v="1"/>
    <x v="0"/>
    <x v="3"/>
    <x v="0"/>
    <x v="0"/>
    <x v="0"/>
    <x v="0"/>
    <x v="1"/>
    <x v="0"/>
    <x v="2"/>
    <s v="Curiosity"/>
    <s v="Education;Medicine;Constructions"/>
    <x v="0"/>
    <x v="0"/>
    <x v="0"/>
    <x v="1"/>
    <x v="1"/>
    <x v="0"/>
    <x v="0"/>
    <x v="1"/>
    <x v="2"/>
    <x v="1"/>
    <x v="0"/>
    <x v="0"/>
    <x v="0"/>
    <x v="1"/>
    <x v="1"/>
    <x v="0"/>
    <n v="7.2"/>
  </r>
  <r>
    <x v="2"/>
    <s v="Books/Scientific papers (physical/online format)"/>
    <x v="1"/>
    <x v="0"/>
    <x v="0"/>
    <x v="0"/>
    <x v="0"/>
    <x v="1"/>
    <x v="2"/>
    <x v="0"/>
    <x v="0"/>
    <x v="3"/>
    <x v="1"/>
    <x v="1"/>
    <x v="0"/>
    <s v="Curiosity"/>
    <s v="Medicine;Constructions"/>
    <x v="1"/>
    <x v="0"/>
    <x v="0"/>
    <x v="1"/>
    <x v="1"/>
    <x v="0"/>
    <x v="0"/>
    <x v="2"/>
    <x v="0"/>
    <x v="0"/>
    <x v="2"/>
    <x v="3"/>
    <x v="0"/>
    <x v="0"/>
    <x v="2"/>
    <x v="0"/>
    <n v="8.6999999999999993"/>
  </r>
  <r>
    <x v="1"/>
    <s v="Internet;Books/Scientific papers (physical/online format);Discussions with family/friends"/>
    <x v="0"/>
    <x v="0"/>
    <x v="0"/>
    <x v="1"/>
    <x v="0"/>
    <x v="2"/>
    <x v="1"/>
    <x v="1"/>
    <x v="0"/>
    <x v="0"/>
    <x v="1"/>
    <x v="1"/>
    <x v="1"/>
    <s v="Curiosity"/>
    <s v="Education;Medicine;Agriculture;Marketing;Art"/>
    <x v="0"/>
    <x v="0"/>
    <x v="1"/>
    <x v="0"/>
    <x v="0"/>
    <x v="0"/>
    <x v="1"/>
    <x v="0"/>
    <x v="0"/>
    <x v="1"/>
    <x v="1"/>
    <x v="0"/>
    <x v="0"/>
    <x v="1"/>
    <x v="1"/>
    <x v="0"/>
    <n v="8.1999999999999993"/>
  </r>
  <r>
    <x v="7"/>
    <s v="Internet"/>
    <x v="0"/>
    <x v="1"/>
    <x v="0"/>
    <x v="0"/>
    <x v="0"/>
    <x v="0"/>
    <x v="3"/>
    <x v="1"/>
    <x v="1"/>
    <x v="0"/>
    <x v="0"/>
    <x v="1"/>
    <x v="2"/>
    <s v="Curiosity"/>
    <s v="Education;Medicine;Constructions"/>
    <x v="0"/>
    <x v="0"/>
    <x v="0"/>
    <x v="1"/>
    <x v="1"/>
    <x v="0"/>
    <x v="0"/>
    <x v="4"/>
    <x v="2"/>
    <x v="1"/>
    <x v="0"/>
    <x v="0"/>
    <x v="0"/>
    <x v="0"/>
    <x v="2"/>
    <x v="0"/>
    <n v="8.6999999999999993"/>
  </r>
  <r>
    <x v="4"/>
    <s v="Internet;Social media;Discussions with family/friends"/>
    <x v="0"/>
    <x v="1"/>
    <x v="1"/>
    <x v="1"/>
    <x v="0"/>
    <x v="3"/>
    <x v="2"/>
    <x v="0"/>
    <x v="2"/>
    <x v="3"/>
    <x v="2"/>
    <x v="3"/>
    <x v="4"/>
    <s v="Curiosity"/>
    <s v="Education;Medicine;Agriculture;Constructions"/>
    <x v="0"/>
    <x v="0"/>
    <x v="1"/>
    <x v="1"/>
    <x v="1"/>
    <x v="0"/>
    <x v="0"/>
    <x v="3"/>
    <x v="0"/>
    <x v="1"/>
    <x v="2"/>
    <x v="0"/>
    <x v="0"/>
    <x v="1"/>
    <x v="1"/>
    <x v="0"/>
    <n v="7.7"/>
  </r>
  <r>
    <x v="2"/>
    <s v="Internet"/>
    <x v="0"/>
    <x v="1"/>
    <x v="0"/>
    <x v="0"/>
    <x v="0"/>
    <x v="3"/>
    <x v="1"/>
    <x v="1"/>
    <x v="1"/>
    <x v="0"/>
    <x v="1"/>
    <x v="1"/>
    <x v="0"/>
    <s v="Curiosity"/>
    <s v="Medicine;Constructions"/>
    <x v="1"/>
    <x v="0"/>
    <x v="0"/>
    <x v="1"/>
    <x v="1"/>
    <x v="0"/>
    <x v="0"/>
    <x v="5"/>
    <x v="1"/>
    <x v="1"/>
    <x v="1"/>
    <x v="3"/>
    <x v="0"/>
    <x v="1"/>
    <x v="2"/>
    <x v="0"/>
    <n v="7.7"/>
  </r>
  <r>
    <x v="2"/>
    <s v="Internet"/>
    <x v="0"/>
    <x v="1"/>
    <x v="0"/>
    <x v="0"/>
    <x v="0"/>
    <x v="2"/>
    <x v="3"/>
    <x v="0"/>
    <x v="1"/>
    <x v="2"/>
    <x v="1"/>
    <x v="1"/>
    <x v="2"/>
    <s v="Curiosity"/>
    <s v="Education;Agriculture;Marketing"/>
    <x v="0"/>
    <x v="1"/>
    <x v="1"/>
    <x v="0"/>
    <x v="0"/>
    <x v="0"/>
    <x v="0"/>
    <x v="4"/>
    <x v="0"/>
    <x v="0"/>
    <x v="0"/>
    <x v="0"/>
    <x v="0"/>
    <x v="0"/>
    <x v="0"/>
    <x v="0"/>
    <n v="7.7"/>
  </r>
  <r>
    <x v="4"/>
    <s v="Internet"/>
    <x v="0"/>
    <x v="1"/>
    <x v="0"/>
    <x v="0"/>
    <x v="0"/>
    <x v="1"/>
    <x v="3"/>
    <x v="1"/>
    <x v="1"/>
    <x v="2"/>
    <x v="0"/>
    <x v="0"/>
    <x v="2"/>
    <s v="Curiosity"/>
    <s v="Medicine;Agriculture;Constructions"/>
    <x v="1"/>
    <x v="0"/>
    <x v="1"/>
    <x v="1"/>
    <x v="1"/>
    <x v="0"/>
    <x v="0"/>
    <x v="1"/>
    <x v="1"/>
    <x v="2"/>
    <x v="1"/>
    <x v="3"/>
    <x v="0"/>
    <x v="0"/>
    <x v="1"/>
    <x v="1"/>
    <n v="7.7"/>
  </r>
  <r>
    <x v="2"/>
    <s v="Books/Scientific papers (physical/online format)"/>
    <x v="1"/>
    <x v="0"/>
    <x v="0"/>
    <x v="0"/>
    <x v="0"/>
    <x v="4"/>
    <x v="4"/>
    <x v="0"/>
    <x v="4"/>
    <x v="1"/>
    <x v="0"/>
    <x v="0"/>
    <x v="2"/>
    <s v="Curiosity"/>
    <s v="Medicine;Marketing;Art"/>
    <x v="1"/>
    <x v="0"/>
    <x v="0"/>
    <x v="0"/>
    <x v="0"/>
    <x v="0"/>
    <x v="1"/>
    <x v="7"/>
    <x v="2"/>
    <x v="1"/>
    <x v="0"/>
    <x v="3"/>
    <x v="0"/>
    <x v="1"/>
    <x v="2"/>
    <x v="0"/>
    <n v="7.7"/>
  </r>
  <r>
    <x v="1"/>
    <s v="Internet;Books/Scientific papers (physical/online format)"/>
    <x v="0"/>
    <x v="0"/>
    <x v="0"/>
    <x v="0"/>
    <x v="0"/>
    <x v="2"/>
    <x v="3"/>
    <x v="0"/>
    <x v="0"/>
    <x v="3"/>
    <x v="2"/>
    <x v="0"/>
    <x v="2"/>
    <s v="Curiosity"/>
    <s v="Medicine;Agriculture;Constructions"/>
    <x v="1"/>
    <x v="0"/>
    <x v="1"/>
    <x v="1"/>
    <x v="1"/>
    <x v="0"/>
    <x v="0"/>
    <x v="5"/>
    <x v="0"/>
    <x v="1"/>
    <x v="2"/>
    <x v="3"/>
    <x v="0"/>
    <x v="0"/>
    <x v="1"/>
    <x v="0"/>
    <n v="7.2"/>
  </r>
  <r>
    <x v="4"/>
    <s v="Internet;Social media"/>
    <x v="0"/>
    <x v="1"/>
    <x v="1"/>
    <x v="0"/>
    <x v="0"/>
    <x v="2"/>
    <x v="3"/>
    <x v="1"/>
    <x v="2"/>
    <x v="1"/>
    <x v="3"/>
    <x v="0"/>
    <x v="2"/>
    <s v="Curiosity"/>
    <s v="Education;Medicine"/>
    <x v="0"/>
    <x v="0"/>
    <x v="0"/>
    <x v="0"/>
    <x v="1"/>
    <x v="0"/>
    <x v="0"/>
    <x v="4"/>
    <x v="0"/>
    <x v="1"/>
    <x v="2"/>
    <x v="1"/>
    <x v="0"/>
    <x v="0"/>
    <x v="0"/>
    <x v="0"/>
    <n v="6.2"/>
  </r>
  <r>
    <x v="0"/>
    <s v="Internet"/>
    <x v="0"/>
    <x v="1"/>
    <x v="0"/>
    <x v="0"/>
    <x v="0"/>
    <x v="3"/>
    <x v="0"/>
    <x v="1"/>
    <x v="1"/>
    <x v="0"/>
    <x v="3"/>
    <x v="1"/>
    <x v="2"/>
    <s v="Indifference"/>
    <s v="Construction"/>
    <x v="1"/>
    <x v="1"/>
    <x v="0"/>
    <x v="0"/>
    <x v="1"/>
    <x v="0"/>
    <x v="0"/>
    <x v="0"/>
    <x v="0"/>
    <x v="2"/>
    <x v="0"/>
    <x v="1"/>
    <x v="0"/>
    <x v="0"/>
    <x v="0"/>
    <x v="1"/>
    <n v="7.2"/>
  </r>
  <r>
    <x v="8"/>
    <s v="Internet;Books/Scientific papers (physical/online format)"/>
    <x v="0"/>
    <x v="0"/>
    <x v="0"/>
    <x v="0"/>
    <x v="0"/>
    <x v="2"/>
    <x v="4"/>
    <x v="0"/>
    <x v="0"/>
    <x v="4"/>
    <x v="3"/>
    <x v="0"/>
    <x v="3"/>
    <s v="Curiosity"/>
    <s v="Education;Medicine;Agriculture;Constructions;Marketing;Public Administration;Art"/>
    <x v="0"/>
    <x v="0"/>
    <x v="1"/>
    <x v="1"/>
    <x v="0"/>
    <x v="1"/>
    <x v="1"/>
    <x v="0"/>
    <x v="2"/>
    <x v="1"/>
    <x v="2"/>
    <x v="1"/>
    <x v="1"/>
    <x v="0"/>
    <x v="0"/>
    <x v="1"/>
    <n v="6.7"/>
  </r>
  <r>
    <x v="0"/>
    <s v="Internet;Books/Scientific papers (physical/online format);Social media;Discussions with family/friends"/>
    <x v="0"/>
    <x v="0"/>
    <x v="1"/>
    <x v="1"/>
    <x v="0"/>
    <x v="0"/>
    <x v="2"/>
    <x v="0"/>
    <x v="0"/>
    <x v="0"/>
    <x v="3"/>
    <x v="2"/>
    <x v="1"/>
    <s v="Curiosity"/>
    <s v="Education;Medicine;Agriculture;Constructions;Marketing;Public Administration;Art"/>
    <x v="0"/>
    <x v="0"/>
    <x v="1"/>
    <x v="1"/>
    <x v="0"/>
    <x v="1"/>
    <x v="1"/>
    <x v="3"/>
    <x v="1"/>
    <x v="1"/>
    <x v="0"/>
    <x v="1"/>
    <x v="0"/>
    <x v="0"/>
    <x v="0"/>
    <x v="0"/>
    <n v="7.7"/>
  </r>
  <r>
    <x v="1"/>
    <s v="Books/Scientific papers (physical/online format)"/>
    <x v="1"/>
    <x v="0"/>
    <x v="0"/>
    <x v="0"/>
    <x v="0"/>
    <x v="1"/>
    <x v="1"/>
    <x v="1"/>
    <x v="1"/>
    <x v="3"/>
    <x v="1"/>
    <x v="0"/>
    <x v="1"/>
    <s v="Fear"/>
    <s v="Education"/>
    <x v="0"/>
    <x v="1"/>
    <x v="0"/>
    <x v="0"/>
    <x v="1"/>
    <x v="0"/>
    <x v="0"/>
    <x v="4"/>
    <x v="2"/>
    <x v="1"/>
    <x v="1"/>
    <x v="1"/>
    <x v="0"/>
    <x v="0"/>
    <x v="0"/>
    <x v="0"/>
    <n v="7.7"/>
  </r>
  <r>
    <x v="1"/>
    <s v="Internet;Social media;Discussions with family/friends"/>
    <x v="0"/>
    <x v="1"/>
    <x v="1"/>
    <x v="1"/>
    <x v="0"/>
    <x v="3"/>
    <x v="0"/>
    <x v="0"/>
    <x v="1"/>
    <x v="0"/>
    <x v="0"/>
    <x v="3"/>
    <x v="3"/>
    <s v="Curiosity"/>
    <s v="Education;Medicine;Agriculture;Constructions"/>
    <x v="0"/>
    <x v="0"/>
    <x v="1"/>
    <x v="1"/>
    <x v="1"/>
    <x v="0"/>
    <x v="0"/>
    <x v="2"/>
    <x v="2"/>
    <x v="0"/>
    <x v="2"/>
    <x v="0"/>
    <x v="1"/>
    <x v="0"/>
    <x v="0"/>
    <x v="0"/>
    <n v="7.7"/>
  </r>
  <r>
    <x v="1"/>
    <s v="Social media"/>
    <x v="1"/>
    <x v="1"/>
    <x v="1"/>
    <x v="0"/>
    <x v="0"/>
    <x v="2"/>
    <x v="4"/>
    <x v="4"/>
    <x v="1"/>
    <x v="1"/>
    <x v="3"/>
    <x v="2"/>
    <x v="3"/>
    <s v="Fear"/>
    <s v="Education;Medicine;Constructions;Public Administration"/>
    <x v="0"/>
    <x v="0"/>
    <x v="0"/>
    <x v="1"/>
    <x v="1"/>
    <x v="1"/>
    <x v="0"/>
    <x v="4"/>
    <x v="2"/>
    <x v="1"/>
    <x v="2"/>
    <x v="3"/>
    <x v="1"/>
    <x v="0"/>
    <x v="0"/>
    <x v="1"/>
    <n v="6.2"/>
  </r>
  <r>
    <x v="2"/>
    <s v="Internet;Books/Scientific papers (physical/online format);Social media"/>
    <x v="0"/>
    <x v="0"/>
    <x v="1"/>
    <x v="0"/>
    <x v="0"/>
    <x v="3"/>
    <x v="3"/>
    <x v="1"/>
    <x v="1"/>
    <x v="0"/>
    <x v="0"/>
    <x v="0"/>
    <x v="2"/>
    <s v="Curiosity"/>
    <s v="Education;Medicine"/>
    <x v="0"/>
    <x v="0"/>
    <x v="0"/>
    <x v="0"/>
    <x v="1"/>
    <x v="0"/>
    <x v="0"/>
    <x v="2"/>
    <x v="2"/>
    <x v="1"/>
    <x v="0"/>
    <x v="2"/>
    <x v="0"/>
    <x v="0"/>
    <x v="0"/>
    <x v="0"/>
    <n v="8.1999999999999993"/>
  </r>
  <r>
    <x v="0"/>
    <s v="Internet;Books/Scientific papers (physical/online format)"/>
    <x v="0"/>
    <x v="0"/>
    <x v="0"/>
    <x v="0"/>
    <x v="0"/>
    <x v="1"/>
    <x v="1"/>
    <x v="0"/>
    <x v="1"/>
    <x v="1"/>
    <x v="3"/>
    <x v="3"/>
    <x v="1"/>
    <s v="Curiosity"/>
    <s v="Education;Medicine;Agriculture"/>
    <x v="0"/>
    <x v="0"/>
    <x v="1"/>
    <x v="0"/>
    <x v="1"/>
    <x v="0"/>
    <x v="0"/>
    <x v="0"/>
    <x v="2"/>
    <x v="1"/>
    <x v="0"/>
    <x v="0"/>
    <x v="0"/>
    <x v="0"/>
    <x v="0"/>
    <x v="0"/>
    <n v="8.6999999999999993"/>
  </r>
  <r>
    <x v="2"/>
    <s v="Internet"/>
    <x v="0"/>
    <x v="1"/>
    <x v="0"/>
    <x v="0"/>
    <x v="0"/>
    <x v="1"/>
    <x v="1"/>
    <x v="0"/>
    <x v="0"/>
    <x v="0"/>
    <x v="1"/>
    <x v="0"/>
    <x v="1"/>
    <s v="Curiosity"/>
    <s v="Education;Medicine;Agriculture;Constructions"/>
    <x v="0"/>
    <x v="0"/>
    <x v="1"/>
    <x v="1"/>
    <x v="1"/>
    <x v="0"/>
    <x v="0"/>
    <x v="0"/>
    <x v="2"/>
    <x v="0"/>
    <x v="0"/>
    <x v="3"/>
    <x v="0"/>
    <x v="0"/>
    <x v="1"/>
    <x v="0"/>
    <n v="7.7"/>
  </r>
  <r>
    <x v="4"/>
    <s v="Internet;Social media;Discussions with family/friends"/>
    <x v="0"/>
    <x v="1"/>
    <x v="1"/>
    <x v="1"/>
    <x v="0"/>
    <x v="1"/>
    <x v="0"/>
    <x v="0"/>
    <x v="2"/>
    <x v="0"/>
    <x v="0"/>
    <x v="3"/>
    <x v="1"/>
    <s v="Curiosity"/>
    <s v="Education;Medicine;Marketing;Public Administration;Art"/>
    <x v="0"/>
    <x v="0"/>
    <x v="0"/>
    <x v="0"/>
    <x v="0"/>
    <x v="1"/>
    <x v="1"/>
    <x v="3"/>
    <x v="2"/>
    <x v="1"/>
    <x v="1"/>
    <x v="3"/>
    <x v="1"/>
    <x v="0"/>
    <x v="1"/>
    <x v="0"/>
    <n v="7.7"/>
  </r>
  <r>
    <x v="7"/>
    <s v="Internet;Books/Scientific papers (physical/online format)"/>
    <x v="0"/>
    <x v="0"/>
    <x v="0"/>
    <x v="0"/>
    <x v="0"/>
    <x v="3"/>
    <x v="0"/>
    <x v="4"/>
    <x v="1"/>
    <x v="0"/>
    <x v="1"/>
    <x v="0"/>
    <x v="1"/>
    <s v="Curiosity"/>
    <s v="Education;Medicine;Constructions"/>
    <x v="0"/>
    <x v="0"/>
    <x v="0"/>
    <x v="1"/>
    <x v="1"/>
    <x v="0"/>
    <x v="0"/>
    <x v="3"/>
    <x v="0"/>
    <x v="0"/>
    <x v="1"/>
    <x v="3"/>
    <x v="0"/>
    <x v="0"/>
    <x v="1"/>
    <x v="1"/>
    <n v="6.7"/>
  </r>
  <r>
    <x v="0"/>
    <s v="Internet;Social media"/>
    <x v="0"/>
    <x v="1"/>
    <x v="1"/>
    <x v="0"/>
    <x v="0"/>
    <x v="4"/>
    <x v="4"/>
    <x v="2"/>
    <x v="4"/>
    <x v="0"/>
    <x v="1"/>
    <x v="1"/>
    <x v="3"/>
    <s v="Fear"/>
    <s v="Medicine;Agriculture;Constructions;Public Administration"/>
    <x v="1"/>
    <x v="0"/>
    <x v="1"/>
    <x v="1"/>
    <x v="1"/>
    <x v="1"/>
    <x v="0"/>
    <x v="6"/>
    <x v="2"/>
    <x v="1"/>
    <x v="1"/>
    <x v="3"/>
    <x v="1"/>
    <x v="0"/>
    <x v="0"/>
    <x v="0"/>
    <n v="7.2"/>
  </r>
  <r>
    <x v="1"/>
    <s v="Internet"/>
    <x v="0"/>
    <x v="1"/>
    <x v="0"/>
    <x v="0"/>
    <x v="0"/>
    <x v="0"/>
    <x v="0"/>
    <x v="0"/>
    <x v="0"/>
    <x v="0"/>
    <x v="0"/>
    <x v="0"/>
    <x v="4"/>
    <s v="Trust"/>
    <s v="Education;Medicine;Public Administration"/>
    <x v="0"/>
    <x v="0"/>
    <x v="0"/>
    <x v="0"/>
    <x v="1"/>
    <x v="1"/>
    <x v="0"/>
    <x v="3"/>
    <x v="0"/>
    <x v="0"/>
    <x v="2"/>
    <x v="2"/>
    <x v="1"/>
    <x v="0"/>
    <x v="1"/>
    <x v="1"/>
    <n v="7.7"/>
  </r>
  <r>
    <x v="5"/>
    <s v="Internet;Books/Scientific papers (physical/online format)"/>
    <x v="0"/>
    <x v="0"/>
    <x v="0"/>
    <x v="0"/>
    <x v="0"/>
    <x v="0"/>
    <x v="0"/>
    <x v="0"/>
    <x v="1"/>
    <x v="1"/>
    <x v="2"/>
    <x v="0"/>
    <x v="1"/>
    <s v="Curiosity"/>
    <s v="Education;Medicine;Marketing"/>
    <x v="0"/>
    <x v="0"/>
    <x v="0"/>
    <x v="0"/>
    <x v="0"/>
    <x v="0"/>
    <x v="0"/>
    <x v="3"/>
    <x v="1"/>
    <x v="0"/>
    <x v="2"/>
    <x v="2"/>
    <x v="0"/>
    <x v="0"/>
    <x v="1"/>
    <x v="0"/>
    <n v="7.7"/>
  </r>
  <r>
    <x v="1"/>
    <s v="Internet;Social media"/>
    <x v="0"/>
    <x v="1"/>
    <x v="1"/>
    <x v="0"/>
    <x v="0"/>
    <x v="3"/>
    <x v="1"/>
    <x v="3"/>
    <x v="1"/>
    <x v="1"/>
    <x v="1"/>
    <x v="1"/>
    <x v="1"/>
    <s v="Curiosity"/>
    <s v="Education;Marketing"/>
    <x v="0"/>
    <x v="1"/>
    <x v="0"/>
    <x v="0"/>
    <x v="0"/>
    <x v="0"/>
    <x v="0"/>
    <x v="2"/>
    <x v="2"/>
    <x v="0"/>
    <x v="1"/>
    <x v="3"/>
    <x v="0"/>
    <x v="0"/>
    <x v="0"/>
    <x v="0"/>
    <n v="7.2"/>
  </r>
  <r>
    <x v="7"/>
    <s v="Internet;Social media"/>
    <x v="0"/>
    <x v="1"/>
    <x v="1"/>
    <x v="0"/>
    <x v="0"/>
    <x v="3"/>
    <x v="3"/>
    <x v="1"/>
    <x v="1"/>
    <x v="1"/>
    <x v="1"/>
    <x v="0"/>
    <x v="2"/>
    <s v="Curiosity"/>
    <s v="Medicine;Agriculture;Constructions;Public Administration"/>
    <x v="1"/>
    <x v="0"/>
    <x v="1"/>
    <x v="1"/>
    <x v="1"/>
    <x v="1"/>
    <x v="0"/>
    <x v="2"/>
    <x v="0"/>
    <x v="0"/>
    <x v="2"/>
    <x v="3"/>
    <x v="0"/>
    <x v="0"/>
    <x v="0"/>
    <x v="0"/>
    <n v="7.7"/>
  </r>
  <r>
    <x v="3"/>
    <s v="Internet;Books/Scientific papers (physical/online format);Social media;Discussions with family/friends"/>
    <x v="0"/>
    <x v="0"/>
    <x v="1"/>
    <x v="1"/>
    <x v="0"/>
    <x v="3"/>
    <x v="0"/>
    <x v="0"/>
    <x v="0"/>
    <x v="2"/>
    <x v="0"/>
    <x v="0"/>
    <x v="2"/>
    <s v="Curiosity"/>
    <s v="Agriculture;Constructions"/>
    <x v="1"/>
    <x v="1"/>
    <x v="1"/>
    <x v="1"/>
    <x v="1"/>
    <x v="0"/>
    <x v="0"/>
    <x v="7"/>
    <x v="2"/>
    <x v="2"/>
    <x v="1"/>
    <x v="3"/>
    <x v="0"/>
    <x v="0"/>
    <x v="0"/>
    <x v="1"/>
    <n v="6.2"/>
  </r>
  <r>
    <x v="1"/>
    <s v="Internet;Social media"/>
    <x v="0"/>
    <x v="1"/>
    <x v="1"/>
    <x v="0"/>
    <x v="0"/>
    <x v="3"/>
    <x v="3"/>
    <x v="1"/>
    <x v="3"/>
    <x v="2"/>
    <x v="3"/>
    <x v="0"/>
    <x v="2"/>
    <s v="Fear"/>
    <s v="Medicine;Agriculture;Public Administration"/>
    <x v="1"/>
    <x v="0"/>
    <x v="1"/>
    <x v="0"/>
    <x v="1"/>
    <x v="1"/>
    <x v="0"/>
    <x v="1"/>
    <x v="1"/>
    <x v="1"/>
    <x v="0"/>
    <x v="1"/>
    <x v="0"/>
    <x v="0"/>
    <x v="0"/>
    <x v="0"/>
    <n v="9.1999999999999993"/>
  </r>
  <r>
    <x v="2"/>
    <s v="Internet"/>
    <x v="0"/>
    <x v="1"/>
    <x v="0"/>
    <x v="0"/>
    <x v="0"/>
    <x v="1"/>
    <x v="0"/>
    <x v="0"/>
    <x v="3"/>
    <x v="1"/>
    <x v="1"/>
    <x v="3"/>
    <x v="2"/>
    <s v="Trust"/>
    <s v="Education;Medicine;Public Administration"/>
    <x v="0"/>
    <x v="0"/>
    <x v="0"/>
    <x v="0"/>
    <x v="1"/>
    <x v="1"/>
    <x v="0"/>
    <x v="0"/>
    <x v="1"/>
    <x v="1"/>
    <x v="0"/>
    <x v="2"/>
    <x v="0"/>
    <x v="0"/>
    <x v="0"/>
    <x v="1"/>
    <n v="7.7"/>
  </r>
  <r>
    <x v="2"/>
    <s v="Internet"/>
    <x v="0"/>
    <x v="1"/>
    <x v="0"/>
    <x v="0"/>
    <x v="0"/>
    <x v="0"/>
    <x v="3"/>
    <x v="1"/>
    <x v="1"/>
    <x v="1"/>
    <x v="0"/>
    <x v="1"/>
    <x v="4"/>
    <s v="Curiosity"/>
    <s v="Education;Medicine;Constructions;Marketing"/>
    <x v="0"/>
    <x v="0"/>
    <x v="0"/>
    <x v="1"/>
    <x v="0"/>
    <x v="0"/>
    <x v="0"/>
    <x v="4"/>
    <x v="2"/>
    <x v="2"/>
    <x v="0"/>
    <x v="1"/>
    <x v="1"/>
    <x v="0"/>
    <x v="0"/>
    <x v="1"/>
    <n v="7.2"/>
  </r>
  <r>
    <x v="4"/>
    <s v="Internet;Books/Scientific papers (physical/online format)"/>
    <x v="0"/>
    <x v="0"/>
    <x v="0"/>
    <x v="0"/>
    <x v="0"/>
    <x v="1"/>
    <x v="1"/>
    <x v="0"/>
    <x v="0"/>
    <x v="0"/>
    <x v="4"/>
    <x v="3"/>
    <x v="2"/>
    <s v="Curiosity"/>
    <s v="Education;Medicine;Agriculture;Marketing"/>
    <x v="0"/>
    <x v="0"/>
    <x v="1"/>
    <x v="0"/>
    <x v="0"/>
    <x v="0"/>
    <x v="0"/>
    <x v="3"/>
    <x v="2"/>
    <x v="1"/>
    <x v="2"/>
    <x v="3"/>
    <x v="0"/>
    <x v="0"/>
    <x v="2"/>
    <x v="1"/>
    <n v="7.2"/>
  </r>
  <r>
    <x v="2"/>
    <s v="Internet"/>
    <x v="0"/>
    <x v="1"/>
    <x v="0"/>
    <x v="0"/>
    <x v="0"/>
    <x v="1"/>
    <x v="3"/>
    <x v="1"/>
    <x v="2"/>
    <x v="0"/>
    <x v="0"/>
    <x v="0"/>
    <x v="2"/>
    <s v="Curiosity"/>
    <s v="Medicine;Agriculture;Constructions;Marketing;Public Administration"/>
    <x v="1"/>
    <x v="0"/>
    <x v="1"/>
    <x v="1"/>
    <x v="0"/>
    <x v="1"/>
    <x v="0"/>
    <x v="2"/>
    <x v="0"/>
    <x v="1"/>
    <x v="2"/>
    <x v="3"/>
    <x v="0"/>
    <x v="1"/>
    <x v="2"/>
    <x v="0"/>
    <n v="9.1999999999999993"/>
  </r>
  <r>
    <x v="0"/>
    <s v="Internet;Books/Scientific papers (physical/online format);Social media;Discussions with family/friends"/>
    <x v="0"/>
    <x v="0"/>
    <x v="1"/>
    <x v="1"/>
    <x v="0"/>
    <x v="0"/>
    <x v="0"/>
    <x v="0"/>
    <x v="1"/>
    <x v="2"/>
    <x v="1"/>
    <x v="0"/>
    <x v="1"/>
    <s v="Indifference"/>
    <s v="Education;Medicine;Agriculture;Constructions;Marketing;Public Administration;Art"/>
    <x v="0"/>
    <x v="0"/>
    <x v="1"/>
    <x v="1"/>
    <x v="0"/>
    <x v="1"/>
    <x v="1"/>
    <x v="2"/>
    <x v="2"/>
    <x v="1"/>
    <x v="1"/>
    <x v="1"/>
    <x v="0"/>
    <x v="0"/>
    <x v="0"/>
    <x v="0"/>
    <n v="7.7"/>
  </r>
  <r>
    <x v="3"/>
    <s v="I don't inform myself about AI"/>
    <x v="1"/>
    <x v="1"/>
    <x v="0"/>
    <x v="0"/>
    <x v="1"/>
    <x v="1"/>
    <x v="0"/>
    <x v="0"/>
    <x v="2"/>
    <x v="0"/>
    <x v="0"/>
    <x v="3"/>
    <x v="1"/>
    <s v="Curiosity"/>
    <s v="Education;Medicine;Agriculture;Constructions;Marketing"/>
    <x v="0"/>
    <x v="0"/>
    <x v="1"/>
    <x v="1"/>
    <x v="0"/>
    <x v="0"/>
    <x v="0"/>
    <x v="3"/>
    <x v="2"/>
    <x v="1"/>
    <x v="0"/>
    <x v="2"/>
    <x v="0"/>
    <x v="1"/>
    <x v="2"/>
    <x v="0"/>
    <n v="9.6999999999999993"/>
  </r>
  <r>
    <x v="2"/>
    <s v="Internet;Books/Scientific papers (physical/online format);Social media"/>
    <x v="0"/>
    <x v="0"/>
    <x v="1"/>
    <x v="0"/>
    <x v="0"/>
    <x v="0"/>
    <x v="0"/>
    <x v="0"/>
    <x v="0"/>
    <x v="3"/>
    <x v="2"/>
    <x v="3"/>
    <x v="0"/>
    <s v="Trust"/>
    <s v="Education;Medicine;Agriculture;Constructions;Marketing;Public Administration"/>
    <x v="0"/>
    <x v="0"/>
    <x v="1"/>
    <x v="1"/>
    <x v="0"/>
    <x v="1"/>
    <x v="0"/>
    <x v="3"/>
    <x v="1"/>
    <x v="1"/>
    <x v="2"/>
    <x v="1"/>
    <x v="1"/>
    <x v="1"/>
    <x v="2"/>
    <x v="0"/>
    <n v="7.7"/>
  </r>
  <r>
    <x v="4"/>
    <s v="Internet;Books/Scientific papers (physical/online format);Social media"/>
    <x v="0"/>
    <x v="0"/>
    <x v="1"/>
    <x v="0"/>
    <x v="0"/>
    <x v="0"/>
    <x v="0"/>
    <x v="0"/>
    <x v="0"/>
    <x v="3"/>
    <x v="2"/>
    <x v="3"/>
    <x v="0"/>
    <s v="Curiosity"/>
    <s v="Education;Medicine;Agriculture;Constructions;Marketing;Public Administration"/>
    <x v="0"/>
    <x v="0"/>
    <x v="1"/>
    <x v="1"/>
    <x v="0"/>
    <x v="1"/>
    <x v="0"/>
    <x v="3"/>
    <x v="1"/>
    <x v="1"/>
    <x v="2"/>
    <x v="1"/>
    <x v="1"/>
    <x v="1"/>
    <x v="2"/>
    <x v="0"/>
    <n v="9.6999999999999993"/>
  </r>
  <r>
    <x v="3"/>
    <s v="Internet;Social media"/>
    <x v="0"/>
    <x v="1"/>
    <x v="1"/>
    <x v="0"/>
    <x v="0"/>
    <x v="2"/>
    <x v="3"/>
    <x v="0"/>
    <x v="3"/>
    <x v="3"/>
    <x v="2"/>
    <x v="3"/>
    <x v="2"/>
    <s v="Curiosity"/>
    <s v="Education;Medicine;Agriculture;Constructions"/>
    <x v="0"/>
    <x v="0"/>
    <x v="1"/>
    <x v="1"/>
    <x v="1"/>
    <x v="0"/>
    <x v="0"/>
    <x v="3"/>
    <x v="0"/>
    <x v="0"/>
    <x v="2"/>
    <x v="0"/>
    <x v="1"/>
    <x v="0"/>
    <x v="0"/>
    <x v="0"/>
    <n v="8.1999999999999993"/>
  </r>
  <r>
    <x v="0"/>
    <s v="Internet;Social media;Discussions with family/friends"/>
    <x v="0"/>
    <x v="1"/>
    <x v="1"/>
    <x v="1"/>
    <x v="0"/>
    <x v="3"/>
    <x v="1"/>
    <x v="1"/>
    <x v="2"/>
    <x v="1"/>
    <x v="0"/>
    <x v="0"/>
    <x v="0"/>
    <s v="Curiosity"/>
    <s v="Education;Medicine;Agriculture;Constructions;Public Administration"/>
    <x v="0"/>
    <x v="0"/>
    <x v="1"/>
    <x v="1"/>
    <x v="1"/>
    <x v="1"/>
    <x v="0"/>
    <x v="0"/>
    <x v="2"/>
    <x v="1"/>
    <x v="2"/>
    <x v="0"/>
    <x v="0"/>
    <x v="1"/>
    <x v="2"/>
    <x v="0"/>
    <n v="9.1999999999999993"/>
  </r>
  <r>
    <x v="4"/>
    <s v="Internet"/>
    <x v="0"/>
    <x v="1"/>
    <x v="0"/>
    <x v="0"/>
    <x v="0"/>
    <x v="3"/>
    <x v="3"/>
    <x v="0"/>
    <x v="3"/>
    <x v="3"/>
    <x v="1"/>
    <x v="2"/>
    <x v="0"/>
    <s v="Curiosity"/>
    <s v="Education;Medicine;Agriculture;Constructions"/>
    <x v="0"/>
    <x v="0"/>
    <x v="1"/>
    <x v="1"/>
    <x v="1"/>
    <x v="0"/>
    <x v="0"/>
    <x v="1"/>
    <x v="2"/>
    <x v="1"/>
    <x v="0"/>
    <x v="0"/>
    <x v="0"/>
    <x v="1"/>
    <x v="2"/>
    <x v="1"/>
    <n v="7.7"/>
  </r>
  <r>
    <x v="1"/>
    <s v="Internet;Books/Scientific papers (physical/online format);Social media"/>
    <x v="0"/>
    <x v="0"/>
    <x v="1"/>
    <x v="0"/>
    <x v="0"/>
    <x v="1"/>
    <x v="4"/>
    <x v="1"/>
    <x v="3"/>
    <x v="0"/>
    <x v="0"/>
    <x v="1"/>
    <x v="2"/>
    <s v="Curiosity"/>
    <s v="Education;Medicine;Agriculture;Constructions"/>
    <x v="0"/>
    <x v="0"/>
    <x v="1"/>
    <x v="1"/>
    <x v="1"/>
    <x v="0"/>
    <x v="0"/>
    <x v="2"/>
    <x v="2"/>
    <x v="0"/>
    <x v="2"/>
    <x v="3"/>
    <x v="1"/>
    <x v="1"/>
    <x v="2"/>
    <x v="0"/>
    <n v="9.1999999999999993"/>
  </r>
  <r>
    <x v="2"/>
    <s v="Internet;Books/Scientific papers (physical/online format);Social media"/>
    <x v="0"/>
    <x v="0"/>
    <x v="1"/>
    <x v="0"/>
    <x v="0"/>
    <x v="0"/>
    <x v="4"/>
    <x v="3"/>
    <x v="1"/>
    <x v="0"/>
    <x v="0"/>
    <x v="2"/>
    <x v="2"/>
    <s v="Curiosity"/>
    <s v="Medicine;Agriculture;Constructions;Art"/>
    <x v="1"/>
    <x v="0"/>
    <x v="1"/>
    <x v="1"/>
    <x v="1"/>
    <x v="0"/>
    <x v="1"/>
    <x v="6"/>
    <x v="0"/>
    <x v="2"/>
    <x v="1"/>
    <x v="3"/>
    <x v="0"/>
    <x v="1"/>
    <x v="2"/>
    <x v="0"/>
    <n v="7.7"/>
  </r>
  <r>
    <x v="0"/>
    <s v="Internet;Books/Scientific papers (physical/online format);Social media;Discussions with family/friends"/>
    <x v="0"/>
    <x v="0"/>
    <x v="1"/>
    <x v="1"/>
    <x v="0"/>
    <x v="4"/>
    <x v="4"/>
    <x v="0"/>
    <x v="4"/>
    <x v="0"/>
    <x v="4"/>
    <x v="3"/>
    <x v="3"/>
    <s v="Fear"/>
    <s v="Medicine;Agriculture"/>
    <x v="1"/>
    <x v="0"/>
    <x v="1"/>
    <x v="0"/>
    <x v="1"/>
    <x v="0"/>
    <x v="0"/>
    <x v="1"/>
    <x v="2"/>
    <x v="0"/>
    <x v="0"/>
    <x v="3"/>
    <x v="1"/>
    <x v="1"/>
    <x v="2"/>
    <x v="0"/>
    <n v="7.7"/>
  </r>
  <r>
    <x v="6"/>
    <s v="Internet"/>
    <x v="0"/>
    <x v="1"/>
    <x v="0"/>
    <x v="0"/>
    <x v="0"/>
    <x v="3"/>
    <x v="3"/>
    <x v="1"/>
    <x v="1"/>
    <x v="0"/>
    <x v="3"/>
    <x v="0"/>
    <x v="2"/>
    <s v="Fear"/>
    <s v="Education;Medicine;Agriculture;Constructions"/>
    <x v="0"/>
    <x v="0"/>
    <x v="1"/>
    <x v="1"/>
    <x v="1"/>
    <x v="0"/>
    <x v="0"/>
    <x v="3"/>
    <x v="2"/>
    <x v="0"/>
    <x v="2"/>
    <x v="1"/>
    <x v="0"/>
    <x v="1"/>
    <x v="2"/>
    <x v="0"/>
    <n v="7.2"/>
  </r>
  <r>
    <x v="4"/>
    <s v="Internet"/>
    <x v="0"/>
    <x v="1"/>
    <x v="0"/>
    <x v="0"/>
    <x v="0"/>
    <x v="1"/>
    <x v="1"/>
    <x v="1"/>
    <x v="2"/>
    <x v="0"/>
    <x v="0"/>
    <x v="0"/>
    <x v="0"/>
    <s v="Curiosity"/>
    <s v="Education;Medicine;Constructions;Public Administration"/>
    <x v="0"/>
    <x v="0"/>
    <x v="0"/>
    <x v="1"/>
    <x v="1"/>
    <x v="1"/>
    <x v="0"/>
    <x v="0"/>
    <x v="0"/>
    <x v="2"/>
    <x v="1"/>
    <x v="1"/>
    <x v="0"/>
    <x v="1"/>
    <x v="2"/>
    <x v="0"/>
    <n v="8.6999999999999993"/>
  </r>
  <r>
    <x v="3"/>
    <s v="Internet;Social media"/>
    <x v="0"/>
    <x v="1"/>
    <x v="1"/>
    <x v="0"/>
    <x v="0"/>
    <x v="2"/>
    <x v="1"/>
    <x v="1"/>
    <x v="3"/>
    <x v="2"/>
    <x v="1"/>
    <x v="0"/>
    <x v="2"/>
    <s v="Fear"/>
    <s v="Education;Marketing;Public Administration"/>
    <x v="0"/>
    <x v="1"/>
    <x v="0"/>
    <x v="0"/>
    <x v="0"/>
    <x v="1"/>
    <x v="0"/>
    <x v="1"/>
    <x v="2"/>
    <x v="1"/>
    <x v="2"/>
    <x v="0"/>
    <x v="0"/>
    <x v="1"/>
    <x v="2"/>
    <x v="0"/>
    <n v="7.7"/>
  </r>
  <r>
    <x v="5"/>
    <s v="Internet;Social media"/>
    <x v="0"/>
    <x v="1"/>
    <x v="1"/>
    <x v="0"/>
    <x v="0"/>
    <x v="0"/>
    <x v="1"/>
    <x v="1"/>
    <x v="0"/>
    <x v="1"/>
    <x v="1"/>
    <x v="1"/>
    <x v="2"/>
    <s v="Curiosity"/>
    <s v="Medicine;Agriculture;Constructions"/>
    <x v="1"/>
    <x v="0"/>
    <x v="1"/>
    <x v="1"/>
    <x v="1"/>
    <x v="0"/>
    <x v="0"/>
    <x v="3"/>
    <x v="0"/>
    <x v="1"/>
    <x v="0"/>
    <x v="3"/>
    <x v="0"/>
    <x v="0"/>
    <x v="0"/>
    <x v="0"/>
    <n v="6.7"/>
  </r>
  <r>
    <x v="8"/>
    <s v="Internet;Social media"/>
    <x v="0"/>
    <x v="1"/>
    <x v="1"/>
    <x v="0"/>
    <x v="0"/>
    <x v="0"/>
    <x v="4"/>
    <x v="0"/>
    <x v="4"/>
    <x v="1"/>
    <x v="2"/>
    <x v="3"/>
    <x v="4"/>
    <s v="Trust"/>
    <s v="Education;Medicine;Marketing;Art"/>
    <x v="0"/>
    <x v="0"/>
    <x v="0"/>
    <x v="0"/>
    <x v="0"/>
    <x v="0"/>
    <x v="1"/>
    <x v="3"/>
    <x v="0"/>
    <x v="2"/>
    <x v="1"/>
    <x v="0"/>
    <x v="1"/>
    <x v="0"/>
    <x v="1"/>
    <x v="0"/>
    <n v="8.6999999999999993"/>
  </r>
  <r>
    <x v="0"/>
    <s v="Internet"/>
    <x v="0"/>
    <x v="1"/>
    <x v="0"/>
    <x v="0"/>
    <x v="0"/>
    <x v="1"/>
    <x v="0"/>
    <x v="2"/>
    <x v="2"/>
    <x v="3"/>
    <x v="0"/>
    <x v="0"/>
    <x v="2"/>
    <s v="Curiosity"/>
    <s v="Education;Medicine;Marketing"/>
    <x v="0"/>
    <x v="0"/>
    <x v="0"/>
    <x v="0"/>
    <x v="0"/>
    <x v="0"/>
    <x v="0"/>
    <x v="3"/>
    <x v="2"/>
    <x v="0"/>
    <x v="2"/>
    <x v="3"/>
    <x v="1"/>
    <x v="0"/>
    <x v="0"/>
    <x v="0"/>
    <n v="9.1999999999999993"/>
  </r>
  <r>
    <x v="4"/>
    <s v="Internet"/>
    <x v="0"/>
    <x v="1"/>
    <x v="0"/>
    <x v="0"/>
    <x v="0"/>
    <x v="3"/>
    <x v="3"/>
    <x v="1"/>
    <x v="2"/>
    <x v="1"/>
    <x v="0"/>
    <x v="1"/>
    <x v="2"/>
    <s v="Curiosity"/>
    <s v="Constructions"/>
    <x v="1"/>
    <x v="1"/>
    <x v="0"/>
    <x v="1"/>
    <x v="1"/>
    <x v="0"/>
    <x v="0"/>
    <x v="7"/>
    <x v="0"/>
    <x v="1"/>
    <x v="0"/>
    <x v="3"/>
    <x v="0"/>
    <x v="0"/>
    <x v="0"/>
    <x v="0"/>
    <n v="8.6999999999999993"/>
  </r>
  <r>
    <x v="2"/>
    <s v="I don't inform myself about AI"/>
    <x v="1"/>
    <x v="1"/>
    <x v="0"/>
    <x v="0"/>
    <x v="1"/>
    <x v="3"/>
    <x v="2"/>
    <x v="2"/>
    <x v="0"/>
    <x v="1"/>
    <x v="2"/>
    <x v="1"/>
    <x v="2"/>
    <s v="Indifference"/>
    <s v="Marketing"/>
    <x v="1"/>
    <x v="1"/>
    <x v="0"/>
    <x v="0"/>
    <x v="0"/>
    <x v="0"/>
    <x v="0"/>
    <x v="7"/>
    <x v="1"/>
    <x v="1"/>
    <x v="2"/>
    <x v="3"/>
    <x v="0"/>
    <x v="0"/>
    <x v="0"/>
    <x v="0"/>
    <n v="8.1999999999999993"/>
  </r>
  <r>
    <x v="3"/>
    <s v="Internet"/>
    <x v="0"/>
    <x v="1"/>
    <x v="0"/>
    <x v="0"/>
    <x v="0"/>
    <x v="1"/>
    <x v="3"/>
    <x v="0"/>
    <x v="1"/>
    <x v="3"/>
    <x v="0"/>
    <x v="0"/>
    <x v="2"/>
    <s v="Curiosity"/>
    <s v="Medicine;Public Administration"/>
    <x v="1"/>
    <x v="0"/>
    <x v="0"/>
    <x v="0"/>
    <x v="1"/>
    <x v="1"/>
    <x v="0"/>
    <x v="4"/>
    <x v="1"/>
    <x v="0"/>
    <x v="0"/>
    <x v="0"/>
    <x v="1"/>
    <x v="0"/>
    <x v="1"/>
    <x v="1"/>
    <n v="5.7"/>
  </r>
  <r>
    <x v="1"/>
    <s v="Internet;Books/Scientific papers (physical/online format);Social media"/>
    <x v="0"/>
    <x v="0"/>
    <x v="1"/>
    <x v="0"/>
    <x v="0"/>
    <x v="1"/>
    <x v="4"/>
    <x v="0"/>
    <x v="2"/>
    <x v="2"/>
    <x v="1"/>
    <x v="0"/>
    <x v="2"/>
    <s v="Curiosity"/>
    <s v="Education;Medicine;Agriculture;Constructions;Public Administration"/>
    <x v="0"/>
    <x v="0"/>
    <x v="1"/>
    <x v="1"/>
    <x v="1"/>
    <x v="1"/>
    <x v="0"/>
    <x v="3"/>
    <x v="0"/>
    <x v="0"/>
    <x v="2"/>
    <x v="1"/>
    <x v="1"/>
    <x v="1"/>
    <x v="2"/>
    <x v="1"/>
    <n v="8.6999999999999993"/>
  </r>
  <r>
    <x v="3"/>
    <s v="Internet"/>
    <x v="0"/>
    <x v="1"/>
    <x v="0"/>
    <x v="0"/>
    <x v="0"/>
    <x v="1"/>
    <x v="3"/>
    <x v="1"/>
    <x v="1"/>
    <x v="0"/>
    <x v="4"/>
    <x v="1"/>
    <x v="3"/>
    <s v="Curiosity"/>
    <s v="Education;Marketing"/>
    <x v="0"/>
    <x v="1"/>
    <x v="0"/>
    <x v="0"/>
    <x v="0"/>
    <x v="0"/>
    <x v="0"/>
    <x v="2"/>
    <x v="1"/>
    <x v="2"/>
    <x v="1"/>
    <x v="3"/>
    <x v="0"/>
    <x v="1"/>
    <x v="2"/>
    <x v="0"/>
    <n v="8.6999999999999993"/>
  </r>
  <r>
    <x v="3"/>
    <s v="I don't inform myself about AI"/>
    <x v="1"/>
    <x v="1"/>
    <x v="0"/>
    <x v="0"/>
    <x v="1"/>
    <x v="3"/>
    <x v="1"/>
    <x v="2"/>
    <x v="1"/>
    <x v="0"/>
    <x v="0"/>
    <x v="2"/>
    <x v="2"/>
    <s v="Indifference"/>
    <s v="Education;Medicine;Agriculture"/>
    <x v="0"/>
    <x v="0"/>
    <x v="1"/>
    <x v="0"/>
    <x v="1"/>
    <x v="0"/>
    <x v="0"/>
    <x v="4"/>
    <x v="2"/>
    <x v="1"/>
    <x v="2"/>
    <x v="3"/>
    <x v="1"/>
    <x v="1"/>
    <x v="2"/>
    <x v="0"/>
    <n v="7.2"/>
  </r>
  <r>
    <x v="0"/>
    <s v="Internet;Books/Scientific papers (physical/online format);Social media"/>
    <x v="0"/>
    <x v="0"/>
    <x v="1"/>
    <x v="0"/>
    <x v="0"/>
    <x v="0"/>
    <x v="0"/>
    <x v="0"/>
    <x v="0"/>
    <x v="1"/>
    <x v="2"/>
    <x v="1"/>
    <x v="1"/>
    <s v="Indifference"/>
    <s v="Education;Medicine;Agriculture;Constructions;Marketing;Public Administration"/>
    <x v="0"/>
    <x v="0"/>
    <x v="1"/>
    <x v="1"/>
    <x v="0"/>
    <x v="1"/>
    <x v="0"/>
    <x v="2"/>
    <x v="0"/>
    <x v="0"/>
    <x v="2"/>
    <x v="0"/>
    <x v="0"/>
    <x v="1"/>
    <x v="2"/>
    <x v="0"/>
    <n v="7.7"/>
  </r>
  <r>
    <x v="0"/>
    <s v="Internet;Books/Scientific papers (physical/online format);Social media"/>
    <x v="0"/>
    <x v="0"/>
    <x v="1"/>
    <x v="0"/>
    <x v="0"/>
    <x v="1"/>
    <x v="3"/>
    <x v="0"/>
    <x v="2"/>
    <x v="3"/>
    <x v="1"/>
    <x v="0"/>
    <x v="0"/>
    <s v="Curiosity"/>
    <s v="Education;Medicine;Agriculture;Constructions;Marketing;Public Administration;Art"/>
    <x v="0"/>
    <x v="0"/>
    <x v="1"/>
    <x v="1"/>
    <x v="0"/>
    <x v="1"/>
    <x v="1"/>
    <x v="2"/>
    <x v="0"/>
    <x v="1"/>
    <x v="2"/>
    <x v="0"/>
    <x v="0"/>
    <x v="1"/>
    <x v="1"/>
    <x v="0"/>
    <n v="7.2"/>
  </r>
  <r>
    <x v="7"/>
    <s v="Internet"/>
    <x v="0"/>
    <x v="1"/>
    <x v="0"/>
    <x v="0"/>
    <x v="0"/>
    <x v="2"/>
    <x v="3"/>
    <x v="2"/>
    <x v="1"/>
    <x v="1"/>
    <x v="4"/>
    <x v="1"/>
    <x v="3"/>
    <s v="Fear"/>
    <s v="Education"/>
    <x v="0"/>
    <x v="1"/>
    <x v="0"/>
    <x v="0"/>
    <x v="1"/>
    <x v="0"/>
    <x v="0"/>
    <x v="6"/>
    <x v="1"/>
    <x v="1"/>
    <x v="2"/>
    <x v="1"/>
    <x v="1"/>
    <x v="1"/>
    <x v="0"/>
    <x v="1"/>
    <n v="5.7"/>
  </r>
  <r>
    <x v="1"/>
    <s v="Internet;Social media"/>
    <x v="0"/>
    <x v="1"/>
    <x v="1"/>
    <x v="0"/>
    <x v="0"/>
    <x v="3"/>
    <x v="3"/>
    <x v="1"/>
    <x v="1"/>
    <x v="0"/>
    <x v="1"/>
    <x v="1"/>
    <x v="2"/>
    <s v="Curiosity"/>
    <s v="Education;Public Administration"/>
    <x v="0"/>
    <x v="1"/>
    <x v="0"/>
    <x v="0"/>
    <x v="1"/>
    <x v="1"/>
    <x v="0"/>
    <x v="2"/>
    <x v="0"/>
    <x v="0"/>
    <x v="0"/>
    <x v="1"/>
    <x v="0"/>
    <x v="1"/>
    <x v="1"/>
    <x v="0"/>
    <n v="7.7"/>
  </r>
  <r>
    <x v="2"/>
    <s v="Social media"/>
    <x v="1"/>
    <x v="1"/>
    <x v="1"/>
    <x v="0"/>
    <x v="0"/>
    <x v="2"/>
    <x v="3"/>
    <x v="1"/>
    <x v="3"/>
    <x v="1"/>
    <x v="3"/>
    <x v="1"/>
    <x v="2"/>
    <s v="Indifference"/>
    <s v="Public Administration"/>
    <x v="1"/>
    <x v="1"/>
    <x v="0"/>
    <x v="0"/>
    <x v="1"/>
    <x v="1"/>
    <x v="0"/>
    <x v="4"/>
    <x v="1"/>
    <x v="2"/>
    <x v="0"/>
    <x v="0"/>
    <x v="1"/>
    <x v="1"/>
    <x v="0"/>
    <x v="0"/>
    <n v="6.7"/>
  </r>
  <r>
    <x v="4"/>
    <s v="Internet;Books/Scientific papers (physical/online format)"/>
    <x v="0"/>
    <x v="0"/>
    <x v="0"/>
    <x v="0"/>
    <x v="0"/>
    <x v="3"/>
    <x v="1"/>
    <x v="1"/>
    <x v="1"/>
    <x v="1"/>
    <x v="3"/>
    <x v="2"/>
    <x v="1"/>
    <s v="Curiosity"/>
    <s v="Education;Marketing;Public Administration"/>
    <x v="0"/>
    <x v="1"/>
    <x v="0"/>
    <x v="0"/>
    <x v="0"/>
    <x v="1"/>
    <x v="0"/>
    <x v="1"/>
    <x v="2"/>
    <x v="2"/>
    <x v="1"/>
    <x v="3"/>
    <x v="0"/>
    <x v="0"/>
    <x v="2"/>
    <x v="0"/>
    <n v="8.1999999999999993"/>
  </r>
  <r>
    <x v="6"/>
    <s v="I don't inform myself about AI"/>
    <x v="1"/>
    <x v="1"/>
    <x v="0"/>
    <x v="0"/>
    <x v="1"/>
    <x v="4"/>
    <x v="4"/>
    <x v="2"/>
    <x v="1"/>
    <x v="0"/>
    <x v="1"/>
    <x v="1"/>
    <x v="3"/>
    <s v="Fear"/>
    <s v="Education;Marketing;Public Administration"/>
    <x v="0"/>
    <x v="1"/>
    <x v="0"/>
    <x v="0"/>
    <x v="0"/>
    <x v="1"/>
    <x v="0"/>
    <x v="1"/>
    <x v="2"/>
    <x v="1"/>
    <x v="1"/>
    <x v="3"/>
    <x v="1"/>
    <x v="0"/>
    <x v="2"/>
    <x v="1"/>
    <n v="5.7"/>
  </r>
  <r>
    <x v="0"/>
    <s v="Internet"/>
    <x v="0"/>
    <x v="1"/>
    <x v="0"/>
    <x v="0"/>
    <x v="0"/>
    <x v="0"/>
    <x v="2"/>
    <x v="0"/>
    <x v="0"/>
    <x v="1"/>
    <x v="0"/>
    <x v="0"/>
    <x v="0"/>
    <s v="Curiosity"/>
    <s v="Education;Medicine"/>
    <x v="0"/>
    <x v="0"/>
    <x v="0"/>
    <x v="0"/>
    <x v="1"/>
    <x v="0"/>
    <x v="0"/>
    <x v="4"/>
    <x v="1"/>
    <x v="1"/>
    <x v="1"/>
    <x v="3"/>
    <x v="1"/>
    <x v="1"/>
    <x v="2"/>
    <x v="0"/>
    <n v="7.2"/>
  </r>
  <r>
    <x v="4"/>
    <s v="Social media"/>
    <x v="1"/>
    <x v="1"/>
    <x v="1"/>
    <x v="0"/>
    <x v="0"/>
    <x v="1"/>
    <x v="0"/>
    <x v="1"/>
    <x v="1"/>
    <x v="0"/>
    <x v="0"/>
    <x v="0"/>
    <x v="1"/>
    <s v="Curiosity"/>
    <s v="Education;Medicine"/>
    <x v="0"/>
    <x v="0"/>
    <x v="0"/>
    <x v="0"/>
    <x v="1"/>
    <x v="0"/>
    <x v="0"/>
    <x v="4"/>
    <x v="0"/>
    <x v="0"/>
    <x v="2"/>
    <x v="1"/>
    <x v="1"/>
    <x v="1"/>
    <x v="1"/>
    <x v="0"/>
    <n v="8.6999999999999993"/>
  </r>
  <r>
    <x v="5"/>
    <s v="Books/Scientific papers (physical/online format)"/>
    <x v="1"/>
    <x v="0"/>
    <x v="0"/>
    <x v="0"/>
    <x v="0"/>
    <x v="0"/>
    <x v="2"/>
    <x v="0"/>
    <x v="0"/>
    <x v="0"/>
    <x v="0"/>
    <x v="3"/>
    <x v="0"/>
    <s v="Trust"/>
    <s v="Education;Medicine;Agriculture;Constructions;Marketing;Public Administration"/>
    <x v="0"/>
    <x v="0"/>
    <x v="1"/>
    <x v="1"/>
    <x v="0"/>
    <x v="1"/>
    <x v="0"/>
    <x v="3"/>
    <x v="2"/>
    <x v="1"/>
    <x v="2"/>
    <x v="3"/>
    <x v="1"/>
    <x v="1"/>
    <x v="2"/>
    <x v="1"/>
    <n v="6.2"/>
  </r>
  <r>
    <x v="9"/>
    <s v="I don't inform myself about AI"/>
    <x v="1"/>
    <x v="1"/>
    <x v="0"/>
    <x v="0"/>
    <x v="1"/>
    <x v="1"/>
    <x v="3"/>
    <x v="1"/>
    <x v="3"/>
    <x v="2"/>
    <x v="3"/>
    <x v="2"/>
    <x v="2"/>
    <s v="Fear"/>
    <s v="Medicine"/>
    <x v="1"/>
    <x v="0"/>
    <x v="0"/>
    <x v="0"/>
    <x v="1"/>
    <x v="0"/>
    <x v="0"/>
    <x v="8"/>
    <x v="1"/>
    <x v="2"/>
    <x v="1"/>
    <x v="1"/>
    <x v="1"/>
    <x v="1"/>
    <x v="2"/>
    <x v="0"/>
    <n v="8.6999999999999993"/>
  </r>
  <r>
    <x v="9"/>
    <s v="Discussions with family/friends"/>
    <x v="1"/>
    <x v="1"/>
    <x v="0"/>
    <x v="1"/>
    <x v="0"/>
    <x v="1"/>
    <x v="3"/>
    <x v="2"/>
    <x v="3"/>
    <x v="0"/>
    <x v="0"/>
    <x v="0"/>
    <x v="0"/>
    <s v="Trust"/>
    <s v="Medicine;Constructions;Public Administration"/>
    <x v="1"/>
    <x v="0"/>
    <x v="0"/>
    <x v="1"/>
    <x v="1"/>
    <x v="1"/>
    <x v="0"/>
    <x v="8"/>
    <x v="0"/>
    <x v="2"/>
    <x v="2"/>
    <x v="2"/>
    <x v="1"/>
    <x v="1"/>
    <x v="1"/>
    <x v="0"/>
    <n v="5.2"/>
  </r>
  <r>
    <x v="10"/>
    <m/>
    <x v="2"/>
    <x v="2"/>
    <x v="2"/>
    <x v="2"/>
    <x v="2"/>
    <x v="5"/>
    <x v="5"/>
    <x v="5"/>
    <x v="5"/>
    <x v="5"/>
    <x v="5"/>
    <x v="4"/>
    <x v="5"/>
    <m/>
    <m/>
    <x v="2"/>
    <x v="2"/>
    <x v="2"/>
    <x v="2"/>
    <x v="2"/>
    <x v="2"/>
    <x v="2"/>
    <x v="9"/>
    <x v="3"/>
    <x v="3"/>
    <x v="3"/>
    <x v="4"/>
    <x v="2"/>
    <x v="2"/>
    <x v="3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4E1D02-B0C5-4C13-88E7-55170E4E7188}" name="PivotTable95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24:B34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8"/>
        <item x="6"/>
        <item x="5"/>
        <item x="7"/>
        <item x="1"/>
        <item x="4"/>
        <item x="2"/>
        <item x="0"/>
        <item x="3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2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Utility grade" fld="24" subtotal="count" baseField="24" baseItem="0"/>
  </dataFields>
  <formats count="1">
    <format dxfId="96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3C85AC-8A62-495D-9731-5347583C1398}" name="PivotTable94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2:B13" firstHeaderRow="1" firstDataRow="1" firstDataCol="1"/>
  <pivotFields count="34">
    <pivotField axis="axisRow" dataField="1" showAll="0">
      <items count="12">
        <item x="6"/>
        <item x="9"/>
        <item x="7"/>
        <item x="3"/>
        <item x="2"/>
        <item x="4"/>
        <item x="1"/>
        <item x="0"/>
        <item x="5"/>
        <item x="8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AI knowledge" fld="0" subtotal="count" baseField="31" baseItem="0"/>
  </dataFields>
  <formats count="1">
    <format dxfId="95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B5F164-7418-4C90-BF88-C19E4B7E32E7}" name="PivotTable5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0:B13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Books/Papers" fld="3" subtotal="count" baseField="0" baseItem="0"/>
  </dataFields>
  <formats count="1">
    <format dxfId="9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99586B-055D-4F4C-A993-EA862D2E6DD8}" name="PivotTable7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22:B25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axis="axisRow" dataFiel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Discussions" fld="5" subtotal="count" baseField="0" baseItem="0"/>
  </dataFields>
  <formats count="1">
    <format dxfId="9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424F96-3AA5-4C90-8EF9-974A80D73844}" name="PivotTable8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28:B31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axis="axisRow" dataFiel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NotInformed" fld="6" subtotal="count" baseField="0" baseItem="0"/>
  </dataFields>
  <formats count="1">
    <format dxfId="9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BBB86B-E60F-46B8-90E4-2C51EA4ADEC3}" name="PivotTable4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4:B7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axis="axisRow" dataField="1"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Internet" fld="2" subtotal="count" baseField="0" baseItem="0"/>
  </dataFields>
  <formats count="1">
    <format dxfId="9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A160FF-9F17-4EC1-A7F5-AE2EE90E0E00}" name="PivotTable6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6:B19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axis="axisRow" dataFiel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Social media" fld="4" subtotal="count" baseField="0" baseItem="0"/>
  </dataFields>
  <formats count="1">
    <format dxfId="9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38BA01-C09F-466F-9F71-8460D867D99B}" name="PivotTable18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00:B106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axis="axisRow" dataField="1" showAll="0">
      <items count="7">
        <item x="4"/>
        <item x="1"/>
        <item x="3"/>
        <item x="0"/>
        <item x="2"/>
        <item h="1" x="5"/>
        <item t="default"/>
      </items>
    </pivotField>
    <pivotField showAll="0"/>
    <pivotField showAll="0"/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Job replacement" fld="8" subtotal="count" baseField="0" baseItem="0"/>
  </dataFields>
  <formats count="1">
    <format dxfId="8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3001AA-90CA-41CF-BEB7-222958F31627}" name="PivotTable9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6:B12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axis="axisRow" dataField="1" showAll="0">
      <items count="7">
        <item x="4"/>
        <item x="3"/>
        <item x="2"/>
        <item x="1"/>
        <item x="0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AI dehumanization" fld="7" subtotal="count" baseField="0" baseItem="0"/>
  </dataFields>
  <formats count="1">
    <format dxfId="8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A6C94D-4890-49FB-8024-B1824EDCA1EF}" name="PivotTable19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8:B22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dataField="1" showAll="0">
      <items count="7">
        <item x="4"/>
        <item x="3"/>
        <item x="2"/>
        <item x="1"/>
        <item x="0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3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I dehumanization" fld="7" subtotal="count" baseField="0" baseItem="0"/>
  </dataFields>
  <formats count="1">
    <format dxfId="8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A42108-AD6E-4529-BD78-BA997DBD027D}" name="PivotTable20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29:E36" firstHeaderRow="1" firstDataRow="2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/>
    <pivotField showAll="0"/>
    <pivotField showAll="0"/>
    <pivotField axis="axisRow" dataField="1"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axis="axisCol"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1"/>
  </colFields>
  <colItems count="4">
    <i>
      <x/>
    </i>
    <i>
      <x v="1"/>
    </i>
    <i>
      <x v="2"/>
    </i>
    <i t="grand">
      <x/>
    </i>
  </colItems>
  <dataFields count="1">
    <dataField name="Count of AI costly" fld="11" subtotal="count" baseField="0" baseItem="0"/>
  </dataFields>
  <formats count="1">
    <format dxfId="8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EF3A71-BFCD-4DF7-BC89-CAD9892CB07B}" name="PivotTable27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74:B78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/>
    <pivotField showAll="0"/>
    <pivotField showAll="0"/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axis="axisRow" dataField="1" showAll="0">
      <items count="5">
        <item x="1"/>
        <item x="2"/>
        <item x="0"/>
        <item h="1" x="3"/>
        <item t="default"/>
      </items>
    </pivotField>
    <pivotField showAll="0"/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2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dvantage evaluation" fld="27" subtotal="count" baseField="0" baseItem="0"/>
  </dataFields>
  <formats count="1">
    <format dxfId="8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71D44-E882-4EF2-8B12-478491453C61}" name="PivotTable24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09:B115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axis="axisRow" dataField="1" showAll="0">
      <items count="7">
        <item x="0"/>
        <item x="3"/>
        <item x="1"/>
        <item x="2"/>
        <item x="4"/>
        <item h="1" x="5"/>
        <item t="default"/>
      </items>
    </pivotField>
    <pivotField showAll="0"/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roblem solving" fld="9" subtotal="count" baseField="0" baseItem="0"/>
  </dataFields>
  <formats count="1">
    <format dxfId="8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72A1E0-8C80-44F6-B4D6-5A537350B4DF}" name="PivotTable29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18:B124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axis="axisRow" dataField="1"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AI rulling society" fld="10" subtotal="count" baseField="0" baseItem="0"/>
  </dataFields>
  <formats count="1">
    <format dxfId="8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2B6E9-46A8-4974-883F-AF514BB556E9}" name="PivotTable26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67:B71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/>
    <pivotField showAll="0"/>
    <pivotField showAll="0"/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h="1" x="3"/>
        <item t="default"/>
      </items>
    </pivotField>
    <pivotField axis="axisRow" dataField="1" showAll="0">
      <items count="5">
        <item x="2"/>
        <item x="0"/>
        <item x="1"/>
        <item h="1" x="3"/>
        <item t="default"/>
      </items>
    </pivotField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2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dvantage learning" fld="26" subtotal="count" baseField="0" baseItem="0"/>
  </dataFields>
  <formats count="1">
    <format dxfId="8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F1C7D9-8D9F-4320-A2FB-A8C4B885B2AC}" name="PivotTable25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61:B65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/>
    <pivotField showAll="0"/>
    <pivotField showAll="0"/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0"/>
        <item x="1"/>
        <item h="1" x="3"/>
        <item t="default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2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dvantage teaching" fld="25" subtotal="count" baseField="0" baseItem="0"/>
  </dataFields>
  <formats count="1">
    <format dxfId="8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FC5BE7-0A54-4172-B32A-FB8341D8742C}" name="PivotTable23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49:D56" firstHeaderRow="1" firstDataRow="2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/>
    <pivotField showAll="0"/>
    <pivotField showAll="0"/>
    <pivotField axis="axisRow" dataField="1"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AI costly" fld="11" subtotal="count" baseField="0" baseItem="0"/>
  </dataFields>
  <formats count="1">
    <format dxfId="8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D7F6CB-C04E-4E67-8756-E34080A98FD9}" name="PivotTable22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9:D46" firstHeaderRow="1" firstDataRow="2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/>
    <pivotField showAll="0"/>
    <pivotField showAll="0"/>
    <pivotField axis="axisRow" dataField="1"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0"/>
  </colFields>
  <colItems count="3">
    <i>
      <x/>
    </i>
    <i>
      <x v="1"/>
    </i>
    <i t="grand">
      <x/>
    </i>
  </colItems>
  <dataFields count="1">
    <dataField name="Count of AI costly" fld="11" subtotal="count" baseField="0" baseItem="0"/>
  </dataFields>
  <formats count="1">
    <format dxfId="7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CE4ABD-C34D-4F32-8518-9CEA08C3129A}" name="PivotTable17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91:B97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axis="axisRow" dataField="1" showAll="0">
      <items count="7">
        <item x="4"/>
        <item x="3"/>
        <item x="2"/>
        <item x="1"/>
        <item x="0"/>
        <item h="1" x="5"/>
        <item t="default"/>
      </items>
    </pivotField>
    <pivotField showAll="0"/>
    <pivotField showAll="0"/>
    <pivotField showAll="0"/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AI dehumanization" fld="7" subtotal="count" baseField="0" baseItem="0"/>
  </dataFields>
  <formats count="1">
    <format dxfId="7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6B8BEC-7CA6-4B2B-BF5F-03D52E5A05C2}" name="PivotTable28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81:B86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/>
    <pivotField showAll="0"/>
    <pivotField showAll="0"/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axis="axisRow" dataField="1"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2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Disadvantage educational process" fld="28" subtotal="count" baseField="0" baseItem="0"/>
  </dataFields>
  <formats count="1">
    <format dxfId="7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834476-A3E6-4710-B61D-CA9C7CA13006}" name="PivotTable32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2:B8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axis="axisRow" dataField="1" showAll="0">
      <items count="7">
        <item x="2"/>
        <item x="1"/>
        <item x="0"/>
        <item x="3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AI costly" fld="11" subtotal="count" baseField="0" baseItem="0"/>
  </dataFields>
  <formats count="1">
    <format dxfId="7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AC3A93-8D2E-45A1-8766-5F2B4C6D4BD9}" name="PivotTable46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5:B41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axis="axisRow" dataField="1"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Job loss" fld="14" subtotal="count" baseField="0" baseItem="0"/>
  </dataFields>
  <formats count="1">
    <format dxfId="7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7ABAF9-CD1B-4491-B9C7-685CF0B573B0}" name="PivotTable36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8:B23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>
      <items count="7">
        <item x="4"/>
        <item x="1"/>
        <item x="3"/>
        <item x="0"/>
        <item x="2"/>
        <item h="1" x="5"/>
        <item t="default"/>
      </items>
    </pivotField>
    <pivotField axis="axisRow" dataField="1" showAll="0">
      <items count="6">
        <item x="3"/>
        <item x="1"/>
        <item x="0"/>
        <item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conomic growth" fld="13" subtotal="count" baseField="0" baseItem="0"/>
  </dataFields>
  <formats count="1">
    <format dxfId="7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D87EE6-2435-4A7A-BAB0-79E184A12350}" name="PivotTable47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44:B50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axis="axisRow" dataField="1"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Job loss" fld="14" subtotal="count" baseField="0" baseItem="0"/>
  </dataFields>
  <formats count="1">
    <format dxfId="7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602254-6147-4177-82A9-0BF759EFFABA}" name="PivotTable33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0:B16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axis="axisRow" dataField="1" showAll="0">
      <items count="7">
        <item x="4"/>
        <item x="1"/>
        <item x="3"/>
        <item x="0"/>
        <item x="2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1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conomic crisis" fld="12" subtotal="count" baseField="0" baseItem="0"/>
  </dataFields>
  <formats count="1">
    <format dxfId="7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4D17C-3E8A-4C19-957C-73E96B2BD236}" name="PivotTable37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26:B32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axis="axisRow" dataField="1"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Job loss" fld="14" subtotal="count" baseField="0" baseItem="0"/>
  </dataFields>
  <formats count="1">
    <format dxfId="7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DC0D4F-00BF-4A37-8EE2-78AB479683BF}" name="PivotTable55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32:B35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h="1" x="2"/>
        <item t="default"/>
      </items>
    </pivotField>
    <pivotField showAll="0"/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22"/>
  </rowFields>
  <rowItems count="3">
    <i>
      <x/>
    </i>
    <i>
      <x v="1"/>
    </i>
    <i t="grand">
      <x/>
    </i>
  </rowItems>
  <colItems count="1">
    <i/>
  </colItems>
  <dataFields count="1">
    <dataField name="Count of Administration" fld="22" subtotal="count" baseField="0" baseItem="0"/>
  </dataFields>
  <formats count="1">
    <format dxfId="7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F8A7A-9EF9-43DE-8A64-4097775141D6}" name="PivotTable50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2:B5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17"/>
  </rowFields>
  <rowItems count="3">
    <i>
      <x/>
    </i>
    <i>
      <x v="1"/>
    </i>
    <i t="grand">
      <x/>
    </i>
  </rowItems>
  <colItems count="1">
    <i/>
  </colItems>
  <dataFields count="1">
    <dataField name="Count of Education" fld="17" subtotal="count" baseField="0" baseItem="0"/>
  </dataFields>
  <formats count="1">
    <format dxfId="6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3DF1FF-D2D1-4793-B7AF-47D278B16D86}" name="PivotTable56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38:B41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h="1" x="2"/>
        <item t="default"/>
      </items>
    </pivotField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23"/>
  </rowFields>
  <rowItems count="3">
    <i>
      <x/>
    </i>
    <i>
      <x v="1"/>
    </i>
    <i t="grand">
      <x/>
    </i>
  </rowItems>
  <colItems count="1">
    <i/>
  </colItems>
  <dataFields count="1">
    <dataField name="Count of Art" fld="23" subtotal="count" baseField="0" baseItem="0"/>
  </dataFields>
  <formats count="1">
    <format dxfId="6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E752E4-3AFD-4F93-A5F9-5D1181FAB7C7}" name="PivotTable52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14:B17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axis="axisRow" dataFiel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19"/>
  </rowFields>
  <rowItems count="3">
    <i>
      <x/>
    </i>
    <i>
      <x v="1"/>
    </i>
    <i t="grand">
      <x/>
    </i>
  </rowItems>
  <colItems count="1">
    <i/>
  </colItems>
  <dataFields count="1">
    <dataField name="Count of Agriculture" fld="19" subtotal="count" baseField="0" baseItem="0"/>
  </dataFields>
  <formats count="1">
    <format dxfId="6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30B9FB-39B1-463D-913C-490E6E208CB8}" name="PivotTable54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26:B29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21"/>
  </rowFields>
  <rowItems count="3">
    <i>
      <x/>
    </i>
    <i>
      <x v="1"/>
    </i>
    <i t="grand">
      <x/>
    </i>
  </rowItems>
  <colItems count="1">
    <i/>
  </colItems>
  <dataFields count="1">
    <dataField name="Count of Marketing" fld="21" subtotal="count" baseField="0" baseItem="0"/>
  </dataFields>
  <formats count="1">
    <format dxfId="6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96731D-AC43-4F97-A0B6-32FB785EB03E}" name="PivotTable51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8:B11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18"/>
  </rowFields>
  <rowItems count="3">
    <i>
      <x/>
    </i>
    <i>
      <x v="1"/>
    </i>
    <i t="grand">
      <x/>
    </i>
  </rowItems>
  <colItems count="1">
    <i/>
  </colItems>
  <dataFields count="1">
    <dataField name="Count of Medicine" fld="18" subtotal="count" baseField="0" baseItem="0"/>
  </dataFields>
  <formats count="1">
    <format dxfId="6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9A4D21-68F2-45D7-BA15-882FA4B460E4}" name="PivotTable53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20:B23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20"/>
  </rowFields>
  <rowItems count="3">
    <i>
      <x/>
    </i>
    <i>
      <x v="1"/>
    </i>
    <i t="grand">
      <x/>
    </i>
  </rowItems>
  <colItems count="1">
    <i/>
  </colItems>
  <dataFields count="1">
    <dataField name="Count of Constructions" fld="20" subtotal="count" baseField="0" baseItem="0"/>
  </dataFields>
  <formats count="1">
    <format dxfId="6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4A4F16-3A24-45A6-8AF9-35B10549E073}" name="PivotTable70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24:B27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axis="axisRow" dataField="1" showAll="0">
      <items count="4">
        <item x="1"/>
        <item x="0"/>
        <item h="1" x="2"/>
        <item t="default"/>
      </items>
    </pivotField>
    <pivotField showAll="0"/>
  </pivotFields>
  <rowFields count="1">
    <field x="32"/>
  </rowFields>
  <rowItems count="3">
    <i>
      <x/>
    </i>
    <i>
      <x v="1"/>
    </i>
    <i t="grand">
      <x/>
    </i>
  </rowItems>
  <colItems count="1">
    <i/>
  </colItems>
  <dataFields count="1">
    <dataField name="Count of Passed exams" fld="32" subtotal="count" baseField="0" baseItem="0"/>
  </dataFields>
  <formats count="1">
    <format dxfId="6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FA8A89-86E1-49E7-B9E8-583A54F8E5AE}" name="PivotTable72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9:B12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axis="axisRow" dataField="1"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30"/>
  </rowFields>
  <rowItems count="3">
    <i>
      <x/>
    </i>
    <i>
      <x v="1"/>
    </i>
    <i t="grand">
      <x/>
    </i>
  </rowItems>
  <colItems count="1">
    <i/>
  </colItems>
  <dataFields count="1">
    <dataField name="Count of Year of study" fld="30" subtotal="count" baseField="0" baseItem="0"/>
  </dataFields>
  <formats count="1">
    <format dxfId="6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3CCF3A-0664-486F-90EA-D8671EC32B72}" name="PivotTable71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16:B20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axis="axisRow" dataField="1"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3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Major" fld="31" subtotal="count" baseField="0" baseItem="0"/>
  </dataFields>
  <formats count="1">
    <format dxfId="6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5A8A14-9C41-4701-BD30-A0513AEC3422}" name="PivotTable73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2:B5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/>
    <pivotField showAll="0">
      <items count="5">
        <item x="2"/>
        <item x="0"/>
        <item x="1"/>
        <item h="1" x="3"/>
        <item t="default"/>
      </items>
    </pivotField>
    <pivotField showAll="0">
      <items count="5">
        <item x="2"/>
        <item x="0"/>
        <item x="1"/>
        <item h="1" x="3"/>
        <item t="default"/>
      </items>
    </pivotField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axis="axisRow" dataField="1"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29"/>
  </rowFields>
  <rowItems count="3">
    <i>
      <x/>
    </i>
    <i>
      <x v="1"/>
    </i>
    <i t="grand">
      <x/>
    </i>
  </rowItems>
  <colItems count="1">
    <i/>
  </colItems>
  <dataFields count="1">
    <dataField name="Count of Gender" fld="29" subtotal="count" baseField="0" baseItem="0"/>
  </dataFields>
  <formats count="1">
    <format dxfId="6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7C1B4A-6FDF-4CE2-B5C3-83E7D23243C1}" name="PivotTable65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19:B23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/>
    <pivotField showAll="0">
      <items count="5">
        <item x="2"/>
        <item x="0"/>
        <item x="1"/>
        <item h="1" x="3"/>
        <item t="default"/>
      </items>
    </pivotField>
    <pivotField axis="axisRow" dataField="1" showAll="0">
      <items count="5">
        <item x="2"/>
        <item x="0"/>
        <item x="1"/>
        <item h="1" x="3"/>
        <item t="default"/>
      </items>
    </pivotField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2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dvantage learning" fld="26" subtotal="count" baseField="0" baseItem="0"/>
  </dataFields>
  <formats count="1">
    <format dxfId="5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57D656-4B65-4D2D-BFB8-63EDB175E6CE}" name="PivotTable69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49:B54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axis="axisRow" dataField="1"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2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Disadvantage educational process" fld="28" subtotal="count" baseField="0" baseItem="0"/>
  </dataFields>
  <formats count="1">
    <format dxfId="5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92D9B8-B908-478A-ADD6-7E1E80C21860}" name="PivotTable63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4">
  <location ref="A2:B6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/>
    <pivotField axis="axisRow" dataField="1"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2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dvantage teaching" fld="25" subtotal="count" baseField="0" baseItem="0"/>
  </dataFields>
  <formats count="1">
    <format dxfId="5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F9BDD5-6191-405B-83FE-95CEBAD74B94}" name="PivotTable67" cacheId="3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33:B37" firstHeaderRow="1" firstDataRow="1" firstDataCol="1"/>
  <pivotFields count="34">
    <pivotField showAll="0">
      <items count="12">
        <item x="6"/>
        <item x="9"/>
        <item x="7"/>
        <item x="3"/>
        <item x="2"/>
        <item x="4"/>
        <item x="1"/>
        <item x="0"/>
        <item x="5"/>
        <item x="8"/>
        <item x="10"/>
        <item t="default"/>
      </items>
    </pivotField>
    <pivotField showAll="0"/>
    <pivotField showAll="0" countASubtotal="1">
      <items count="4">
        <item x="1"/>
        <item x="0"/>
        <item h="1" x="2"/>
        <item t="countA"/>
      </items>
    </pivotField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>
      <items count="7">
        <item x="4"/>
        <item x="3"/>
        <item x="2"/>
        <item x="1"/>
        <item x="0"/>
        <item h="1" x="5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1"/>
        <item x="3"/>
        <item x="2"/>
        <item x="0"/>
        <item h="1" x="5"/>
        <item t="default"/>
      </items>
    </pivotField>
    <pivotField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h="1" x="2"/>
        <item t="default"/>
      </items>
    </pivotField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axis="axisRow" dataField="1" showAll="0">
      <items count="5">
        <item x="1"/>
        <item x="2"/>
        <item x="0"/>
        <item h="1" x="3"/>
        <item t="default"/>
      </items>
    </pivotField>
    <pivotField showAll="0">
      <items count="6">
        <item x="2"/>
        <item x="0"/>
        <item x="1"/>
        <item x="3"/>
        <item h="1" x="4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2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dvantage evaluation" fld="27" subtotal="count" baseField="0" baseItem="0"/>
  </dataFields>
  <formats count="1">
    <format dxfId="5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EADC570-5DEC-4009-9855-C3F589BD5280}" name="Table12" displayName="Table12" ref="D1:E11" totalsRowShown="0">
  <autoFilter ref="D1:E11" xr:uid="{FEADC570-5DEC-4009-9855-C3F589BD5280}"/>
  <tableColumns count="2">
    <tableColumn id="1" xr3:uid="{254612E7-463F-4A2D-8B2B-2B8F28141C45}" name="Row Labels" dataDxfId="55"/>
    <tableColumn id="2" xr3:uid="{DA7CDBC6-1D30-4405-87DD-5463CF235CBC}" name="AI knowled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6D488FB-A208-4737-8D1D-E1E192826855}" name="Table13" displayName="Table13" ref="D24:E33" totalsRowShown="0" headerRowDxfId="54" dataDxfId="53" headerRowBorderDxfId="52">
  <autoFilter ref="D24:E33" xr:uid="{A6D488FB-A208-4737-8D1D-E1E192826855}"/>
  <tableColumns count="2">
    <tableColumn id="1" xr3:uid="{FDAF22F7-8A8A-46C2-B6F0-A9BC91533515}" name="Row Labels" dataDxfId="51"/>
    <tableColumn id="2" xr3:uid="{10D2D26E-E7EC-46CB-859B-ADB663490783}" name="Utility grade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2755A6-9270-4BFC-9262-0B74CFC63BB1}" name="Table18" displayName="Table18" ref="D4:F9" totalsRowShown="0" headerRowDxfId="49" dataDxfId="48">
  <autoFilter ref="D4:F9" xr:uid="{0DCD1367-9448-4EDD-9A89-91CE2918001B}"/>
  <tableColumns count="3">
    <tableColumn id="1" xr3:uid="{2C0F4A26-0BDE-4759-ABBF-3E68893EE0CD}" name="AI Sources" dataDxfId="47"/>
    <tableColumn id="2" xr3:uid="{8B03896C-FDE2-4BDA-A2B2-A7436585F24A}" name="No" dataDxfId="46"/>
    <tableColumn id="3" xr3:uid="{74F21C58-00CE-4B7D-B8EC-486CC96EE8F8}" name="Yes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CC0EDA-EA3F-47C5-AB17-0E3F53D1BC80}" name="Table179" displayName="Table179" ref="D13:F18" totalsRowShown="0" headerRowDxfId="44" dataDxfId="43">
  <autoFilter ref="D13:F18" xr:uid="{B8C01F16-0A0C-4DCD-A469-21E72D9E835F}"/>
  <tableColumns count="3">
    <tableColumn id="1" xr3:uid="{02FB5966-942F-4A12-A4B5-3C3ADFA065D4}" name="AI Sources" dataDxfId="42"/>
    <tableColumn id="2" xr3:uid="{1FEBCAA4-BDE3-46C1-BA6F-CCF590A10A52}" name="No" dataDxfId="41">
      <calculatedColumnFormula>E5/$E$11</calculatedColumnFormula>
    </tableColumn>
    <tableColumn id="3" xr3:uid="{B002DBEB-8091-4C7A-98EB-6851CE30887E}" name="Yes" dataDxfId="40">
      <calculatedColumnFormula>F5/$F$11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DD37335C-37B5-414B-9E90-877838865C97}" name="Table131930" displayName="Table131930" ref="D91:I96" totalsRowShown="0" headerRowDxfId="39">
  <autoFilter ref="D91:I96" xr:uid="{A850AD48-B54B-4CD3-9C33-501CD4446F8A}"/>
  <tableColumns count="6">
    <tableColumn id="1" xr3:uid="{CB9A095E-712D-4814-80FB-C91A5907B86E}" name="Societal Effects" dataDxfId="38"/>
    <tableColumn id="2" xr3:uid="{9EC183A2-E66B-4E14-86A3-DF8095787C73}" name="Fully Agree" dataDxfId="37"/>
    <tableColumn id="3" xr3:uid="{5368FD3B-6A1D-4D8A-809D-5373A4C1AAEC}" name="Neutral" dataDxfId="36"/>
    <tableColumn id="4" xr3:uid="{28CE164E-2DAB-49D8-9D9C-8517A4C9BCA4}" name="Partially Agree" dataDxfId="35"/>
    <tableColumn id="5" xr3:uid="{27BF5741-E434-40B8-BD39-516758B386FF}" name="Partially Disagree" dataDxfId="34"/>
    <tableColumn id="6" xr3:uid="{D61CFD92-CEFC-431D-B14F-7CA074246457}" name="Strongly Disagree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F49E12F-81DE-4091-8B43-324FCDCC8D22}" name="Table102334" displayName="Table102334" ref="D98:I102" totalsRowShown="0" headerRowDxfId="32">
  <autoFilter ref="D98:I102" xr:uid="{009D1B54-3F13-458E-946D-742A23FCA1C3}"/>
  <tableColumns count="6">
    <tableColumn id="1" xr3:uid="{B9B0BD9A-E4A9-4007-BD87-FE7F57190293}" name="Societal Effects" dataDxfId="31"/>
    <tableColumn id="2" xr3:uid="{107A2748-7844-4AE8-BFB8-CB0F684896A2}" name="Fully Agree">
      <calculatedColumnFormula>E92/$E$96</calculatedColumnFormula>
    </tableColumn>
    <tableColumn id="3" xr3:uid="{3E37C05E-3756-403E-AF91-F5E43E485B67}" name="Neutral">
      <calculatedColumnFormula>F92/$F$96</calculatedColumnFormula>
    </tableColumn>
    <tableColumn id="4" xr3:uid="{060CCBA8-1A55-4411-96D1-6C4D1C65A34C}" name="Partially Agree">
      <calculatedColumnFormula>G92/$G$96</calculatedColumnFormula>
    </tableColumn>
    <tableColumn id="5" xr3:uid="{B0007235-5A68-4746-88FB-5565E4951716}" name="Partially Disagree">
      <calculatedColumnFormula>H92/$H$96</calculatedColumnFormula>
    </tableColumn>
    <tableColumn id="6" xr3:uid="{7CEDF38A-6AD3-4420-962B-3C6FF0708760}" name="Strongly Disagree">
      <calculatedColumnFormula>I92/$I$96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80B844A0-CD1F-448A-A608-3FD85925CA97}" name="Table363647" displayName="Table363647" ref="D10:I14" totalsRowShown="0" headerRowDxfId="30">
  <autoFilter ref="D10:I14" xr:uid="{0BEFE2AE-4DD0-4BB8-B12B-BFE8091E3E83}"/>
  <tableColumns count="6">
    <tableColumn id="1" xr3:uid="{710EE2DA-F16D-48FD-80FA-28D09FB0AA2B}" name="Economic Impacts" dataDxfId="29"/>
    <tableColumn id="2" xr3:uid="{6CBA757F-169F-48D7-A6AD-66FB89B6AAA6}" name="Fully Agree">
      <calculatedColumnFormula>E4/SUM(Table312103950[Fully Agree])</calculatedColumnFormula>
    </tableColumn>
    <tableColumn id="3" xr3:uid="{9F068EFF-08D2-45E0-875A-A223B9481E3F}" name="Neutral">
      <calculatedColumnFormula>F4/SUM(Table312103950[Neutral])</calculatedColumnFormula>
    </tableColumn>
    <tableColumn id="4" xr3:uid="{AC3981F6-AE21-499E-8C05-AE5C3E1F0F2E}" name="Partially Agree">
      <calculatedColumnFormula>G4/SUM(Table312103950[Partially Agree])</calculatedColumnFormula>
    </tableColumn>
    <tableColumn id="5" xr3:uid="{8B94FB9F-0338-40AE-AF46-6771204E4BE3}" name="Partially Disagree">
      <calculatedColumnFormula>H4/SUM(Table312103950[Partially Disagree])</calculatedColumnFormula>
    </tableColumn>
    <tableColumn id="6" xr3:uid="{4EB40731-EAFB-4809-AD07-466295675EB2}" name="Strongly Disagree">
      <calculatedColumnFormula>I4/SUM(Table312103950[Strongly Disagree])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FA96F480-5C37-480A-813E-588DD5BB3496}" name="Table312103950" displayName="Table312103950" ref="D3:I7" totalsRowShown="0" headerRowDxfId="28">
  <autoFilter ref="D3:I7" xr:uid="{8DBD3F26-CF10-45DF-8A62-83D425CEC4C5}"/>
  <tableColumns count="6">
    <tableColumn id="1" xr3:uid="{D70B3222-8BF7-40E6-B6B9-7BA24839E9D5}" name="Economic Impacts" dataDxfId="27"/>
    <tableColumn id="2" xr3:uid="{05C838C7-A342-47BF-A6F0-EE05905E13EE}" name="Fully Agree" dataDxfId="26"/>
    <tableColumn id="3" xr3:uid="{C4AD4FBA-14CA-4561-B3F7-0E637787A173}" name="Neutral" dataDxfId="25"/>
    <tableColumn id="4" xr3:uid="{4B59472A-FF91-43D5-9DC5-9D11BF81BC74}" name="Partially Agree" dataDxfId="24"/>
    <tableColumn id="5" xr3:uid="{169A75A4-7771-418F-AF28-BB4FAF9141C2}" name="Partially Disagree" dataDxfId="23"/>
    <tableColumn id="6" xr3:uid="{79968044-7AC2-43BF-840A-6091AD4E5D3C}" name="Strongly Disagree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6E7B20A-9EE9-44D0-8B73-86E02D973297}" name="Table4837" displayName="Table4837" ref="D2:F9" totalsRowShown="0">
  <autoFilter ref="D2:F9" xr:uid="{47180577-C2AE-4835-A4F0-0BA862B3497B}"/>
  <sortState xmlns:xlrd2="http://schemas.microsoft.com/office/spreadsheetml/2017/richdata2" ref="D3:F9">
    <sortCondition descending="1" ref="E3:E9"/>
    <sortCondition ref="D3:D9" customList="Education,Medicine,Agriculture,Constructions"/>
  </sortState>
  <tableColumns count="3">
    <tableColumn id="1" xr3:uid="{CFF9D7DC-C985-4AB5-BD69-4EA88CBDFBEB}" name="Areas" dataDxfId="21"/>
    <tableColumn id="3" xr3:uid="{7FC27280-73DB-4399-896E-1BB4CE7C59BD}" name="Yes" dataDxfId="20">
      <calculatedColumnFormula>I3/SUM(I3:J3)</calculatedColumnFormula>
    </tableColumn>
    <tableColumn id="4" xr3:uid="{0D263093-582D-4ADF-AAD4-9E5669E25613}" name="No" dataDxfId="19">
      <calculatedColumnFormula>J3/SUM(Table4131840[[#This Row],[Yes]:[No]])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2424FA6A-6F4B-401B-812D-D48F1BE3E311}" name="Table4131840" displayName="Table4131840" ref="H2:J9" totalsRowShown="0">
  <autoFilter ref="H2:J9" xr:uid="{50A9772D-5E01-4A49-B07D-C636D277668A}"/>
  <sortState xmlns:xlrd2="http://schemas.microsoft.com/office/spreadsheetml/2017/richdata2" ref="H3:J9">
    <sortCondition descending="1" ref="I2:I9"/>
  </sortState>
  <tableColumns count="3">
    <tableColumn id="1" xr3:uid="{D446892F-953D-4A1C-BE12-3A956B9C7D44}" name="Areas" dataDxfId="18"/>
    <tableColumn id="3" xr3:uid="{40132BDD-3BCB-45C3-8B5D-8B720C9A4CE2}" name="Yes" dataDxfId="17"/>
    <tableColumn id="4" xr3:uid="{0E8C59DA-A8FD-4699-8AD5-7223AB0199E9}" name="No" dataDxf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731D49-C343-4400-B197-F260F40C6D32}" name="Table1" displayName="Table1" ref="D2:F4" totalsRowShown="0">
  <autoFilter ref="D2:F4" xr:uid="{5C731D49-C343-4400-B197-F260F40C6D32}"/>
  <tableColumns count="3">
    <tableColumn id="1" xr3:uid="{E4FF9A1F-6C5D-43F7-AAFC-697C6027082A}" name="Column1" dataDxfId="15"/>
    <tableColumn id="2" xr3:uid="{4750E766-FFC0-4A65-9A64-4F9B5B1C8998}" name="Gender" dataDxfId="14">
      <calculatedColumnFormula>32/91</calculatedColumnFormula>
    </tableColumn>
    <tableColumn id="3" xr3:uid="{4A3139FF-63E5-4222-9AD0-5F3870E7B2AF}" name="Full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03F4C2-DBDD-4FD5-BE2B-B29CFD001350}" name="Table3" displayName="Table3" ref="D8:E11" totalsRowShown="0">
  <autoFilter ref="D8:E11" xr:uid="{2203F4C2-DBDD-4FD5-BE2B-B29CFD001350}"/>
  <tableColumns count="2">
    <tableColumn id="1" xr3:uid="{49373F78-5D91-44D1-BAA1-6689D90049CD}" name="Row Labels"/>
    <tableColumn id="2" xr3:uid="{5E17FAD5-2F8D-4962-BA22-B59271BB148D}" name="Year of study" dataDxfId="13">
      <calculatedColumnFormula>57/91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FCC2CC-9723-4767-8E9B-8B7B84AD3E8B}" name="Table7" displayName="Table7" ref="D15:E19" totalsRowShown="0">
  <autoFilter ref="D15:E19" xr:uid="{69FCC2CC-9723-4767-8E9B-8B7B84AD3E8B}"/>
  <tableColumns count="2">
    <tableColumn id="1" xr3:uid="{D82EA5BC-C8B2-46A1-B180-DB8C35DB921B}" name="Row Labels"/>
    <tableColumn id="2" xr3:uid="{A3166059-5D44-4395-8260-6D463DAC35ED}" name="Majo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7A26DD-C0D7-4CFD-AA93-EC17DF7D3FED}" name="Table9" displayName="Table9" ref="D23:E26" totalsRowShown="0">
  <autoFilter ref="D23:E26" xr:uid="{CC7A26DD-C0D7-4CFD-AA93-EC17DF7D3FED}"/>
  <tableColumns count="2">
    <tableColumn id="1" xr3:uid="{0FA29771-54C5-455D-8EFB-74D59FF04101}" name="Row Labels"/>
    <tableColumn id="2" xr3:uid="{629B80E9-A29B-4372-B00E-C3E2A7BD362A}" name="Passed exam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563B71D-D5B2-4B79-9FC7-73D9027EAAFD}" name="Table718" displayName="Table718" ref="D31:E34" totalsRowShown="0">
  <autoFilter ref="D31:E34" xr:uid="{2563B71D-D5B2-4B79-9FC7-73D9027EAAFD}"/>
  <tableColumns count="2">
    <tableColumn id="1" xr3:uid="{EFDE1A26-4C77-41FB-BBB6-CF78C99FB3C9}" name="Row Labels"/>
    <tableColumn id="2" xr3:uid="{74857337-D067-445D-A8D3-2F703944FF1B}" name="Major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3C5B2D-2919-4091-86E2-7F7DE559BA67}" name="Table1622445" displayName="Table1622445" ref="A40:B43" totalsRowShown="0" headerRowDxfId="12" dataDxfId="11" headerRowBorderDxfId="10">
  <autoFilter ref="A40:B43" xr:uid="{691A4400-443C-4E96-A48A-068D2CA5571F}"/>
  <tableColumns count="2">
    <tableColumn id="1" xr3:uid="{8E8C17A2-14C1-429C-BC53-E1B55AD8FA77}" name="Row Labels" dataDxfId="9"/>
    <tableColumn id="2" xr3:uid="{5656022C-1DD9-4795-AEF4-2D54F8E3314B}" name="Advantage evaluation" dataDxfId="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0F9CD4-DD36-4D15-AF35-5E4A1A73A5CC}" name="Table1521436" displayName="Table1521436" ref="A25:B28" totalsRowShown="0" headerRowDxfId="7">
  <autoFilter ref="A25:B28" xr:uid="{60735C47-2145-4153-B466-4547223DF6B2}"/>
  <tableColumns count="2">
    <tableColumn id="1" xr3:uid="{AE928EEA-19DB-403F-AE47-E1BA2E15CB3B}" name="Row Labels"/>
    <tableColumn id="2" xr3:uid="{15EA032F-0A44-4524-B23D-D1B02CF457FA}" name="Advantage learning" dataDxfId="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937884-8FC1-45A0-BEDF-BF4F3BDEA751}" name="Table1420427" displayName="Table1420427" ref="A8:B11" totalsRowShown="0" headerRowDxfId="5">
  <autoFilter ref="A8:B11" xr:uid="{FEE130BC-CF0A-47FE-9600-D514735B0493}"/>
  <tableColumns count="2">
    <tableColumn id="1" xr3:uid="{3E460B96-C847-4FED-8D62-87D1A34D18A5}" name="Row Labels"/>
    <tableColumn id="2" xr3:uid="{46131B1D-F4C7-469D-9127-B5292AC5D0E6}" name="Advantage teaching" dataDxfId="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DE87CF-9094-471F-A370-22925EF9BDFC}" name="Table11" displayName="Table11" ref="A57:B61" totalsRowShown="0" headerRowDxfId="3" headerRowBorderDxfId="2">
  <autoFilter ref="A57:B61" xr:uid="{C8DE87CF-9094-471F-A370-22925EF9BDFC}"/>
  <tableColumns count="2">
    <tableColumn id="1" xr3:uid="{18DE594C-0F7A-4DDB-B2FB-07D6B317F68E}" name="Row Labels" dataDxfId="1"/>
    <tableColumn id="2" xr3:uid="{7374F984-1E42-4F25-BD68-71372A53B178}" name="Count of Disadvantage educational proc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pivotTable" Target="../pivotTables/pivotTable5.xml"/><Relationship Id="rId7" Type="http://schemas.openxmlformats.org/officeDocument/2006/relationships/table" Target="../tables/table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5.xml"/><Relationship Id="rId13" Type="http://schemas.openxmlformats.org/officeDocument/2006/relationships/pivotTable" Target="../pivotTables/pivotTable20.xml"/><Relationship Id="rId3" Type="http://schemas.openxmlformats.org/officeDocument/2006/relationships/pivotTable" Target="../pivotTables/pivotTable10.xml"/><Relationship Id="rId7" Type="http://schemas.openxmlformats.org/officeDocument/2006/relationships/pivotTable" Target="../pivotTables/pivotTable14.xml"/><Relationship Id="rId12" Type="http://schemas.openxmlformats.org/officeDocument/2006/relationships/pivotTable" Target="../pivotTables/pivotTable19.xml"/><Relationship Id="rId2" Type="http://schemas.openxmlformats.org/officeDocument/2006/relationships/pivotTable" Target="../pivotTables/pivotTable9.xml"/><Relationship Id="rId16" Type="http://schemas.openxmlformats.org/officeDocument/2006/relationships/table" Target="../tables/table6.xml"/><Relationship Id="rId1" Type="http://schemas.openxmlformats.org/officeDocument/2006/relationships/pivotTable" Target="../pivotTables/pivotTable8.xml"/><Relationship Id="rId6" Type="http://schemas.openxmlformats.org/officeDocument/2006/relationships/pivotTable" Target="../pivotTables/pivotTable13.xml"/><Relationship Id="rId11" Type="http://schemas.openxmlformats.org/officeDocument/2006/relationships/pivotTable" Target="../pivotTables/pivotTable18.xml"/><Relationship Id="rId5" Type="http://schemas.openxmlformats.org/officeDocument/2006/relationships/pivotTable" Target="../pivotTables/pivotTable12.xml"/><Relationship Id="rId15" Type="http://schemas.openxmlformats.org/officeDocument/2006/relationships/table" Target="../tables/table5.xml"/><Relationship Id="rId10" Type="http://schemas.openxmlformats.org/officeDocument/2006/relationships/pivotTable" Target="../pivotTables/pivotTable17.xml"/><Relationship Id="rId4" Type="http://schemas.openxmlformats.org/officeDocument/2006/relationships/pivotTable" Target="../pivotTables/pivotTable11.xml"/><Relationship Id="rId9" Type="http://schemas.openxmlformats.org/officeDocument/2006/relationships/pivotTable" Target="../pivotTables/pivotTable16.xml"/><Relationship Id="rId1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pivotTable" Target="../pivotTables/pivotTable23.xml"/><Relationship Id="rId7" Type="http://schemas.openxmlformats.org/officeDocument/2006/relationships/drawing" Target="../drawings/drawing4.xml"/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Relationship Id="rId6" Type="http://schemas.openxmlformats.org/officeDocument/2006/relationships/pivotTable" Target="../pivotTables/pivotTable26.xml"/><Relationship Id="rId5" Type="http://schemas.openxmlformats.org/officeDocument/2006/relationships/pivotTable" Target="../pivotTables/pivotTable25.xml"/><Relationship Id="rId4" Type="http://schemas.openxmlformats.org/officeDocument/2006/relationships/pivotTable" Target="../pivotTables/pivotTable24.xml"/><Relationship Id="rId9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5.xml"/><Relationship Id="rId3" Type="http://schemas.openxmlformats.org/officeDocument/2006/relationships/pivotTable" Target="../pivotTables/pivotTable29.xml"/><Relationship Id="rId7" Type="http://schemas.openxmlformats.org/officeDocument/2006/relationships/pivotTable" Target="../pivotTables/pivotTable33.xml"/><Relationship Id="rId2" Type="http://schemas.openxmlformats.org/officeDocument/2006/relationships/pivotTable" Target="../pivotTables/pivotTable28.xml"/><Relationship Id="rId1" Type="http://schemas.openxmlformats.org/officeDocument/2006/relationships/pivotTable" Target="../pivotTables/pivotTable27.xml"/><Relationship Id="rId6" Type="http://schemas.openxmlformats.org/officeDocument/2006/relationships/pivotTable" Target="../pivotTables/pivotTable32.xml"/><Relationship Id="rId5" Type="http://schemas.openxmlformats.org/officeDocument/2006/relationships/pivotTable" Target="../pivotTables/pivotTable31.xml"/><Relationship Id="rId10" Type="http://schemas.openxmlformats.org/officeDocument/2006/relationships/table" Target="../tables/table10.xml"/><Relationship Id="rId4" Type="http://schemas.openxmlformats.org/officeDocument/2006/relationships/pivotTable" Target="../pivotTables/pivotTable30.xml"/><Relationship Id="rId9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pivotTable" Target="../pivotTables/pivotTable36.xml"/><Relationship Id="rId7" Type="http://schemas.openxmlformats.org/officeDocument/2006/relationships/table" Target="../tables/table12.xml"/><Relationship Id="rId2" Type="http://schemas.openxmlformats.org/officeDocument/2006/relationships/pivotTable" Target="../pivotTables/pivotTable35.xml"/><Relationship Id="rId1" Type="http://schemas.openxmlformats.org/officeDocument/2006/relationships/pivotTable" Target="../pivotTables/pivotTable34.xml"/><Relationship Id="rId6" Type="http://schemas.openxmlformats.org/officeDocument/2006/relationships/table" Target="../tables/table11.xml"/><Relationship Id="rId5" Type="http://schemas.openxmlformats.org/officeDocument/2006/relationships/drawing" Target="../drawings/drawing7.xml"/><Relationship Id="rId10" Type="http://schemas.openxmlformats.org/officeDocument/2006/relationships/table" Target="../tables/table15.xml"/><Relationship Id="rId4" Type="http://schemas.openxmlformats.org/officeDocument/2006/relationships/pivotTable" Target="../pivotTables/pivotTable37.xml"/><Relationship Id="rId9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pivotTable" Target="../pivotTables/pivotTable40.xml"/><Relationship Id="rId7" Type="http://schemas.openxmlformats.org/officeDocument/2006/relationships/table" Target="../tables/table17.xml"/><Relationship Id="rId2" Type="http://schemas.openxmlformats.org/officeDocument/2006/relationships/pivotTable" Target="../pivotTables/pivotTable39.xml"/><Relationship Id="rId1" Type="http://schemas.openxmlformats.org/officeDocument/2006/relationships/pivotTable" Target="../pivotTables/pivotTable38.xml"/><Relationship Id="rId6" Type="http://schemas.openxmlformats.org/officeDocument/2006/relationships/table" Target="../tables/table16.xml"/><Relationship Id="rId5" Type="http://schemas.openxmlformats.org/officeDocument/2006/relationships/drawing" Target="../drawings/drawing8.xml"/><Relationship Id="rId4" Type="http://schemas.openxmlformats.org/officeDocument/2006/relationships/pivotTable" Target="../pivotTables/pivotTable41.xml"/><Relationship Id="rId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7D65-181D-4B71-BFE3-1F0EEC723B37}">
  <dimension ref="A1:J395"/>
  <sheetViews>
    <sheetView tabSelected="1" workbookViewId="0">
      <selection activeCell="G5" sqref="G5"/>
    </sheetView>
  </sheetViews>
  <sheetFormatPr defaultRowHeight="14.45"/>
  <cols>
    <col min="1" max="1" width="16.25" customWidth="1"/>
    <col min="2" max="2" width="22" customWidth="1"/>
    <col min="3" max="3" width="17.875" customWidth="1"/>
    <col min="4" max="4" width="24.625" customWidth="1"/>
    <col min="5" max="5" width="20.875" customWidth="1"/>
    <col min="6" max="6" width="11.625" customWidth="1"/>
    <col min="7" max="7" width="15" customWidth="1"/>
    <col min="8" max="8" width="20.5" customWidth="1"/>
    <col min="9" max="9" width="17.5" customWidth="1"/>
    <col min="10" max="10" width="25.25" customWidth="1"/>
    <col min="11" max="11" width="10.75" customWidth="1"/>
    <col min="12" max="12" width="19.75" bestFit="1" customWidth="1"/>
    <col min="13" max="13" width="24.75" bestFit="1" customWidth="1"/>
    <col min="14" max="14" width="19.75" bestFit="1" customWidth="1"/>
    <col min="15" max="15" width="24.75" bestFit="1" customWidth="1"/>
  </cols>
  <sheetData>
    <row r="1" spans="1:10">
      <c r="A1" s="10" t="s">
        <v>0</v>
      </c>
      <c r="D1" t="s">
        <v>1</v>
      </c>
      <c r="E1" t="s">
        <v>2</v>
      </c>
    </row>
    <row r="2" spans="1:10">
      <c r="A2" s="2" t="s">
        <v>1</v>
      </c>
      <c r="B2" t="s">
        <v>3</v>
      </c>
      <c r="D2" s="3">
        <v>1</v>
      </c>
      <c r="E2" s="13">
        <v>3.2967032967032968E-2</v>
      </c>
    </row>
    <row r="3" spans="1:10">
      <c r="A3" s="3">
        <v>1</v>
      </c>
      <c r="B3" s="4">
        <v>3</v>
      </c>
      <c r="D3" s="3">
        <v>2</v>
      </c>
      <c r="E3" s="13">
        <v>2.197802197802198E-2</v>
      </c>
    </row>
    <row r="4" spans="1:10">
      <c r="A4" s="3">
        <v>2</v>
      </c>
      <c r="B4" s="4">
        <v>2</v>
      </c>
      <c r="D4" s="3">
        <v>3</v>
      </c>
      <c r="E4" s="13">
        <v>4.3956043956043959E-2</v>
      </c>
    </row>
    <row r="5" spans="1:10">
      <c r="A5" s="3">
        <v>3</v>
      </c>
      <c r="B5" s="4">
        <v>4</v>
      </c>
      <c r="D5" s="3">
        <v>4</v>
      </c>
      <c r="E5" s="13">
        <v>0.12087912087912088</v>
      </c>
    </row>
    <row r="6" spans="1:10">
      <c r="A6" s="3">
        <v>4</v>
      </c>
      <c r="B6" s="4">
        <v>11</v>
      </c>
      <c r="D6" s="3">
        <v>5</v>
      </c>
      <c r="E6" s="13">
        <v>0.18681318681318682</v>
      </c>
    </row>
    <row r="7" spans="1:10">
      <c r="A7" s="3">
        <v>5</v>
      </c>
      <c r="B7" s="4">
        <v>17</v>
      </c>
      <c r="D7" s="3">
        <v>6</v>
      </c>
      <c r="E7" s="13">
        <v>0.18681318681318682</v>
      </c>
    </row>
    <row r="8" spans="1:10">
      <c r="A8" s="3">
        <v>6</v>
      </c>
      <c r="B8" s="4">
        <v>17</v>
      </c>
      <c r="D8" s="3">
        <v>7</v>
      </c>
      <c r="E8" s="13">
        <v>0.18681318681318682</v>
      </c>
    </row>
    <row r="9" spans="1:10">
      <c r="A9" s="3">
        <v>7</v>
      </c>
      <c r="B9" s="4">
        <v>17</v>
      </c>
      <c r="D9" s="3">
        <v>8</v>
      </c>
      <c r="E9" s="13">
        <v>0.14285714285714285</v>
      </c>
    </row>
    <row r="10" spans="1:10">
      <c r="A10" s="3">
        <v>8</v>
      </c>
      <c r="B10" s="4">
        <v>13</v>
      </c>
      <c r="D10" s="3">
        <v>9</v>
      </c>
      <c r="E10" s="13">
        <v>5.4945054945054944E-2</v>
      </c>
    </row>
    <row r="11" spans="1:10">
      <c r="A11" s="3">
        <v>9</v>
      </c>
      <c r="B11" s="4">
        <v>5</v>
      </c>
      <c r="D11" s="3">
        <v>10</v>
      </c>
      <c r="E11" s="13">
        <v>2.197802197802198E-2</v>
      </c>
    </row>
    <row r="12" spans="1:10">
      <c r="A12" s="3">
        <v>10</v>
      </c>
      <c r="B12" s="4">
        <v>2</v>
      </c>
      <c r="I12" s="3"/>
      <c r="J12" s="4"/>
    </row>
    <row r="13" spans="1:10">
      <c r="A13" s="3" t="s">
        <v>4</v>
      </c>
      <c r="B13" s="4">
        <v>91</v>
      </c>
    </row>
    <row r="14" spans="1:10">
      <c r="A14" s="3"/>
      <c r="B14" s="4"/>
    </row>
    <row r="15" spans="1:10">
      <c r="A15" s="3"/>
      <c r="B15" s="4"/>
    </row>
    <row r="16" spans="1:10">
      <c r="A16" s="3"/>
      <c r="B16" s="4"/>
    </row>
    <row r="24" spans="1:5">
      <c r="A24" s="2" t="s">
        <v>1</v>
      </c>
      <c r="B24" t="s">
        <v>5</v>
      </c>
      <c r="D24" s="14" t="s">
        <v>1</v>
      </c>
      <c r="E24" s="14" t="s">
        <v>6</v>
      </c>
    </row>
    <row r="25" spans="1:5">
      <c r="A25" s="3">
        <v>2</v>
      </c>
      <c r="B25" s="4">
        <v>2</v>
      </c>
      <c r="D25" s="3">
        <v>2</v>
      </c>
      <c r="E25" s="15">
        <v>2.197802197802198E-2</v>
      </c>
    </row>
    <row r="26" spans="1:5">
      <c r="A26" s="3">
        <v>3</v>
      </c>
      <c r="B26" s="4">
        <v>4</v>
      </c>
      <c r="D26" s="3">
        <v>3</v>
      </c>
      <c r="E26" s="15">
        <v>4.3956043956043959E-2</v>
      </c>
    </row>
    <row r="27" spans="1:5">
      <c r="A27" s="3">
        <v>4</v>
      </c>
      <c r="B27" s="4">
        <v>5</v>
      </c>
      <c r="D27" s="3">
        <v>4</v>
      </c>
      <c r="E27" s="15">
        <v>5.4945054945054944E-2</v>
      </c>
    </row>
    <row r="28" spans="1:5">
      <c r="A28" s="3">
        <v>5</v>
      </c>
      <c r="B28" s="4">
        <v>4</v>
      </c>
      <c r="D28" s="3">
        <v>5</v>
      </c>
      <c r="E28" s="15">
        <v>4.3956043956043959E-2</v>
      </c>
    </row>
    <row r="29" spans="1:5">
      <c r="A29" s="3">
        <v>6</v>
      </c>
      <c r="B29" s="4">
        <v>13</v>
      </c>
      <c r="D29" s="3">
        <v>6</v>
      </c>
      <c r="E29" s="15">
        <v>0.14285714285714285</v>
      </c>
    </row>
    <row r="30" spans="1:5">
      <c r="A30" s="3">
        <v>7</v>
      </c>
      <c r="B30" s="4">
        <v>14</v>
      </c>
      <c r="D30" s="3">
        <v>7</v>
      </c>
      <c r="E30" s="15">
        <v>0.15384615384615385</v>
      </c>
    </row>
    <row r="31" spans="1:5">
      <c r="A31" s="3">
        <v>8</v>
      </c>
      <c r="B31" s="4">
        <v>17</v>
      </c>
      <c r="D31" s="3">
        <v>8</v>
      </c>
      <c r="E31" s="15">
        <v>0.18681318681318682</v>
      </c>
    </row>
    <row r="32" spans="1:5">
      <c r="A32" s="3">
        <v>9</v>
      </c>
      <c r="B32" s="4">
        <v>11</v>
      </c>
      <c r="D32" s="3">
        <v>9</v>
      </c>
      <c r="E32" s="15">
        <v>0.12087912087912088</v>
      </c>
    </row>
    <row r="33" spans="1:5">
      <c r="A33" s="3">
        <v>10</v>
      </c>
      <c r="B33" s="4">
        <v>21</v>
      </c>
      <c r="D33" s="3">
        <v>10</v>
      </c>
      <c r="E33" s="15">
        <v>0.23076923076923078</v>
      </c>
    </row>
    <row r="34" spans="1:5">
      <c r="A34" s="3" t="s">
        <v>4</v>
      </c>
      <c r="B34" s="4">
        <v>91</v>
      </c>
    </row>
    <row r="395" spans="1:1">
      <c r="A395" s="10"/>
    </row>
  </sheetData>
  <pageMargins left="0.7" right="0.7" top="0.75" bottom="0.75" header="0.3" footer="0.3"/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4C4D-757E-4E2F-9CE8-48AA574FD3C1}">
  <dimension ref="A4:F32"/>
  <sheetViews>
    <sheetView workbookViewId="0">
      <selection activeCell="G4" sqref="G4"/>
    </sheetView>
  </sheetViews>
  <sheetFormatPr defaultRowHeight="14.45"/>
  <cols>
    <col min="1" max="1" width="16.25" customWidth="1"/>
    <col min="2" max="2" width="19.25" customWidth="1"/>
    <col min="3" max="3" width="17.875" customWidth="1"/>
    <col min="4" max="4" width="24.625" customWidth="1"/>
    <col min="5" max="5" width="12.125" customWidth="1"/>
    <col min="6" max="6" width="11.625" customWidth="1"/>
    <col min="7" max="7" width="15" customWidth="1"/>
    <col min="8" max="8" width="20.5" customWidth="1"/>
    <col min="9" max="9" width="17.5" customWidth="1"/>
    <col min="10" max="10" width="25.25" bestFit="1" customWidth="1"/>
    <col min="11" max="11" width="10.75" bestFit="1" customWidth="1"/>
    <col min="12" max="12" width="19.75" bestFit="1" customWidth="1"/>
    <col min="13" max="13" width="24.75" bestFit="1" customWidth="1"/>
    <col min="14" max="14" width="19.75" bestFit="1" customWidth="1"/>
    <col min="15" max="15" width="24.75" bestFit="1" customWidth="1"/>
  </cols>
  <sheetData>
    <row r="4" spans="1:6" ht="15.6">
      <c r="A4" t="s">
        <v>1</v>
      </c>
      <c r="B4" t="s">
        <v>7</v>
      </c>
      <c r="D4" s="5" t="s">
        <v>8</v>
      </c>
      <c r="E4" s="6" t="s">
        <v>9</v>
      </c>
      <c r="F4" s="6" t="s">
        <v>10</v>
      </c>
    </row>
    <row r="5" spans="1:6" ht="15.6">
      <c r="A5" s="3" t="s">
        <v>9</v>
      </c>
      <c r="B5" s="4">
        <v>17</v>
      </c>
      <c r="D5" s="7" t="s">
        <v>11</v>
      </c>
      <c r="E5" s="8">
        <v>17</v>
      </c>
      <c r="F5" s="8">
        <v>74</v>
      </c>
    </row>
    <row r="6" spans="1:6" ht="15.6">
      <c r="A6" s="3" t="s">
        <v>10</v>
      </c>
      <c r="B6" s="4">
        <v>74</v>
      </c>
      <c r="D6" s="7" t="s">
        <v>12</v>
      </c>
      <c r="E6" s="8">
        <v>59</v>
      </c>
      <c r="F6" s="8">
        <v>32</v>
      </c>
    </row>
    <row r="7" spans="1:6" ht="15.6">
      <c r="A7" s="3" t="s">
        <v>4</v>
      </c>
      <c r="B7" s="4">
        <v>91</v>
      </c>
      <c r="D7" s="7" t="s">
        <v>13</v>
      </c>
      <c r="E7" s="8">
        <v>51</v>
      </c>
      <c r="F7" s="8">
        <v>40</v>
      </c>
    </row>
    <row r="8" spans="1:6" ht="15.6">
      <c r="A8" s="3"/>
      <c r="B8" s="4"/>
      <c r="D8" s="7" t="s">
        <v>14</v>
      </c>
      <c r="E8" s="8">
        <v>73</v>
      </c>
      <c r="F8" s="8">
        <v>18</v>
      </c>
    </row>
    <row r="9" spans="1:6" ht="15.6">
      <c r="D9" s="7" t="s">
        <v>15</v>
      </c>
      <c r="E9" s="8">
        <v>85</v>
      </c>
      <c r="F9" s="8">
        <v>6</v>
      </c>
    </row>
    <row r="10" spans="1:6">
      <c r="A10" t="s">
        <v>1</v>
      </c>
      <c r="B10" t="s">
        <v>16</v>
      </c>
    </row>
    <row r="11" spans="1:6">
      <c r="A11" s="3" t="s">
        <v>9</v>
      </c>
      <c r="B11" s="4">
        <v>59</v>
      </c>
      <c r="D11" s="10" t="s">
        <v>17</v>
      </c>
      <c r="E11" s="11">
        <f>SUM(Table18[No])</f>
        <v>285</v>
      </c>
      <c r="F11" s="11">
        <f>SUM(Table18[Yes])</f>
        <v>170</v>
      </c>
    </row>
    <row r="12" spans="1:6">
      <c r="A12" s="3" t="s">
        <v>10</v>
      </c>
      <c r="B12" s="4">
        <v>32</v>
      </c>
    </row>
    <row r="13" spans="1:6" ht="15.6">
      <c r="A13" s="3" t="s">
        <v>4</v>
      </c>
      <c r="B13" s="4">
        <v>91</v>
      </c>
      <c r="D13" s="5" t="s">
        <v>8</v>
      </c>
      <c r="E13" s="6" t="s">
        <v>9</v>
      </c>
      <c r="F13" s="6" t="s">
        <v>10</v>
      </c>
    </row>
    <row r="14" spans="1:6" ht="15.6">
      <c r="D14" s="7" t="s">
        <v>11</v>
      </c>
      <c r="E14" s="12">
        <f t="shared" ref="E14:E18" si="0">E5/$E$11</f>
        <v>5.9649122807017542E-2</v>
      </c>
      <c r="F14" s="12">
        <f t="shared" ref="F14:F18" si="1">F5/$F$11</f>
        <v>0.43529411764705883</v>
      </c>
    </row>
    <row r="15" spans="1:6" ht="15.6">
      <c r="D15" s="7" t="s">
        <v>12</v>
      </c>
      <c r="E15" s="12">
        <f t="shared" si="0"/>
        <v>0.20701754385964913</v>
      </c>
      <c r="F15" s="12">
        <f t="shared" si="1"/>
        <v>0.18823529411764706</v>
      </c>
    </row>
    <row r="16" spans="1:6" ht="15.6">
      <c r="A16" t="s">
        <v>1</v>
      </c>
      <c r="B16" t="s">
        <v>18</v>
      </c>
      <c r="D16" s="7" t="s">
        <v>13</v>
      </c>
      <c r="E16" s="12">
        <f t="shared" si="0"/>
        <v>0.17894736842105263</v>
      </c>
      <c r="F16" s="12">
        <f t="shared" si="1"/>
        <v>0.23529411764705882</v>
      </c>
    </row>
    <row r="17" spans="1:6" ht="15.6">
      <c r="A17" s="3" t="s">
        <v>9</v>
      </c>
      <c r="B17" s="4">
        <v>51</v>
      </c>
      <c r="D17" s="7" t="s">
        <v>14</v>
      </c>
      <c r="E17" s="12">
        <f t="shared" si="0"/>
        <v>0.256140350877193</v>
      </c>
      <c r="F17" s="12">
        <f t="shared" si="1"/>
        <v>0.10588235294117647</v>
      </c>
    </row>
    <row r="18" spans="1:6" ht="15.6">
      <c r="A18" s="3" t="s">
        <v>10</v>
      </c>
      <c r="B18" s="4">
        <v>40</v>
      </c>
      <c r="D18" s="7" t="s">
        <v>15</v>
      </c>
      <c r="E18" s="12">
        <f t="shared" si="0"/>
        <v>0.2982456140350877</v>
      </c>
      <c r="F18" s="12">
        <f t="shared" si="1"/>
        <v>3.5294117647058823E-2</v>
      </c>
    </row>
    <row r="19" spans="1:6">
      <c r="A19" s="3" t="s">
        <v>4</v>
      </c>
      <c r="B19" s="4">
        <v>91</v>
      </c>
    </row>
    <row r="22" spans="1:6">
      <c r="A22" t="s">
        <v>1</v>
      </c>
      <c r="B22" t="s">
        <v>19</v>
      </c>
    </row>
    <row r="23" spans="1:6">
      <c r="A23" s="3" t="s">
        <v>9</v>
      </c>
      <c r="B23" s="4">
        <v>73</v>
      </c>
    </row>
    <row r="24" spans="1:6">
      <c r="A24" s="3" t="s">
        <v>10</v>
      </c>
      <c r="B24" s="4">
        <v>18</v>
      </c>
    </row>
    <row r="25" spans="1:6">
      <c r="A25" s="3" t="s">
        <v>4</v>
      </c>
      <c r="B25" s="4">
        <v>91</v>
      </c>
    </row>
    <row r="28" spans="1:6">
      <c r="A28" t="s">
        <v>1</v>
      </c>
      <c r="B28" t="s">
        <v>20</v>
      </c>
    </row>
    <row r="29" spans="1:6">
      <c r="A29" s="3" t="s">
        <v>9</v>
      </c>
      <c r="B29" s="4">
        <v>85</v>
      </c>
    </row>
    <row r="30" spans="1:6">
      <c r="A30" s="3" t="s">
        <v>10</v>
      </c>
      <c r="B30" s="4">
        <v>6</v>
      </c>
    </row>
    <row r="31" spans="1:6">
      <c r="A31" s="3" t="s">
        <v>4</v>
      </c>
      <c r="B31" s="4">
        <v>91</v>
      </c>
    </row>
    <row r="32" spans="1:6">
      <c r="A32" s="3"/>
      <c r="B32" s="4"/>
    </row>
  </sheetData>
  <pageMargins left="0.7" right="0.7" top="0.75" bottom="0.75" header="0.3" footer="0.3"/>
  <drawing r:id="rId6"/>
  <tableParts count="2"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883F-F9BE-40E4-ACCA-409BA8463040}">
  <dimension ref="A6:I124"/>
  <sheetViews>
    <sheetView topLeftCell="A97" workbookViewId="0">
      <selection activeCell="D91" sqref="D91:I102"/>
    </sheetView>
  </sheetViews>
  <sheetFormatPr defaultRowHeight="14.45"/>
  <cols>
    <col min="1" max="1" width="16.25" customWidth="1"/>
    <col min="2" max="2" width="28.625" customWidth="1"/>
    <col min="3" max="3" width="17.875" customWidth="1"/>
    <col min="4" max="4" width="24.625" customWidth="1"/>
    <col min="5" max="5" width="12.125" customWidth="1"/>
    <col min="6" max="6" width="11.625" customWidth="1"/>
    <col min="7" max="7" width="15" customWidth="1"/>
    <col min="8" max="8" width="20.5" customWidth="1"/>
    <col min="9" max="9" width="17.5" customWidth="1"/>
    <col min="10" max="10" width="25.25" customWidth="1"/>
    <col min="11" max="11" width="10.75" bestFit="1" customWidth="1"/>
    <col min="12" max="12" width="19.75" bestFit="1" customWidth="1"/>
    <col min="13" max="13" width="24.75" bestFit="1" customWidth="1"/>
    <col min="14" max="14" width="19.75" bestFit="1" customWidth="1"/>
    <col min="15" max="15" width="24.75" bestFit="1" customWidth="1"/>
  </cols>
  <sheetData>
    <row r="6" spans="1:2">
      <c r="A6" t="s">
        <v>1</v>
      </c>
      <c r="B6" t="s">
        <v>21</v>
      </c>
    </row>
    <row r="7" spans="1:2">
      <c r="A7" s="3" t="s">
        <v>22</v>
      </c>
      <c r="B7" s="4">
        <v>5</v>
      </c>
    </row>
    <row r="8" spans="1:2">
      <c r="A8" s="3" t="s">
        <v>23</v>
      </c>
      <c r="B8" s="4">
        <v>22</v>
      </c>
    </row>
    <row r="9" spans="1:2">
      <c r="A9" s="3" t="s">
        <v>24</v>
      </c>
      <c r="B9" s="4">
        <v>15</v>
      </c>
    </row>
    <row r="10" spans="1:2">
      <c r="A10" s="3" t="s">
        <v>25</v>
      </c>
      <c r="B10" s="4">
        <v>29</v>
      </c>
    </row>
    <row r="11" spans="1:2">
      <c r="A11" s="3" t="s">
        <v>26</v>
      </c>
      <c r="B11" s="4">
        <v>20</v>
      </c>
    </row>
    <row r="12" spans="1:2">
      <c r="A12" s="3" t="s">
        <v>4</v>
      </c>
      <c r="B12" s="4">
        <v>91</v>
      </c>
    </row>
    <row r="18" spans="1:5">
      <c r="A18" t="s">
        <v>1</v>
      </c>
      <c r="B18" t="s">
        <v>21</v>
      </c>
    </row>
    <row r="19" spans="1:5">
      <c r="A19" s="3" t="s">
        <v>27</v>
      </c>
      <c r="B19" s="4">
        <v>30</v>
      </c>
    </row>
    <row r="20" spans="1:5">
      <c r="A20" s="3" t="s">
        <v>28</v>
      </c>
      <c r="B20" s="4">
        <v>23</v>
      </c>
    </row>
    <row r="21" spans="1:5">
      <c r="A21" s="3" t="s">
        <v>29</v>
      </c>
      <c r="B21" s="4">
        <v>38</v>
      </c>
    </row>
    <row r="22" spans="1:5">
      <c r="A22" s="3" t="s">
        <v>4</v>
      </c>
      <c r="B22" s="4">
        <v>91</v>
      </c>
    </row>
    <row r="29" spans="1:5">
      <c r="A29" t="s">
        <v>30</v>
      </c>
      <c r="B29" t="s">
        <v>31</v>
      </c>
    </row>
    <row r="30" spans="1:5">
      <c r="A30" t="s">
        <v>1</v>
      </c>
      <c r="B30" t="s">
        <v>27</v>
      </c>
      <c r="C30" t="s">
        <v>28</v>
      </c>
      <c r="D30" t="s">
        <v>29</v>
      </c>
      <c r="E30" t="s">
        <v>4</v>
      </c>
    </row>
    <row r="31" spans="1:5">
      <c r="A31" s="3" t="s">
        <v>22</v>
      </c>
      <c r="B31" s="4">
        <v>5</v>
      </c>
      <c r="C31" s="4">
        <v>2</v>
      </c>
      <c r="D31" s="4">
        <v>6</v>
      </c>
      <c r="E31" s="4">
        <v>13</v>
      </c>
    </row>
    <row r="32" spans="1:5">
      <c r="A32" s="3" t="s">
        <v>23</v>
      </c>
      <c r="B32" s="4">
        <v>6</v>
      </c>
      <c r="C32" s="4">
        <v>4</v>
      </c>
      <c r="D32" s="4">
        <v>17</v>
      </c>
      <c r="E32" s="4">
        <v>27</v>
      </c>
    </row>
    <row r="33" spans="1:5">
      <c r="A33" s="3" t="s">
        <v>24</v>
      </c>
      <c r="B33" s="4">
        <v>15</v>
      </c>
      <c r="C33" s="4">
        <v>13</v>
      </c>
      <c r="D33" s="4">
        <v>11</v>
      </c>
      <c r="E33" s="4">
        <v>39</v>
      </c>
    </row>
    <row r="34" spans="1:5">
      <c r="A34" s="3" t="s">
        <v>25</v>
      </c>
      <c r="B34" s="4">
        <v>4</v>
      </c>
      <c r="C34" s="4">
        <v>4</v>
      </c>
      <c r="D34" s="4">
        <v>3</v>
      </c>
      <c r="E34" s="4">
        <v>11</v>
      </c>
    </row>
    <row r="35" spans="1:5">
      <c r="A35" s="3" t="s">
        <v>26</v>
      </c>
      <c r="B35" s="4"/>
      <c r="C35" s="4"/>
      <c r="D35" s="4">
        <v>1</v>
      </c>
      <c r="E35" s="4">
        <v>1</v>
      </c>
    </row>
    <row r="36" spans="1:5">
      <c r="A36" s="3" t="s">
        <v>4</v>
      </c>
      <c r="B36" s="4">
        <v>30</v>
      </c>
      <c r="C36" s="4">
        <v>23</v>
      </c>
      <c r="D36" s="4">
        <v>38</v>
      </c>
      <c r="E36" s="4">
        <v>91</v>
      </c>
    </row>
    <row r="39" spans="1:5">
      <c r="A39" t="s">
        <v>30</v>
      </c>
      <c r="B39" t="s">
        <v>31</v>
      </c>
    </row>
    <row r="40" spans="1:5">
      <c r="A40" t="s">
        <v>1</v>
      </c>
      <c r="B40" t="s">
        <v>32</v>
      </c>
      <c r="C40" t="s">
        <v>33</v>
      </c>
      <c r="D40" t="s">
        <v>4</v>
      </c>
    </row>
    <row r="41" spans="1:5">
      <c r="A41" s="3" t="s">
        <v>22</v>
      </c>
      <c r="B41" s="4">
        <v>5</v>
      </c>
      <c r="C41" s="4">
        <v>8</v>
      </c>
      <c r="D41" s="4">
        <v>13</v>
      </c>
    </row>
    <row r="42" spans="1:5">
      <c r="A42" s="3" t="s">
        <v>23</v>
      </c>
      <c r="B42" s="4">
        <v>7</v>
      </c>
      <c r="C42" s="4">
        <v>20</v>
      </c>
      <c r="D42" s="4">
        <v>27</v>
      </c>
    </row>
    <row r="43" spans="1:5">
      <c r="A43" s="3" t="s">
        <v>24</v>
      </c>
      <c r="B43" s="4">
        <v>17</v>
      </c>
      <c r="C43" s="4">
        <v>22</v>
      </c>
      <c r="D43" s="4">
        <v>39</v>
      </c>
    </row>
    <row r="44" spans="1:5">
      <c r="A44" s="3" t="s">
        <v>25</v>
      </c>
      <c r="B44" s="4">
        <v>5</v>
      </c>
      <c r="C44" s="4">
        <v>6</v>
      </c>
      <c r="D44" s="4">
        <v>11</v>
      </c>
    </row>
    <row r="45" spans="1:5">
      <c r="A45" s="3" t="s">
        <v>26</v>
      </c>
      <c r="B45" s="4"/>
      <c r="C45" s="4">
        <v>1</v>
      </c>
      <c r="D45" s="4">
        <v>1</v>
      </c>
    </row>
    <row r="46" spans="1:5">
      <c r="A46" s="3" t="s">
        <v>4</v>
      </c>
      <c r="B46" s="4">
        <v>34</v>
      </c>
      <c r="C46" s="4">
        <v>57</v>
      </c>
      <c r="D46" s="4">
        <v>91</v>
      </c>
    </row>
    <row r="49" spans="1:4">
      <c r="A49" t="s">
        <v>30</v>
      </c>
      <c r="B49" t="s">
        <v>31</v>
      </c>
    </row>
    <row r="50" spans="1:4">
      <c r="A50" t="s">
        <v>1</v>
      </c>
      <c r="B50" t="s">
        <v>34</v>
      </c>
      <c r="C50" t="s">
        <v>35</v>
      </c>
      <c r="D50" t="s">
        <v>4</v>
      </c>
    </row>
    <row r="51" spans="1:4">
      <c r="A51" s="3" t="s">
        <v>22</v>
      </c>
      <c r="B51" s="4">
        <v>10</v>
      </c>
      <c r="C51" s="4">
        <v>3</v>
      </c>
      <c r="D51" s="4">
        <v>13</v>
      </c>
    </row>
    <row r="52" spans="1:4">
      <c r="A52" s="3" t="s">
        <v>23</v>
      </c>
      <c r="B52" s="4">
        <v>16</v>
      </c>
      <c r="C52" s="4">
        <v>11</v>
      </c>
      <c r="D52" s="4">
        <v>27</v>
      </c>
    </row>
    <row r="53" spans="1:4">
      <c r="A53" s="3" t="s">
        <v>24</v>
      </c>
      <c r="B53" s="4">
        <v>27</v>
      </c>
      <c r="C53" s="4">
        <v>12</v>
      </c>
      <c r="D53" s="4">
        <v>39</v>
      </c>
    </row>
    <row r="54" spans="1:4">
      <c r="A54" s="3" t="s">
        <v>25</v>
      </c>
      <c r="B54" s="4">
        <v>6</v>
      </c>
      <c r="C54" s="4">
        <v>5</v>
      </c>
      <c r="D54" s="4">
        <v>11</v>
      </c>
    </row>
    <row r="55" spans="1:4">
      <c r="A55" s="3" t="s">
        <v>26</v>
      </c>
      <c r="B55" s="4"/>
      <c r="C55" s="4">
        <v>1</v>
      </c>
      <c r="D55" s="4">
        <v>1</v>
      </c>
    </row>
    <row r="56" spans="1:4">
      <c r="A56" s="3" t="s">
        <v>4</v>
      </c>
      <c r="B56" s="4">
        <v>59</v>
      </c>
      <c r="C56" s="4">
        <v>32</v>
      </c>
      <c r="D56" s="4">
        <v>91</v>
      </c>
    </row>
    <row r="61" spans="1:4">
      <c r="A61" t="s">
        <v>1</v>
      </c>
      <c r="B61" t="s">
        <v>36</v>
      </c>
    </row>
    <row r="62" spans="1:4">
      <c r="A62" s="3" t="s">
        <v>37</v>
      </c>
      <c r="B62" s="4">
        <v>39</v>
      </c>
    </row>
    <row r="63" spans="1:4">
      <c r="A63" s="3" t="s">
        <v>38</v>
      </c>
      <c r="B63" s="4">
        <v>32</v>
      </c>
    </row>
    <row r="64" spans="1:4">
      <c r="A64" s="3" t="s">
        <v>39</v>
      </c>
      <c r="B64" s="4">
        <v>20</v>
      </c>
    </row>
    <row r="65" spans="1:2">
      <c r="A65" s="3" t="s">
        <v>4</v>
      </c>
      <c r="B65" s="4">
        <v>91</v>
      </c>
    </row>
    <row r="67" spans="1:2">
      <c r="A67" t="s">
        <v>1</v>
      </c>
      <c r="B67" t="s">
        <v>40</v>
      </c>
    </row>
    <row r="68" spans="1:2">
      <c r="A68" s="3" t="s">
        <v>38</v>
      </c>
      <c r="B68" s="4">
        <v>16</v>
      </c>
    </row>
    <row r="69" spans="1:2">
      <c r="A69" s="3" t="s">
        <v>41</v>
      </c>
      <c r="B69" s="4">
        <v>27</v>
      </c>
    </row>
    <row r="70" spans="1:2">
      <c r="A70" s="3" t="s">
        <v>42</v>
      </c>
      <c r="B70" s="4">
        <v>48</v>
      </c>
    </row>
    <row r="71" spans="1:2">
      <c r="A71" s="3" t="s">
        <v>4</v>
      </c>
      <c r="B71" s="4">
        <v>91</v>
      </c>
    </row>
    <row r="74" spans="1:2">
      <c r="A74" t="s">
        <v>1</v>
      </c>
      <c r="B74" t="s">
        <v>43</v>
      </c>
    </row>
    <row r="75" spans="1:2">
      <c r="A75" s="3" t="s">
        <v>44</v>
      </c>
      <c r="B75" s="4">
        <v>22</v>
      </c>
    </row>
    <row r="76" spans="1:2">
      <c r="A76" s="3" t="s">
        <v>45</v>
      </c>
      <c r="B76" s="4">
        <v>45</v>
      </c>
    </row>
    <row r="77" spans="1:2">
      <c r="A77" s="3" t="s">
        <v>46</v>
      </c>
      <c r="B77" s="4">
        <v>24</v>
      </c>
    </row>
    <row r="78" spans="1:2">
      <c r="A78" s="3" t="s">
        <v>4</v>
      </c>
      <c r="B78" s="4">
        <v>91</v>
      </c>
    </row>
    <row r="81" spans="1:9">
      <c r="A81" t="s">
        <v>1</v>
      </c>
      <c r="B81" t="s">
        <v>47</v>
      </c>
    </row>
    <row r="82" spans="1:9">
      <c r="A82" s="3" t="s">
        <v>48</v>
      </c>
      <c r="B82" s="4">
        <v>10</v>
      </c>
    </row>
    <row r="83" spans="1:9">
      <c r="A83" s="3" t="s">
        <v>49</v>
      </c>
      <c r="B83" s="4">
        <v>23</v>
      </c>
    </row>
    <row r="84" spans="1:9">
      <c r="A84" s="3" t="s">
        <v>50</v>
      </c>
      <c r="B84" s="4">
        <v>24</v>
      </c>
    </row>
    <row r="85" spans="1:9">
      <c r="A85" s="3" t="s">
        <v>51</v>
      </c>
      <c r="B85" s="4">
        <v>34</v>
      </c>
    </row>
    <row r="86" spans="1:9">
      <c r="A86" s="3" t="s">
        <v>4</v>
      </c>
      <c r="B86" s="4">
        <v>91</v>
      </c>
    </row>
    <row r="91" spans="1:9">
      <c r="A91" t="s">
        <v>1</v>
      </c>
      <c r="B91" t="s">
        <v>21</v>
      </c>
      <c r="D91" t="s">
        <v>52</v>
      </c>
      <c r="E91" s="9" t="s">
        <v>22</v>
      </c>
      <c r="F91" s="9" t="s">
        <v>23</v>
      </c>
      <c r="G91" s="9" t="s">
        <v>24</v>
      </c>
      <c r="H91" s="9" t="s">
        <v>25</v>
      </c>
      <c r="I91" s="9" t="s">
        <v>26</v>
      </c>
    </row>
    <row r="92" spans="1:9">
      <c r="A92" s="3" t="s">
        <v>22</v>
      </c>
      <c r="B92" s="4">
        <v>5</v>
      </c>
      <c r="D92" s="9" t="s">
        <v>53</v>
      </c>
      <c r="E92" s="4">
        <v>5</v>
      </c>
      <c r="F92" s="4">
        <v>22</v>
      </c>
      <c r="G92" s="4">
        <v>15</v>
      </c>
      <c r="H92" s="4">
        <v>29</v>
      </c>
      <c r="I92" s="4">
        <v>20</v>
      </c>
    </row>
    <row r="93" spans="1:9">
      <c r="A93" s="3" t="s">
        <v>23</v>
      </c>
      <c r="B93" s="4">
        <v>22</v>
      </c>
      <c r="D93" s="9" t="s">
        <v>54</v>
      </c>
      <c r="E93" s="4">
        <v>12</v>
      </c>
      <c r="F93" s="4">
        <v>15</v>
      </c>
      <c r="G93" s="4">
        <v>33</v>
      </c>
      <c r="H93" s="4">
        <v>23</v>
      </c>
      <c r="I93" s="4">
        <v>8</v>
      </c>
    </row>
    <row r="94" spans="1:9">
      <c r="A94" s="3" t="s">
        <v>24</v>
      </c>
      <c r="B94" s="4">
        <v>15</v>
      </c>
      <c r="D94" s="9" t="s">
        <v>55</v>
      </c>
      <c r="E94" s="4">
        <v>43</v>
      </c>
      <c r="F94" s="4">
        <v>3</v>
      </c>
      <c r="G94" s="4">
        <v>35</v>
      </c>
      <c r="H94" s="4">
        <v>8</v>
      </c>
      <c r="I94" s="4">
        <v>2</v>
      </c>
    </row>
    <row r="95" spans="1:9">
      <c r="A95" s="3" t="s">
        <v>25</v>
      </c>
      <c r="B95" s="4">
        <v>29</v>
      </c>
      <c r="D95" s="9" t="s">
        <v>56</v>
      </c>
      <c r="E95" s="4">
        <v>5</v>
      </c>
      <c r="F95" s="4">
        <v>30</v>
      </c>
      <c r="G95" s="4">
        <v>11</v>
      </c>
      <c r="H95" s="4">
        <v>17</v>
      </c>
      <c r="I95" s="4">
        <v>28</v>
      </c>
    </row>
    <row r="96" spans="1:9">
      <c r="A96" s="3" t="s">
        <v>26</v>
      </c>
      <c r="B96" s="4">
        <v>20</v>
      </c>
      <c r="D96" s="9" t="s">
        <v>17</v>
      </c>
      <c r="E96" s="4">
        <f>SUM(E92:E95)</f>
        <v>65</v>
      </c>
      <c r="F96" s="4">
        <f t="shared" ref="F96:I96" si="0">SUM(F92:F95)</f>
        <v>70</v>
      </c>
      <c r="G96" s="4">
        <f t="shared" si="0"/>
        <v>94</v>
      </c>
      <c r="H96" s="4">
        <f t="shared" si="0"/>
        <v>77</v>
      </c>
      <c r="I96" s="4">
        <f t="shared" si="0"/>
        <v>58</v>
      </c>
    </row>
    <row r="97" spans="1:9">
      <c r="A97" s="3" t="s">
        <v>4</v>
      </c>
      <c r="B97" s="4">
        <v>91</v>
      </c>
    </row>
    <row r="98" spans="1:9">
      <c r="D98" t="s">
        <v>52</v>
      </c>
      <c r="E98" s="9" t="s">
        <v>22</v>
      </c>
      <c r="F98" s="9" t="s">
        <v>23</v>
      </c>
      <c r="G98" s="9" t="s">
        <v>24</v>
      </c>
      <c r="H98" s="9" t="s">
        <v>25</v>
      </c>
      <c r="I98" s="9" t="s">
        <v>26</v>
      </c>
    </row>
    <row r="99" spans="1:9">
      <c r="D99" s="9" t="s">
        <v>53</v>
      </c>
      <c r="E99" s="13">
        <f>E92/$E$96</f>
        <v>7.6923076923076927E-2</v>
      </c>
      <c r="F99" s="13">
        <f>F92/$F$96</f>
        <v>0.31428571428571428</v>
      </c>
      <c r="G99" s="13">
        <f>G92/$G$96</f>
        <v>0.15957446808510639</v>
      </c>
      <c r="H99" s="13">
        <f>H92/$H$96</f>
        <v>0.37662337662337664</v>
      </c>
      <c r="I99" s="13">
        <f>I92/$I$96</f>
        <v>0.34482758620689657</v>
      </c>
    </row>
    <row r="100" spans="1:9">
      <c r="A100" t="s">
        <v>1</v>
      </c>
      <c r="B100" t="s">
        <v>57</v>
      </c>
      <c r="D100" s="9" t="s">
        <v>54</v>
      </c>
      <c r="E100" s="13">
        <f>E93/$E$96</f>
        <v>0.18461538461538463</v>
      </c>
      <c r="F100" s="13">
        <f>F93/$F$96</f>
        <v>0.21428571428571427</v>
      </c>
      <c r="G100" s="13">
        <f>G93/$G$96</f>
        <v>0.35106382978723405</v>
      </c>
      <c r="H100" s="13">
        <f>H93/$H$96</f>
        <v>0.29870129870129869</v>
      </c>
      <c r="I100" s="13">
        <f>I93/$I$96</f>
        <v>0.13793103448275862</v>
      </c>
    </row>
    <row r="101" spans="1:9">
      <c r="A101" s="3" t="s">
        <v>22</v>
      </c>
      <c r="B101" s="4">
        <v>12</v>
      </c>
      <c r="D101" s="9" t="s">
        <v>55</v>
      </c>
      <c r="E101" s="13">
        <f>E94/$E$96</f>
        <v>0.66153846153846152</v>
      </c>
      <c r="F101" s="13">
        <f>F94/$F$96</f>
        <v>4.2857142857142858E-2</v>
      </c>
      <c r="G101" s="13">
        <f>G94/$G$96</f>
        <v>0.37234042553191488</v>
      </c>
      <c r="H101" s="13">
        <f>H94/$H$96</f>
        <v>0.1038961038961039</v>
      </c>
      <c r="I101" s="13">
        <f>I94/$I$96</f>
        <v>3.4482758620689655E-2</v>
      </c>
    </row>
    <row r="102" spans="1:9">
      <c r="A102" s="3" t="s">
        <v>23</v>
      </c>
      <c r="B102" s="4">
        <v>15</v>
      </c>
      <c r="D102" s="9" t="s">
        <v>56</v>
      </c>
      <c r="E102" s="13">
        <f>E95/$E$96</f>
        <v>7.6923076923076927E-2</v>
      </c>
      <c r="F102" s="13">
        <f>F95/$F$96</f>
        <v>0.42857142857142855</v>
      </c>
      <c r="G102" s="13">
        <f>G95/$G$96</f>
        <v>0.11702127659574468</v>
      </c>
      <c r="H102" s="13">
        <f>H95/$H$96</f>
        <v>0.22077922077922077</v>
      </c>
      <c r="I102" s="13">
        <f>I95/$I$96</f>
        <v>0.48275862068965519</v>
      </c>
    </row>
    <row r="103" spans="1:9">
      <c r="A103" s="3" t="s">
        <v>24</v>
      </c>
      <c r="B103" s="4">
        <v>33</v>
      </c>
    </row>
    <row r="104" spans="1:9">
      <c r="A104" s="3" t="s">
        <v>25</v>
      </c>
      <c r="B104" s="4">
        <v>23</v>
      </c>
    </row>
    <row r="105" spans="1:9">
      <c r="A105" s="3" t="s">
        <v>26</v>
      </c>
      <c r="B105" s="4">
        <v>8</v>
      </c>
    </row>
    <row r="106" spans="1:9">
      <c r="A106" s="3" t="s">
        <v>4</v>
      </c>
      <c r="B106" s="4">
        <v>91</v>
      </c>
    </row>
    <row r="109" spans="1:9">
      <c r="A109" t="s">
        <v>1</v>
      </c>
      <c r="B109" t="s">
        <v>58</v>
      </c>
    </row>
    <row r="110" spans="1:9">
      <c r="A110" s="3" t="s">
        <v>22</v>
      </c>
      <c r="B110" s="4">
        <v>43</v>
      </c>
    </row>
    <row r="111" spans="1:9">
      <c r="A111" s="3" t="s">
        <v>23</v>
      </c>
      <c r="B111" s="4">
        <v>3</v>
      </c>
    </row>
    <row r="112" spans="1:9">
      <c r="A112" s="3" t="s">
        <v>24</v>
      </c>
      <c r="B112" s="4">
        <v>35</v>
      </c>
    </row>
    <row r="113" spans="1:2">
      <c r="A113" s="3" t="s">
        <v>25</v>
      </c>
      <c r="B113" s="4">
        <v>8</v>
      </c>
    </row>
    <row r="114" spans="1:2">
      <c r="A114" s="3" t="s">
        <v>26</v>
      </c>
      <c r="B114" s="4">
        <v>2</v>
      </c>
    </row>
    <row r="115" spans="1:2">
      <c r="A115" s="3" t="s">
        <v>4</v>
      </c>
      <c r="B115" s="4">
        <v>91</v>
      </c>
    </row>
    <row r="118" spans="1:2">
      <c r="A118" t="s">
        <v>1</v>
      </c>
      <c r="B118" t="s">
        <v>59</v>
      </c>
    </row>
    <row r="119" spans="1:2">
      <c r="A119" s="3" t="s">
        <v>22</v>
      </c>
      <c r="B119" s="4">
        <v>5</v>
      </c>
    </row>
    <row r="120" spans="1:2">
      <c r="A120" s="3" t="s">
        <v>23</v>
      </c>
      <c r="B120" s="4">
        <v>30</v>
      </c>
    </row>
    <row r="121" spans="1:2">
      <c r="A121" s="3" t="s">
        <v>24</v>
      </c>
      <c r="B121" s="4">
        <v>11</v>
      </c>
    </row>
    <row r="122" spans="1:2">
      <c r="A122" s="3" t="s">
        <v>25</v>
      </c>
      <c r="B122" s="4">
        <v>17</v>
      </c>
    </row>
    <row r="123" spans="1:2">
      <c r="A123" s="3" t="s">
        <v>26</v>
      </c>
      <c r="B123" s="4">
        <v>28</v>
      </c>
    </row>
    <row r="124" spans="1:2">
      <c r="A124" s="3" t="s">
        <v>4</v>
      </c>
      <c r="B124" s="4">
        <v>91</v>
      </c>
    </row>
  </sheetData>
  <pageMargins left="0.7" right="0.7" top="0.75" bottom="0.75" header="0.3" footer="0.3"/>
  <drawing r:id="rId14"/>
  <tableParts count="2">
    <tablePart r:id="rId15"/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194D-C3C3-4109-A638-AA6CBDB039DA}">
  <dimension ref="A1:I50"/>
  <sheetViews>
    <sheetView topLeftCell="A16" workbookViewId="0">
      <selection activeCell="D3" sqref="D3:I14"/>
    </sheetView>
  </sheetViews>
  <sheetFormatPr defaultRowHeight="14.45"/>
  <cols>
    <col min="1" max="1" width="16.25" customWidth="1"/>
    <col min="2" max="2" width="19.25" customWidth="1"/>
    <col min="3" max="3" width="17.875" customWidth="1"/>
    <col min="4" max="4" width="24.625" customWidth="1"/>
    <col min="5" max="5" width="12.125" customWidth="1"/>
    <col min="6" max="6" width="11.625" customWidth="1"/>
    <col min="7" max="7" width="15" customWidth="1"/>
    <col min="8" max="8" width="20.5" customWidth="1"/>
    <col min="9" max="9" width="17.5" customWidth="1"/>
    <col min="10" max="10" width="25.25" customWidth="1"/>
    <col min="11" max="11" width="10.75" bestFit="1" customWidth="1"/>
    <col min="12" max="12" width="19.75" bestFit="1" customWidth="1"/>
    <col min="13" max="13" width="24.75" bestFit="1" customWidth="1"/>
    <col min="14" max="14" width="19.75" bestFit="1" customWidth="1"/>
    <col min="15" max="15" width="24.75" bestFit="1" customWidth="1"/>
  </cols>
  <sheetData>
    <row r="1" spans="1:9">
      <c r="A1" s="9" t="s">
        <v>60</v>
      </c>
    </row>
    <row r="2" spans="1:9">
      <c r="A2" t="s">
        <v>1</v>
      </c>
      <c r="B2" t="s">
        <v>30</v>
      </c>
    </row>
    <row r="3" spans="1:9">
      <c r="A3" s="3" t="s">
        <v>22</v>
      </c>
      <c r="B3" s="4">
        <v>13</v>
      </c>
      <c r="D3" t="s">
        <v>61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26</v>
      </c>
    </row>
    <row r="4" spans="1:9">
      <c r="A4" s="3" t="s">
        <v>23</v>
      </c>
      <c r="B4" s="4">
        <v>27</v>
      </c>
      <c r="D4" s="9" t="s">
        <v>62</v>
      </c>
      <c r="E4" s="4">
        <v>13</v>
      </c>
      <c r="F4" s="4">
        <v>27</v>
      </c>
      <c r="G4" s="4">
        <v>39</v>
      </c>
      <c r="H4" s="4">
        <v>11</v>
      </c>
      <c r="I4" s="4">
        <v>1</v>
      </c>
    </row>
    <row r="5" spans="1:9">
      <c r="A5" s="3" t="s">
        <v>24</v>
      </c>
      <c r="B5" s="4">
        <v>39</v>
      </c>
      <c r="D5" s="9" t="s">
        <v>63</v>
      </c>
      <c r="E5" s="4">
        <v>4</v>
      </c>
      <c r="F5" s="4">
        <v>30</v>
      </c>
      <c r="G5" s="4">
        <v>12</v>
      </c>
      <c r="H5" s="4">
        <v>30</v>
      </c>
      <c r="I5" s="4">
        <v>15</v>
      </c>
    </row>
    <row r="6" spans="1:9">
      <c r="A6" s="3" t="s">
        <v>25</v>
      </c>
      <c r="B6" s="4">
        <v>11</v>
      </c>
      <c r="D6" s="9" t="s">
        <v>64</v>
      </c>
      <c r="E6" s="4">
        <v>16</v>
      </c>
      <c r="F6" s="4">
        <v>31</v>
      </c>
      <c r="G6" s="4">
        <v>36</v>
      </c>
      <c r="H6" s="4">
        <v>8</v>
      </c>
      <c r="I6" s="4">
        <v>0</v>
      </c>
    </row>
    <row r="7" spans="1:9">
      <c r="A7" s="3" t="s">
        <v>26</v>
      </c>
      <c r="B7" s="4">
        <v>1</v>
      </c>
      <c r="D7" s="9" t="s">
        <v>65</v>
      </c>
      <c r="E7" s="4">
        <v>11</v>
      </c>
      <c r="F7" s="4">
        <v>18</v>
      </c>
      <c r="G7" s="4">
        <v>40</v>
      </c>
      <c r="H7" s="4">
        <v>18</v>
      </c>
      <c r="I7" s="4">
        <v>4</v>
      </c>
    </row>
    <row r="8" spans="1:9">
      <c r="A8" s="3" t="s">
        <v>4</v>
      </c>
      <c r="B8" s="4">
        <v>91</v>
      </c>
    </row>
    <row r="10" spans="1:9">
      <c r="A10" t="s">
        <v>1</v>
      </c>
      <c r="B10" t="s">
        <v>66</v>
      </c>
      <c r="D10" t="s">
        <v>61</v>
      </c>
      <c r="E10" s="9" t="s">
        <v>22</v>
      </c>
      <c r="F10" s="9" t="s">
        <v>23</v>
      </c>
      <c r="G10" s="9" t="s">
        <v>24</v>
      </c>
      <c r="H10" s="9" t="s">
        <v>25</v>
      </c>
      <c r="I10" s="9" t="s">
        <v>26</v>
      </c>
    </row>
    <row r="11" spans="1:9">
      <c r="A11" s="3" t="s">
        <v>22</v>
      </c>
      <c r="B11" s="4">
        <v>4</v>
      </c>
      <c r="D11" s="9" t="s">
        <v>62</v>
      </c>
      <c r="E11" s="13">
        <f>E4/SUM(Table312103950[Fully Agree])</f>
        <v>0.29545454545454547</v>
      </c>
      <c r="F11" s="13">
        <f>F4/SUM(Table312103950[Neutral])</f>
        <v>0.25471698113207547</v>
      </c>
      <c r="G11" s="13">
        <f>G4/SUM(Table312103950[Partially Agree])</f>
        <v>0.30708661417322836</v>
      </c>
      <c r="H11" s="13">
        <f>H4/SUM(Table312103950[Partially Disagree])</f>
        <v>0.16417910447761194</v>
      </c>
      <c r="I11" s="13">
        <f>I4/SUM(Table312103950[Strongly Disagree])</f>
        <v>0.05</v>
      </c>
    </row>
    <row r="12" spans="1:9">
      <c r="A12" s="3" t="s">
        <v>23</v>
      </c>
      <c r="B12" s="4">
        <v>30</v>
      </c>
      <c r="D12" s="9" t="s">
        <v>63</v>
      </c>
      <c r="E12" s="13">
        <f>E5/SUM(Table312103950[Fully Agree])</f>
        <v>9.0909090909090912E-2</v>
      </c>
      <c r="F12" s="13">
        <f>F5/SUM(Table312103950[Neutral])</f>
        <v>0.28301886792452829</v>
      </c>
      <c r="G12" s="13">
        <f>G5/SUM(Table312103950[Partially Agree])</f>
        <v>9.4488188976377951E-2</v>
      </c>
      <c r="H12" s="13">
        <f>H5/SUM(Table312103950[Partially Disagree])</f>
        <v>0.44776119402985076</v>
      </c>
      <c r="I12" s="13">
        <f>I5/SUM(Table312103950[Strongly Disagree])</f>
        <v>0.75</v>
      </c>
    </row>
    <row r="13" spans="1:9">
      <c r="A13" s="3" t="s">
        <v>24</v>
      </c>
      <c r="B13" s="4">
        <v>12</v>
      </c>
      <c r="D13" s="9" t="s">
        <v>64</v>
      </c>
      <c r="E13" s="13">
        <f>E6/SUM(Table312103950[Fully Agree])</f>
        <v>0.36363636363636365</v>
      </c>
      <c r="F13" s="13">
        <f>F6/SUM(Table312103950[Neutral])</f>
        <v>0.29245283018867924</v>
      </c>
      <c r="G13" s="13">
        <f>G6/SUM(Table312103950[Partially Agree])</f>
        <v>0.28346456692913385</v>
      </c>
      <c r="H13" s="13">
        <f>H6/SUM(Table312103950[Partially Disagree])</f>
        <v>0.11940298507462686</v>
      </c>
      <c r="I13" s="13">
        <f>I6/SUM(Table312103950[Strongly Disagree])</f>
        <v>0</v>
      </c>
    </row>
    <row r="14" spans="1:9">
      <c r="A14" s="3" t="s">
        <v>25</v>
      </c>
      <c r="B14" s="4">
        <v>30</v>
      </c>
      <c r="D14" s="9" t="s">
        <v>65</v>
      </c>
      <c r="E14" s="13">
        <f>E7/SUM(Table312103950[Fully Agree])</f>
        <v>0.25</v>
      </c>
      <c r="F14" s="13">
        <f>F7/SUM(Table312103950[Neutral])</f>
        <v>0.16981132075471697</v>
      </c>
      <c r="G14" s="13">
        <f>G7/SUM(Table312103950[Partially Agree])</f>
        <v>0.31496062992125984</v>
      </c>
      <c r="H14" s="13">
        <f>H7/SUM(Table312103950[Partially Disagree])</f>
        <v>0.26865671641791045</v>
      </c>
      <c r="I14" s="13">
        <f>I7/SUM(Table312103950[Strongly Disagree])</f>
        <v>0.2</v>
      </c>
    </row>
    <row r="15" spans="1:9">
      <c r="A15" s="3" t="s">
        <v>26</v>
      </c>
      <c r="B15" s="4">
        <v>15</v>
      </c>
    </row>
    <row r="16" spans="1:9">
      <c r="A16" s="3" t="s">
        <v>4</v>
      </c>
      <c r="B16" s="4">
        <v>91</v>
      </c>
    </row>
    <row r="18" spans="1:2">
      <c r="A18" t="s">
        <v>1</v>
      </c>
      <c r="B18" t="s">
        <v>67</v>
      </c>
    </row>
    <row r="19" spans="1:2">
      <c r="A19" s="3" t="s">
        <v>22</v>
      </c>
      <c r="B19" s="4">
        <v>16</v>
      </c>
    </row>
    <row r="20" spans="1:2">
      <c r="A20" s="3" t="s">
        <v>23</v>
      </c>
      <c r="B20" s="4">
        <v>31</v>
      </c>
    </row>
    <row r="21" spans="1:2">
      <c r="A21" s="3" t="s">
        <v>24</v>
      </c>
      <c r="B21" s="4">
        <v>36</v>
      </c>
    </row>
    <row r="22" spans="1:2">
      <c r="A22" s="3" t="s">
        <v>25</v>
      </c>
      <c r="B22" s="4">
        <v>8</v>
      </c>
    </row>
    <row r="23" spans="1:2">
      <c r="A23" s="3" t="s">
        <v>4</v>
      </c>
      <c r="B23" s="4">
        <v>91</v>
      </c>
    </row>
    <row r="26" spans="1:2">
      <c r="A26" t="s">
        <v>1</v>
      </c>
      <c r="B26" t="s">
        <v>68</v>
      </c>
    </row>
    <row r="27" spans="1:2">
      <c r="A27" s="3" t="s">
        <v>22</v>
      </c>
      <c r="B27" s="4">
        <v>11</v>
      </c>
    </row>
    <row r="28" spans="1:2">
      <c r="A28" s="3" t="s">
        <v>23</v>
      </c>
      <c r="B28" s="4">
        <v>18</v>
      </c>
    </row>
    <row r="29" spans="1:2">
      <c r="A29" s="3" t="s">
        <v>24</v>
      </c>
      <c r="B29" s="4">
        <v>40</v>
      </c>
    </row>
    <row r="30" spans="1:2">
      <c r="A30" s="3" t="s">
        <v>25</v>
      </c>
      <c r="B30" s="4">
        <v>18</v>
      </c>
    </row>
    <row r="31" spans="1:2">
      <c r="A31" s="3" t="s">
        <v>26</v>
      </c>
      <c r="B31" s="4">
        <v>4</v>
      </c>
    </row>
    <row r="32" spans="1:2">
      <c r="A32" s="3" t="s">
        <v>4</v>
      </c>
      <c r="B32" s="4">
        <v>91</v>
      </c>
    </row>
    <row r="35" spans="1:2">
      <c r="A35" t="s">
        <v>1</v>
      </c>
      <c r="B35" t="s">
        <v>68</v>
      </c>
    </row>
    <row r="36" spans="1:2">
      <c r="A36" s="3" t="s">
        <v>22</v>
      </c>
      <c r="B36" s="4">
        <v>11</v>
      </c>
    </row>
    <row r="37" spans="1:2">
      <c r="A37" s="3" t="s">
        <v>23</v>
      </c>
      <c r="B37" s="4">
        <v>18</v>
      </c>
    </row>
    <row r="38" spans="1:2">
      <c r="A38" s="3" t="s">
        <v>24</v>
      </c>
      <c r="B38" s="4">
        <v>40</v>
      </c>
    </row>
    <row r="39" spans="1:2">
      <c r="A39" s="3" t="s">
        <v>25</v>
      </c>
      <c r="B39" s="4">
        <v>18</v>
      </c>
    </row>
    <row r="40" spans="1:2">
      <c r="A40" s="3" t="s">
        <v>26</v>
      </c>
      <c r="B40" s="4">
        <v>4</v>
      </c>
    </row>
    <row r="41" spans="1:2">
      <c r="A41" s="3" t="s">
        <v>4</v>
      </c>
      <c r="B41" s="4">
        <v>91</v>
      </c>
    </row>
    <row r="43" spans="1:2">
      <c r="A43" s="9" t="s">
        <v>69</v>
      </c>
    </row>
    <row r="44" spans="1:2">
      <c r="A44" t="s">
        <v>1</v>
      </c>
      <c r="B44" t="s">
        <v>68</v>
      </c>
    </row>
    <row r="45" spans="1:2">
      <c r="A45" s="3" t="s">
        <v>22</v>
      </c>
      <c r="B45" s="4">
        <v>11</v>
      </c>
    </row>
    <row r="46" spans="1:2">
      <c r="A46" s="3" t="s">
        <v>23</v>
      </c>
      <c r="B46" s="4">
        <v>18</v>
      </c>
    </row>
    <row r="47" spans="1:2">
      <c r="A47" s="3" t="s">
        <v>24</v>
      </c>
      <c r="B47" s="4">
        <v>40</v>
      </c>
    </row>
    <row r="48" spans="1:2">
      <c r="A48" s="3" t="s">
        <v>25</v>
      </c>
      <c r="B48" s="4">
        <v>18</v>
      </c>
    </row>
    <row r="49" spans="1:2">
      <c r="A49" s="3" t="s">
        <v>26</v>
      </c>
      <c r="B49" s="4">
        <v>4</v>
      </c>
    </row>
    <row r="50" spans="1:2">
      <c r="A50" s="3" t="s">
        <v>4</v>
      </c>
      <c r="B50" s="4">
        <v>91</v>
      </c>
    </row>
  </sheetData>
  <pageMargins left="0.7" right="0.7" top="0.75" bottom="0.75" header="0.3" footer="0.3"/>
  <drawing r:id="rId7"/>
  <tableParts count="2"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5112-13DC-4098-BCAE-BA31F39A1B31}">
  <dimension ref="A1:J41"/>
  <sheetViews>
    <sheetView workbookViewId="0">
      <selection activeCell="I19" sqref="I19"/>
    </sheetView>
  </sheetViews>
  <sheetFormatPr defaultRowHeight="14.45"/>
  <cols>
    <col min="1" max="1" width="16.25" customWidth="1"/>
    <col min="2" max="2" width="19.25" customWidth="1"/>
    <col min="3" max="3" width="17.875" customWidth="1"/>
    <col min="4" max="4" width="24.625" customWidth="1"/>
    <col min="5" max="5" width="12.125" customWidth="1"/>
    <col min="6" max="6" width="11.625" customWidth="1"/>
    <col min="7" max="7" width="15" customWidth="1"/>
    <col min="8" max="8" width="20.5" customWidth="1"/>
    <col min="9" max="9" width="17.5" customWidth="1"/>
    <col min="10" max="10" width="25.25" customWidth="1"/>
    <col min="11" max="11" width="10.75" customWidth="1"/>
    <col min="12" max="12" width="19.75" bestFit="1" customWidth="1"/>
    <col min="13" max="13" width="24.75" bestFit="1" customWidth="1"/>
    <col min="14" max="14" width="19.75" bestFit="1" customWidth="1"/>
    <col min="15" max="15" width="24.75" bestFit="1" customWidth="1"/>
  </cols>
  <sheetData>
    <row r="1" spans="1:10">
      <c r="A1" s="10" t="s">
        <v>70</v>
      </c>
    </row>
    <row r="2" spans="1:10">
      <c r="A2" t="s">
        <v>1</v>
      </c>
      <c r="B2" t="s">
        <v>71</v>
      </c>
      <c r="D2" t="s">
        <v>72</v>
      </c>
      <c r="E2" s="1" t="s">
        <v>10</v>
      </c>
      <c r="F2" s="1" t="s">
        <v>9</v>
      </c>
      <c r="H2" t="s">
        <v>72</v>
      </c>
      <c r="I2" s="1" t="s">
        <v>10</v>
      </c>
      <c r="J2" s="1" t="s">
        <v>9</v>
      </c>
    </row>
    <row r="3" spans="1:10">
      <c r="A3" s="3" t="s">
        <v>9</v>
      </c>
      <c r="B3" s="4">
        <v>30</v>
      </c>
      <c r="D3" s="9" t="s">
        <v>73</v>
      </c>
      <c r="E3" s="13">
        <f t="shared" ref="E3:E9" si="0">I3/SUM(I3:J3)</f>
        <v>0.80219780219780223</v>
      </c>
      <c r="F3" s="13">
        <f>J3/SUM(Table4131840[[#This Row],[Yes]:[No]])</f>
        <v>0.19780219780219779</v>
      </c>
      <c r="H3" s="9" t="s">
        <v>73</v>
      </c>
      <c r="I3" s="4">
        <v>73</v>
      </c>
      <c r="J3" s="4">
        <v>18</v>
      </c>
    </row>
    <row r="4" spans="1:10">
      <c r="A4" s="3" t="s">
        <v>10</v>
      </c>
      <c r="B4" s="4">
        <v>61</v>
      </c>
      <c r="D4" s="9" t="s">
        <v>74</v>
      </c>
      <c r="E4" s="13">
        <f t="shared" si="0"/>
        <v>0.67032967032967028</v>
      </c>
      <c r="F4" s="13">
        <f>J4/SUM(Table4131840[[#This Row],[Yes]:[No]])</f>
        <v>0.32967032967032966</v>
      </c>
      <c r="H4" s="9" t="s">
        <v>74</v>
      </c>
      <c r="I4" s="4">
        <v>61</v>
      </c>
      <c r="J4" s="4">
        <v>30</v>
      </c>
    </row>
    <row r="5" spans="1:10">
      <c r="A5" s="3" t="s">
        <v>4</v>
      </c>
      <c r="B5" s="4">
        <v>91</v>
      </c>
      <c r="D5" s="9" t="s">
        <v>75</v>
      </c>
      <c r="E5" s="13">
        <f t="shared" si="0"/>
        <v>0.5494505494505495</v>
      </c>
      <c r="F5" s="13">
        <f>J5/SUM(Table4131840[[#This Row],[Yes]:[No]])</f>
        <v>0.45054945054945056</v>
      </c>
      <c r="H5" s="9" t="s">
        <v>75</v>
      </c>
      <c r="I5" s="4">
        <v>50</v>
      </c>
      <c r="J5" s="4">
        <v>41</v>
      </c>
    </row>
    <row r="6" spans="1:10">
      <c r="D6" s="9" t="s">
        <v>76</v>
      </c>
      <c r="E6" s="13">
        <f t="shared" si="0"/>
        <v>0.50549450549450547</v>
      </c>
      <c r="F6" s="13">
        <f>J6/SUM(Table4131840[[#This Row],[Yes]:[No]])</f>
        <v>0.49450549450549453</v>
      </c>
      <c r="H6" s="9" t="s">
        <v>76</v>
      </c>
      <c r="I6" s="4">
        <v>46</v>
      </c>
      <c r="J6" s="4">
        <v>45</v>
      </c>
    </row>
    <row r="7" spans="1:10">
      <c r="D7" s="9" t="s">
        <v>77</v>
      </c>
      <c r="E7" s="13">
        <f t="shared" si="0"/>
        <v>0.38461538461538464</v>
      </c>
      <c r="F7" s="13">
        <f>J7/SUM(Table4131840[[#This Row],[Yes]:[No]])</f>
        <v>0.61538461538461542</v>
      </c>
      <c r="H7" s="9" t="s">
        <v>77</v>
      </c>
      <c r="I7" s="4">
        <v>35</v>
      </c>
      <c r="J7" s="4">
        <v>56</v>
      </c>
    </row>
    <row r="8" spans="1:10">
      <c r="A8" t="s">
        <v>1</v>
      </c>
      <c r="B8" t="s">
        <v>78</v>
      </c>
      <c r="D8" s="9" t="s">
        <v>79</v>
      </c>
      <c r="E8" s="13">
        <f t="shared" si="0"/>
        <v>0.36263736263736263</v>
      </c>
      <c r="F8" s="13">
        <f>J8/SUM(Table4131840[[#This Row],[Yes]:[No]])</f>
        <v>0.63736263736263732</v>
      </c>
      <c r="H8" s="9" t="s">
        <v>79</v>
      </c>
      <c r="I8" s="4">
        <v>33</v>
      </c>
      <c r="J8" s="4">
        <v>58</v>
      </c>
    </row>
    <row r="9" spans="1:10">
      <c r="A9" s="3" t="s">
        <v>9</v>
      </c>
      <c r="B9" s="4">
        <v>18</v>
      </c>
      <c r="D9" s="9" t="s">
        <v>80</v>
      </c>
      <c r="E9" s="13">
        <f t="shared" si="0"/>
        <v>0.13186813186813187</v>
      </c>
      <c r="F9" s="13">
        <f>J9/SUM(Table4131840[[#This Row],[Yes]:[No]])</f>
        <v>0.86813186813186816</v>
      </c>
      <c r="H9" s="9" t="s">
        <v>80</v>
      </c>
      <c r="I9" s="4">
        <v>12</v>
      </c>
      <c r="J9" s="4">
        <v>79</v>
      </c>
    </row>
    <row r="10" spans="1:10">
      <c r="A10" s="3" t="s">
        <v>10</v>
      </c>
      <c r="B10" s="4">
        <v>73</v>
      </c>
    </row>
    <row r="11" spans="1:10">
      <c r="A11" s="3" t="s">
        <v>4</v>
      </c>
      <c r="B11" s="4">
        <v>91</v>
      </c>
    </row>
    <row r="14" spans="1:10">
      <c r="A14" t="s">
        <v>1</v>
      </c>
      <c r="B14" t="s">
        <v>81</v>
      </c>
    </row>
    <row r="15" spans="1:10">
      <c r="A15" s="3" t="s">
        <v>9</v>
      </c>
      <c r="B15" s="4">
        <v>45</v>
      </c>
    </row>
    <row r="16" spans="1:10">
      <c r="A16" s="3" t="s">
        <v>10</v>
      </c>
      <c r="B16" s="4">
        <v>46</v>
      </c>
    </row>
    <row r="17" spans="1:2">
      <c r="A17" s="3" t="s">
        <v>4</v>
      </c>
      <c r="B17" s="4">
        <v>91</v>
      </c>
    </row>
    <row r="20" spans="1:2">
      <c r="A20" t="s">
        <v>1</v>
      </c>
      <c r="B20" t="s">
        <v>82</v>
      </c>
    </row>
    <row r="21" spans="1:2">
      <c r="A21" s="3" t="s">
        <v>9</v>
      </c>
      <c r="B21" s="4">
        <v>41</v>
      </c>
    </row>
    <row r="22" spans="1:2">
      <c r="A22" s="3" t="s">
        <v>10</v>
      </c>
      <c r="B22" s="4">
        <v>50</v>
      </c>
    </row>
    <row r="23" spans="1:2">
      <c r="A23" s="3" t="s">
        <v>4</v>
      </c>
      <c r="B23" s="4">
        <v>91</v>
      </c>
    </row>
    <row r="26" spans="1:2">
      <c r="A26" t="s">
        <v>1</v>
      </c>
      <c r="B26" t="s">
        <v>83</v>
      </c>
    </row>
    <row r="27" spans="1:2">
      <c r="A27" s="3" t="s">
        <v>9</v>
      </c>
      <c r="B27" s="4">
        <v>58</v>
      </c>
    </row>
    <row r="28" spans="1:2">
      <c r="A28" s="3" t="s">
        <v>10</v>
      </c>
      <c r="B28" s="4">
        <v>33</v>
      </c>
    </row>
    <row r="29" spans="1:2">
      <c r="A29" s="3" t="s">
        <v>4</v>
      </c>
      <c r="B29" s="4">
        <v>91</v>
      </c>
    </row>
    <row r="32" spans="1:2">
      <c r="A32" t="s">
        <v>1</v>
      </c>
      <c r="B32" t="s">
        <v>84</v>
      </c>
    </row>
    <row r="33" spans="1:2">
      <c r="A33" s="3" t="s">
        <v>9</v>
      </c>
      <c r="B33" s="4">
        <v>56</v>
      </c>
    </row>
    <row r="34" spans="1:2">
      <c r="A34" s="3" t="s">
        <v>10</v>
      </c>
      <c r="B34" s="4">
        <v>35</v>
      </c>
    </row>
    <row r="35" spans="1:2">
      <c r="A35" s="3" t="s">
        <v>4</v>
      </c>
      <c r="B35" s="4">
        <v>91</v>
      </c>
    </row>
    <row r="38" spans="1:2">
      <c r="A38" t="s">
        <v>1</v>
      </c>
      <c r="B38" t="s">
        <v>85</v>
      </c>
    </row>
    <row r="39" spans="1:2">
      <c r="A39" s="3" t="s">
        <v>9</v>
      </c>
      <c r="B39" s="4">
        <v>79</v>
      </c>
    </row>
    <row r="40" spans="1:2">
      <c r="A40" s="3" t="s">
        <v>10</v>
      </c>
      <c r="B40" s="4">
        <v>12</v>
      </c>
    </row>
    <row r="41" spans="1:2">
      <c r="A41" s="3" t="s">
        <v>4</v>
      </c>
      <c r="B41" s="4">
        <v>91</v>
      </c>
    </row>
  </sheetData>
  <pageMargins left="0.7" right="0.7" top="0.75" bottom="0.75" header="0.3" footer="0.3"/>
  <drawing r:id="rId8"/>
  <tableParts count="2">
    <tablePart r:id="rId9"/>
    <tablePart r:id="rId1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7705-72D7-4472-A0E8-46F0D63A3BEB}">
  <dimension ref="A1:C92"/>
  <sheetViews>
    <sheetView workbookViewId="0">
      <selection activeCell="M3" sqref="M3"/>
    </sheetView>
  </sheetViews>
  <sheetFormatPr defaultRowHeight="14.45"/>
  <cols>
    <col min="1" max="2" width="15.5" customWidth="1"/>
    <col min="3" max="3" width="18.375" customWidth="1"/>
    <col min="4" max="9" width="9" customWidth="1"/>
    <col min="10" max="10" width="24.75" bestFit="1" customWidth="1"/>
    <col min="11" max="11" width="19.75" bestFit="1" customWidth="1"/>
    <col min="12" max="12" width="24.75" bestFit="1" customWidth="1"/>
  </cols>
  <sheetData>
    <row r="1" spans="1:3">
      <c r="A1" s="1" t="s">
        <v>2</v>
      </c>
      <c r="B1" s="1" t="s">
        <v>6</v>
      </c>
      <c r="C1" s="4"/>
    </row>
    <row r="2" spans="1:3">
      <c r="A2">
        <v>8</v>
      </c>
      <c r="B2">
        <v>9</v>
      </c>
      <c r="C2" s="4"/>
    </row>
    <row r="3" spans="1:3">
      <c r="A3">
        <v>7</v>
      </c>
      <c r="B3">
        <v>6</v>
      </c>
      <c r="C3" s="4"/>
    </row>
    <row r="4" spans="1:3">
      <c r="A4">
        <v>5</v>
      </c>
      <c r="B4">
        <v>6</v>
      </c>
      <c r="C4" s="4"/>
    </row>
    <row r="5" spans="1:3">
      <c r="A5">
        <v>5</v>
      </c>
      <c r="B5">
        <v>9</v>
      </c>
      <c r="C5" s="4"/>
    </row>
    <row r="6" spans="1:3">
      <c r="A6">
        <v>4</v>
      </c>
      <c r="B6">
        <v>8</v>
      </c>
      <c r="C6" s="4"/>
    </row>
    <row r="7" spans="1:3">
      <c r="A7">
        <v>5</v>
      </c>
      <c r="B7">
        <v>6</v>
      </c>
      <c r="C7" s="4"/>
    </row>
    <row r="8" spans="1:3">
      <c r="A8">
        <v>7</v>
      </c>
      <c r="B8">
        <v>10</v>
      </c>
      <c r="C8" s="4"/>
    </row>
    <row r="9" spans="1:3">
      <c r="A9">
        <v>6</v>
      </c>
      <c r="B9">
        <v>8</v>
      </c>
      <c r="C9" s="4"/>
    </row>
    <row r="10" spans="1:3">
      <c r="A10">
        <v>6</v>
      </c>
      <c r="B10">
        <v>8</v>
      </c>
    </row>
    <row r="11" spans="1:3">
      <c r="A11">
        <v>4</v>
      </c>
      <c r="B11">
        <v>7</v>
      </c>
    </row>
    <row r="12" spans="1:3">
      <c r="A12">
        <v>4</v>
      </c>
      <c r="B12">
        <v>10</v>
      </c>
    </row>
    <row r="13" spans="1:3">
      <c r="A13">
        <v>6</v>
      </c>
      <c r="B13">
        <v>4</v>
      </c>
    </row>
    <row r="14" spans="1:3">
      <c r="A14">
        <v>9</v>
      </c>
      <c r="B14">
        <v>10</v>
      </c>
    </row>
    <row r="15" spans="1:3">
      <c r="A15">
        <v>9</v>
      </c>
      <c r="B15">
        <v>9</v>
      </c>
    </row>
    <row r="16" spans="1:3">
      <c r="A16">
        <v>7</v>
      </c>
      <c r="B16">
        <v>10</v>
      </c>
    </row>
    <row r="17" spans="1:2">
      <c r="A17">
        <v>6</v>
      </c>
      <c r="B17">
        <v>4</v>
      </c>
    </row>
    <row r="18" spans="1:2">
      <c r="A18">
        <v>1</v>
      </c>
      <c r="B18">
        <v>3</v>
      </c>
    </row>
    <row r="19" spans="1:2">
      <c r="A19">
        <v>8</v>
      </c>
      <c r="B19">
        <v>8</v>
      </c>
    </row>
    <row r="20" spans="1:2">
      <c r="A20">
        <v>7</v>
      </c>
      <c r="B20">
        <v>6</v>
      </c>
    </row>
    <row r="21" spans="1:2">
      <c r="A21">
        <v>6</v>
      </c>
      <c r="B21">
        <v>6</v>
      </c>
    </row>
    <row r="22" spans="1:2">
      <c r="A22">
        <v>6</v>
      </c>
      <c r="B22">
        <v>8</v>
      </c>
    </row>
    <row r="23" spans="1:2">
      <c r="A23">
        <v>7</v>
      </c>
      <c r="B23">
        <v>4</v>
      </c>
    </row>
    <row r="24" spans="1:2">
      <c r="A24">
        <v>7</v>
      </c>
      <c r="B24">
        <v>7</v>
      </c>
    </row>
    <row r="25" spans="1:2">
      <c r="A25">
        <v>5</v>
      </c>
      <c r="B25">
        <v>7</v>
      </c>
    </row>
    <row r="26" spans="1:2">
      <c r="A26">
        <v>4</v>
      </c>
      <c r="B26">
        <v>6</v>
      </c>
    </row>
    <row r="27" spans="1:2">
      <c r="A27">
        <v>5</v>
      </c>
      <c r="B27">
        <v>8</v>
      </c>
    </row>
    <row r="28" spans="1:2">
      <c r="A28">
        <v>7</v>
      </c>
      <c r="B28">
        <v>9</v>
      </c>
    </row>
    <row r="29" spans="1:2">
      <c r="A29">
        <v>3</v>
      </c>
      <c r="B29">
        <v>7</v>
      </c>
    </row>
    <row r="30" spans="1:2">
      <c r="A30">
        <v>6</v>
      </c>
      <c r="B30">
        <v>10</v>
      </c>
    </row>
    <row r="31" spans="1:2">
      <c r="A31">
        <v>5</v>
      </c>
      <c r="B31">
        <v>4</v>
      </c>
    </row>
    <row r="32" spans="1:2">
      <c r="A32">
        <v>5</v>
      </c>
      <c r="B32">
        <v>7</v>
      </c>
    </row>
    <row r="33" spans="1:2">
      <c r="A33">
        <v>6</v>
      </c>
      <c r="B33">
        <v>6</v>
      </c>
    </row>
    <row r="34" spans="1:2">
      <c r="A34">
        <v>5</v>
      </c>
      <c r="B34">
        <v>5</v>
      </c>
    </row>
    <row r="35" spans="1:2">
      <c r="A35">
        <v>7</v>
      </c>
      <c r="B35">
        <v>4</v>
      </c>
    </row>
    <row r="36" spans="1:2">
      <c r="A36">
        <v>6</v>
      </c>
      <c r="B36">
        <v>7</v>
      </c>
    </row>
    <row r="37" spans="1:2">
      <c r="A37">
        <v>8</v>
      </c>
      <c r="B37">
        <v>9</v>
      </c>
    </row>
    <row r="38" spans="1:2">
      <c r="A38">
        <v>10</v>
      </c>
      <c r="B38">
        <v>9</v>
      </c>
    </row>
    <row r="39" spans="1:2">
      <c r="A39">
        <v>8</v>
      </c>
      <c r="B39">
        <v>10</v>
      </c>
    </row>
    <row r="40" spans="1:2">
      <c r="A40">
        <v>7</v>
      </c>
      <c r="B40">
        <v>7</v>
      </c>
    </row>
    <row r="41" spans="1:2">
      <c r="A41">
        <v>7</v>
      </c>
      <c r="B41">
        <v>8</v>
      </c>
    </row>
    <row r="42" spans="1:2">
      <c r="A42">
        <v>7</v>
      </c>
      <c r="B42">
        <v>7</v>
      </c>
    </row>
    <row r="43" spans="1:2">
      <c r="A43">
        <v>5</v>
      </c>
      <c r="B43">
        <v>8</v>
      </c>
    </row>
    <row r="44" spans="1:2">
      <c r="A44">
        <v>8</v>
      </c>
      <c r="B44">
        <v>9</v>
      </c>
    </row>
    <row r="45" spans="1:2">
      <c r="A45">
        <v>5</v>
      </c>
      <c r="B45">
        <v>9</v>
      </c>
    </row>
    <row r="46" spans="1:2">
      <c r="A46">
        <v>6</v>
      </c>
      <c r="B46">
        <v>10</v>
      </c>
    </row>
    <row r="47" spans="1:2">
      <c r="A47">
        <v>3</v>
      </c>
      <c r="B47">
        <v>10</v>
      </c>
    </row>
    <row r="48" spans="1:2">
      <c r="A48">
        <v>8</v>
      </c>
      <c r="B48">
        <v>3</v>
      </c>
    </row>
    <row r="49" spans="1:2">
      <c r="A49">
        <v>7</v>
      </c>
      <c r="B49">
        <v>10</v>
      </c>
    </row>
    <row r="50" spans="1:2">
      <c r="A50">
        <v>9</v>
      </c>
      <c r="B50">
        <v>10</v>
      </c>
    </row>
    <row r="51" spans="1:2">
      <c r="A51">
        <v>7</v>
      </c>
      <c r="B51">
        <v>8</v>
      </c>
    </row>
    <row r="52" spans="1:2">
      <c r="A52">
        <v>3</v>
      </c>
      <c r="B52">
        <v>8</v>
      </c>
    </row>
    <row r="53" spans="1:2">
      <c r="A53">
        <v>4</v>
      </c>
      <c r="B53">
        <v>5</v>
      </c>
    </row>
    <row r="54" spans="1:2">
      <c r="A54">
        <v>7</v>
      </c>
      <c r="B54">
        <v>6</v>
      </c>
    </row>
    <row r="55" spans="1:2">
      <c r="A55">
        <v>5</v>
      </c>
      <c r="B55">
        <v>9</v>
      </c>
    </row>
    <row r="56" spans="1:2">
      <c r="A56">
        <v>5</v>
      </c>
      <c r="B56">
        <v>7</v>
      </c>
    </row>
    <row r="57" spans="1:2">
      <c r="A57">
        <v>6</v>
      </c>
      <c r="B57">
        <v>10</v>
      </c>
    </row>
    <row r="58" spans="1:2">
      <c r="A58">
        <v>5</v>
      </c>
      <c r="B58">
        <v>8</v>
      </c>
    </row>
    <row r="59" spans="1:2">
      <c r="A59">
        <v>8</v>
      </c>
      <c r="B59">
        <v>8</v>
      </c>
    </row>
    <row r="60" spans="1:2">
      <c r="A60">
        <v>4</v>
      </c>
      <c r="B60">
        <v>10</v>
      </c>
    </row>
    <row r="61" spans="1:2">
      <c r="A61">
        <v>5</v>
      </c>
      <c r="B61">
        <v>10</v>
      </c>
    </row>
    <row r="62" spans="1:2">
      <c r="A62">
        <v>6</v>
      </c>
      <c r="B62">
        <v>10</v>
      </c>
    </row>
    <row r="63" spans="1:2">
      <c r="A63">
        <v>4</v>
      </c>
      <c r="B63">
        <v>10</v>
      </c>
    </row>
    <row r="64" spans="1:2">
      <c r="A64">
        <v>8</v>
      </c>
      <c r="B64">
        <v>9</v>
      </c>
    </row>
    <row r="65" spans="1:2">
      <c r="A65">
        <v>6</v>
      </c>
      <c r="B65">
        <v>6</v>
      </c>
    </row>
    <row r="66" spans="1:2">
      <c r="A66">
        <v>7</v>
      </c>
      <c r="B66">
        <v>8</v>
      </c>
    </row>
    <row r="67" spans="1:2">
      <c r="A67">
        <v>5</v>
      </c>
      <c r="B67">
        <v>3</v>
      </c>
    </row>
    <row r="68" spans="1:2">
      <c r="A68">
        <v>8</v>
      </c>
      <c r="B68">
        <v>6</v>
      </c>
    </row>
    <row r="69" spans="1:2">
      <c r="A69">
        <v>1</v>
      </c>
      <c r="B69">
        <v>10</v>
      </c>
    </row>
    <row r="70" spans="1:2">
      <c r="A70">
        <v>6</v>
      </c>
      <c r="B70">
        <v>9</v>
      </c>
    </row>
    <row r="71" spans="1:2">
      <c r="A71">
        <v>4</v>
      </c>
      <c r="B71">
        <v>6</v>
      </c>
    </row>
    <row r="72" spans="1:2">
      <c r="A72">
        <v>9</v>
      </c>
      <c r="B72">
        <v>10</v>
      </c>
    </row>
    <row r="73" spans="1:2">
      <c r="A73">
        <v>10</v>
      </c>
      <c r="B73">
        <v>10</v>
      </c>
    </row>
    <row r="74" spans="1:2">
      <c r="A74">
        <v>8</v>
      </c>
      <c r="B74">
        <v>10</v>
      </c>
    </row>
    <row r="75" spans="1:2">
      <c r="A75">
        <v>6</v>
      </c>
      <c r="B75">
        <v>5</v>
      </c>
    </row>
    <row r="76" spans="1:2">
      <c r="A76">
        <v>5</v>
      </c>
      <c r="B76">
        <v>5</v>
      </c>
    </row>
    <row r="77" spans="1:2">
      <c r="A77">
        <v>4</v>
      </c>
      <c r="B77">
        <v>7</v>
      </c>
    </row>
    <row r="78" spans="1:2">
      <c r="A78">
        <v>7</v>
      </c>
      <c r="B78">
        <v>10</v>
      </c>
    </row>
    <row r="79" spans="1:2">
      <c r="A79">
        <v>4</v>
      </c>
      <c r="B79">
        <v>8</v>
      </c>
    </row>
    <row r="80" spans="1:2">
      <c r="A80">
        <v>4</v>
      </c>
      <c r="B80">
        <v>7</v>
      </c>
    </row>
    <row r="81" spans="1:2">
      <c r="A81">
        <v>8</v>
      </c>
      <c r="B81">
        <v>8</v>
      </c>
    </row>
    <row r="82" spans="1:2">
      <c r="A82">
        <v>8</v>
      </c>
      <c r="B82">
        <v>8</v>
      </c>
    </row>
    <row r="83" spans="1:2">
      <c r="A83">
        <v>3</v>
      </c>
      <c r="B83">
        <v>3</v>
      </c>
    </row>
    <row r="84" spans="1:2">
      <c r="A84">
        <v>7</v>
      </c>
      <c r="B84">
        <v>8</v>
      </c>
    </row>
    <row r="85" spans="1:2">
      <c r="A85">
        <v>5</v>
      </c>
      <c r="B85">
        <v>7</v>
      </c>
    </row>
    <row r="86" spans="1:2">
      <c r="A86">
        <v>6</v>
      </c>
      <c r="B86">
        <v>6</v>
      </c>
    </row>
    <row r="87" spans="1:2">
      <c r="A87">
        <v>1</v>
      </c>
      <c r="B87">
        <v>6</v>
      </c>
    </row>
    <row r="88" spans="1:2">
      <c r="A88">
        <v>8</v>
      </c>
      <c r="B88">
        <v>7</v>
      </c>
    </row>
    <row r="89" spans="1:2">
      <c r="A89">
        <v>6</v>
      </c>
      <c r="B89">
        <v>7</v>
      </c>
    </row>
    <row r="90" spans="1:2">
      <c r="A90">
        <v>9</v>
      </c>
      <c r="B90">
        <v>10</v>
      </c>
    </row>
    <row r="91" spans="1:2">
      <c r="A91">
        <v>2</v>
      </c>
      <c r="B91">
        <v>2</v>
      </c>
    </row>
    <row r="92" spans="1:2">
      <c r="A92">
        <v>2</v>
      </c>
      <c r="B92">
        <v>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29E8-8FF0-4BD4-AE3C-20CD634001A3}">
  <dimension ref="A1:F34"/>
  <sheetViews>
    <sheetView topLeftCell="D16" workbookViewId="0">
      <selection activeCell="L27" sqref="L27"/>
    </sheetView>
  </sheetViews>
  <sheetFormatPr defaultRowHeight="14.45"/>
  <cols>
    <col min="1" max="1" width="36.125" customWidth="1"/>
    <col min="2" max="2" width="19.25" customWidth="1"/>
    <col min="3" max="3" width="17.875" customWidth="1"/>
    <col min="4" max="4" width="24.625" customWidth="1"/>
    <col min="5" max="5" width="15.875" customWidth="1"/>
    <col min="6" max="6" width="11.625" customWidth="1"/>
    <col min="7" max="7" width="15" customWidth="1"/>
    <col min="8" max="8" width="20.5" customWidth="1"/>
    <col min="9" max="9" width="17.5" customWidth="1"/>
    <col min="10" max="10" width="25.25" bestFit="1" customWidth="1"/>
    <col min="11" max="11" width="10.75" bestFit="1" customWidth="1"/>
    <col min="12" max="12" width="19.75" bestFit="1" customWidth="1"/>
    <col min="13" max="13" width="60.25" bestFit="1" customWidth="1"/>
    <col min="14" max="14" width="85.875" bestFit="1" customWidth="1"/>
    <col min="15" max="15" width="24.75" bestFit="1" customWidth="1"/>
  </cols>
  <sheetData>
    <row r="1" spans="1:6">
      <c r="A1" s="10" t="s">
        <v>86</v>
      </c>
    </row>
    <row r="2" spans="1:6">
      <c r="A2" t="s">
        <v>1</v>
      </c>
      <c r="B2" t="s">
        <v>87</v>
      </c>
      <c r="D2" t="s">
        <v>88</v>
      </c>
      <c r="E2" s="16" t="s">
        <v>89</v>
      </c>
      <c r="F2" t="s">
        <v>90</v>
      </c>
    </row>
    <row r="3" spans="1:6">
      <c r="A3" s="3" t="s">
        <v>34</v>
      </c>
      <c r="B3" s="4">
        <v>59</v>
      </c>
      <c r="D3" s="10" t="s">
        <v>34</v>
      </c>
      <c r="E3" s="13">
        <f>GETPIVOTDATA("Gender",$A$2,"Gender","Female")/91</f>
        <v>0.64835164835164838</v>
      </c>
      <c r="F3" s="17">
        <v>1</v>
      </c>
    </row>
    <row r="4" spans="1:6">
      <c r="A4" s="3" t="s">
        <v>35</v>
      </c>
      <c r="B4" s="4">
        <v>32</v>
      </c>
      <c r="D4" s="10" t="s">
        <v>35</v>
      </c>
      <c r="E4" s="13">
        <f>GETPIVOTDATA("Gender",$A$2,"Gender","Male")/91</f>
        <v>0.35164835164835168</v>
      </c>
      <c r="F4" s="17">
        <v>1</v>
      </c>
    </row>
    <row r="5" spans="1:6">
      <c r="A5" s="3" t="s">
        <v>4</v>
      </c>
      <c r="B5" s="4">
        <v>91</v>
      </c>
    </row>
    <row r="8" spans="1:6">
      <c r="A8" s="10" t="s">
        <v>91</v>
      </c>
      <c r="D8" t="s">
        <v>1</v>
      </c>
      <c r="E8" t="s">
        <v>92</v>
      </c>
    </row>
    <row r="9" spans="1:6">
      <c r="A9" t="s">
        <v>1</v>
      </c>
      <c r="B9" t="s">
        <v>93</v>
      </c>
      <c r="D9" t="s">
        <v>32</v>
      </c>
      <c r="E9" s="13">
        <f>34/91</f>
        <v>0.37362637362637363</v>
      </c>
    </row>
    <row r="10" spans="1:6">
      <c r="A10" s="3" t="s">
        <v>32</v>
      </c>
      <c r="B10" s="4">
        <v>34</v>
      </c>
      <c r="D10" t="s">
        <v>33</v>
      </c>
      <c r="E10" s="13">
        <f>57/91</f>
        <v>0.62637362637362637</v>
      </c>
    </row>
    <row r="11" spans="1:6">
      <c r="A11" s="3" t="s">
        <v>33</v>
      </c>
      <c r="B11" s="4">
        <v>57</v>
      </c>
      <c r="D11" t="s">
        <v>17</v>
      </c>
      <c r="E11" s="13">
        <f>91/91</f>
        <v>1</v>
      </c>
    </row>
    <row r="12" spans="1:6">
      <c r="A12" s="3" t="s">
        <v>4</v>
      </c>
      <c r="B12" s="4">
        <v>91</v>
      </c>
    </row>
    <row r="15" spans="1:6">
      <c r="A15" s="10" t="s">
        <v>94</v>
      </c>
      <c r="D15" t="s">
        <v>1</v>
      </c>
      <c r="E15" s="16" t="s">
        <v>95</v>
      </c>
    </row>
    <row r="16" spans="1:6">
      <c r="A16" t="s">
        <v>1</v>
      </c>
      <c r="B16" t="s">
        <v>96</v>
      </c>
      <c r="D16" t="s">
        <v>27</v>
      </c>
      <c r="E16" s="13">
        <f>30/91</f>
        <v>0.32967032967032966</v>
      </c>
    </row>
    <row r="17" spans="1:5">
      <c r="A17" s="3" t="s">
        <v>27</v>
      </c>
      <c r="B17" s="4">
        <v>30</v>
      </c>
      <c r="D17" t="s">
        <v>28</v>
      </c>
      <c r="E17" s="13">
        <f>23/91</f>
        <v>0.25274725274725274</v>
      </c>
    </row>
    <row r="18" spans="1:5">
      <c r="A18" s="3" t="s">
        <v>28</v>
      </c>
      <c r="B18" s="4">
        <v>23</v>
      </c>
      <c r="D18" t="s">
        <v>29</v>
      </c>
      <c r="E18" s="13">
        <f>38/91</f>
        <v>0.4175824175824176</v>
      </c>
    </row>
    <row r="19" spans="1:5">
      <c r="A19" s="3" t="s">
        <v>29</v>
      </c>
      <c r="B19" s="4">
        <v>38</v>
      </c>
      <c r="D19" t="s">
        <v>17</v>
      </c>
      <c r="E19" s="13">
        <f>91/91</f>
        <v>1</v>
      </c>
    </row>
    <row r="20" spans="1:5">
      <c r="A20" s="3" t="s">
        <v>4</v>
      </c>
      <c r="B20" s="4">
        <v>91</v>
      </c>
    </row>
    <row r="23" spans="1:5">
      <c r="A23" s="10" t="s">
        <v>97</v>
      </c>
      <c r="D23" t="s">
        <v>1</v>
      </c>
      <c r="E23" s="16" t="s">
        <v>98</v>
      </c>
    </row>
    <row r="24" spans="1:5">
      <c r="A24" t="s">
        <v>1</v>
      </c>
      <c r="B24" t="s">
        <v>99</v>
      </c>
      <c r="D24" t="s">
        <v>9</v>
      </c>
      <c r="E24" s="13">
        <f>23/91</f>
        <v>0.25274725274725274</v>
      </c>
    </row>
    <row r="25" spans="1:5">
      <c r="A25" s="3" t="s">
        <v>9</v>
      </c>
      <c r="B25" s="4">
        <v>23</v>
      </c>
      <c r="D25" t="s">
        <v>10</v>
      </c>
      <c r="E25" s="13">
        <f>68/91</f>
        <v>0.74725274725274726</v>
      </c>
    </row>
    <row r="26" spans="1:5">
      <c r="A26" s="3" t="s">
        <v>10</v>
      </c>
      <c r="B26" s="4">
        <v>68</v>
      </c>
      <c r="D26" t="s">
        <v>100</v>
      </c>
      <c r="E26" s="13">
        <f>91/91</f>
        <v>1</v>
      </c>
    </row>
    <row r="27" spans="1:5">
      <c r="A27" s="3" t="s">
        <v>4</v>
      </c>
      <c r="B27" s="4">
        <v>91</v>
      </c>
    </row>
    <row r="31" spans="1:5">
      <c r="D31" t="s">
        <v>1</v>
      </c>
      <c r="E31" s="16" t="s">
        <v>95</v>
      </c>
    </row>
    <row r="32" spans="1:5">
      <c r="D32" t="s">
        <v>27</v>
      </c>
      <c r="E32" s="13">
        <f>30/91</f>
        <v>0.32967032967032966</v>
      </c>
    </row>
    <row r="33" spans="4:5">
      <c r="D33" t="s">
        <v>28</v>
      </c>
      <c r="E33" s="13">
        <f>23/91</f>
        <v>0.25274725274725274</v>
      </c>
    </row>
    <row r="34" spans="4:5">
      <c r="D34" t="s">
        <v>29</v>
      </c>
      <c r="E34" s="13">
        <f>38/91</f>
        <v>0.4175824175824176</v>
      </c>
    </row>
  </sheetData>
  <pageMargins left="0.7" right="0.7" top="0.75" bottom="0.75" header="0.3" footer="0.3"/>
  <drawing r:id="rId5"/>
  <tableParts count="5"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0E48-B39B-4421-A1AD-497F360775AF}">
  <dimension ref="A1:G92"/>
  <sheetViews>
    <sheetView topLeftCell="A19" workbookViewId="0">
      <selection activeCell="H7" sqref="H7"/>
    </sheetView>
  </sheetViews>
  <sheetFormatPr defaultRowHeight="14.45"/>
  <cols>
    <col min="1" max="1" width="28.25" customWidth="1"/>
    <col min="2" max="2" width="39.125" customWidth="1"/>
    <col min="3" max="3" width="17.875" customWidth="1"/>
    <col min="4" max="4" width="24.625" customWidth="1"/>
    <col min="5" max="5" width="12.125" customWidth="1"/>
    <col min="6" max="6" width="11.625" customWidth="1"/>
    <col min="7" max="7" width="15" customWidth="1"/>
    <col min="8" max="8" width="20.5" customWidth="1"/>
    <col min="9" max="9" width="17.5" customWidth="1"/>
    <col min="10" max="10" width="25.25" bestFit="1" customWidth="1"/>
    <col min="11" max="11" width="10.75" bestFit="1" customWidth="1"/>
    <col min="12" max="12" width="19.75" bestFit="1" customWidth="1"/>
    <col min="13" max="13" width="24.75" bestFit="1" customWidth="1"/>
    <col min="14" max="14" width="19.75" bestFit="1" customWidth="1"/>
    <col min="15" max="15" width="24.75" bestFit="1" customWidth="1"/>
  </cols>
  <sheetData>
    <row r="1" spans="1:7">
      <c r="A1" s="10" t="s">
        <v>101</v>
      </c>
    </row>
    <row r="2" spans="1:7">
      <c r="A2" t="s">
        <v>1</v>
      </c>
      <c r="B2" t="s">
        <v>36</v>
      </c>
      <c r="D2" s="1"/>
      <c r="E2" s="9"/>
      <c r="F2" s="9"/>
      <c r="G2" s="9"/>
    </row>
    <row r="3" spans="1:7">
      <c r="A3" s="3" t="s">
        <v>37</v>
      </c>
      <c r="B3" s="4">
        <v>39</v>
      </c>
      <c r="D3" s="3"/>
      <c r="E3" s="4"/>
      <c r="F3" s="4"/>
      <c r="G3" s="4"/>
    </row>
    <row r="4" spans="1:7">
      <c r="A4" s="3" t="s">
        <v>38</v>
      </c>
      <c r="B4" s="4">
        <v>32</v>
      </c>
      <c r="D4" s="3"/>
      <c r="E4" s="4"/>
      <c r="F4" s="4"/>
      <c r="G4" s="4"/>
    </row>
    <row r="5" spans="1:7">
      <c r="A5" s="3" t="s">
        <v>39</v>
      </c>
      <c r="B5" s="4">
        <v>20</v>
      </c>
      <c r="D5" s="3"/>
      <c r="E5" s="4"/>
      <c r="F5" s="4"/>
      <c r="G5" s="4"/>
    </row>
    <row r="6" spans="1:7">
      <c r="A6" s="3" t="s">
        <v>4</v>
      </c>
      <c r="B6" s="4">
        <v>91</v>
      </c>
      <c r="D6" s="3"/>
    </row>
    <row r="8" spans="1:7">
      <c r="A8" s="1" t="s">
        <v>1</v>
      </c>
      <c r="B8" s="1" t="s">
        <v>102</v>
      </c>
    </row>
    <row r="9" spans="1:7">
      <c r="A9" t="s">
        <v>37</v>
      </c>
      <c r="B9" s="13">
        <f xml:space="preserve"> 39/91</f>
        <v>0.42857142857142855</v>
      </c>
    </row>
    <row r="10" spans="1:7">
      <c r="A10" t="s">
        <v>38</v>
      </c>
      <c r="B10" s="13">
        <f>32/91</f>
        <v>0.35164835164835168</v>
      </c>
    </row>
    <row r="11" spans="1:7">
      <c r="A11" t="s">
        <v>39</v>
      </c>
      <c r="B11" s="13">
        <f>20/91</f>
        <v>0.21978021978021978</v>
      </c>
    </row>
    <row r="18" spans="1:2">
      <c r="A18" s="10" t="s">
        <v>103</v>
      </c>
    </row>
    <row r="19" spans="1:2">
      <c r="A19" t="s">
        <v>1</v>
      </c>
      <c r="B19" t="s">
        <v>40</v>
      </c>
    </row>
    <row r="20" spans="1:2">
      <c r="A20" s="3" t="s">
        <v>38</v>
      </c>
      <c r="B20" s="4">
        <v>16</v>
      </c>
    </row>
    <row r="21" spans="1:2">
      <c r="A21" s="3" t="s">
        <v>41</v>
      </c>
      <c r="B21" s="4">
        <v>27</v>
      </c>
    </row>
    <row r="22" spans="1:2">
      <c r="A22" s="3" t="s">
        <v>42</v>
      </c>
      <c r="B22" s="4">
        <v>48</v>
      </c>
    </row>
    <row r="23" spans="1:2">
      <c r="A23" s="3" t="s">
        <v>4</v>
      </c>
      <c r="B23" s="4">
        <v>91</v>
      </c>
    </row>
    <row r="25" spans="1:2">
      <c r="A25" s="1" t="s">
        <v>1</v>
      </c>
      <c r="B25" s="1" t="s">
        <v>104</v>
      </c>
    </row>
    <row r="26" spans="1:2">
      <c r="A26" t="s">
        <v>38</v>
      </c>
      <c r="B26" s="13">
        <f>16/91</f>
        <v>0.17582417582417584</v>
      </c>
    </row>
    <row r="27" spans="1:2">
      <c r="A27" t="s">
        <v>41</v>
      </c>
      <c r="B27" s="13">
        <f>27/91</f>
        <v>0.2967032967032967</v>
      </c>
    </row>
    <row r="28" spans="1:2">
      <c r="A28" t="s">
        <v>42</v>
      </c>
      <c r="B28" s="13">
        <f>48/91</f>
        <v>0.52747252747252749</v>
      </c>
    </row>
    <row r="32" spans="1:2">
      <c r="A32" s="10" t="s">
        <v>105</v>
      </c>
    </row>
    <row r="33" spans="1:2">
      <c r="A33" t="s">
        <v>1</v>
      </c>
      <c r="B33" t="s">
        <v>43</v>
      </c>
    </row>
    <row r="34" spans="1:2">
      <c r="A34" s="3" t="s">
        <v>44</v>
      </c>
      <c r="B34" s="4">
        <v>22</v>
      </c>
    </row>
    <row r="35" spans="1:2">
      <c r="A35" s="3" t="s">
        <v>45</v>
      </c>
      <c r="B35" s="4">
        <v>45</v>
      </c>
    </row>
    <row r="36" spans="1:2">
      <c r="A36" s="3" t="s">
        <v>46</v>
      </c>
      <c r="B36" s="4">
        <v>24</v>
      </c>
    </row>
    <row r="37" spans="1:2">
      <c r="A37" s="3" t="s">
        <v>4</v>
      </c>
      <c r="B37" s="4">
        <v>91</v>
      </c>
    </row>
    <row r="40" spans="1:2">
      <c r="A40" s="14" t="s">
        <v>1</v>
      </c>
      <c r="B40" s="14" t="s">
        <v>106</v>
      </c>
    </row>
    <row r="41" spans="1:2">
      <c r="A41" s="3" t="s">
        <v>44</v>
      </c>
      <c r="B41" s="15">
        <f>22/91</f>
        <v>0.24175824175824176</v>
      </c>
    </row>
    <row r="42" spans="1:2">
      <c r="A42" s="3" t="s">
        <v>45</v>
      </c>
      <c r="B42" s="15">
        <f>45/91</f>
        <v>0.49450549450549453</v>
      </c>
    </row>
    <row r="43" spans="1:2">
      <c r="A43" s="3" t="s">
        <v>46</v>
      </c>
      <c r="B43" s="15">
        <f>24/91</f>
        <v>0.26373626373626374</v>
      </c>
    </row>
    <row r="48" spans="1:2">
      <c r="A48" s="10" t="s">
        <v>107</v>
      </c>
    </row>
    <row r="49" spans="1:2">
      <c r="A49" t="s">
        <v>1</v>
      </c>
      <c r="B49" t="s">
        <v>47</v>
      </c>
    </row>
    <row r="50" spans="1:2">
      <c r="A50" s="3" t="s">
        <v>48</v>
      </c>
      <c r="B50" s="4">
        <v>10</v>
      </c>
    </row>
    <row r="51" spans="1:2">
      <c r="A51" s="3" t="s">
        <v>49</v>
      </c>
      <c r="B51" s="4">
        <v>23</v>
      </c>
    </row>
    <row r="52" spans="1:2">
      <c r="A52" s="3" t="s">
        <v>50</v>
      </c>
      <c r="B52" s="4">
        <v>24</v>
      </c>
    </row>
    <row r="53" spans="1:2">
      <c r="A53" s="3" t="s">
        <v>51</v>
      </c>
      <c r="B53" s="4">
        <v>34</v>
      </c>
    </row>
    <row r="54" spans="1:2">
      <c r="A54" s="3" t="s">
        <v>4</v>
      </c>
      <c r="B54" s="4">
        <v>91</v>
      </c>
    </row>
    <row r="57" spans="1:2">
      <c r="A57" s="14" t="s">
        <v>1</v>
      </c>
      <c r="B57" s="14" t="s">
        <v>47</v>
      </c>
    </row>
    <row r="58" spans="1:2">
      <c r="A58" s="3" t="s">
        <v>48</v>
      </c>
      <c r="B58" s="13">
        <f>10/91</f>
        <v>0.10989010989010989</v>
      </c>
    </row>
    <row r="59" spans="1:2">
      <c r="A59" s="3" t="s">
        <v>49</v>
      </c>
      <c r="B59" s="13">
        <f>23/91</f>
        <v>0.25274725274725274</v>
      </c>
    </row>
    <row r="60" spans="1:2">
      <c r="A60" s="3" t="s">
        <v>50</v>
      </c>
      <c r="B60" s="13">
        <f>24/91</f>
        <v>0.26373626373626374</v>
      </c>
    </row>
    <row r="61" spans="1:2">
      <c r="A61" s="3" t="s">
        <v>51</v>
      </c>
      <c r="B61" s="13">
        <f>34/91</f>
        <v>0.37362637362637363</v>
      </c>
    </row>
    <row r="70" spans="1:1">
      <c r="A70" s="10"/>
    </row>
    <row r="77" spans="1:1">
      <c r="A77" s="10"/>
    </row>
    <row r="84" spans="1:1">
      <c r="A84" s="10"/>
    </row>
    <row r="92" spans="1:1">
      <c r="A92" s="10"/>
    </row>
  </sheetData>
  <pageMargins left="0.7" right="0.7" top="0.75" bottom="0.75" header="0.3" footer="0.3"/>
  <drawing r:id="rId5"/>
  <tableParts count="4"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Megwe</dc:creator>
  <cp:keywords/>
  <dc:description/>
  <cp:lastModifiedBy>John Megwe</cp:lastModifiedBy>
  <cp:revision/>
  <dcterms:created xsi:type="dcterms:W3CDTF">2025-04-15T05:01:50Z</dcterms:created>
  <dcterms:modified xsi:type="dcterms:W3CDTF">2025-04-20T12:13:24Z</dcterms:modified>
  <cp:category/>
  <cp:contentStatus/>
</cp:coreProperties>
</file>